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D0E468E-9B88-44D5-BC19-DF3356796358}" xr6:coauthVersionLast="45" xr6:coauthVersionMax="45" xr10:uidLastSave="{00000000-0000-0000-0000-000000000000}"/>
  <workbookProtection workbookAlgorithmName="SHA-512" workbookHashValue="XIBzL8k7gGlS3XyL+jfZAbT+kOoF3E9UlxSKlfGPx40HfsB5WlIuZIEg+unINx0li7keSA3jR+wQaE0CS4XQxg==" workbookSaltValue="xrEwoNrnN7TZuWjpcpvG2w==" workbookSpinCount="100000" lockStructure="1"/>
  <bookViews>
    <workbookView xWindow="-120" yWindow="-120" windowWidth="20730" windowHeight="11160" xr2:uid="{00000000-000D-0000-FFFF-FFFF00000000}"/>
  </bookViews>
  <sheets>
    <sheet name="ADN-E_3.1" sheetId="1" r:id="rId1"/>
    <sheet name="Datos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7" i="2" l="1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26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" i="2" l="1"/>
  <c r="G103" i="2" l="1"/>
  <c r="G104" i="2" s="1"/>
  <c r="H103" i="2"/>
  <c r="E103" i="2"/>
  <c r="E104" i="2" s="1"/>
  <c r="F103" i="2"/>
  <c r="F104" i="2" s="1"/>
  <c r="D103" i="2"/>
  <c r="D104" i="2" s="1"/>
  <c r="C103" i="2"/>
  <c r="F50" i="2"/>
  <c r="M3" i="2" s="1"/>
  <c r="I5" i="1" s="1"/>
  <c r="E50" i="2"/>
  <c r="H104" i="2" l="1"/>
  <c r="E35" i="1" s="1"/>
  <c r="D35" i="1"/>
  <c r="D34" i="1"/>
  <c r="I111" i="2"/>
  <c r="I115" i="2"/>
  <c r="I119" i="2"/>
  <c r="I123" i="2"/>
  <c r="I127" i="2"/>
  <c r="I131" i="2"/>
  <c r="I135" i="2"/>
  <c r="I139" i="2"/>
  <c r="I143" i="2"/>
  <c r="I147" i="2"/>
  <c r="I151" i="2"/>
  <c r="I107" i="2"/>
  <c r="I121" i="2"/>
  <c r="I129" i="2"/>
  <c r="I137" i="2"/>
  <c r="I145" i="2"/>
  <c r="I153" i="2"/>
  <c r="I114" i="2"/>
  <c r="I122" i="2"/>
  <c r="I130" i="2"/>
  <c r="I138" i="2"/>
  <c r="I146" i="2"/>
  <c r="I154" i="2"/>
  <c r="I108" i="2"/>
  <c r="I112" i="2"/>
  <c r="I116" i="2"/>
  <c r="I120" i="2"/>
  <c r="I124" i="2"/>
  <c r="I128" i="2"/>
  <c r="I132" i="2"/>
  <c r="I136" i="2"/>
  <c r="I140" i="2"/>
  <c r="I144" i="2"/>
  <c r="I148" i="2"/>
  <c r="I152" i="2"/>
  <c r="I109" i="2"/>
  <c r="I113" i="2"/>
  <c r="I117" i="2"/>
  <c r="I125" i="2"/>
  <c r="I133" i="2"/>
  <c r="I141" i="2"/>
  <c r="I149" i="2"/>
  <c r="I110" i="2"/>
  <c r="I118" i="2"/>
  <c r="I126" i="2"/>
  <c r="I134" i="2"/>
  <c r="I142" i="2"/>
  <c r="I150" i="2"/>
  <c r="I103" i="2"/>
  <c r="D36" i="1" s="1"/>
  <c r="E34" i="1"/>
  <c r="G2" i="2"/>
  <c r="C104" i="2"/>
  <c r="E30" i="1" s="1"/>
  <c r="D33" i="1"/>
  <c r="E32" i="1"/>
  <c r="D32" i="1"/>
  <c r="E31" i="1"/>
  <c r="D31" i="1"/>
  <c r="M2" i="2"/>
  <c r="I4" i="1" s="1"/>
  <c r="D30" i="1"/>
  <c r="G35" i="2"/>
  <c r="G16" i="2"/>
  <c r="G18" i="2"/>
  <c r="G28" i="2"/>
  <c r="G9" i="2"/>
  <c r="G39" i="2"/>
  <c r="G27" i="2"/>
  <c r="G8" i="2"/>
  <c r="G37" i="2"/>
  <c r="G22" i="2"/>
  <c r="G46" i="2"/>
  <c r="G30" i="2"/>
  <c r="G25" i="2"/>
  <c r="G21" i="2"/>
  <c r="G20" i="2"/>
  <c r="G29" i="2"/>
  <c r="G23" i="2"/>
  <c r="G32" i="2"/>
  <c r="G15" i="2"/>
  <c r="G48" i="2"/>
  <c r="G33" i="2"/>
  <c r="G12" i="2"/>
  <c r="G45" i="2"/>
  <c r="G3" i="2"/>
  <c r="G5" i="2"/>
  <c r="G7" i="2"/>
  <c r="G19" i="2"/>
  <c r="G11" i="2"/>
  <c r="G10" i="2"/>
  <c r="G41" i="2"/>
  <c r="G43" i="2"/>
  <c r="G24" i="2"/>
  <c r="G4" i="2"/>
  <c r="G36" i="2"/>
  <c r="G14" i="2"/>
  <c r="G49" i="2"/>
  <c r="G44" i="2"/>
  <c r="G38" i="2"/>
  <c r="G47" i="2"/>
  <c r="G40" i="2"/>
  <c r="G42" i="2"/>
  <c r="G31" i="2"/>
  <c r="G34" i="2"/>
  <c r="G13" i="2"/>
  <c r="G17" i="2"/>
  <c r="G26" i="2"/>
  <c r="G6" i="2"/>
  <c r="I156" i="2" l="1"/>
  <c r="J156" i="2" s="1"/>
  <c r="M14" i="2" s="1"/>
  <c r="E33" i="1"/>
  <c r="G50" i="2"/>
  <c r="H50" i="2" l="1"/>
  <c r="M1" i="2" s="1"/>
  <c r="I3" i="1" s="1"/>
  <c r="C37" i="1"/>
</calcChain>
</file>

<file path=xl/sharedStrings.xml><?xml version="1.0" encoding="utf-8"?>
<sst xmlns="http://schemas.openxmlformats.org/spreadsheetml/2006/main" count="591" uniqueCount="183">
  <si>
    <t>Albania</t>
  </si>
  <si>
    <t>Andorra</t>
  </si>
  <si>
    <t>Armenia</t>
  </si>
  <si>
    <t>Australi</t>
  </si>
  <si>
    <t>Austria</t>
  </si>
  <si>
    <t>Azerbaij</t>
  </si>
  <si>
    <t>Belarus</t>
  </si>
  <si>
    <t>Belgium</t>
  </si>
  <si>
    <t>Bosnia &amp;</t>
  </si>
  <si>
    <t>Bulgaria</t>
  </si>
  <si>
    <t>Croatia</t>
  </si>
  <si>
    <t>Cyprus</t>
  </si>
  <si>
    <t>Czechia</t>
  </si>
  <si>
    <t>Denmark</t>
  </si>
  <si>
    <t>Estonia</t>
  </si>
  <si>
    <t>Finland</t>
  </si>
  <si>
    <t>France</t>
  </si>
  <si>
    <t>Georgia</t>
  </si>
  <si>
    <t>Germany</t>
  </si>
  <si>
    <t>Greece</t>
  </si>
  <si>
    <t>Hungary</t>
  </si>
  <si>
    <t>Iceland</t>
  </si>
  <si>
    <t>Ireland</t>
  </si>
  <si>
    <t>Israel</t>
  </si>
  <si>
    <t>Italy</t>
  </si>
  <si>
    <t>Latvia</t>
  </si>
  <si>
    <t>Lithuani</t>
  </si>
  <si>
    <t>Malta</t>
  </si>
  <si>
    <t>Moldova</t>
  </si>
  <si>
    <t>Monaco</t>
  </si>
  <si>
    <t>Monteneg</t>
  </si>
  <si>
    <t>Netherla</t>
  </si>
  <si>
    <t>Norway</t>
  </si>
  <si>
    <t>Poland</t>
  </si>
  <si>
    <t>Portugal</t>
  </si>
  <si>
    <t>Romania</t>
  </si>
  <si>
    <t>Russia</t>
  </si>
  <si>
    <t>San Mari</t>
  </si>
  <si>
    <t>Serbia</t>
  </si>
  <si>
    <t>Slovakia</t>
  </si>
  <si>
    <t>Slovenia</t>
  </si>
  <si>
    <t>Spain</t>
  </si>
  <si>
    <t>Sweden</t>
  </si>
  <si>
    <t>Switzerl</t>
  </si>
  <si>
    <t>Turkey</t>
  </si>
  <si>
    <t>Ukraine</t>
  </si>
  <si>
    <t>United K</t>
  </si>
  <si>
    <t>Puntuación</t>
  </si>
  <si>
    <t>Australia</t>
  </si>
  <si>
    <t>Azerbaiyán</t>
  </si>
  <si>
    <t>Bielorrusia</t>
  </si>
  <si>
    <t>Bélgica</t>
  </si>
  <si>
    <t>Bosnia &amp; Herzegovina</t>
  </si>
  <si>
    <t>Croacia</t>
  </si>
  <si>
    <t>Chipre</t>
  </si>
  <si>
    <t>Chequia</t>
  </si>
  <si>
    <t>Dinamarca</t>
  </si>
  <si>
    <t>Finlandia</t>
  </si>
  <si>
    <t>Francia</t>
  </si>
  <si>
    <t>ARY Macedonia</t>
  </si>
  <si>
    <t>Alemania</t>
  </si>
  <si>
    <t>Grecia</t>
  </si>
  <si>
    <t>Hungría</t>
  </si>
  <si>
    <t>Islandia</t>
  </si>
  <si>
    <t>Irlanda</t>
  </si>
  <si>
    <t>Italia</t>
  </si>
  <si>
    <t>Letonia</t>
  </si>
  <si>
    <t>Lituania</t>
  </si>
  <si>
    <t>Moldavia</t>
  </si>
  <si>
    <t>Mónaco</t>
  </si>
  <si>
    <t>Montenegro</t>
  </si>
  <si>
    <t>Países Bajos</t>
  </si>
  <si>
    <t>Noruega</t>
  </si>
  <si>
    <t>Polonia</t>
  </si>
  <si>
    <t>Rumanía</t>
  </si>
  <si>
    <t>Rusia</t>
  </si>
  <si>
    <t>San Marino</t>
  </si>
  <si>
    <t>Eslovaquia</t>
  </si>
  <si>
    <t>Eslovenia</t>
  </si>
  <si>
    <t>España</t>
  </si>
  <si>
    <t>Suecia</t>
  </si>
  <si>
    <t>Suiza</t>
  </si>
  <si>
    <t>Turquía</t>
  </si>
  <si>
    <t>Ucrania</t>
  </si>
  <si>
    <t>Reino Unido</t>
  </si>
  <si>
    <t>Países</t>
  </si>
  <si>
    <t>DIST</t>
  </si>
  <si>
    <t>Bosnia y Herzegovina</t>
  </si>
  <si>
    <t>AL</t>
  </si>
  <si>
    <t>AD</t>
  </si>
  <si>
    <t>AM</t>
  </si>
  <si>
    <t>AU</t>
  </si>
  <si>
    <t>AT</t>
  </si>
  <si>
    <t>AZ</t>
  </si>
  <si>
    <t>BY</t>
  </si>
  <si>
    <t>BE</t>
  </si>
  <si>
    <t>BA</t>
  </si>
  <si>
    <t>BG</t>
  </si>
  <si>
    <t>HR</t>
  </si>
  <si>
    <t>CY</t>
  </si>
  <si>
    <t>CZ</t>
  </si>
  <si>
    <t>DK</t>
  </si>
  <si>
    <t>EE</t>
  </si>
  <si>
    <t>FI</t>
  </si>
  <si>
    <t>FR</t>
  </si>
  <si>
    <t>MK</t>
  </si>
  <si>
    <t>GE</t>
  </si>
  <si>
    <t>DE</t>
  </si>
  <si>
    <t>GR</t>
  </si>
  <si>
    <t>HU</t>
  </si>
  <si>
    <t>IS</t>
  </si>
  <si>
    <t>IE</t>
  </si>
  <si>
    <t>IL</t>
  </si>
  <si>
    <t>IT</t>
  </si>
  <si>
    <t>LV</t>
  </si>
  <si>
    <t>LT</t>
  </si>
  <si>
    <t>MT</t>
  </si>
  <si>
    <t>MD</t>
  </si>
  <si>
    <t>MC</t>
  </si>
  <si>
    <t>ME</t>
  </si>
  <si>
    <t>NL</t>
  </si>
  <si>
    <t>NO</t>
  </si>
  <si>
    <t>PL</t>
  </si>
  <si>
    <t>PT</t>
  </si>
  <si>
    <t>RO</t>
  </si>
  <si>
    <t>RU</t>
  </si>
  <si>
    <t>SM</t>
  </si>
  <si>
    <t>RS</t>
  </si>
  <si>
    <t>SK</t>
  </si>
  <si>
    <t>SI</t>
  </si>
  <si>
    <t>ES</t>
  </si>
  <si>
    <t>SE</t>
  </si>
  <si>
    <t>CH</t>
  </si>
  <si>
    <t>TR</t>
  </si>
  <si>
    <t>UA</t>
  </si>
  <si>
    <t>GB</t>
  </si>
  <si>
    <t>Creado por Jesús Manuel Rodrigo Céspedes para www.eurovision-spain.com</t>
  </si>
  <si>
    <t>Correo de contacto: jesusm@eurovision-spain.com</t>
  </si>
  <si>
    <t>SOVIÉTICO</t>
  </si>
  <si>
    <t>RESTO</t>
  </si>
  <si>
    <t>Genes</t>
  </si>
  <si>
    <t>Valor</t>
  </si>
  <si>
    <t>Soviético</t>
  </si>
  <si>
    <t>Resto</t>
  </si>
  <si>
    <t>Relevancia</t>
  </si>
  <si>
    <t>Eres uno de ellos</t>
  </si>
  <si>
    <t>Muy importante</t>
  </si>
  <si>
    <t>Importante</t>
  </si>
  <si>
    <t xml:space="preserve">El país al que más te pareces es </t>
  </si>
  <si>
    <t>CALCULADORA 2 DIMENSIONES</t>
  </si>
  <si>
    <t>CALCULADORA DE GENES</t>
  </si>
  <si>
    <t>-</t>
  </si>
  <si>
    <t>PAÍSES</t>
  </si>
  <si>
    <t>PUNTUACIÓN</t>
  </si>
  <si>
    <t>COUNTRY</t>
  </si>
  <si>
    <t>COD</t>
  </si>
  <si>
    <t>YUGOSLAVO</t>
  </si>
  <si>
    <t>SOV</t>
  </si>
  <si>
    <t>YUG</t>
  </si>
  <si>
    <t>Yugoslavo</t>
  </si>
  <si>
    <t>GEN</t>
  </si>
  <si>
    <t>RELEVANCIA</t>
  </si>
  <si>
    <t>NÓR</t>
  </si>
  <si>
    <t>Nórdico</t>
  </si>
  <si>
    <t>NÓRDICO</t>
  </si>
  <si>
    <t>Helénico</t>
  </si>
  <si>
    <t>HEL</t>
  </si>
  <si>
    <t>HELÉNICO</t>
  </si>
  <si>
    <t>Poco importante</t>
  </si>
  <si>
    <t>North</t>
  </si>
  <si>
    <t>BAL</t>
  </si>
  <si>
    <t>Macedonia del Norte</t>
  </si>
  <si>
    <t>Báltico</t>
  </si>
  <si>
    <t>BÁLTICO</t>
  </si>
  <si>
    <t>North Ma</t>
  </si>
  <si>
    <t>CAR1</t>
  </si>
  <si>
    <t>CAR2</t>
  </si>
  <si>
    <t>PUN1</t>
  </si>
  <si>
    <t>PUN2</t>
  </si>
  <si>
    <t>Benelux</t>
  </si>
  <si>
    <t>BEN</t>
  </si>
  <si>
    <t>BENELUX</t>
  </si>
  <si>
    <t>CALCULADORA ADN-E 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</si>
</sst>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00B05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4" fillId="0" borderId="0" applyFont="0" applyFill="0" applyBorder="0" applyAlignment="0" applyProtection="0"/>
  </cellStyleXfs>
  <cellXfs count="70">
    <xf numFmtId="0" fontId="0" fillId="0" borderId="0" xfId="0"/>
    <xf numFmtId="0" fontId="1" fillId="3" borderId="3" xfId="0" applyFont="1" applyFill="1" applyBorder="1"/>
    <xf numFmtId="0" fontId="1" fillId="3" borderId="5" xfId="0" applyFont="1" applyFill="1" applyBorder="1"/>
    <xf numFmtId="0" fontId="4" fillId="0" borderId="0" xfId="0" applyFont="1"/>
    <xf numFmtId="0" fontId="6" fillId="0" borderId="0" xfId="0" applyFont="1"/>
    <xf numFmtId="0" fontId="0" fillId="2" borderId="4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7" fillId="0" borderId="0" xfId="0" applyFont="1" applyAlignment="1">
      <alignment horizontal="center"/>
    </xf>
    <xf numFmtId="2" fontId="0" fillId="0" borderId="0" xfId="0" applyNumberFormat="1"/>
    <xf numFmtId="0" fontId="1" fillId="7" borderId="1" xfId="0" applyFont="1" applyFill="1" applyBorder="1"/>
    <xf numFmtId="0" fontId="1" fillId="7" borderId="2" xfId="0" applyFont="1" applyFill="1" applyBorder="1"/>
    <xf numFmtId="0" fontId="1" fillId="8" borderId="8" xfId="0" applyFont="1" applyFill="1" applyBorder="1"/>
    <xf numFmtId="0" fontId="1" fillId="8" borderId="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/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0" fillId="0" borderId="12" xfId="0" applyNumberFormat="1" applyBorder="1"/>
    <xf numFmtId="0" fontId="0" fillId="0" borderId="12" xfId="0" applyBorder="1"/>
    <xf numFmtId="0" fontId="0" fillId="0" borderId="13" xfId="0" applyBorder="1"/>
    <xf numFmtId="164" fontId="0" fillId="0" borderId="14" xfId="0" applyNumberFormat="1" applyBorder="1"/>
    <xf numFmtId="0" fontId="1" fillId="2" borderId="0" xfId="0" applyFont="1" applyFill="1" applyAlignment="1">
      <alignment horizontal="center"/>
    </xf>
    <xf numFmtId="0" fontId="1" fillId="4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6" fillId="11" borderId="0" xfId="0" applyFont="1" applyFill="1" applyAlignment="1">
      <alignment horizontal="left"/>
    </xf>
    <xf numFmtId="0" fontId="1" fillId="4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0" fillId="0" borderId="14" xfId="0" applyBorder="1"/>
    <xf numFmtId="0" fontId="1" fillId="12" borderId="0" xfId="0" applyFont="1" applyFill="1" applyAlignment="1">
      <alignment horizontal="center" vertical="center"/>
    </xf>
    <xf numFmtId="0" fontId="1" fillId="3" borderId="1" xfId="0" applyFont="1" applyFill="1" applyBorder="1" applyProtection="1">
      <protection hidden="1"/>
    </xf>
    <xf numFmtId="164" fontId="0" fillId="3" borderId="7" xfId="0" applyNumberFormat="1" applyFill="1" applyBorder="1" applyAlignment="1" applyProtection="1">
      <alignment horizontal="center"/>
      <protection hidden="1"/>
    </xf>
    <xf numFmtId="0" fontId="9" fillId="3" borderId="1" xfId="0" applyFont="1" applyFill="1" applyBorder="1" applyProtection="1">
      <protection hidden="1"/>
    </xf>
    <xf numFmtId="9" fontId="10" fillId="3" borderId="7" xfId="2" applyFont="1" applyFill="1" applyBorder="1" applyAlignment="1" applyProtection="1">
      <alignment horizontal="center"/>
      <protection hidden="1"/>
    </xf>
    <xf numFmtId="0" fontId="1" fillId="13" borderId="0" xfId="0" applyFont="1" applyFill="1" applyAlignment="1">
      <alignment horizontal="center"/>
    </xf>
    <xf numFmtId="0" fontId="2" fillId="3" borderId="1" xfId="0" applyFont="1" applyFill="1" applyBorder="1" applyAlignment="1" applyProtection="1">
      <alignment horizontal="left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1" fillId="14" borderId="0" xfId="0" applyFont="1" applyFill="1" applyAlignment="1">
      <alignment horizontal="center" vertical="center"/>
    </xf>
    <xf numFmtId="0" fontId="0" fillId="0" borderId="0" xfId="0" applyBorder="1"/>
    <xf numFmtId="0" fontId="1" fillId="15" borderId="0" xfId="0" applyFont="1" applyFill="1" applyAlignment="1">
      <alignment horizontal="center" vertical="center"/>
    </xf>
    <xf numFmtId="0" fontId="8" fillId="9" borderId="11" xfId="0" applyFont="1" applyFill="1" applyBorder="1" applyAlignment="1">
      <alignment horizontal="center" vertical="center" textRotation="90" wrapText="1"/>
    </xf>
    <xf numFmtId="0" fontId="8" fillId="9" borderId="12" xfId="0" applyFont="1" applyFill="1" applyBorder="1" applyAlignment="1">
      <alignment horizontal="center" vertical="center" textRotation="90" wrapText="1"/>
    </xf>
    <xf numFmtId="0" fontId="8" fillId="9" borderId="13" xfId="0" applyFont="1" applyFill="1" applyBorder="1" applyAlignment="1">
      <alignment horizontal="center" vertical="center" textRotation="90" wrapText="1"/>
    </xf>
    <xf numFmtId="0" fontId="3" fillId="10" borderId="11" xfId="0" applyFont="1" applyFill="1" applyBorder="1" applyAlignment="1">
      <alignment horizontal="center" vertical="center" textRotation="90"/>
    </xf>
    <xf numFmtId="0" fontId="3" fillId="10" borderId="12" xfId="0" applyFont="1" applyFill="1" applyBorder="1" applyAlignment="1">
      <alignment horizontal="center" vertical="center" textRotation="90"/>
    </xf>
    <xf numFmtId="0" fontId="3" fillId="10" borderId="13" xfId="0" applyFont="1" applyFill="1" applyBorder="1" applyAlignment="1">
      <alignment horizontal="center" vertical="center" textRotation="90"/>
    </xf>
    <xf numFmtId="0" fontId="3" fillId="4" borderId="1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0" fillId="3" borderId="7" xfId="0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10" fillId="3" borderId="7" xfId="0" applyFont="1" applyFill="1" applyBorder="1" applyAlignment="1" applyProtection="1">
      <alignment horizontal="center"/>
      <protection hidden="1"/>
    </xf>
    <xf numFmtId="0" fontId="10" fillId="3" borderId="2" xfId="0" applyFont="1" applyFill="1" applyBorder="1" applyAlignment="1" applyProtection="1">
      <alignment horizontal="center"/>
      <protection hidden="1"/>
    </xf>
    <xf numFmtId="0" fontId="2" fillId="3" borderId="1" xfId="0" applyFont="1" applyFill="1" applyBorder="1" applyAlignment="1" applyProtection="1">
      <alignment horizontal="left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0" fillId="3" borderId="1" xfId="0" applyFill="1" applyBorder="1" applyAlignment="1" applyProtection="1">
      <alignment horizontal="left"/>
      <protection hidden="1"/>
    </xf>
    <xf numFmtId="0" fontId="0" fillId="3" borderId="7" xfId="0" applyFill="1" applyBorder="1" applyAlignment="1" applyProtection="1">
      <alignment horizontal="left"/>
      <protection hidden="1"/>
    </xf>
    <xf numFmtId="0" fontId="0" fillId="3" borderId="2" xfId="0" applyFill="1" applyBorder="1" applyAlignment="1" applyProtection="1">
      <alignment horizontal="left"/>
      <protection hidden="1"/>
    </xf>
    <xf numFmtId="0" fontId="1" fillId="8" borderId="9" xfId="0" applyFont="1" applyFill="1" applyBorder="1" applyAlignment="1">
      <alignment horizontal="center"/>
    </xf>
    <xf numFmtId="0" fontId="1" fillId="8" borderId="10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0" fillId="3" borderId="2" xfId="0" applyFill="1" applyBorder="1" applyAlignment="1">
      <alignment horizontal="left"/>
    </xf>
  </cellXfs>
  <cellStyles count="3">
    <cellStyle name="Normal" xfId="0" builtinId="0"/>
    <cellStyle name="Normal 2" xfId="1" xr:uid="{00000000-0005-0000-0000-000001000000}"/>
    <cellStyle name="Porcentaje" xfId="2" builtinId="5"/>
  </cellStyles>
  <dxfs count="41"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dPt>
            <c:idx val="0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77B-482A-B214-AC4D4368AB1C}"/>
              </c:ext>
            </c:extLst>
          </c:dPt>
          <c:dPt>
            <c:idx val="1"/>
            <c:marker>
              <c:symbol val="picture"/>
              <c:spPr>
                <a:blipFill>
                  <a:blip xmlns:r="http://schemas.openxmlformats.org/officeDocument/2006/relationships" r:embed="rId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77B-482A-B214-AC4D4368AB1C}"/>
              </c:ext>
            </c:extLst>
          </c:dPt>
          <c:dPt>
            <c:idx val="2"/>
            <c:marker>
              <c:symbol val="picture"/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7B-482A-B214-AC4D4368AB1C}"/>
              </c:ext>
            </c:extLst>
          </c:dPt>
          <c:dPt>
            <c:idx val="3"/>
            <c:marker>
              <c:symbol val="picture"/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7B-482A-B214-AC4D4368AB1C}"/>
              </c:ext>
            </c:extLst>
          </c:dPt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7B-482A-B214-AC4D4368AB1C}"/>
              </c:ext>
            </c:extLst>
          </c:dPt>
          <c:dPt>
            <c:idx val="5"/>
            <c:marker>
              <c:symbol val="picture"/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7B-482A-B214-AC4D4368AB1C}"/>
              </c:ext>
            </c:extLst>
          </c:dPt>
          <c:dPt>
            <c:idx val="6"/>
            <c:marker>
              <c:symbol val="picture"/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7B-482A-B214-AC4D4368AB1C}"/>
              </c:ext>
            </c:extLst>
          </c:dPt>
          <c:dPt>
            <c:idx val="7"/>
            <c:marker>
              <c:symbol val="picture"/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7B-482A-B214-AC4D4368AB1C}"/>
              </c:ext>
            </c:extLst>
          </c:dPt>
          <c:dPt>
            <c:idx val="8"/>
            <c:marker>
              <c:symbol val="picture"/>
              <c:spPr>
                <a:blipFill>
                  <a:blip xmlns:r="http://schemas.openxmlformats.org/officeDocument/2006/relationships" r:embed="rId9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B-482A-B214-AC4D4368AB1C}"/>
              </c:ext>
            </c:extLst>
          </c:dPt>
          <c:dPt>
            <c:idx val="9"/>
            <c:marker>
              <c:symbol val="picture"/>
              <c:spPr>
                <a:blipFill>
                  <a:blip xmlns:r="http://schemas.openxmlformats.org/officeDocument/2006/relationships" r:embed="rId10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B-482A-B214-AC4D4368AB1C}"/>
              </c:ext>
            </c:extLst>
          </c:dPt>
          <c:dPt>
            <c:idx val="10"/>
            <c:marker>
              <c:symbol val="picture"/>
              <c:spPr>
                <a:blipFill>
                  <a:blip xmlns:r="http://schemas.openxmlformats.org/officeDocument/2006/relationships" r:embed="rId11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B-482A-B214-AC4D4368AB1C}"/>
              </c:ext>
            </c:extLst>
          </c:dPt>
          <c:dPt>
            <c:idx val="11"/>
            <c:marker>
              <c:symbol val="picture"/>
              <c:spPr>
                <a:blipFill>
                  <a:blip xmlns:r="http://schemas.openxmlformats.org/officeDocument/2006/relationships" r:embed="rId12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B-482A-B214-AC4D4368AB1C}"/>
              </c:ext>
            </c:extLst>
          </c:dPt>
          <c:dPt>
            <c:idx val="12"/>
            <c:marker>
              <c:symbol val="picture"/>
              <c:spPr>
                <a:blipFill>
                  <a:blip xmlns:r="http://schemas.openxmlformats.org/officeDocument/2006/relationships" r:embed="rId13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B-482A-B214-AC4D4368AB1C}"/>
              </c:ext>
            </c:extLst>
          </c:dPt>
          <c:dPt>
            <c:idx val="13"/>
            <c:marker>
              <c:symbol val="picture"/>
              <c:spPr>
                <a:blipFill>
                  <a:blip xmlns:r="http://schemas.openxmlformats.org/officeDocument/2006/relationships" r:embed="rId14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B-482A-B214-AC4D4368AB1C}"/>
              </c:ext>
            </c:extLst>
          </c:dPt>
          <c:dPt>
            <c:idx val="14"/>
            <c:marker>
              <c:symbol val="picture"/>
              <c:spPr>
                <a:blipFill>
                  <a:blip xmlns:r="http://schemas.openxmlformats.org/officeDocument/2006/relationships" r:embed="rId15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B-482A-B214-AC4D4368AB1C}"/>
              </c:ext>
            </c:extLst>
          </c:dPt>
          <c:dPt>
            <c:idx val="15"/>
            <c:marker>
              <c:symbol val="picture"/>
              <c:spPr>
                <a:blipFill>
                  <a:blip xmlns:r="http://schemas.openxmlformats.org/officeDocument/2006/relationships" r:embed="rId16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B-482A-B214-AC4D4368AB1C}"/>
              </c:ext>
            </c:extLst>
          </c:dPt>
          <c:dPt>
            <c:idx val="16"/>
            <c:marker>
              <c:symbol val="picture"/>
              <c:spPr>
                <a:blipFill>
                  <a:blip xmlns:r="http://schemas.openxmlformats.org/officeDocument/2006/relationships" r:embed="rId17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B-482A-B214-AC4D4368AB1C}"/>
              </c:ext>
            </c:extLst>
          </c:dPt>
          <c:dPt>
            <c:idx val="17"/>
            <c:marker>
              <c:symbol val="picture"/>
              <c:spPr>
                <a:blipFill>
                  <a:blip xmlns:r="http://schemas.openxmlformats.org/officeDocument/2006/relationships" r:embed="rId18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B-482A-B214-AC4D4368AB1C}"/>
              </c:ext>
            </c:extLst>
          </c:dPt>
          <c:dPt>
            <c:idx val="18"/>
            <c:marker>
              <c:symbol val="picture"/>
              <c:spPr>
                <a:blipFill>
                  <a:blip xmlns:r="http://schemas.openxmlformats.org/officeDocument/2006/relationships" r:embed="rId19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B-482A-B214-AC4D4368AB1C}"/>
              </c:ext>
            </c:extLst>
          </c:dPt>
          <c:dPt>
            <c:idx val="19"/>
            <c:marker>
              <c:symbol val="picture"/>
              <c:spPr>
                <a:blipFill>
                  <a:blip xmlns:r="http://schemas.openxmlformats.org/officeDocument/2006/relationships" r:embed="rId20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B-482A-B214-AC4D4368AB1C}"/>
              </c:ext>
            </c:extLst>
          </c:dPt>
          <c:dPt>
            <c:idx val="20"/>
            <c:marker>
              <c:symbol val="picture"/>
              <c:spPr>
                <a:blipFill>
                  <a:blip xmlns:r="http://schemas.openxmlformats.org/officeDocument/2006/relationships" r:embed="rId21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7B-482A-B214-AC4D4368AB1C}"/>
              </c:ext>
            </c:extLst>
          </c:dPt>
          <c:dPt>
            <c:idx val="21"/>
            <c:marker>
              <c:symbol val="picture"/>
              <c:spPr>
                <a:blipFill>
                  <a:blip xmlns:r="http://schemas.openxmlformats.org/officeDocument/2006/relationships" r:embed="rId22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7B-482A-B214-AC4D4368AB1C}"/>
              </c:ext>
            </c:extLst>
          </c:dPt>
          <c:dPt>
            <c:idx val="22"/>
            <c:marker>
              <c:symbol val="picture"/>
              <c:spPr>
                <a:blipFill>
                  <a:blip xmlns:r="http://schemas.openxmlformats.org/officeDocument/2006/relationships" r:embed="rId23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7B-482A-B214-AC4D4368AB1C}"/>
              </c:ext>
            </c:extLst>
          </c:dPt>
          <c:dPt>
            <c:idx val="23"/>
            <c:marker>
              <c:symbol val="picture"/>
              <c:spPr>
                <a:blipFill>
                  <a:blip xmlns:r="http://schemas.openxmlformats.org/officeDocument/2006/relationships" r:embed="rId24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7B-482A-B214-AC4D4368AB1C}"/>
              </c:ext>
            </c:extLst>
          </c:dPt>
          <c:dPt>
            <c:idx val="24"/>
            <c:marker>
              <c:symbol val="picture"/>
              <c:spPr>
                <a:blipFill>
                  <a:blip xmlns:r="http://schemas.openxmlformats.org/officeDocument/2006/relationships" r:embed="rId25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7B-482A-B214-AC4D4368AB1C}"/>
              </c:ext>
            </c:extLst>
          </c:dPt>
          <c:dPt>
            <c:idx val="25"/>
            <c:marker>
              <c:symbol val="picture"/>
              <c:spPr>
                <a:blipFill>
                  <a:blip xmlns:r="http://schemas.openxmlformats.org/officeDocument/2006/relationships" r:embed="rId26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7B-482A-B214-AC4D4368AB1C}"/>
              </c:ext>
            </c:extLst>
          </c:dPt>
          <c:dPt>
            <c:idx val="26"/>
            <c:marker>
              <c:symbol val="picture"/>
              <c:spPr>
                <a:blipFill>
                  <a:blip xmlns:r="http://schemas.openxmlformats.org/officeDocument/2006/relationships" r:embed="rId27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7B-482A-B214-AC4D4368AB1C}"/>
              </c:ext>
            </c:extLst>
          </c:dPt>
          <c:dPt>
            <c:idx val="27"/>
            <c:marker>
              <c:symbol val="picture"/>
              <c:spPr>
                <a:blipFill>
                  <a:blip xmlns:r="http://schemas.openxmlformats.org/officeDocument/2006/relationships" r:embed="rId28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7B-482A-B214-AC4D4368AB1C}"/>
              </c:ext>
            </c:extLst>
          </c:dPt>
          <c:dPt>
            <c:idx val="28"/>
            <c:marker>
              <c:symbol val="picture"/>
              <c:spPr>
                <a:blipFill>
                  <a:blip xmlns:r="http://schemas.openxmlformats.org/officeDocument/2006/relationships" r:embed="rId29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7B-482A-B214-AC4D4368AB1C}"/>
              </c:ext>
            </c:extLst>
          </c:dPt>
          <c:dPt>
            <c:idx val="29"/>
            <c:marker>
              <c:symbol val="picture"/>
              <c:spPr>
                <a:blipFill>
                  <a:blip xmlns:r="http://schemas.openxmlformats.org/officeDocument/2006/relationships" r:embed="rId30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7B-482A-B214-AC4D4368AB1C}"/>
              </c:ext>
            </c:extLst>
          </c:dPt>
          <c:dPt>
            <c:idx val="30"/>
            <c:marker>
              <c:symbol val="picture"/>
              <c:spPr>
                <a:blipFill>
                  <a:blip xmlns:r="http://schemas.openxmlformats.org/officeDocument/2006/relationships" r:embed="rId31"/>
                  <a:stretch>
                    <a:fillRect/>
                  </a:stretch>
                </a:blipFill>
                <a:ln w="254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7B-482A-B214-AC4D4368AB1C}"/>
              </c:ext>
            </c:extLst>
          </c:dPt>
          <c:dPt>
            <c:idx val="31"/>
            <c:marker>
              <c:symbol val="picture"/>
              <c:spPr>
                <a:blipFill>
                  <a:blip xmlns:r="http://schemas.openxmlformats.org/officeDocument/2006/relationships" r:embed="rId3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7B-482A-B214-AC4D4368AB1C}"/>
              </c:ext>
            </c:extLst>
          </c:dPt>
          <c:dPt>
            <c:idx val="32"/>
            <c:marker>
              <c:symbol val="picture"/>
              <c:spPr>
                <a:blipFill>
                  <a:blip xmlns:r="http://schemas.openxmlformats.org/officeDocument/2006/relationships" r:embed="rId3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7B-482A-B214-AC4D4368AB1C}"/>
              </c:ext>
            </c:extLst>
          </c:dPt>
          <c:dPt>
            <c:idx val="33"/>
            <c:marker>
              <c:symbol val="picture"/>
              <c:spPr>
                <a:blipFill>
                  <a:blip xmlns:r="http://schemas.openxmlformats.org/officeDocument/2006/relationships" r:embed="rId3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7B-482A-B214-AC4D4368AB1C}"/>
              </c:ext>
            </c:extLst>
          </c:dPt>
          <c:dPt>
            <c:idx val="34"/>
            <c:marker>
              <c:symbol val="picture"/>
              <c:spPr>
                <a:blipFill>
                  <a:blip xmlns:r="http://schemas.openxmlformats.org/officeDocument/2006/relationships" r:embed="rId3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7B-482A-B214-AC4D4368AB1C}"/>
              </c:ext>
            </c:extLst>
          </c:dPt>
          <c:dPt>
            <c:idx val="35"/>
            <c:marker>
              <c:symbol val="picture"/>
              <c:spPr>
                <a:blipFill>
                  <a:blip xmlns:r="http://schemas.openxmlformats.org/officeDocument/2006/relationships" r:embed="rId3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7B-482A-B214-AC4D4368AB1C}"/>
              </c:ext>
            </c:extLst>
          </c:dPt>
          <c:dPt>
            <c:idx val="36"/>
            <c:marker>
              <c:symbol val="picture"/>
              <c:spPr>
                <a:blipFill>
                  <a:blip xmlns:r="http://schemas.openxmlformats.org/officeDocument/2006/relationships" r:embed="rId3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7B-482A-B214-AC4D4368AB1C}"/>
              </c:ext>
            </c:extLst>
          </c:dPt>
          <c:dPt>
            <c:idx val="37"/>
            <c:marker>
              <c:symbol val="picture"/>
              <c:spPr>
                <a:blipFill>
                  <a:blip xmlns:r="http://schemas.openxmlformats.org/officeDocument/2006/relationships" r:embed="rId3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7B-482A-B214-AC4D4368AB1C}"/>
              </c:ext>
            </c:extLst>
          </c:dPt>
          <c:dPt>
            <c:idx val="38"/>
            <c:marker>
              <c:symbol val="picture"/>
              <c:spPr>
                <a:blipFill>
                  <a:blip xmlns:r="http://schemas.openxmlformats.org/officeDocument/2006/relationships" r:embed="rId3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7B-482A-B214-AC4D4368AB1C}"/>
              </c:ext>
            </c:extLst>
          </c:dPt>
          <c:dPt>
            <c:idx val="39"/>
            <c:marker>
              <c:symbol val="picture"/>
              <c:spPr>
                <a:blipFill>
                  <a:blip xmlns:r="http://schemas.openxmlformats.org/officeDocument/2006/relationships" r:embed="rId4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77B-482A-B214-AC4D4368AB1C}"/>
              </c:ext>
            </c:extLst>
          </c:dPt>
          <c:dPt>
            <c:idx val="40"/>
            <c:marker>
              <c:symbol val="picture"/>
              <c:spPr>
                <a:blipFill>
                  <a:blip xmlns:r="http://schemas.openxmlformats.org/officeDocument/2006/relationships" r:embed="rId4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77B-482A-B214-AC4D4368AB1C}"/>
              </c:ext>
            </c:extLst>
          </c:dPt>
          <c:dPt>
            <c:idx val="41"/>
            <c:marker>
              <c:symbol val="picture"/>
              <c:spPr>
                <a:blipFill>
                  <a:blip xmlns:r="http://schemas.openxmlformats.org/officeDocument/2006/relationships" r:embed="rId4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77B-482A-B214-AC4D4368AB1C}"/>
              </c:ext>
            </c:extLst>
          </c:dPt>
          <c:dPt>
            <c:idx val="42"/>
            <c:marker>
              <c:symbol val="picture"/>
              <c:spPr>
                <a:blipFill>
                  <a:blip xmlns:r="http://schemas.openxmlformats.org/officeDocument/2006/relationships" r:embed="rId4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77B-482A-B214-AC4D4368AB1C}"/>
              </c:ext>
            </c:extLst>
          </c:dPt>
          <c:dPt>
            <c:idx val="43"/>
            <c:marker>
              <c:symbol val="picture"/>
              <c:spPr>
                <a:blipFill>
                  <a:blip xmlns:r="http://schemas.openxmlformats.org/officeDocument/2006/relationships" r:embed="rId4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77B-482A-B214-AC4D4368AB1C}"/>
              </c:ext>
            </c:extLst>
          </c:dPt>
          <c:dPt>
            <c:idx val="44"/>
            <c:marker>
              <c:symbol val="picture"/>
              <c:spPr>
                <a:blipFill>
                  <a:blip xmlns:r="http://schemas.openxmlformats.org/officeDocument/2006/relationships" r:embed="rId4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77B-482A-B214-AC4D4368AB1C}"/>
              </c:ext>
            </c:extLst>
          </c:dPt>
          <c:dPt>
            <c:idx val="45"/>
            <c:marker>
              <c:symbol val="picture"/>
              <c:spPr>
                <a:blipFill>
                  <a:blip xmlns:r="http://schemas.openxmlformats.org/officeDocument/2006/relationships" r:embed="rId4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77B-482A-B214-AC4D4368AB1C}"/>
              </c:ext>
            </c:extLst>
          </c:dPt>
          <c:dPt>
            <c:idx val="46"/>
            <c:marker>
              <c:symbol val="picture"/>
              <c:spPr>
                <a:blipFill>
                  <a:blip xmlns:r="http://schemas.openxmlformats.org/officeDocument/2006/relationships" r:embed="rId4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77B-482A-B214-AC4D4368AB1C}"/>
              </c:ext>
            </c:extLst>
          </c:dPt>
          <c:dPt>
            <c:idx val="47"/>
            <c:marker>
              <c:symbol val="picture"/>
              <c:spPr>
                <a:blipFill>
                  <a:blip xmlns:r="http://schemas.openxmlformats.org/officeDocument/2006/relationships" r:embed="rId4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77B-482A-B214-AC4D4368AB1C}"/>
              </c:ext>
            </c:extLst>
          </c:dPt>
          <c:xVal>
            <c:numRef>
              <c:f>Datos!$C$2:$C$49</c:f>
              <c:numCache>
                <c:formatCode>General</c:formatCode>
                <c:ptCount val="48"/>
                <c:pt idx="0">
                  <c:v>0.1011</c:v>
                </c:pt>
                <c:pt idx="1">
                  <c:v>0.1603</c:v>
                </c:pt>
                <c:pt idx="2">
                  <c:v>-6.3100000000000003E-2</c:v>
                </c:pt>
                <c:pt idx="3">
                  <c:v>0.70379999999999998</c:v>
                </c:pt>
                <c:pt idx="4">
                  <c:v>0.11210000000000001</c:v>
                </c:pt>
                <c:pt idx="5">
                  <c:v>2.0500000000000001E-2</c:v>
                </c:pt>
                <c:pt idx="6">
                  <c:v>0.69230000000000003</c:v>
                </c:pt>
                <c:pt idx="7">
                  <c:v>0.24779999999999999</c:v>
                </c:pt>
                <c:pt idx="8">
                  <c:v>0.83</c:v>
                </c:pt>
                <c:pt idx="9">
                  <c:v>-5.0700000000000002E-2</c:v>
                </c:pt>
                <c:pt idx="10">
                  <c:v>0.5595</c:v>
                </c:pt>
                <c:pt idx="11">
                  <c:v>0.68620000000000003</c:v>
                </c:pt>
                <c:pt idx="12">
                  <c:v>0.65410000000000001</c:v>
                </c:pt>
                <c:pt idx="13">
                  <c:v>-7.1599999999999997E-2</c:v>
                </c:pt>
                <c:pt idx="14">
                  <c:v>-8.0199999999999994E-2</c:v>
                </c:pt>
                <c:pt idx="15">
                  <c:v>4.99E-2</c:v>
                </c:pt>
                <c:pt idx="16">
                  <c:v>-0.1394</c:v>
                </c:pt>
                <c:pt idx="17">
                  <c:v>0.1981</c:v>
                </c:pt>
                <c:pt idx="18">
                  <c:v>0.25319999999999998</c:v>
                </c:pt>
                <c:pt idx="19">
                  <c:v>0.14510000000000001</c:v>
                </c:pt>
                <c:pt idx="20">
                  <c:v>0.14449999999999999</c:v>
                </c:pt>
                <c:pt idx="21">
                  <c:v>0.80510000000000004</c:v>
                </c:pt>
                <c:pt idx="22">
                  <c:v>0.54659999999999997</c:v>
                </c:pt>
                <c:pt idx="23">
                  <c:v>0.4239</c:v>
                </c:pt>
                <c:pt idx="24">
                  <c:v>-1.9199999999999998E-2</c:v>
                </c:pt>
                <c:pt idx="25">
                  <c:v>-2.5999999999999999E-2</c:v>
                </c:pt>
                <c:pt idx="26">
                  <c:v>0.69469999999999998</c:v>
                </c:pt>
                <c:pt idx="27">
                  <c:v>0.37040000000000001</c:v>
                </c:pt>
                <c:pt idx="28">
                  <c:v>0.42380000000000001</c:v>
                </c:pt>
                <c:pt idx="29">
                  <c:v>0.43530000000000002</c:v>
                </c:pt>
                <c:pt idx="30">
                  <c:v>7.46E-2</c:v>
                </c:pt>
                <c:pt idx="31">
                  <c:v>0.22320000000000001</c:v>
                </c:pt>
                <c:pt idx="32">
                  <c:v>0.77210000000000001</c:v>
                </c:pt>
                <c:pt idx="33">
                  <c:v>-0.31969999999999998</c:v>
                </c:pt>
                <c:pt idx="34">
                  <c:v>0.1057</c:v>
                </c:pt>
                <c:pt idx="35">
                  <c:v>-9.1000000000000004E-3</c:v>
                </c:pt>
                <c:pt idx="36">
                  <c:v>0.17219999999999999</c:v>
                </c:pt>
                <c:pt idx="37">
                  <c:v>0.57389999999999997</c:v>
                </c:pt>
                <c:pt idx="38">
                  <c:v>0.2364</c:v>
                </c:pt>
                <c:pt idx="39">
                  <c:v>-7.0900000000000005E-2</c:v>
                </c:pt>
                <c:pt idx="40">
                  <c:v>0.45779999999999998</c:v>
                </c:pt>
                <c:pt idx="41">
                  <c:v>0.8478</c:v>
                </c:pt>
                <c:pt idx="42">
                  <c:v>0.31419999999999998</c:v>
                </c:pt>
                <c:pt idx="43">
                  <c:v>8.1600000000000006E-2</c:v>
                </c:pt>
                <c:pt idx="44">
                  <c:v>-5.6899999999999999E-2</c:v>
                </c:pt>
                <c:pt idx="45">
                  <c:v>-0.21490000000000001</c:v>
                </c:pt>
                <c:pt idx="46">
                  <c:v>0.48920000000000002</c:v>
                </c:pt>
                <c:pt idx="47">
                  <c:v>0.82099999999999995</c:v>
                </c:pt>
              </c:numCache>
            </c:numRef>
          </c:xVal>
          <c:yVal>
            <c:numRef>
              <c:f>Datos!$D$2:$D$49</c:f>
              <c:numCache>
                <c:formatCode>General</c:formatCode>
                <c:ptCount val="48"/>
                <c:pt idx="0">
                  <c:v>0.59570000000000001</c:v>
                </c:pt>
                <c:pt idx="1">
                  <c:v>0.2316</c:v>
                </c:pt>
                <c:pt idx="2">
                  <c:v>-0.2228</c:v>
                </c:pt>
                <c:pt idx="3">
                  <c:v>5.96E-2</c:v>
                </c:pt>
                <c:pt idx="4">
                  <c:v>-0.29830000000000001</c:v>
                </c:pt>
                <c:pt idx="5">
                  <c:v>0.496</c:v>
                </c:pt>
                <c:pt idx="6">
                  <c:v>8.9300000000000004E-2</c:v>
                </c:pt>
                <c:pt idx="7">
                  <c:v>-3.9300000000000002E-2</c:v>
                </c:pt>
                <c:pt idx="8">
                  <c:v>-0.14019999999999999</c:v>
                </c:pt>
                <c:pt idx="9">
                  <c:v>0.81</c:v>
                </c:pt>
                <c:pt idx="10">
                  <c:v>0.435</c:v>
                </c:pt>
                <c:pt idx="11">
                  <c:v>0.12870000000000001</c:v>
                </c:pt>
                <c:pt idx="12">
                  <c:v>0.1046</c:v>
                </c:pt>
                <c:pt idx="13">
                  <c:v>0.77049999999999996</c:v>
                </c:pt>
                <c:pt idx="14">
                  <c:v>-0.4032</c:v>
                </c:pt>
                <c:pt idx="15">
                  <c:v>-8.4699999999999998E-2</c:v>
                </c:pt>
                <c:pt idx="16">
                  <c:v>0.65629999999999999</c:v>
                </c:pt>
                <c:pt idx="17">
                  <c:v>-9.5899999999999999E-2</c:v>
                </c:pt>
                <c:pt idx="18">
                  <c:v>-0.57909999999999995</c:v>
                </c:pt>
                <c:pt idx="19">
                  <c:v>-0.38640000000000002</c:v>
                </c:pt>
                <c:pt idx="20">
                  <c:v>0.1915</c:v>
                </c:pt>
                <c:pt idx="21">
                  <c:v>-8.3199999999999996E-2</c:v>
                </c:pt>
                <c:pt idx="22">
                  <c:v>0.28870000000000001</c:v>
                </c:pt>
                <c:pt idx="23">
                  <c:v>-5.7500000000000002E-2</c:v>
                </c:pt>
                <c:pt idx="24">
                  <c:v>-0.54669999999999996</c:v>
                </c:pt>
                <c:pt idx="25">
                  <c:v>-0.53300000000000003</c:v>
                </c:pt>
                <c:pt idx="26">
                  <c:v>-0.2102</c:v>
                </c:pt>
                <c:pt idx="27">
                  <c:v>0.26469999999999999</c:v>
                </c:pt>
                <c:pt idx="28">
                  <c:v>-0.51459999999999995</c:v>
                </c:pt>
                <c:pt idx="29">
                  <c:v>-0.4889</c:v>
                </c:pt>
                <c:pt idx="30">
                  <c:v>0.85909999999999997</c:v>
                </c:pt>
                <c:pt idx="31">
                  <c:v>-0.19919999999999999</c:v>
                </c:pt>
                <c:pt idx="32">
                  <c:v>-1.2999999999999999E-3</c:v>
                </c:pt>
                <c:pt idx="33">
                  <c:v>-8.7300000000000003E-2</c:v>
                </c:pt>
                <c:pt idx="34">
                  <c:v>0.79069999999999996</c:v>
                </c:pt>
                <c:pt idx="35">
                  <c:v>-0.3755</c:v>
                </c:pt>
                <c:pt idx="36">
                  <c:v>8.8800000000000004E-2</c:v>
                </c:pt>
                <c:pt idx="37">
                  <c:v>-0.22220000000000001</c:v>
                </c:pt>
                <c:pt idx="38">
                  <c:v>-0.14749999999999999</c:v>
                </c:pt>
                <c:pt idx="39">
                  <c:v>-0.41489999999999999</c:v>
                </c:pt>
                <c:pt idx="40">
                  <c:v>0.1709</c:v>
                </c:pt>
                <c:pt idx="41">
                  <c:v>3.8E-3</c:v>
                </c:pt>
                <c:pt idx="42">
                  <c:v>0.22409999999999999</c:v>
                </c:pt>
                <c:pt idx="43">
                  <c:v>0.68459999999999999</c:v>
                </c:pt>
                <c:pt idx="44">
                  <c:v>-0.29399999999999998</c:v>
                </c:pt>
                <c:pt idx="45">
                  <c:v>0.54210000000000003</c:v>
                </c:pt>
                <c:pt idx="46">
                  <c:v>0.48070000000000002</c:v>
                </c:pt>
                <c:pt idx="47">
                  <c:v>-3.78E-2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A77B-482A-B214-AC4D4368AB1C}"/>
            </c:ext>
          </c:extLst>
        </c:ser>
        <c:ser>
          <c:idx val="2"/>
          <c:order val="1"/>
          <c:tx>
            <c:v>TÚ</c:v>
          </c:tx>
          <c:spPr>
            <a:ln w="285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chemeClr val="accent1"/>
              </a:solidFill>
            </c:spPr>
          </c:marker>
          <c:dLbls>
            <c:dLbl>
              <c:idx val="0"/>
              <c:layout>
                <c:manualLayout>
                  <c:x val="-8.3989487426046269E-3"/>
                  <c:y val="-6.319116895950266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A2-40C6-A9B1-B394BA6D57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Datos!$E$50</c:f>
              <c:numCache>
                <c:formatCode>0.0000</c:formatCode>
                <c:ptCount val="1"/>
                <c:pt idx="0">
                  <c:v>0</c:v>
                </c:pt>
              </c:numCache>
            </c:numRef>
          </c:xVal>
          <c:yVal>
            <c:numRef>
              <c:f>Datos!$F$50</c:f>
              <c:numCache>
                <c:formatCode>0.0000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A77B-482A-B214-AC4D436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34240"/>
        <c:axId val="103045376"/>
      </c:scatterChart>
      <c:valAx>
        <c:axId val="103034240"/>
        <c:scaling>
          <c:orientation val="minMax"/>
          <c:max val="0.9"/>
          <c:min val="-0.4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9050"/>
        </c:spPr>
        <c:crossAx val="103045376"/>
        <c:crosses val="autoZero"/>
        <c:crossBetween val="midCat"/>
        <c:majorUnit val="0.2"/>
        <c:minorUnit val="0.1"/>
      </c:valAx>
      <c:valAx>
        <c:axId val="103045376"/>
        <c:scaling>
          <c:orientation val="minMax"/>
          <c:max val="0.9"/>
          <c:min val="-0.60000000000000009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19050"/>
        </c:spPr>
        <c:crossAx val="103034240"/>
        <c:crosses val="autoZero"/>
        <c:crossBetween val="midCat"/>
        <c:majorUnit val="0.2"/>
        <c:minorUnit val="0.1"/>
      </c:valAx>
    </c:plotArea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4F7-4F8E-A178-94B464E80568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4F7-4F8E-A178-94B464E80568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A-884D-4439-9F12-6C1B153E25B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86C6-4245-8448-5C6E2456F5A8}"/>
              </c:ext>
            </c:extLst>
          </c:dPt>
          <c:dPt>
            <c:idx val="4"/>
            <c:invertIfNegative val="0"/>
            <c:bubble3D val="0"/>
            <c:spPr>
              <a:solidFill>
                <a:srgbClr val="FF6699"/>
              </a:solidFill>
            </c:spPr>
            <c:extLst>
              <c:ext xmlns:c16="http://schemas.microsoft.com/office/drawing/2014/chart" uri="{C3380CC4-5D6E-409C-BE32-E72D297353CC}">
                <c16:uniqueId val="{00000007-1483-4177-A090-B73B59FBE594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9-45B3-4B6A-B5DB-5A668854B5B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125-425B-B2DC-FB082B6BC1B0}"/>
              </c:ext>
            </c:extLst>
          </c:dPt>
          <c:cat>
            <c:strRef>
              <c:f>Datos!$C$102:$I$102</c:f>
              <c:strCache>
                <c:ptCount val="7"/>
                <c:pt idx="0">
                  <c:v>SOVIÉTICO</c:v>
                </c:pt>
                <c:pt idx="1">
                  <c:v>YUGOSLAVO</c:v>
                </c:pt>
                <c:pt idx="2">
                  <c:v>NÓRDICO</c:v>
                </c:pt>
                <c:pt idx="3">
                  <c:v>HELÉNICO</c:v>
                </c:pt>
                <c:pt idx="4">
                  <c:v>BÁLTICO</c:v>
                </c:pt>
                <c:pt idx="5">
                  <c:v>BENELUX</c:v>
                </c:pt>
                <c:pt idx="6">
                  <c:v>RESTO</c:v>
                </c:pt>
              </c:strCache>
            </c:strRef>
          </c:cat>
          <c:val>
            <c:numRef>
              <c:f>Datos!$C$103:$I$103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F7-4F8E-A178-94B464E80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51680"/>
        <c:axId val="103753216"/>
      </c:barChart>
      <c:catAx>
        <c:axId val="10375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spPr>
          <a:ln w="19050"/>
        </c:spPr>
        <c:crossAx val="103753216"/>
        <c:crosses val="autoZero"/>
        <c:auto val="1"/>
        <c:lblAlgn val="ctr"/>
        <c:lblOffset val="100"/>
        <c:noMultiLvlLbl val="0"/>
      </c:catAx>
      <c:valAx>
        <c:axId val="103753216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/>
        </c:spPr>
        <c:crossAx val="103751680"/>
        <c:crosses val="autoZero"/>
        <c:crossBetween val="between"/>
        <c:majorUnit val="0.25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E426-448D-B0BF-22566787A31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E426-448D-B0BF-22566787A314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8-B3E2-4645-AEF2-83CAB63E36A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73-4501-9679-C48F6CF30C89}"/>
              </c:ext>
            </c:extLst>
          </c:dPt>
          <c:dPt>
            <c:idx val="4"/>
            <c:invertIfNegative val="0"/>
            <c:bubble3D val="0"/>
            <c:spPr>
              <a:solidFill>
                <a:srgbClr val="FF6699"/>
              </a:solidFill>
            </c:spPr>
            <c:extLst>
              <c:ext xmlns:c16="http://schemas.microsoft.com/office/drawing/2014/chart" uri="{C3380CC4-5D6E-409C-BE32-E72D297353CC}">
                <c16:uniqueId val="{00000008-2BA7-4EA7-A4E4-A90220CA5D11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A-B077-474A-859C-94BB92D03C13}"/>
              </c:ext>
            </c:extLst>
          </c:dPt>
          <c:cat>
            <c:strRef>
              <c:f>Datos!$C$102:$I$102</c:f>
              <c:strCache>
                <c:ptCount val="7"/>
                <c:pt idx="0">
                  <c:v>SOVIÉTICO</c:v>
                </c:pt>
                <c:pt idx="1">
                  <c:v>YUGOSLAVO</c:v>
                </c:pt>
                <c:pt idx="2">
                  <c:v>NÓRDICO</c:v>
                </c:pt>
                <c:pt idx="3">
                  <c:v>HELÉNICO</c:v>
                </c:pt>
                <c:pt idx="4">
                  <c:v>BÁLTICO</c:v>
                </c:pt>
                <c:pt idx="5">
                  <c:v>BENELUX</c:v>
                </c:pt>
                <c:pt idx="6">
                  <c:v>RESTO</c:v>
                </c:pt>
              </c:strCache>
            </c:strRef>
          </c:cat>
          <c:val>
            <c:numRef>
              <c:f>Datos!$C$103:$I$103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6-448D-B0BF-22566787A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173952"/>
        <c:axId val="104175488"/>
      </c:barChart>
      <c:catAx>
        <c:axId val="10417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crossAx val="104175488"/>
        <c:crosses val="autoZero"/>
        <c:auto val="1"/>
        <c:lblAlgn val="ctr"/>
        <c:lblOffset val="100"/>
        <c:noMultiLvlLbl val="0"/>
      </c:catAx>
      <c:valAx>
        <c:axId val="104175488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crossAx val="104173952"/>
        <c:crosses val="autoZero"/>
        <c:crossBetween val="between"/>
      </c:valAx>
    </c:plotArea>
    <c:legend>
      <c:legendPos val="r"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5</xdr:row>
      <xdr:rowOff>114300</xdr:rowOff>
    </xdr:from>
    <xdr:to>
      <xdr:col>17</xdr:col>
      <xdr:colOff>552451</xdr:colOff>
      <xdr:row>26</xdr:row>
      <xdr:rowOff>133349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600075</xdr:colOff>
      <xdr:row>28</xdr:row>
      <xdr:rowOff>0</xdr:rowOff>
    </xdr:from>
    <xdr:to>
      <xdr:col>17</xdr:col>
      <xdr:colOff>552075</xdr:colOff>
      <xdr:row>42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476250</xdr:colOff>
      <xdr:row>83</xdr:row>
      <xdr:rowOff>14287</xdr:rowOff>
    </xdr:from>
    <xdr:to>
      <xdr:col>16</xdr:col>
      <xdr:colOff>581025</xdr:colOff>
      <xdr:row>97</xdr:row>
      <xdr:rowOff>90487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"/>
  <sheetViews>
    <sheetView showGridLines="0" tabSelected="1" topLeftCell="A19" zoomScaleNormal="100" workbookViewId="0">
      <selection activeCell="E35" sqref="E35:F35"/>
    </sheetView>
  </sheetViews>
  <sheetFormatPr baseColWidth="10" defaultColWidth="9.140625" defaultRowHeight="15" x14ac:dyDescent="0.25"/>
  <cols>
    <col min="2" max="2" width="4.42578125" customWidth="1"/>
    <col min="3" max="3" width="21.7109375" customWidth="1"/>
    <col min="4" max="4" width="11" bestFit="1" customWidth="1"/>
    <col min="6" max="6" width="21.7109375" customWidth="1"/>
    <col min="7" max="7" width="11" bestFit="1" customWidth="1"/>
  </cols>
  <sheetData>
    <row r="1" spans="1:18" ht="24" thickBot="1" x14ac:dyDescent="0.4">
      <c r="A1" s="52" t="s">
        <v>182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4"/>
    </row>
    <row r="2" spans="1:18" ht="15.75" thickBot="1" x14ac:dyDescent="0.3"/>
    <row r="3" spans="1:18" ht="16.5" thickBot="1" x14ac:dyDescent="0.3">
      <c r="A3" s="46" t="s">
        <v>149</v>
      </c>
      <c r="C3" s="9" t="s">
        <v>85</v>
      </c>
      <c r="D3" s="10" t="s">
        <v>47</v>
      </c>
      <c r="F3" s="9" t="s">
        <v>85</v>
      </c>
      <c r="G3" s="10" t="s">
        <v>47</v>
      </c>
      <c r="I3" s="59" t="str">
        <f>Datos!M1</f>
        <v>Introduce las puntuaciones (0 a 10) para empezar</v>
      </c>
      <c r="J3" s="60"/>
      <c r="K3" s="60"/>
      <c r="L3" s="60"/>
      <c r="M3" s="60"/>
      <c r="N3" s="60"/>
      <c r="O3" s="61"/>
    </row>
    <row r="4" spans="1:18" ht="15.75" thickBot="1" x14ac:dyDescent="0.3">
      <c r="A4" s="47"/>
      <c r="C4" s="1" t="s">
        <v>0</v>
      </c>
      <c r="D4" s="5"/>
      <c r="F4" s="1" t="s">
        <v>64</v>
      </c>
      <c r="G4" s="5"/>
      <c r="I4" s="62" t="str">
        <f>Datos!M2</f>
        <v>-</v>
      </c>
      <c r="J4" s="63"/>
      <c r="K4" s="63"/>
      <c r="L4" s="63"/>
      <c r="M4" s="63"/>
      <c r="N4" s="63"/>
      <c r="O4" s="64"/>
    </row>
    <row r="5" spans="1:18" ht="15.75" thickBot="1" x14ac:dyDescent="0.3">
      <c r="A5" s="47"/>
      <c r="C5" s="1" t="s">
        <v>60</v>
      </c>
      <c r="D5" s="5"/>
      <c r="F5" s="1" t="s">
        <v>63</v>
      </c>
      <c r="G5" s="5"/>
      <c r="I5" s="62" t="str">
        <f>Datos!M3</f>
        <v>-</v>
      </c>
      <c r="J5" s="63"/>
      <c r="K5" s="63"/>
      <c r="L5" s="63"/>
      <c r="M5" s="63"/>
      <c r="N5" s="63"/>
      <c r="O5" s="64"/>
    </row>
    <row r="6" spans="1:18" x14ac:dyDescent="0.25">
      <c r="A6" s="47"/>
      <c r="C6" s="1" t="s">
        <v>1</v>
      </c>
      <c r="D6" s="5"/>
      <c r="F6" s="1" t="s">
        <v>23</v>
      </c>
      <c r="G6" s="5"/>
    </row>
    <row r="7" spans="1:18" x14ac:dyDescent="0.25">
      <c r="A7" s="47"/>
      <c r="C7" s="1" t="s">
        <v>2</v>
      </c>
      <c r="D7" s="5"/>
      <c r="F7" s="1" t="s">
        <v>65</v>
      </c>
      <c r="G7" s="5"/>
    </row>
    <row r="8" spans="1:18" x14ac:dyDescent="0.25">
      <c r="A8" s="47"/>
      <c r="C8" s="1" t="s">
        <v>48</v>
      </c>
      <c r="D8" s="5"/>
      <c r="F8" s="1" t="s">
        <v>66</v>
      </c>
      <c r="G8" s="5"/>
    </row>
    <row r="9" spans="1:18" x14ac:dyDescent="0.25">
      <c r="A9" s="47"/>
      <c r="C9" s="1" t="s">
        <v>4</v>
      </c>
      <c r="D9" s="5"/>
      <c r="F9" s="1" t="s">
        <v>67</v>
      </c>
      <c r="G9" s="5"/>
    </row>
    <row r="10" spans="1:18" x14ac:dyDescent="0.25">
      <c r="A10" s="47"/>
      <c r="C10" s="1" t="s">
        <v>49</v>
      </c>
      <c r="D10" s="5"/>
      <c r="F10" s="1" t="s">
        <v>171</v>
      </c>
      <c r="G10" s="5"/>
    </row>
    <row r="11" spans="1:18" x14ac:dyDescent="0.25">
      <c r="A11" s="47"/>
      <c r="C11" s="1" t="s">
        <v>51</v>
      </c>
      <c r="D11" s="5"/>
      <c r="F11" s="1" t="s">
        <v>27</v>
      </c>
      <c r="G11" s="5"/>
    </row>
    <row r="12" spans="1:18" x14ac:dyDescent="0.25">
      <c r="A12" s="47"/>
      <c r="C12" s="1" t="s">
        <v>50</v>
      </c>
      <c r="D12" s="5"/>
      <c r="F12" s="1" t="s">
        <v>68</v>
      </c>
      <c r="G12" s="5"/>
    </row>
    <row r="13" spans="1:18" x14ac:dyDescent="0.25">
      <c r="A13" s="47"/>
      <c r="C13" s="1" t="s">
        <v>87</v>
      </c>
      <c r="D13" s="5"/>
      <c r="F13" s="1" t="s">
        <v>69</v>
      </c>
      <c r="G13" s="5"/>
    </row>
    <row r="14" spans="1:18" x14ac:dyDescent="0.25">
      <c r="A14" s="47"/>
      <c r="C14" s="1" t="s">
        <v>9</v>
      </c>
      <c r="D14" s="5"/>
      <c r="F14" s="1" t="s">
        <v>70</v>
      </c>
      <c r="G14" s="5"/>
    </row>
    <row r="15" spans="1:18" x14ac:dyDescent="0.25">
      <c r="A15" s="47"/>
      <c r="C15" s="1" t="s">
        <v>55</v>
      </c>
      <c r="D15" s="5"/>
      <c r="F15" s="1" t="s">
        <v>72</v>
      </c>
      <c r="G15" s="5"/>
    </row>
    <row r="16" spans="1:18" x14ac:dyDescent="0.25">
      <c r="A16" s="47"/>
      <c r="C16" s="1" t="s">
        <v>54</v>
      </c>
      <c r="D16" s="5"/>
      <c r="F16" s="1" t="s">
        <v>71</v>
      </c>
      <c r="G16" s="5"/>
    </row>
    <row r="17" spans="1:7" x14ac:dyDescent="0.25">
      <c r="A17" s="47"/>
      <c r="C17" s="1" t="s">
        <v>53</v>
      </c>
      <c r="D17" s="5"/>
      <c r="F17" s="1" t="s">
        <v>73</v>
      </c>
      <c r="G17" s="5"/>
    </row>
    <row r="18" spans="1:7" x14ac:dyDescent="0.25">
      <c r="A18" s="47"/>
      <c r="C18" s="1" t="s">
        <v>56</v>
      </c>
      <c r="D18" s="5"/>
      <c r="F18" s="1" t="s">
        <v>34</v>
      </c>
      <c r="G18" s="5"/>
    </row>
    <row r="19" spans="1:7" x14ac:dyDescent="0.25">
      <c r="A19" s="47"/>
      <c r="C19" s="1" t="s">
        <v>77</v>
      </c>
      <c r="D19" s="5"/>
      <c r="F19" s="1" t="s">
        <v>84</v>
      </c>
      <c r="G19" s="5"/>
    </row>
    <row r="20" spans="1:7" x14ac:dyDescent="0.25">
      <c r="A20" s="47"/>
      <c r="C20" s="1" t="s">
        <v>78</v>
      </c>
      <c r="D20" s="5"/>
      <c r="F20" s="1" t="s">
        <v>74</v>
      </c>
      <c r="G20" s="5"/>
    </row>
    <row r="21" spans="1:7" x14ac:dyDescent="0.25">
      <c r="A21" s="47"/>
      <c r="C21" s="1" t="s">
        <v>79</v>
      </c>
      <c r="D21" s="5"/>
      <c r="F21" s="1" t="s">
        <v>75</v>
      </c>
      <c r="G21" s="5"/>
    </row>
    <row r="22" spans="1:7" x14ac:dyDescent="0.25">
      <c r="A22" s="47"/>
      <c r="C22" s="1" t="s">
        <v>14</v>
      </c>
      <c r="D22" s="5"/>
      <c r="F22" s="1" t="s">
        <v>76</v>
      </c>
      <c r="G22" s="5"/>
    </row>
    <row r="23" spans="1:7" x14ac:dyDescent="0.25">
      <c r="A23" s="47"/>
      <c r="C23" s="1" t="s">
        <v>57</v>
      </c>
      <c r="D23" s="5"/>
      <c r="F23" s="1" t="s">
        <v>38</v>
      </c>
      <c r="G23" s="5"/>
    </row>
    <row r="24" spans="1:7" x14ac:dyDescent="0.25">
      <c r="A24" s="47"/>
      <c r="C24" s="1" t="s">
        <v>58</v>
      </c>
      <c r="D24" s="5"/>
      <c r="F24" s="1" t="s">
        <v>80</v>
      </c>
      <c r="G24" s="5"/>
    </row>
    <row r="25" spans="1:7" x14ac:dyDescent="0.25">
      <c r="A25" s="47"/>
      <c r="C25" s="1" t="s">
        <v>17</v>
      </c>
      <c r="D25" s="5"/>
      <c r="F25" s="1" t="s">
        <v>81</v>
      </c>
      <c r="G25" s="5"/>
    </row>
    <row r="26" spans="1:7" x14ac:dyDescent="0.25">
      <c r="A26" s="47"/>
      <c r="C26" s="1" t="s">
        <v>61</v>
      </c>
      <c r="D26" s="5"/>
      <c r="F26" s="1" t="s">
        <v>82</v>
      </c>
      <c r="G26" s="5"/>
    </row>
    <row r="27" spans="1:7" ht="15.75" thickBot="1" x14ac:dyDescent="0.3">
      <c r="A27" s="48"/>
      <c r="C27" s="2" t="s">
        <v>62</v>
      </c>
      <c r="D27" s="6"/>
      <c r="F27" s="2" t="s">
        <v>83</v>
      </c>
      <c r="G27" s="6"/>
    </row>
    <row r="28" spans="1:7" ht="15.75" thickBot="1" x14ac:dyDescent="0.3"/>
    <row r="29" spans="1:7" ht="15.75" thickBot="1" x14ac:dyDescent="0.3">
      <c r="A29" s="49" t="s">
        <v>150</v>
      </c>
      <c r="C29" s="11" t="s">
        <v>140</v>
      </c>
      <c r="D29" s="12" t="s">
        <v>141</v>
      </c>
      <c r="E29" s="65" t="s">
        <v>144</v>
      </c>
      <c r="F29" s="66"/>
    </row>
    <row r="30" spans="1:7" ht="15.75" thickBot="1" x14ac:dyDescent="0.3">
      <c r="A30" s="50"/>
      <c r="C30" s="35" t="s">
        <v>142</v>
      </c>
      <c r="D30" s="36" t="str">
        <f>Datos!$C$103</f>
        <v/>
      </c>
      <c r="E30" s="55" t="str">
        <f>Datos!C104</f>
        <v/>
      </c>
      <c r="F30" s="56"/>
    </row>
    <row r="31" spans="1:7" ht="15.75" thickBot="1" x14ac:dyDescent="0.3">
      <c r="A31" s="50"/>
      <c r="C31" s="35" t="s">
        <v>159</v>
      </c>
      <c r="D31" s="36" t="str">
        <f>Datos!D103</f>
        <v/>
      </c>
      <c r="E31" s="55" t="str">
        <f>Datos!D104</f>
        <v/>
      </c>
      <c r="F31" s="56"/>
    </row>
    <row r="32" spans="1:7" ht="15.75" thickBot="1" x14ac:dyDescent="0.3">
      <c r="A32" s="50"/>
      <c r="C32" s="35" t="s">
        <v>163</v>
      </c>
      <c r="D32" s="36" t="str">
        <f>Datos!E103</f>
        <v/>
      </c>
      <c r="E32" s="55" t="str">
        <f>Datos!E104</f>
        <v/>
      </c>
      <c r="F32" s="56"/>
    </row>
    <row r="33" spans="1:6" ht="15.75" thickBot="1" x14ac:dyDescent="0.3">
      <c r="A33" s="50"/>
      <c r="C33" s="35" t="s">
        <v>165</v>
      </c>
      <c r="D33" s="36" t="str">
        <f>Datos!F103</f>
        <v/>
      </c>
      <c r="E33" s="55" t="str">
        <f>Datos!F104</f>
        <v/>
      </c>
      <c r="F33" s="56"/>
    </row>
    <row r="34" spans="1:6" ht="15.75" thickBot="1" x14ac:dyDescent="0.3">
      <c r="A34" s="50"/>
      <c r="C34" s="35" t="s">
        <v>172</v>
      </c>
      <c r="D34" s="36" t="str">
        <f>Datos!G103</f>
        <v/>
      </c>
      <c r="E34" s="55" t="str">
        <f>Datos!G104</f>
        <v/>
      </c>
      <c r="F34" s="56"/>
    </row>
    <row r="35" spans="1:6" ht="15.75" thickBot="1" x14ac:dyDescent="0.3">
      <c r="A35" s="50"/>
      <c r="C35" s="35" t="s">
        <v>179</v>
      </c>
      <c r="D35" s="36" t="str">
        <f>Datos!H103</f>
        <v/>
      </c>
      <c r="E35" s="55" t="str">
        <f>Datos!H104</f>
        <v/>
      </c>
      <c r="F35" s="56"/>
    </row>
    <row r="36" spans="1:6" ht="15.75" thickBot="1" x14ac:dyDescent="0.3">
      <c r="A36" s="50"/>
      <c r="C36" s="37" t="s">
        <v>143</v>
      </c>
      <c r="D36" s="38">
        <f>Datos!$I$103</f>
        <v>1</v>
      </c>
      <c r="E36" s="57"/>
      <c r="F36" s="58"/>
    </row>
    <row r="37" spans="1:6" ht="16.5" thickBot="1" x14ac:dyDescent="0.3">
      <c r="A37" s="50"/>
      <c r="C37" s="40" t="str">
        <f>Datos!M14</f>
        <v/>
      </c>
      <c r="D37" s="41"/>
      <c r="E37" s="41"/>
      <c r="F37" s="42"/>
    </row>
    <row r="38" spans="1:6" x14ac:dyDescent="0.25">
      <c r="A38" s="50"/>
    </row>
    <row r="39" spans="1:6" x14ac:dyDescent="0.25">
      <c r="A39" s="50"/>
    </row>
    <row r="40" spans="1:6" x14ac:dyDescent="0.25">
      <c r="A40" s="50"/>
    </row>
    <row r="41" spans="1:6" x14ac:dyDescent="0.25">
      <c r="A41" s="50"/>
    </row>
    <row r="42" spans="1:6" ht="15.75" thickBot="1" x14ac:dyDescent="0.3">
      <c r="A42" s="51"/>
    </row>
    <row r="44" spans="1:6" x14ac:dyDescent="0.25">
      <c r="C44" s="4" t="s">
        <v>136</v>
      </c>
    </row>
    <row r="45" spans="1:6" x14ac:dyDescent="0.25">
      <c r="C45" s="4" t="s">
        <v>137</v>
      </c>
    </row>
  </sheetData>
  <sheetProtection algorithmName="SHA-512" hashValue="k5jHoWVyMXytWQdpMpdWLpa60dXKPKorf/CpSDx2DlezhRN5VDar9u564eCoKvyrQSOia29b0URNH15Xtu2vgw==" saltValue="/ghdTJxF8F1IyCaat8SlWw==" spinCount="100000" sheet="1" objects="1" scenarios="1"/>
  <mergeCells count="14">
    <mergeCell ref="A3:A27"/>
    <mergeCell ref="A29:A42"/>
    <mergeCell ref="A1:R1"/>
    <mergeCell ref="E30:F30"/>
    <mergeCell ref="E36:F36"/>
    <mergeCell ref="I3:O3"/>
    <mergeCell ref="I4:O4"/>
    <mergeCell ref="I5:O5"/>
    <mergeCell ref="E29:F29"/>
    <mergeCell ref="E31:F31"/>
    <mergeCell ref="E32:F32"/>
    <mergeCell ref="E33:F33"/>
    <mergeCell ref="E34:F34"/>
    <mergeCell ref="E35:F35"/>
  </mergeCells>
  <dataValidations count="1">
    <dataValidation type="whole" allowBlank="1" showInputMessage="1" showErrorMessage="1" errorTitle="ERROR" error="El valor debe estar entre 0 y 10 y no puede contener decimales." sqref="D4:D27 G4:G27" xr:uid="{00000000-0002-0000-0000-000000000000}">
      <formula1>0</formula1>
      <formula2>10</formula2>
    </dataValidation>
  </dataValidation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56"/>
  <sheetViews>
    <sheetView topLeftCell="A79" workbookViewId="0"/>
  </sheetViews>
  <sheetFormatPr baseColWidth="10" defaultColWidth="9.140625" defaultRowHeight="15" x14ac:dyDescent="0.25"/>
  <cols>
    <col min="1" max="1" width="20.42578125" bestFit="1" customWidth="1"/>
    <col min="2" max="2" width="13.42578125" customWidth="1"/>
    <col min="3" max="3" width="8.42578125" bestFit="1" customWidth="1"/>
    <col min="7" max="7" width="9.42578125" bestFit="1" customWidth="1"/>
    <col min="8" max="10" width="9.140625" customWidth="1"/>
    <col min="11" max="11" width="9.140625" style="13" customWidth="1"/>
  </cols>
  <sheetData>
    <row r="1" spans="1:16" ht="15.75" thickBot="1" x14ac:dyDescent="0.3">
      <c r="A1" s="26" t="s">
        <v>152</v>
      </c>
      <c r="B1" s="26" t="s">
        <v>153</v>
      </c>
      <c r="C1" s="30" t="s">
        <v>175</v>
      </c>
      <c r="D1" s="31" t="s">
        <v>176</v>
      </c>
      <c r="E1" s="30" t="s">
        <v>177</v>
      </c>
      <c r="F1" s="31" t="s">
        <v>178</v>
      </c>
      <c r="G1" s="32" t="s">
        <v>86</v>
      </c>
      <c r="H1" s="26" t="s">
        <v>152</v>
      </c>
      <c r="I1" s="26" t="s">
        <v>154</v>
      </c>
      <c r="J1" s="26" t="s">
        <v>152</v>
      </c>
      <c r="K1" s="26" t="s">
        <v>155</v>
      </c>
      <c r="M1" t="str">
        <f>IFERROR("El país al que más te pareces es "&amp;Datos!H50,"Introduce las puntuaciones (0 a 10) para empezar")</f>
        <v>Introduce las puntuaciones (0 a 10) para empezar</v>
      </c>
    </row>
    <row r="2" spans="1:16" x14ac:dyDescent="0.25">
      <c r="A2" s="15" t="s">
        <v>0</v>
      </c>
      <c r="B2" t="str">
        <f>IF(ISBLANK('ADN-E_3.1'!D4),"-",'ADN-E_3.1'!D4)</f>
        <v>-</v>
      </c>
      <c r="C2" s="18">
        <v>0.1011</v>
      </c>
      <c r="D2" s="19">
        <v>0.59570000000000001</v>
      </c>
      <c r="E2" s="18">
        <v>-0.70762599999999998</v>
      </c>
      <c r="F2" s="19">
        <v>1.905143</v>
      </c>
      <c r="G2" s="22" t="e">
        <f t="shared" ref="G2:G49" si="0">(C2-$E$50)^2+(D2-$F$50)^2</f>
        <v>#DIV/0!</v>
      </c>
      <c r="H2" s="15" t="s">
        <v>0</v>
      </c>
      <c r="I2" t="s">
        <v>0</v>
      </c>
      <c r="J2" s="15" t="s">
        <v>0</v>
      </c>
      <c r="K2" s="14" t="s">
        <v>88</v>
      </c>
      <c r="L2" s="3"/>
      <c r="M2" t="str">
        <f>IFERROR("Tu coordenada en el eje horizontal es "&amp;ROUND(Datos!E50,4),"-")</f>
        <v>-</v>
      </c>
    </row>
    <row r="3" spans="1:16" x14ac:dyDescent="0.25">
      <c r="A3" s="15" t="s">
        <v>60</v>
      </c>
      <c r="B3" t="str">
        <f>IF(ISBLANK('ADN-E_3.1'!D5),"-",'ADN-E_3.1'!D5)</f>
        <v>-</v>
      </c>
      <c r="C3" s="18">
        <v>0.1603</v>
      </c>
      <c r="D3" s="19">
        <v>0.2316</v>
      </c>
      <c r="E3" s="18">
        <v>-1.125775</v>
      </c>
      <c r="F3" s="19">
        <v>9.2069000000000005E-3</v>
      </c>
      <c r="G3" s="23" t="e">
        <f t="shared" si="0"/>
        <v>#DIV/0!</v>
      </c>
      <c r="H3" s="15" t="s">
        <v>60</v>
      </c>
      <c r="I3" t="s">
        <v>18</v>
      </c>
      <c r="J3" s="15" t="s">
        <v>60</v>
      </c>
      <c r="K3" s="14" t="s">
        <v>107</v>
      </c>
      <c r="L3" s="3"/>
      <c r="M3" t="str">
        <f>IFERROR("Tu coordenada en el eje vertical es "&amp;ROUND(Datos!F50,4),"-")</f>
        <v>-</v>
      </c>
    </row>
    <row r="4" spans="1:16" x14ac:dyDescent="0.25">
      <c r="A4" s="15" t="s">
        <v>1</v>
      </c>
      <c r="B4" t="str">
        <f>IF(ISBLANK('ADN-E_3.1'!D6),"-",'ADN-E_3.1'!D6)</f>
        <v>-</v>
      </c>
      <c r="C4" s="18">
        <v>-6.3100000000000003E-2</v>
      </c>
      <c r="D4" s="19">
        <v>-0.2228</v>
      </c>
      <c r="E4" s="18">
        <v>-0.8511919</v>
      </c>
      <c r="F4" s="19">
        <v>-0.44266030000000001</v>
      </c>
      <c r="G4" s="23" t="e">
        <f t="shared" si="0"/>
        <v>#DIV/0!</v>
      </c>
      <c r="H4" s="15" t="s">
        <v>1</v>
      </c>
      <c r="I4" t="s">
        <v>1</v>
      </c>
      <c r="J4" s="15" t="s">
        <v>1</v>
      </c>
      <c r="K4" s="14" t="s">
        <v>89</v>
      </c>
      <c r="L4" s="3"/>
    </row>
    <row r="5" spans="1:16" x14ac:dyDescent="0.25">
      <c r="A5" s="15" t="s">
        <v>2</v>
      </c>
      <c r="B5" t="str">
        <f>IF(ISBLANK('ADN-E_3.1'!D7),"-",'ADN-E_3.1'!D7)</f>
        <v>-</v>
      </c>
      <c r="C5" s="18">
        <v>0.70379999999999998</v>
      </c>
      <c r="D5" s="19">
        <v>5.96E-2</v>
      </c>
      <c r="E5" s="18">
        <v>2.1972870000000002</v>
      </c>
      <c r="F5" s="19">
        <v>0.44390380000000002</v>
      </c>
      <c r="G5" s="23" t="e">
        <f t="shared" si="0"/>
        <v>#DIV/0!</v>
      </c>
      <c r="H5" s="15" t="s">
        <v>2</v>
      </c>
      <c r="I5" t="s">
        <v>2</v>
      </c>
      <c r="J5" s="15" t="s">
        <v>2</v>
      </c>
      <c r="K5" s="14" t="s">
        <v>90</v>
      </c>
      <c r="L5" s="3"/>
    </row>
    <row r="6" spans="1:16" x14ac:dyDescent="0.25">
      <c r="A6" s="15" t="s">
        <v>48</v>
      </c>
      <c r="B6" t="str">
        <f>IF(ISBLANK('ADN-E_3.1'!D8),"-",'ADN-E_3.1'!D8)</f>
        <v>-</v>
      </c>
      <c r="C6" s="18">
        <v>0.11210000000000001</v>
      </c>
      <c r="D6" s="19">
        <v>-0.29830000000000001</v>
      </c>
      <c r="E6" s="18">
        <v>5.3818199999999997E-2</v>
      </c>
      <c r="F6" s="19">
        <v>-0.84827649999999999</v>
      </c>
      <c r="G6" s="23" t="e">
        <f t="shared" si="0"/>
        <v>#DIV/0!</v>
      </c>
      <c r="H6" s="15" t="s">
        <v>48</v>
      </c>
      <c r="I6" t="s">
        <v>3</v>
      </c>
      <c r="J6" s="15" t="s">
        <v>48</v>
      </c>
      <c r="K6" s="14" t="s">
        <v>91</v>
      </c>
      <c r="L6" s="3"/>
    </row>
    <row r="7" spans="1:16" x14ac:dyDescent="0.25">
      <c r="A7" s="15" t="s">
        <v>4</v>
      </c>
      <c r="B7" t="str">
        <f>IF(ISBLANK('ADN-E_3.1'!D9),"-",'ADN-E_3.1'!D9)</f>
        <v>-</v>
      </c>
      <c r="C7" s="18">
        <v>2.0500000000000001E-2</v>
      </c>
      <c r="D7" s="19">
        <v>0.496</v>
      </c>
      <c r="E7" s="18">
        <v>-0.58263180000000003</v>
      </c>
      <c r="F7" s="19">
        <v>7.0822000000000003E-3</v>
      </c>
      <c r="G7" s="23" t="e">
        <f t="shared" si="0"/>
        <v>#DIV/0!</v>
      </c>
      <c r="H7" s="15" t="s">
        <v>4</v>
      </c>
      <c r="I7" t="s">
        <v>4</v>
      </c>
      <c r="J7" s="15" t="s">
        <v>4</v>
      </c>
      <c r="K7" s="14" t="s">
        <v>92</v>
      </c>
      <c r="L7" s="3"/>
      <c r="M7">
        <v>0.9</v>
      </c>
      <c r="N7" t="s">
        <v>145</v>
      </c>
    </row>
    <row r="8" spans="1:16" x14ac:dyDescent="0.25">
      <c r="A8" s="15" t="s">
        <v>49</v>
      </c>
      <c r="B8" t="str">
        <f>IF(ISBLANK('ADN-E_3.1'!D10),"-",'ADN-E_3.1'!D10)</f>
        <v>-</v>
      </c>
      <c r="C8" s="18">
        <v>0.69230000000000003</v>
      </c>
      <c r="D8" s="19">
        <v>8.9300000000000004E-2</v>
      </c>
      <c r="E8" s="18">
        <v>1.8333630000000001</v>
      </c>
      <c r="F8" s="19">
        <v>0.56762650000000003</v>
      </c>
      <c r="G8" s="23" t="e">
        <f t="shared" si="0"/>
        <v>#DIV/0!</v>
      </c>
      <c r="H8" s="15" t="s">
        <v>49</v>
      </c>
      <c r="I8" t="s">
        <v>5</v>
      </c>
      <c r="J8" s="15" t="s">
        <v>49</v>
      </c>
      <c r="K8" s="14" t="s">
        <v>93</v>
      </c>
      <c r="L8" s="3"/>
      <c r="M8">
        <v>0.7</v>
      </c>
      <c r="N8" t="s">
        <v>146</v>
      </c>
    </row>
    <row r="9" spans="1:16" x14ac:dyDescent="0.25">
      <c r="A9" s="15" t="s">
        <v>51</v>
      </c>
      <c r="B9" t="str">
        <f>IF(ISBLANK('ADN-E_3.1'!D11),"-",'ADN-E_3.1'!D11)</f>
        <v>-</v>
      </c>
      <c r="C9" s="18">
        <v>0.24779999999999999</v>
      </c>
      <c r="D9" s="19">
        <v>-3.9300000000000002E-2</v>
      </c>
      <c r="E9" s="18">
        <v>-4.5936900000000003E-2</v>
      </c>
      <c r="F9" s="19">
        <v>-0.52477739999999995</v>
      </c>
      <c r="G9" s="23" t="e">
        <f t="shared" si="0"/>
        <v>#DIV/0!</v>
      </c>
      <c r="H9" s="15" t="s">
        <v>51</v>
      </c>
      <c r="I9" t="s">
        <v>7</v>
      </c>
      <c r="J9" s="15" t="s">
        <v>51</v>
      </c>
      <c r="K9" s="14" t="s">
        <v>95</v>
      </c>
      <c r="L9" s="3"/>
      <c r="M9">
        <v>0.5</v>
      </c>
      <c r="N9" t="s">
        <v>147</v>
      </c>
    </row>
    <row r="10" spans="1:16" x14ac:dyDescent="0.25">
      <c r="A10" s="15" t="s">
        <v>50</v>
      </c>
      <c r="B10" t="str">
        <f>IF(ISBLANK('ADN-E_3.1'!D12),"-",'ADN-E_3.1'!D12)</f>
        <v>-</v>
      </c>
      <c r="C10" s="18">
        <v>0.83</v>
      </c>
      <c r="D10" s="19">
        <v>-0.14019999999999999</v>
      </c>
      <c r="E10" s="18">
        <v>0.9490885</v>
      </c>
      <c r="F10" s="19">
        <v>-0.47043370000000001</v>
      </c>
      <c r="G10" s="23" t="e">
        <f t="shared" si="0"/>
        <v>#DIV/0!</v>
      </c>
      <c r="H10" s="15" t="s">
        <v>50</v>
      </c>
      <c r="I10" t="s">
        <v>6</v>
      </c>
      <c r="J10" s="15" t="s">
        <v>50</v>
      </c>
      <c r="K10" s="14" t="s">
        <v>94</v>
      </c>
      <c r="L10" s="3"/>
      <c r="M10">
        <v>0.3</v>
      </c>
      <c r="N10" t="s">
        <v>168</v>
      </c>
    </row>
    <row r="11" spans="1:16" x14ac:dyDescent="0.25">
      <c r="A11" s="15" t="s">
        <v>87</v>
      </c>
      <c r="B11" t="str">
        <f>IF(ISBLANK('ADN-E_3.1'!D13),"-",'ADN-E_3.1'!D13)</f>
        <v>-</v>
      </c>
      <c r="C11" s="18">
        <v>-5.0700000000000002E-2</v>
      </c>
      <c r="D11" s="19">
        <v>0.81</v>
      </c>
      <c r="E11" s="18">
        <v>-0.75178940000000005</v>
      </c>
      <c r="F11" s="19">
        <v>1.9064129999999999</v>
      </c>
      <c r="G11" s="23" t="e">
        <f t="shared" si="0"/>
        <v>#DIV/0!</v>
      </c>
      <c r="H11" s="15" t="s">
        <v>87</v>
      </c>
      <c r="I11" t="s">
        <v>8</v>
      </c>
      <c r="J11" s="15" t="s">
        <v>87</v>
      </c>
      <c r="K11" s="14" t="s">
        <v>96</v>
      </c>
      <c r="L11" s="3"/>
      <c r="N11" t="s">
        <v>151</v>
      </c>
    </row>
    <row r="12" spans="1:16" ht="15.75" thickBot="1" x14ac:dyDescent="0.3">
      <c r="A12" s="15" t="s">
        <v>9</v>
      </c>
      <c r="B12" t="str">
        <f>IF(ISBLANK('ADN-E_3.1'!D14),"-",'ADN-E_3.1'!D14)</f>
        <v>-</v>
      </c>
      <c r="C12" s="18">
        <v>0.5595</v>
      </c>
      <c r="D12" s="19">
        <v>0.435</v>
      </c>
      <c r="E12" s="18">
        <v>0.8996497</v>
      </c>
      <c r="F12" s="19">
        <v>0.95837830000000002</v>
      </c>
      <c r="G12" s="23" t="e">
        <f t="shared" si="0"/>
        <v>#DIV/0!</v>
      </c>
      <c r="H12" s="15" t="s">
        <v>9</v>
      </c>
      <c r="I12" t="s">
        <v>9</v>
      </c>
      <c r="J12" s="15" t="s">
        <v>9</v>
      </c>
      <c r="K12" s="14" t="s">
        <v>97</v>
      </c>
      <c r="L12" s="3"/>
    </row>
    <row r="13" spans="1:16" ht="15.75" thickBot="1" x14ac:dyDescent="0.3">
      <c r="A13" s="15" t="s">
        <v>55</v>
      </c>
      <c r="B13" t="str">
        <f>IF(ISBLANK('ADN-E_3.1'!D15),"-",'ADN-E_3.1'!D15)</f>
        <v>-</v>
      </c>
      <c r="C13" s="18">
        <v>0.68620000000000003</v>
      </c>
      <c r="D13" s="19">
        <v>0.12870000000000001</v>
      </c>
      <c r="E13" s="18">
        <v>-3.13323E-2</v>
      </c>
      <c r="F13" s="19">
        <v>-9.7480899999999995E-2</v>
      </c>
      <c r="G13" s="23" t="e">
        <f t="shared" si="0"/>
        <v>#DIV/0!</v>
      </c>
      <c r="H13" s="15" t="s">
        <v>55</v>
      </c>
      <c r="I13" t="s">
        <v>12</v>
      </c>
      <c r="J13" s="15" t="s">
        <v>55</v>
      </c>
      <c r="K13" s="14" t="s">
        <v>100</v>
      </c>
      <c r="L13" s="3"/>
      <c r="M13" s="67" t="s">
        <v>148</v>
      </c>
      <c r="N13" s="68"/>
      <c r="O13" s="68"/>
      <c r="P13" s="69"/>
    </row>
    <row r="14" spans="1:16" x14ac:dyDescent="0.25">
      <c r="A14" s="15" t="s">
        <v>54</v>
      </c>
      <c r="B14" t="str">
        <f>IF(ISBLANK('ADN-E_3.1'!D16),"-",'ADN-E_3.1'!D16)</f>
        <v>-</v>
      </c>
      <c r="C14" s="18">
        <v>0.65410000000000001</v>
      </c>
      <c r="D14" s="19">
        <v>0.1046</v>
      </c>
      <c r="E14" s="18">
        <v>0.15372430000000001</v>
      </c>
      <c r="F14" s="19">
        <v>-6.9814999999999999E-3</v>
      </c>
      <c r="G14" s="23" t="e">
        <f t="shared" si="0"/>
        <v>#DIV/0!</v>
      </c>
      <c r="H14" s="15" t="s">
        <v>54</v>
      </c>
      <c r="I14" t="s">
        <v>11</v>
      </c>
      <c r="J14" s="15" t="s">
        <v>54</v>
      </c>
      <c r="K14" s="14" t="s">
        <v>99</v>
      </c>
      <c r="L14" s="3"/>
      <c r="M14" t="str">
        <f>IFERROR(M13&amp;J156,"")</f>
        <v/>
      </c>
    </row>
    <row r="15" spans="1:16" x14ac:dyDescent="0.25">
      <c r="A15" s="15" t="s">
        <v>53</v>
      </c>
      <c r="B15" t="str">
        <f>IF(ISBLANK('ADN-E_3.1'!D17),"-",'ADN-E_3.1'!D17)</f>
        <v>-</v>
      </c>
      <c r="C15" s="18">
        <v>-7.1599999999999997E-2</v>
      </c>
      <c r="D15" s="19">
        <v>0.77049999999999996</v>
      </c>
      <c r="E15" s="18">
        <v>-0.85799859999999994</v>
      </c>
      <c r="F15" s="19">
        <v>1.789247</v>
      </c>
      <c r="G15" s="23" t="e">
        <f t="shared" si="0"/>
        <v>#DIV/0!</v>
      </c>
      <c r="H15" s="15" t="s">
        <v>53</v>
      </c>
      <c r="I15" t="s">
        <v>10</v>
      </c>
      <c r="J15" s="15" t="s">
        <v>53</v>
      </c>
      <c r="K15" s="14" t="s">
        <v>98</v>
      </c>
      <c r="L15" s="3"/>
    </row>
    <row r="16" spans="1:16" x14ac:dyDescent="0.25">
      <c r="A16" s="15" t="s">
        <v>56</v>
      </c>
      <c r="B16" t="str">
        <f>IF(ISBLANK('ADN-E_3.1'!D18),"-",'ADN-E_3.1'!D18)</f>
        <v>-</v>
      </c>
      <c r="C16" s="18">
        <v>-8.0199999999999994E-2</v>
      </c>
      <c r="D16" s="19">
        <v>-0.4032</v>
      </c>
      <c r="E16" s="18">
        <v>-0.72669819999999996</v>
      </c>
      <c r="F16" s="19">
        <v>-1.4051899999999999</v>
      </c>
      <c r="G16" s="23" t="e">
        <f t="shared" si="0"/>
        <v>#DIV/0!</v>
      </c>
      <c r="H16" s="15" t="s">
        <v>56</v>
      </c>
      <c r="I16" t="s">
        <v>13</v>
      </c>
      <c r="J16" s="15" t="s">
        <v>56</v>
      </c>
      <c r="K16" s="14" t="s">
        <v>101</v>
      </c>
      <c r="L16" s="3"/>
    </row>
    <row r="17" spans="1:12" x14ac:dyDescent="0.25">
      <c r="A17" s="15" t="s">
        <v>77</v>
      </c>
      <c r="B17" t="str">
        <f>IF(ISBLANK('ADN-E_3.1'!D19),"-",'ADN-E_3.1'!D19)</f>
        <v>-</v>
      </c>
      <c r="C17" s="18">
        <v>4.99E-2</v>
      </c>
      <c r="D17" s="19">
        <v>-8.4699999999999998E-2</v>
      </c>
      <c r="E17" s="18">
        <v>-0.78501270000000001</v>
      </c>
      <c r="F17" s="19">
        <v>-2.43406E-2</v>
      </c>
      <c r="G17" s="23" t="e">
        <f t="shared" si="0"/>
        <v>#DIV/0!</v>
      </c>
      <c r="H17" s="15" t="s">
        <v>77</v>
      </c>
      <c r="I17" t="s">
        <v>39</v>
      </c>
      <c r="J17" s="15" t="s">
        <v>77</v>
      </c>
      <c r="K17" s="14" t="s">
        <v>128</v>
      </c>
      <c r="L17" s="3"/>
    </row>
    <row r="18" spans="1:12" x14ac:dyDescent="0.25">
      <c r="A18" s="15" t="s">
        <v>78</v>
      </c>
      <c r="B18" t="str">
        <f>IF(ISBLANK('ADN-E_3.1'!D20),"-",'ADN-E_3.1'!D20)</f>
        <v>-</v>
      </c>
      <c r="C18" s="18">
        <v>-0.1394</v>
      </c>
      <c r="D18" s="19">
        <v>0.65629999999999999</v>
      </c>
      <c r="E18" s="18">
        <v>-0.8748186</v>
      </c>
      <c r="F18" s="19">
        <v>0.99888390000000005</v>
      </c>
      <c r="G18" s="23" t="e">
        <f t="shared" si="0"/>
        <v>#DIV/0!</v>
      </c>
      <c r="H18" s="15" t="s">
        <v>78</v>
      </c>
      <c r="I18" t="s">
        <v>40</v>
      </c>
      <c r="J18" s="15" t="s">
        <v>78</v>
      </c>
      <c r="K18" s="14" t="s">
        <v>129</v>
      </c>
      <c r="L18" s="3"/>
    </row>
    <row r="19" spans="1:12" x14ac:dyDescent="0.25">
      <c r="A19" s="15" t="s">
        <v>79</v>
      </c>
      <c r="B19" t="str">
        <f>IF(ISBLANK('ADN-E_3.1'!D21),"-",'ADN-E_3.1'!D21)</f>
        <v>-</v>
      </c>
      <c r="C19" s="18">
        <v>0.1981</v>
      </c>
      <c r="D19" s="19">
        <v>-9.5899999999999999E-2</v>
      </c>
      <c r="E19" s="18">
        <v>-0.98752459999999997</v>
      </c>
      <c r="F19" s="19">
        <v>-0.28372170000000002</v>
      </c>
      <c r="G19" s="23" t="e">
        <f t="shared" si="0"/>
        <v>#DIV/0!</v>
      </c>
      <c r="H19" s="15" t="s">
        <v>79</v>
      </c>
      <c r="I19" t="s">
        <v>41</v>
      </c>
      <c r="J19" s="15" t="s">
        <v>79</v>
      </c>
      <c r="K19" s="14" t="s">
        <v>130</v>
      </c>
      <c r="L19" s="3"/>
    </row>
    <row r="20" spans="1:12" x14ac:dyDescent="0.25">
      <c r="A20" s="15" t="s">
        <v>14</v>
      </c>
      <c r="B20" t="str">
        <f>IF(ISBLANK('ADN-E_3.1'!D22),"-",'ADN-E_3.1'!D22)</f>
        <v>-</v>
      </c>
      <c r="C20" s="18">
        <v>0.25319999999999998</v>
      </c>
      <c r="D20" s="19">
        <v>-0.57909999999999995</v>
      </c>
      <c r="E20" s="18">
        <v>7.6541899999999996E-2</v>
      </c>
      <c r="F20" s="19">
        <v>-1.4908509999999999</v>
      </c>
      <c r="G20" s="23" t="e">
        <f t="shared" si="0"/>
        <v>#DIV/0!</v>
      </c>
      <c r="H20" s="15" t="s">
        <v>14</v>
      </c>
      <c r="I20" t="s">
        <v>14</v>
      </c>
      <c r="J20" s="15" t="s">
        <v>14</v>
      </c>
      <c r="K20" s="14" t="s">
        <v>102</v>
      </c>
      <c r="L20" s="3"/>
    </row>
    <row r="21" spans="1:12" x14ac:dyDescent="0.25">
      <c r="A21" s="15" t="s">
        <v>57</v>
      </c>
      <c r="B21" t="str">
        <f>IF(ISBLANK('ADN-E_3.1'!D23),"-",'ADN-E_3.1'!D23)</f>
        <v>-</v>
      </c>
      <c r="C21" s="18">
        <v>0.14510000000000001</v>
      </c>
      <c r="D21" s="19">
        <v>-0.38640000000000002</v>
      </c>
      <c r="E21" s="18">
        <v>-0.92646079999999997</v>
      </c>
      <c r="F21" s="19">
        <v>-1.194253</v>
      </c>
      <c r="G21" s="23" t="e">
        <f t="shared" si="0"/>
        <v>#DIV/0!</v>
      </c>
      <c r="H21" s="15" t="s">
        <v>57</v>
      </c>
      <c r="I21" t="s">
        <v>15</v>
      </c>
      <c r="J21" s="15" t="s">
        <v>57</v>
      </c>
      <c r="K21" s="14" t="s">
        <v>103</v>
      </c>
      <c r="L21" s="3"/>
    </row>
    <row r="22" spans="1:12" x14ac:dyDescent="0.25">
      <c r="A22" s="15" t="s">
        <v>58</v>
      </c>
      <c r="B22" t="str">
        <f>IF(ISBLANK('ADN-E_3.1'!D24),"-",'ADN-E_3.1'!D24)</f>
        <v>-</v>
      </c>
      <c r="C22" s="18">
        <v>0.14449999999999999</v>
      </c>
      <c r="D22" s="19">
        <v>0.1915</v>
      </c>
      <c r="E22" s="18">
        <v>-0.8161931</v>
      </c>
      <c r="F22" s="19">
        <v>-0.3023401</v>
      </c>
      <c r="G22" s="23" t="e">
        <f t="shared" si="0"/>
        <v>#DIV/0!</v>
      </c>
      <c r="H22" s="15" t="s">
        <v>58</v>
      </c>
      <c r="I22" t="s">
        <v>16</v>
      </c>
      <c r="J22" s="15" t="s">
        <v>58</v>
      </c>
      <c r="K22" s="14" t="s">
        <v>104</v>
      </c>
      <c r="L22" s="3"/>
    </row>
    <row r="23" spans="1:12" x14ac:dyDescent="0.25">
      <c r="A23" s="15" t="s">
        <v>17</v>
      </c>
      <c r="B23" t="str">
        <f>IF(ISBLANK('ADN-E_3.1'!D25),"-",'ADN-E_3.1'!D25)</f>
        <v>-</v>
      </c>
      <c r="C23" s="18">
        <v>0.80510000000000004</v>
      </c>
      <c r="D23" s="19">
        <v>-8.3199999999999996E-2</v>
      </c>
      <c r="E23" s="18">
        <v>1.278376</v>
      </c>
      <c r="F23" s="19">
        <v>-0.27033449999999998</v>
      </c>
      <c r="G23" s="23" t="e">
        <f t="shared" si="0"/>
        <v>#DIV/0!</v>
      </c>
      <c r="H23" s="15" t="s">
        <v>17</v>
      </c>
      <c r="I23" t="s">
        <v>17</v>
      </c>
      <c r="J23" s="15" t="s">
        <v>17</v>
      </c>
      <c r="K23" s="14" t="s">
        <v>106</v>
      </c>
      <c r="L23" s="3"/>
    </row>
    <row r="24" spans="1:12" x14ac:dyDescent="0.25">
      <c r="A24" s="15" t="s">
        <v>61</v>
      </c>
      <c r="B24" t="str">
        <f>IF(ISBLANK('ADN-E_3.1'!D26),"-",'ADN-E_3.1'!D26)</f>
        <v>-</v>
      </c>
      <c r="C24" s="18">
        <v>0.54659999999999997</v>
      </c>
      <c r="D24" s="19">
        <v>0.28870000000000001</v>
      </c>
      <c r="E24" s="18">
        <v>0.76474560000000003</v>
      </c>
      <c r="F24" s="19">
        <v>0.86833760000000004</v>
      </c>
      <c r="G24" s="23" t="e">
        <f t="shared" si="0"/>
        <v>#DIV/0!</v>
      </c>
      <c r="H24" s="15" t="s">
        <v>61</v>
      </c>
      <c r="I24" t="s">
        <v>19</v>
      </c>
      <c r="J24" s="15" t="s">
        <v>61</v>
      </c>
      <c r="K24" s="14" t="s">
        <v>108</v>
      </c>
      <c r="L24" s="3"/>
    </row>
    <row r="25" spans="1:12" x14ac:dyDescent="0.25">
      <c r="A25" s="15" t="s">
        <v>62</v>
      </c>
      <c r="B25" t="str">
        <f>IF(ISBLANK('ADN-E_3.1'!D27),"-",'ADN-E_3.1'!D27)</f>
        <v>-</v>
      </c>
      <c r="C25" s="18">
        <v>0.4239</v>
      </c>
      <c r="D25" s="19">
        <v>-5.7500000000000002E-2</v>
      </c>
      <c r="E25" s="18">
        <v>0.1498082</v>
      </c>
      <c r="F25" s="19">
        <v>0.1121114</v>
      </c>
      <c r="G25" s="23" t="e">
        <f t="shared" si="0"/>
        <v>#DIV/0!</v>
      </c>
      <c r="H25" s="15" t="s">
        <v>62</v>
      </c>
      <c r="I25" t="s">
        <v>20</v>
      </c>
      <c r="J25" s="15" t="s">
        <v>62</v>
      </c>
      <c r="K25" s="14" t="s">
        <v>109</v>
      </c>
      <c r="L25" s="3"/>
    </row>
    <row r="26" spans="1:12" x14ac:dyDescent="0.25">
      <c r="A26" s="15" t="s">
        <v>64</v>
      </c>
      <c r="B26" t="str">
        <f>IF(ISBLANK('ADN-E_3.1'!G4),"-",'ADN-E_3.1'!G4)</f>
        <v>-</v>
      </c>
      <c r="C26" s="18">
        <v>-1.9199999999999998E-2</v>
      </c>
      <c r="D26" s="19">
        <v>-0.54669999999999996</v>
      </c>
      <c r="E26" s="18">
        <v>-0.96319560000000004</v>
      </c>
      <c r="F26" s="19">
        <v>-0.90332199999999996</v>
      </c>
      <c r="G26" s="23" t="e">
        <f t="shared" si="0"/>
        <v>#DIV/0!</v>
      </c>
      <c r="H26" s="15" t="s">
        <v>64</v>
      </c>
      <c r="I26" t="s">
        <v>22</v>
      </c>
      <c r="J26" s="15" t="s">
        <v>64</v>
      </c>
      <c r="K26" s="14" t="s">
        <v>111</v>
      </c>
      <c r="L26" s="3"/>
    </row>
    <row r="27" spans="1:12" x14ac:dyDescent="0.25">
      <c r="A27" s="15" t="s">
        <v>63</v>
      </c>
      <c r="B27" t="str">
        <f>IF(ISBLANK('ADN-E_3.1'!G5),"-",'ADN-E_3.1'!G5)</f>
        <v>-</v>
      </c>
      <c r="C27" s="18">
        <v>-2.5999999999999999E-2</v>
      </c>
      <c r="D27" s="19">
        <v>-0.53300000000000003</v>
      </c>
      <c r="E27" s="18">
        <v>-0.57019410000000004</v>
      </c>
      <c r="F27" s="19">
        <v>-1.304565</v>
      </c>
      <c r="G27" s="23" t="e">
        <f t="shared" si="0"/>
        <v>#DIV/0!</v>
      </c>
      <c r="H27" s="15" t="s">
        <v>63</v>
      </c>
      <c r="I27" t="s">
        <v>21</v>
      </c>
      <c r="J27" s="15" t="s">
        <v>63</v>
      </c>
      <c r="K27" s="14" t="s">
        <v>110</v>
      </c>
      <c r="L27" s="3"/>
    </row>
    <row r="28" spans="1:12" x14ac:dyDescent="0.25">
      <c r="A28" s="15" t="s">
        <v>23</v>
      </c>
      <c r="B28" t="str">
        <f>IF(ISBLANK('ADN-E_3.1'!G6),"-",'ADN-E_3.1'!G6)</f>
        <v>-</v>
      </c>
      <c r="C28" s="18">
        <v>0.69469999999999998</v>
      </c>
      <c r="D28" s="19">
        <v>-0.2102</v>
      </c>
      <c r="E28" s="18">
        <v>0.3678862</v>
      </c>
      <c r="F28" s="19">
        <v>-0.27174480000000001</v>
      </c>
      <c r="G28" s="23" t="e">
        <f t="shared" si="0"/>
        <v>#DIV/0!</v>
      </c>
      <c r="H28" s="15" t="s">
        <v>23</v>
      </c>
      <c r="I28" t="s">
        <v>23</v>
      </c>
      <c r="J28" s="15" t="s">
        <v>23</v>
      </c>
      <c r="K28" s="14" t="s">
        <v>112</v>
      </c>
      <c r="L28" s="3"/>
    </row>
    <row r="29" spans="1:12" x14ac:dyDescent="0.25">
      <c r="A29" s="15" t="s">
        <v>65</v>
      </c>
      <c r="B29" t="str">
        <f>IF(ISBLANK('ADN-E_3.1'!G7),"-",'ADN-E_3.1'!G7)</f>
        <v>-</v>
      </c>
      <c r="C29" s="18">
        <v>0.37040000000000001</v>
      </c>
      <c r="D29" s="19">
        <v>0.26469999999999999</v>
      </c>
      <c r="E29" s="18">
        <v>0.92299100000000001</v>
      </c>
      <c r="F29" s="19">
        <v>0.83320019999999995</v>
      </c>
      <c r="G29" s="23" t="e">
        <f t="shared" si="0"/>
        <v>#DIV/0!</v>
      </c>
      <c r="H29" s="15" t="s">
        <v>65</v>
      </c>
      <c r="I29" t="s">
        <v>24</v>
      </c>
      <c r="J29" s="15" t="s">
        <v>65</v>
      </c>
      <c r="K29" s="14" t="s">
        <v>113</v>
      </c>
      <c r="L29" s="3"/>
    </row>
    <row r="30" spans="1:12" x14ac:dyDescent="0.25">
      <c r="A30" s="15" t="s">
        <v>66</v>
      </c>
      <c r="B30" t="str">
        <f>IF(ISBLANK('ADN-E_3.1'!G8),"-",'ADN-E_3.1'!G8)</f>
        <v>-</v>
      </c>
      <c r="C30" s="18">
        <v>0.42380000000000001</v>
      </c>
      <c r="D30" s="19">
        <v>-0.51459999999999995</v>
      </c>
      <c r="E30" s="18">
        <v>-0.1539412</v>
      </c>
      <c r="F30" s="19">
        <v>-1.373532</v>
      </c>
      <c r="G30" s="23" t="e">
        <f t="shared" si="0"/>
        <v>#DIV/0!</v>
      </c>
      <c r="H30" s="15" t="s">
        <v>66</v>
      </c>
      <c r="I30" t="s">
        <v>25</v>
      </c>
      <c r="J30" s="15" t="s">
        <v>66</v>
      </c>
      <c r="K30" s="14" t="s">
        <v>114</v>
      </c>
      <c r="L30" s="3"/>
    </row>
    <row r="31" spans="1:12" x14ac:dyDescent="0.25">
      <c r="A31" s="15" t="s">
        <v>67</v>
      </c>
      <c r="B31" t="str">
        <f>IF(ISBLANK('ADN-E_3.1'!G9),"-",'ADN-E_3.1'!G9)</f>
        <v>-</v>
      </c>
      <c r="C31" s="18">
        <v>0.43530000000000002</v>
      </c>
      <c r="D31" s="19">
        <v>-0.4889</v>
      </c>
      <c r="E31" s="18">
        <v>-0.29164410000000002</v>
      </c>
      <c r="F31" s="19">
        <v>-1.4111499999999999</v>
      </c>
      <c r="G31" s="23" t="e">
        <f t="shared" si="0"/>
        <v>#DIV/0!</v>
      </c>
      <c r="H31" s="15" t="s">
        <v>67</v>
      </c>
      <c r="I31" t="s">
        <v>26</v>
      </c>
      <c r="J31" s="15" t="s">
        <v>67</v>
      </c>
      <c r="K31" s="14" t="s">
        <v>115</v>
      </c>
      <c r="L31" s="3"/>
    </row>
    <row r="32" spans="1:12" x14ac:dyDescent="0.25">
      <c r="A32" s="15" t="s">
        <v>171</v>
      </c>
      <c r="B32" t="str">
        <f>IF(ISBLANK('ADN-E_3.1'!G10),"-",'ADN-E_3.1'!G10)</f>
        <v>-</v>
      </c>
      <c r="C32" s="18">
        <v>7.46E-2</v>
      </c>
      <c r="D32" s="19">
        <v>0.85909999999999997</v>
      </c>
      <c r="E32" s="18">
        <v>-0.70275940000000003</v>
      </c>
      <c r="F32" s="19">
        <v>2.167605</v>
      </c>
      <c r="G32" s="23" t="e">
        <f t="shared" si="0"/>
        <v>#DIV/0!</v>
      </c>
      <c r="H32" s="15" t="s">
        <v>171</v>
      </c>
      <c r="I32" t="s">
        <v>174</v>
      </c>
      <c r="J32" s="15" t="s">
        <v>171</v>
      </c>
      <c r="K32" s="14" t="s">
        <v>105</v>
      </c>
      <c r="L32" s="3"/>
    </row>
    <row r="33" spans="1:12" x14ac:dyDescent="0.25">
      <c r="A33" s="15" t="s">
        <v>27</v>
      </c>
      <c r="B33" t="str">
        <f>IF(ISBLANK('ADN-E_3.1'!G11),"-",'ADN-E_3.1'!G11)</f>
        <v>-</v>
      </c>
      <c r="C33" s="18">
        <v>0.22320000000000001</v>
      </c>
      <c r="D33" s="19">
        <v>-0.19919999999999999</v>
      </c>
      <c r="E33" s="18">
        <v>-0.37939620000000002</v>
      </c>
      <c r="F33" s="19">
        <v>-0.4612</v>
      </c>
      <c r="G33" s="23" t="e">
        <f t="shared" si="0"/>
        <v>#DIV/0!</v>
      </c>
      <c r="H33" s="15" t="s">
        <v>27</v>
      </c>
      <c r="I33" t="s">
        <v>27</v>
      </c>
      <c r="J33" s="15" t="s">
        <v>27</v>
      </c>
      <c r="K33" s="14" t="s">
        <v>116</v>
      </c>
      <c r="L33" s="3"/>
    </row>
    <row r="34" spans="1:12" x14ac:dyDescent="0.25">
      <c r="A34" s="15" t="s">
        <v>68</v>
      </c>
      <c r="B34" t="str">
        <f>IF(ISBLANK('ADN-E_3.1'!G12),"-",'ADN-E_3.1'!G12)</f>
        <v>-</v>
      </c>
      <c r="C34" s="18">
        <v>0.77210000000000001</v>
      </c>
      <c r="D34" s="19">
        <v>-1.2999999999999999E-3</v>
      </c>
      <c r="E34" s="18">
        <v>1.2356320000000001</v>
      </c>
      <c r="F34" s="19">
        <v>-3.0218499999999999E-2</v>
      </c>
      <c r="G34" s="23" t="e">
        <f t="shared" si="0"/>
        <v>#DIV/0!</v>
      </c>
      <c r="H34" s="15" t="s">
        <v>68</v>
      </c>
      <c r="I34" t="s">
        <v>28</v>
      </c>
      <c r="J34" s="15" t="s">
        <v>68</v>
      </c>
      <c r="K34" s="14" t="s">
        <v>117</v>
      </c>
      <c r="L34" s="3"/>
    </row>
    <row r="35" spans="1:12" x14ac:dyDescent="0.25">
      <c r="A35" s="15" t="s">
        <v>69</v>
      </c>
      <c r="B35" t="str">
        <f>IF(ISBLANK('ADN-E_3.1'!G13),"-",'ADN-E_3.1'!G13)</f>
        <v>-</v>
      </c>
      <c r="C35" s="18">
        <v>-0.31969999999999998</v>
      </c>
      <c r="D35" s="19">
        <v>-8.7300000000000003E-2</v>
      </c>
      <c r="E35" s="18">
        <v>-1.346306</v>
      </c>
      <c r="F35" s="19">
        <v>-0.23966100000000001</v>
      </c>
      <c r="G35" s="23" t="e">
        <f t="shared" si="0"/>
        <v>#DIV/0!</v>
      </c>
      <c r="H35" s="15" t="s">
        <v>69</v>
      </c>
      <c r="I35" t="s">
        <v>29</v>
      </c>
      <c r="J35" s="15" t="s">
        <v>69</v>
      </c>
      <c r="K35" s="14" t="s">
        <v>118</v>
      </c>
      <c r="L35" s="3"/>
    </row>
    <row r="36" spans="1:12" x14ac:dyDescent="0.25">
      <c r="A36" s="15" t="s">
        <v>70</v>
      </c>
      <c r="B36" t="str">
        <f>IF(ISBLANK('ADN-E_3.1'!G14),"-",'ADN-E_3.1'!G14)</f>
        <v>-</v>
      </c>
      <c r="C36" s="18">
        <v>0.1057</v>
      </c>
      <c r="D36" s="19">
        <v>0.79069999999999996</v>
      </c>
      <c r="E36" s="18">
        <v>-0.90121859999999998</v>
      </c>
      <c r="F36" s="19">
        <v>1.5152779999999999</v>
      </c>
      <c r="G36" s="23" t="e">
        <f t="shared" si="0"/>
        <v>#DIV/0!</v>
      </c>
      <c r="H36" s="15" t="s">
        <v>70</v>
      </c>
      <c r="I36" t="s">
        <v>30</v>
      </c>
      <c r="J36" s="15" t="s">
        <v>70</v>
      </c>
      <c r="K36" s="14" t="s">
        <v>119</v>
      </c>
      <c r="L36" s="3"/>
    </row>
    <row r="37" spans="1:12" x14ac:dyDescent="0.25">
      <c r="A37" s="15" t="s">
        <v>72</v>
      </c>
      <c r="B37" t="str">
        <f>IF(ISBLANK('ADN-E_3.1'!G15),"-",'ADN-E_3.1'!G15)</f>
        <v>-</v>
      </c>
      <c r="C37" s="18">
        <v>-9.1000000000000004E-3</v>
      </c>
      <c r="D37" s="19">
        <v>-0.3755</v>
      </c>
      <c r="E37" s="18">
        <v>0.2588645</v>
      </c>
      <c r="F37" s="19">
        <v>-1.0365960000000001</v>
      </c>
      <c r="G37" s="23" t="e">
        <f t="shared" si="0"/>
        <v>#DIV/0!</v>
      </c>
      <c r="H37" s="15" t="s">
        <v>72</v>
      </c>
      <c r="I37" t="s">
        <v>32</v>
      </c>
      <c r="J37" s="15" t="s">
        <v>72</v>
      </c>
      <c r="K37" s="14" t="s">
        <v>121</v>
      </c>
      <c r="L37" s="3"/>
    </row>
    <row r="38" spans="1:12" x14ac:dyDescent="0.25">
      <c r="A38" s="15" t="s">
        <v>71</v>
      </c>
      <c r="B38" t="str">
        <f>IF(ISBLANK('ADN-E_3.1'!G16),"-",'ADN-E_3.1'!G16)</f>
        <v>-</v>
      </c>
      <c r="C38" s="18">
        <v>0.17219999999999999</v>
      </c>
      <c r="D38" s="19">
        <v>8.8800000000000004E-2</v>
      </c>
      <c r="E38" s="18">
        <v>-0.42897099999999999</v>
      </c>
      <c r="F38" s="19">
        <v>-0.45244250000000003</v>
      </c>
      <c r="G38" s="23" t="e">
        <f t="shared" si="0"/>
        <v>#DIV/0!</v>
      </c>
      <c r="H38" s="15" t="s">
        <v>71</v>
      </c>
      <c r="I38" t="s">
        <v>31</v>
      </c>
      <c r="J38" s="15" t="s">
        <v>71</v>
      </c>
      <c r="K38" s="14" t="s">
        <v>120</v>
      </c>
      <c r="L38" s="3"/>
    </row>
    <row r="39" spans="1:12" x14ac:dyDescent="0.25">
      <c r="A39" s="15" t="s">
        <v>73</v>
      </c>
      <c r="B39" t="str">
        <f>IF(ISBLANK('ADN-E_3.1'!G17),"-",'ADN-E_3.1'!G17)</f>
        <v>-</v>
      </c>
      <c r="C39" s="18">
        <v>0.57389999999999997</v>
      </c>
      <c r="D39" s="19">
        <v>-0.22220000000000001</v>
      </c>
      <c r="E39" s="18">
        <v>0.21364920000000001</v>
      </c>
      <c r="F39" s="19">
        <v>-0.6370536</v>
      </c>
      <c r="G39" s="23" t="e">
        <f t="shared" si="0"/>
        <v>#DIV/0!</v>
      </c>
      <c r="H39" s="15" t="s">
        <v>73</v>
      </c>
      <c r="I39" t="s">
        <v>33</v>
      </c>
      <c r="J39" s="15" t="s">
        <v>73</v>
      </c>
      <c r="K39" s="14" t="s">
        <v>122</v>
      </c>
      <c r="L39" s="3"/>
    </row>
    <row r="40" spans="1:12" x14ac:dyDescent="0.25">
      <c r="A40" s="15" t="s">
        <v>34</v>
      </c>
      <c r="B40" t="str">
        <f>IF(ISBLANK('ADN-E_3.1'!G18),"-",'ADN-E_3.1'!G18)</f>
        <v>-</v>
      </c>
      <c r="C40" s="18">
        <v>0.2364</v>
      </c>
      <c r="D40" s="19">
        <v>-0.14749999999999999</v>
      </c>
      <c r="E40" s="18">
        <v>-0.5081367</v>
      </c>
      <c r="F40" s="19">
        <v>-2.9453400000000001E-2</v>
      </c>
      <c r="G40" s="23" t="e">
        <f t="shared" si="0"/>
        <v>#DIV/0!</v>
      </c>
      <c r="H40" s="15" t="s">
        <v>34</v>
      </c>
      <c r="I40" t="s">
        <v>34</v>
      </c>
      <c r="J40" s="15" t="s">
        <v>34</v>
      </c>
      <c r="K40" s="14" t="s">
        <v>123</v>
      </c>
      <c r="L40" s="3"/>
    </row>
    <row r="41" spans="1:12" x14ac:dyDescent="0.25">
      <c r="A41" s="15" t="s">
        <v>84</v>
      </c>
      <c r="B41" t="str">
        <f>IF(ISBLANK('ADN-E_3.1'!G19),"-",'ADN-E_3.1'!G19)</f>
        <v>-</v>
      </c>
      <c r="C41" s="18">
        <v>-7.0900000000000005E-2</v>
      </c>
      <c r="D41" s="19">
        <v>-0.41489999999999999</v>
      </c>
      <c r="E41" s="18">
        <v>-1.154763</v>
      </c>
      <c r="F41" s="19">
        <v>-0.756158</v>
      </c>
      <c r="G41" s="23" t="e">
        <f t="shared" si="0"/>
        <v>#DIV/0!</v>
      </c>
      <c r="H41" s="15" t="s">
        <v>84</v>
      </c>
      <c r="I41" t="s">
        <v>46</v>
      </c>
      <c r="J41" s="15" t="s">
        <v>84</v>
      </c>
      <c r="K41" s="14" t="s">
        <v>135</v>
      </c>
      <c r="L41" s="3"/>
    </row>
    <row r="42" spans="1:12" x14ac:dyDescent="0.25">
      <c r="A42" s="15" t="s">
        <v>74</v>
      </c>
      <c r="B42" t="str">
        <f>IF(ISBLANK('ADN-E_3.1'!G20),"-",'ADN-E_3.1'!G20)</f>
        <v>-</v>
      </c>
      <c r="C42" s="18">
        <v>0.45779999999999998</v>
      </c>
      <c r="D42" s="19">
        <v>0.1709</v>
      </c>
      <c r="E42" s="18">
        <v>0.64909479999999997</v>
      </c>
      <c r="F42" s="19">
        <v>2.96604E-2</v>
      </c>
      <c r="G42" s="23" t="e">
        <f t="shared" si="0"/>
        <v>#DIV/0!</v>
      </c>
      <c r="H42" s="15" t="s">
        <v>74</v>
      </c>
      <c r="I42" t="s">
        <v>35</v>
      </c>
      <c r="J42" s="15" t="s">
        <v>74</v>
      </c>
      <c r="K42" s="14" t="s">
        <v>124</v>
      </c>
      <c r="L42" s="3"/>
    </row>
    <row r="43" spans="1:12" x14ac:dyDescent="0.25">
      <c r="A43" s="15" t="s">
        <v>75</v>
      </c>
      <c r="B43" t="str">
        <f>IF(ISBLANK('ADN-E_3.1'!G21),"-",'ADN-E_3.1'!G21)</f>
        <v>-</v>
      </c>
      <c r="C43" s="18">
        <v>0.8478</v>
      </c>
      <c r="D43" s="19">
        <v>3.8E-3</v>
      </c>
      <c r="E43" s="18">
        <v>3.1679560000000002</v>
      </c>
      <c r="F43" s="19">
        <v>-0.12760179999999999</v>
      </c>
      <c r="G43" s="23" t="e">
        <f t="shared" si="0"/>
        <v>#DIV/0!</v>
      </c>
      <c r="H43" s="15" t="s">
        <v>75</v>
      </c>
      <c r="I43" t="s">
        <v>36</v>
      </c>
      <c r="J43" s="15" t="s">
        <v>75</v>
      </c>
      <c r="K43" s="14" t="s">
        <v>125</v>
      </c>
      <c r="L43" s="3"/>
    </row>
    <row r="44" spans="1:12" x14ac:dyDescent="0.25">
      <c r="A44" s="15" t="s">
        <v>76</v>
      </c>
      <c r="B44" t="str">
        <f>IF(ISBLANK('ADN-E_3.1'!G22),"-",'ADN-E_3.1'!G22)</f>
        <v>-</v>
      </c>
      <c r="C44" s="18">
        <v>0.31419999999999998</v>
      </c>
      <c r="D44" s="19">
        <v>0.22409999999999999</v>
      </c>
      <c r="E44" s="18">
        <v>-5.35618E-2</v>
      </c>
      <c r="F44" s="19">
        <v>0.38439279999999998</v>
      </c>
      <c r="G44" s="23" t="e">
        <f t="shared" si="0"/>
        <v>#DIV/0!</v>
      </c>
      <c r="H44" s="15" t="s">
        <v>76</v>
      </c>
      <c r="I44" t="s">
        <v>37</v>
      </c>
      <c r="J44" s="15" t="s">
        <v>76</v>
      </c>
      <c r="K44" s="14" t="s">
        <v>126</v>
      </c>
      <c r="L44" s="3"/>
    </row>
    <row r="45" spans="1:12" x14ac:dyDescent="0.25">
      <c r="A45" s="15" t="s">
        <v>38</v>
      </c>
      <c r="B45" t="str">
        <f>IF(ISBLANK('ADN-E_3.1'!G23),"-",'ADN-E_3.1'!G23)</f>
        <v>-</v>
      </c>
      <c r="C45" s="18">
        <v>8.1600000000000006E-2</v>
      </c>
      <c r="D45" s="19">
        <v>0.68459999999999999</v>
      </c>
      <c r="E45" s="18">
        <v>-0.22692609999999999</v>
      </c>
      <c r="F45" s="19">
        <v>2.287439</v>
      </c>
      <c r="G45" s="23" t="e">
        <f t="shared" si="0"/>
        <v>#DIV/0!</v>
      </c>
      <c r="H45" s="15" t="s">
        <v>38</v>
      </c>
      <c r="I45" t="s">
        <v>38</v>
      </c>
      <c r="J45" s="15" t="s">
        <v>38</v>
      </c>
      <c r="K45" s="14" t="s">
        <v>127</v>
      </c>
      <c r="L45" s="3"/>
    </row>
    <row r="46" spans="1:12" x14ac:dyDescent="0.25">
      <c r="A46" s="15" t="s">
        <v>80</v>
      </c>
      <c r="B46" t="str">
        <f>IF(ISBLANK('ADN-E_3.1'!G24),"-",'ADN-E_3.1'!G24)</f>
        <v>-</v>
      </c>
      <c r="C46" s="18">
        <v>-5.6899999999999999E-2</v>
      </c>
      <c r="D46" s="19">
        <v>-0.29399999999999998</v>
      </c>
      <c r="E46" s="18">
        <v>0.15032809999999999</v>
      </c>
      <c r="F46" s="19">
        <v>-1.4158900000000001</v>
      </c>
      <c r="G46" s="23" t="e">
        <f t="shared" si="0"/>
        <v>#DIV/0!</v>
      </c>
      <c r="H46" s="15" t="s">
        <v>80</v>
      </c>
      <c r="I46" t="s">
        <v>42</v>
      </c>
      <c r="J46" s="15" t="s">
        <v>80</v>
      </c>
      <c r="K46" s="14" t="s">
        <v>131</v>
      </c>
      <c r="L46" s="3"/>
    </row>
    <row r="47" spans="1:12" x14ac:dyDescent="0.25">
      <c r="A47" s="15" t="s">
        <v>81</v>
      </c>
      <c r="B47" t="str">
        <f>IF(ISBLANK('ADN-E_3.1'!G25),"-",'ADN-E_3.1'!G25)</f>
        <v>-</v>
      </c>
      <c r="C47" s="18">
        <v>-0.21490000000000001</v>
      </c>
      <c r="D47" s="19">
        <v>0.54210000000000003</v>
      </c>
      <c r="E47" s="18">
        <v>-0.55396789999999996</v>
      </c>
      <c r="F47" s="19">
        <v>0.14257329999999999</v>
      </c>
      <c r="G47" s="23" t="e">
        <f t="shared" si="0"/>
        <v>#DIV/0!</v>
      </c>
      <c r="H47" s="15" t="s">
        <v>81</v>
      </c>
      <c r="I47" t="s">
        <v>43</v>
      </c>
      <c r="J47" s="15" t="s">
        <v>81</v>
      </c>
      <c r="K47" s="14" t="s">
        <v>132</v>
      </c>
      <c r="L47" s="3"/>
    </row>
    <row r="48" spans="1:12" x14ac:dyDescent="0.25">
      <c r="A48" s="15" t="s">
        <v>82</v>
      </c>
      <c r="B48" t="str">
        <f>IF(ISBLANK('ADN-E_3.1'!G26),"-",'ADN-E_3.1'!G26)</f>
        <v>-</v>
      </c>
      <c r="C48" s="18">
        <v>0.48920000000000002</v>
      </c>
      <c r="D48" s="19">
        <v>0.48070000000000002</v>
      </c>
      <c r="E48" s="18">
        <v>0.50075559999999997</v>
      </c>
      <c r="F48" s="19">
        <v>1.3202970000000001</v>
      </c>
      <c r="G48" s="23" t="e">
        <f t="shared" si="0"/>
        <v>#DIV/0!</v>
      </c>
      <c r="H48" s="15" t="s">
        <v>82</v>
      </c>
      <c r="I48" t="s">
        <v>44</v>
      </c>
      <c r="J48" s="15" t="s">
        <v>82</v>
      </c>
      <c r="K48" s="14" t="s">
        <v>133</v>
      </c>
      <c r="L48" s="3"/>
    </row>
    <row r="49" spans="1:12" ht="15.75" thickBot="1" x14ac:dyDescent="0.3">
      <c r="A49" s="15" t="s">
        <v>83</v>
      </c>
      <c r="B49" t="str">
        <f>IF(ISBLANK('ADN-E_3.1'!G27),"-",'ADN-E_3.1'!G27)</f>
        <v>-</v>
      </c>
      <c r="C49" s="20">
        <v>0.82099999999999995</v>
      </c>
      <c r="D49" s="21">
        <v>-3.78E-2</v>
      </c>
      <c r="E49" s="20">
        <v>2.4824109999999999</v>
      </c>
      <c r="F49" s="21">
        <v>-0.43455050000000001</v>
      </c>
      <c r="G49" s="24" t="e">
        <f t="shared" si="0"/>
        <v>#DIV/0!</v>
      </c>
      <c r="H49" s="15" t="s">
        <v>83</v>
      </c>
      <c r="I49" t="s">
        <v>45</v>
      </c>
      <c r="J49" s="15" t="s">
        <v>83</v>
      </c>
      <c r="K49" s="14" t="s">
        <v>134</v>
      </c>
      <c r="L49" s="3"/>
    </row>
    <row r="50" spans="1:12" ht="15.75" thickBot="1" x14ac:dyDescent="0.3">
      <c r="E50" s="25" t="e">
        <f>CORREL(B2:B49,E2:E49)</f>
        <v>#DIV/0!</v>
      </c>
      <c r="F50" s="25" t="e">
        <f>CORREL(B2:B49,F2:F49)</f>
        <v>#DIV/0!</v>
      </c>
      <c r="G50" t="e">
        <f>MIN(G2:G49)</f>
        <v>#DIV/0!</v>
      </c>
      <c r="H50" t="e">
        <f>VLOOKUP(G50,G2:H49,2,FALSE)</f>
        <v>#DIV/0!</v>
      </c>
    </row>
    <row r="52" spans="1:12" x14ac:dyDescent="0.25">
      <c r="A52" s="26" t="s">
        <v>152</v>
      </c>
      <c r="B52" s="26" t="s">
        <v>154</v>
      </c>
      <c r="C52" s="16" t="s">
        <v>157</v>
      </c>
      <c r="D52" s="17" t="s">
        <v>158</v>
      </c>
      <c r="E52" s="34" t="s">
        <v>162</v>
      </c>
      <c r="F52" s="39" t="s">
        <v>166</v>
      </c>
      <c r="G52" s="43" t="s">
        <v>170</v>
      </c>
      <c r="H52" s="45" t="s">
        <v>180</v>
      </c>
    </row>
    <row r="53" spans="1:12" x14ac:dyDescent="0.25">
      <c r="A53" s="15" t="s">
        <v>0</v>
      </c>
      <c r="B53" t="s">
        <v>0</v>
      </c>
      <c r="C53" s="8">
        <v>-0.78139749999999997</v>
      </c>
      <c r="D53" s="8">
        <v>0.83514250000000001</v>
      </c>
      <c r="E53" s="8">
        <v>-0.15929979999999999</v>
      </c>
      <c r="F53" s="8">
        <v>0.67292879999999999</v>
      </c>
      <c r="G53" s="8">
        <v>-0.26575480000000001</v>
      </c>
      <c r="H53" s="8">
        <v>-1.5546770000000001</v>
      </c>
      <c r="K53"/>
      <c r="L53" s="13"/>
    </row>
    <row r="54" spans="1:12" x14ac:dyDescent="0.25">
      <c r="A54" s="15" t="s">
        <v>60</v>
      </c>
      <c r="B54" t="s">
        <v>18</v>
      </c>
      <c r="C54" s="8">
        <v>-0.70147570000000004</v>
      </c>
      <c r="D54" s="8">
        <v>-0.93836390000000003</v>
      </c>
      <c r="E54" s="8">
        <v>-0.47965449999999998</v>
      </c>
      <c r="F54" s="8">
        <v>-0.41941840000000002</v>
      </c>
      <c r="G54" s="8">
        <v>-0.60012719999999997</v>
      </c>
      <c r="H54" s="8">
        <v>1.01187E-2</v>
      </c>
      <c r="K54"/>
      <c r="L54" s="13"/>
    </row>
    <row r="55" spans="1:12" x14ac:dyDescent="0.25">
      <c r="A55" s="15" t="s">
        <v>1</v>
      </c>
      <c r="B55" t="s">
        <v>1</v>
      </c>
      <c r="C55" s="8">
        <v>-0.59867559999999997</v>
      </c>
      <c r="D55" s="8">
        <v>-0.75694720000000004</v>
      </c>
      <c r="E55" s="8">
        <v>-0.22071660000000001</v>
      </c>
      <c r="F55" s="8">
        <v>-0.72758129999999999</v>
      </c>
      <c r="G55" s="8">
        <v>-0.71549200000000002</v>
      </c>
      <c r="H55" s="8">
        <v>-0.39565210000000001</v>
      </c>
      <c r="K55"/>
      <c r="L55" s="13"/>
    </row>
    <row r="56" spans="1:12" x14ac:dyDescent="0.25">
      <c r="A56" s="15" t="s">
        <v>2</v>
      </c>
      <c r="B56" t="s">
        <v>2</v>
      </c>
      <c r="C56" s="8">
        <v>2.0266799999999998</v>
      </c>
      <c r="D56" s="8">
        <v>-0.53079069999999995</v>
      </c>
      <c r="E56" s="8">
        <v>-0.27815570000000001</v>
      </c>
      <c r="F56" s="8">
        <v>2.073394</v>
      </c>
      <c r="G56" s="8">
        <v>-1.3782220000000001</v>
      </c>
      <c r="H56" s="8">
        <v>3.215808</v>
      </c>
      <c r="K56"/>
      <c r="L56" s="13"/>
    </row>
    <row r="57" spans="1:12" x14ac:dyDescent="0.25">
      <c r="A57" s="15" t="s">
        <v>48</v>
      </c>
      <c r="B57" t="s">
        <v>3</v>
      </c>
      <c r="C57" s="8">
        <v>-6.9606799999999996E-2</v>
      </c>
      <c r="D57" s="8">
        <v>2.6689000000000001E-3</v>
      </c>
      <c r="E57" s="8">
        <v>1.619648</v>
      </c>
      <c r="F57" s="8">
        <v>0.25922119999999998</v>
      </c>
      <c r="G57" s="8">
        <v>-0.56070679999999995</v>
      </c>
      <c r="H57" s="8">
        <v>0.40399649999999998</v>
      </c>
      <c r="K57"/>
      <c r="L57" s="13"/>
    </row>
    <row r="58" spans="1:12" x14ac:dyDescent="0.25">
      <c r="A58" s="15" t="s">
        <v>4</v>
      </c>
      <c r="B58" t="s">
        <v>4</v>
      </c>
      <c r="C58" s="8">
        <v>-0.41073670000000001</v>
      </c>
      <c r="D58" s="8">
        <v>-0.47206409999999999</v>
      </c>
      <c r="E58" s="8">
        <v>0.21310970000000001</v>
      </c>
      <c r="F58" s="8">
        <v>6.1168300000000002E-2</v>
      </c>
      <c r="G58" s="8">
        <v>-0.19971639999999999</v>
      </c>
      <c r="H58" s="8">
        <v>0.3201812</v>
      </c>
      <c r="K58"/>
      <c r="L58" s="13"/>
    </row>
    <row r="59" spans="1:12" x14ac:dyDescent="0.25">
      <c r="A59" s="15" t="s">
        <v>49</v>
      </c>
      <c r="B59" t="s">
        <v>5</v>
      </c>
      <c r="C59" s="8">
        <v>2.895051</v>
      </c>
      <c r="D59" s="8">
        <v>-6.8765699999999999E-2</v>
      </c>
      <c r="E59" s="8">
        <v>-0.34168989999999999</v>
      </c>
      <c r="F59" s="8">
        <v>-1.4142729999999999</v>
      </c>
      <c r="G59" s="8">
        <v>-1.4417169999999999</v>
      </c>
      <c r="H59" s="8">
        <v>-0.70029229999999998</v>
      </c>
      <c r="K59"/>
      <c r="L59" s="13"/>
    </row>
    <row r="60" spans="1:12" x14ac:dyDescent="0.25">
      <c r="A60" s="15" t="s">
        <v>51</v>
      </c>
      <c r="B60" t="s">
        <v>7</v>
      </c>
      <c r="C60" s="8">
        <v>-0.38884229999999997</v>
      </c>
      <c r="D60" s="8">
        <v>-0.17759420000000001</v>
      </c>
      <c r="E60" s="8">
        <v>-0.43674449999999998</v>
      </c>
      <c r="F60" s="8">
        <v>-0.5743549</v>
      </c>
      <c r="G60" s="8">
        <v>0.58669919999999998</v>
      </c>
      <c r="H60" s="8">
        <v>2.9458009999999999</v>
      </c>
      <c r="K60"/>
      <c r="L60" s="13"/>
    </row>
    <row r="61" spans="1:12" x14ac:dyDescent="0.25">
      <c r="A61" s="15" t="s">
        <v>50</v>
      </c>
      <c r="B61" t="s">
        <v>6</v>
      </c>
      <c r="C61" s="8">
        <v>1.8102590000000001</v>
      </c>
      <c r="D61" s="8">
        <v>-0.62637969999999998</v>
      </c>
      <c r="E61" s="8">
        <v>-0.70003470000000001</v>
      </c>
      <c r="F61" s="8">
        <v>4.75386E-2</v>
      </c>
      <c r="G61" s="8">
        <v>0.41654629999999998</v>
      </c>
      <c r="H61" s="8">
        <v>-1.077912</v>
      </c>
      <c r="K61"/>
      <c r="L61" s="13"/>
    </row>
    <row r="62" spans="1:12" x14ac:dyDescent="0.25">
      <c r="A62" s="15" t="s">
        <v>52</v>
      </c>
      <c r="B62" t="s">
        <v>8</v>
      </c>
      <c r="C62" s="8">
        <v>0.3417345</v>
      </c>
      <c r="D62" s="8">
        <v>2.436909</v>
      </c>
      <c r="E62" s="8">
        <v>1.5832349999999999</v>
      </c>
      <c r="F62" s="8">
        <v>-0.95206489999999999</v>
      </c>
      <c r="G62" s="8">
        <v>-1.37294</v>
      </c>
      <c r="H62" s="8">
        <v>0.37070049999999999</v>
      </c>
      <c r="K62"/>
      <c r="L62" s="13"/>
    </row>
    <row r="63" spans="1:12" x14ac:dyDescent="0.25">
      <c r="A63" s="15" t="s">
        <v>9</v>
      </c>
      <c r="B63" t="s">
        <v>9</v>
      </c>
      <c r="C63" s="8">
        <v>-0.12574969999999999</v>
      </c>
      <c r="D63" s="8">
        <v>0.36166300000000001</v>
      </c>
      <c r="E63" s="8">
        <v>-9.2569999999999996E-3</v>
      </c>
      <c r="F63" s="8">
        <v>1.9622120000000001</v>
      </c>
      <c r="G63" s="8">
        <v>-1.2191190000000001</v>
      </c>
      <c r="H63" s="8">
        <v>-0.53101339999999997</v>
      </c>
      <c r="K63"/>
      <c r="L63" s="13"/>
    </row>
    <row r="64" spans="1:12" x14ac:dyDescent="0.25">
      <c r="A64" s="15" t="s">
        <v>55</v>
      </c>
      <c r="B64" t="s">
        <v>12</v>
      </c>
      <c r="C64" s="8">
        <v>1.5642900000000001E-2</v>
      </c>
      <c r="D64" s="8">
        <v>-0.1372468</v>
      </c>
      <c r="E64" s="8">
        <v>-0.43762709999999999</v>
      </c>
      <c r="F64" s="8">
        <v>-0.53507119999999997</v>
      </c>
      <c r="G64" s="8">
        <v>-0.2717386</v>
      </c>
      <c r="H64" s="8">
        <v>0.10154630000000001</v>
      </c>
      <c r="K64"/>
      <c r="L64" s="13"/>
    </row>
    <row r="65" spans="1:12" x14ac:dyDescent="0.25">
      <c r="A65" s="15" t="s">
        <v>54</v>
      </c>
      <c r="B65" t="s">
        <v>11</v>
      </c>
      <c r="C65" s="8">
        <v>-0.81236209999999998</v>
      </c>
      <c r="D65" s="8">
        <v>-0.76796989999999998</v>
      </c>
      <c r="E65" s="8">
        <v>-0.4885641</v>
      </c>
      <c r="F65" s="8">
        <v>3.3704740000000002</v>
      </c>
      <c r="G65" s="8">
        <v>-0.29695680000000002</v>
      </c>
      <c r="H65" s="8">
        <v>-0.93699429999999995</v>
      </c>
      <c r="K65"/>
      <c r="L65" s="13"/>
    </row>
    <row r="66" spans="1:12" x14ac:dyDescent="0.25">
      <c r="A66" s="15" t="s">
        <v>53</v>
      </c>
      <c r="B66" t="s">
        <v>10</v>
      </c>
      <c r="C66" s="8">
        <v>-0.52713880000000002</v>
      </c>
      <c r="D66" s="8">
        <v>2.1268449999999999</v>
      </c>
      <c r="E66" s="8">
        <v>-0.85539699999999996</v>
      </c>
      <c r="F66" s="8">
        <v>-0.53168769999999999</v>
      </c>
      <c r="G66" s="8">
        <v>0.1715989</v>
      </c>
      <c r="H66" s="8">
        <v>-0.1110559</v>
      </c>
      <c r="K66"/>
      <c r="L66" s="13"/>
    </row>
    <row r="67" spans="1:12" x14ac:dyDescent="0.25">
      <c r="A67" s="15" t="s">
        <v>56</v>
      </c>
      <c r="B67" t="s">
        <v>13</v>
      </c>
      <c r="C67" s="8">
        <v>-0.35100999999999999</v>
      </c>
      <c r="D67" s="8">
        <v>-0.56027839999999995</v>
      </c>
      <c r="E67" s="8">
        <v>2.4479799999999998</v>
      </c>
      <c r="F67" s="8">
        <v>-0.22415640000000001</v>
      </c>
      <c r="G67" s="8">
        <v>-0.51456170000000001</v>
      </c>
      <c r="H67" s="8">
        <v>-0.52224649999999995</v>
      </c>
      <c r="K67"/>
      <c r="L67" s="13"/>
    </row>
    <row r="68" spans="1:12" x14ac:dyDescent="0.25">
      <c r="A68" s="15" t="s">
        <v>77</v>
      </c>
      <c r="B68" t="s">
        <v>39</v>
      </c>
      <c r="C68" s="8">
        <v>-0.22136169999999999</v>
      </c>
      <c r="D68" s="8">
        <v>-0.24534919999999999</v>
      </c>
      <c r="E68" s="8">
        <v>-0.36114449999999998</v>
      </c>
      <c r="F68" s="8">
        <v>-0.59690739999999998</v>
      </c>
      <c r="G68" s="8">
        <v>-0.68861209999999995</v>
      </c>
      <c r="H68" s="8">
        <v>-0.5221344</v>
      </c>
      <c r="K68"/>
      <c r="L68" s="13"/>
    </row>
    <row r="69" spans="1:12" x14ac:dyDescent="0.25">
      <c r="A69" s="15" t="s">
        <v>78</v>
      </c>
      <c r="B69" t="s">
        <v>40</v>
      </c>
      <c r="C69" s="8">
        <v>-0.56513820000000003</v>
      </c>
      <c r="D69" s="8">
        <v>1.6919169999999999</v>
      </c>
      <c r="E69" s="8">
        <v>-0.7601599</v>
      </c>
      <c r="F69" s="8">
        <v>-0.69473640000000003</v>
      </c>
      <c r="G69" s="8">
        <v>-8.7279999999999996E-3</v>
      </c>
      <c r="H69" s="8">
        <v>-0.2396443</v>
      </c>
      <c r="K69"/>
      <c r="L69" s="13"/>
    </row>
    <row r="70" spans="1:12" x14ac:dyDescent="0.25">
      <c r="A70" s="15" t="s">
        <v>79</v>
      </c>
      <c r="B70" t="s">
        <v>41</v>
      </c>
      <c r="C70" s="8">
        <v>-0.86262249999999996</v>
      </c>
      <c r="D70" s="8">
        <v>-0.79719070000000003</v>
      </c>
      <c r="E70" s="8">
        <v>-0.6762572</v>
      </c>
      <c r="F70" s="8">
        <v>-0.29853580000000002</v>
      </c>
      <c r="G70" s="8">
        <v>-0.57327589999999995</v>
      </c>
      <c r="H70" s="8">
        <v>2.4492400000000001E-2</v>
      </c>
      <c r="K70"/>
      <c r="L70" s="13"/>
    </row>
    <row r="71" spans="1:12" x14ac:dyDescent="0.25">
      <c r="A71" s="15" t="s">
        <v>14</v>
      </c>
      <c r="B71" t="s">
        <v>14</v>
      </c>
      <c r="C71" s="8">
        <v>-0.2360207</v>
      </c>
      <c r="D71" s="8">
        <v>-0.17413090000000001</v>
      </c>
      <c r="E71" s="8">
        <v>0.66338430000000004</v>
      </c>
      <c r="F71" s="8">
        <v>-0.14903910000000001</v>
      </c>
      <c r="G71" s="8">
        <v>3.007199</v>
      </c>
      <c r="H71" s="8">
        <v>7.3260000000000003E-4</v>
      </c>
      <c r="K71"/>
      <c r="L71" s="13"/>
    </row>
    <row r="72" spans="1:12" x14ac:dyDescent="0.25">
      <c r="A72" s="15" t="s">
        <v>57</v>
      </c>
      <c r="B72" t="s">
        <v>15</v>
      </c>
      <c r="C72" s="8">
        <v>-1.0438019999999999</v>
      </c>
      <c r="D72" s="8">
        <v>-0.71906519999999996</v>
      </c>
      <c r="E72" s="8">
        <v>1.9507000000000001</v>
      </c>
      <c r="F72" s="8">
        <v>0.17268510000000001</v>
      </c>
      <c r="G72" s="8">
        <v>0.97933300000000001</v>
      </c>
      <c r="H72" s="8">
        <v>-0.85833760000000003</v>
      </c>
      <c r="K72"/>
      <c r="L72" s="13"/>
    </row>
    <row r="73" spans="1:12" x14ac:dyDescent="0.25">
      <c r="A73" s="15" t="s">
        <v>58</v>
      </c>
      <c r="B73" t="s">
        <v>16</v>
      </c>
      <c r="C73" s="8">
        <v>-0.40548990000000001</v>
      </c>
      <c r="D73" s="8">
        <v>-0.76490170000000002</v>
      </c>
      <c r="E73" s="8">
        <v>-0.72332790000000002</v>
      </c>
      <c r="F73" s="8">
        <v>-0.21304709999999999</v>
      </c>
      <c r="G73" s="8">
        <v>-3.4166099999999998E-2</v>
      </c>
      <c r="H73" s="8">
        <v>0.1999774</v>
      </c>
      <c r="K73"/>
      <c r="L73" s="13"/>
    </row>
    <row r="74" spans="1:12" x14ac:dyDescent="0.25">
      <c r="A74" s="15" t="s">
        <v>17</v>
      </c>
      <c r="B74" t="s">
        <v>17</v>
      </c>
      <c r="C74" s="8">
        <v>1.8324130000000001</v>
      </c>
      <c r="D74" s="8">
        <v>-0.88008359999999997</v>
      </c>
      <c r="E74" s="8">
        <v>-0.76105429999999996</v>
      </c>
      <c r="F74" s="8">
        <v>0.71145290000000005</v>
      </c>
      <c r="G74" s="8">
        <v>0.86449330000000002</v>
      </c>
      <c r="H74" s="8">
        <v>-0.52490760000000003</v>
      </c>
      <c r="K74"/>
      <c r="L74" s="13"/>
    </row>
    <row r="75" spans="1:12" x14ac:dyDescent="0.25">
      <c r="A75" s="15" t="s">
        <v>61</v>
      </c>
      <c r="B75" t="s">
        <v>19</v>
      </c>
      <c r="C75" s="8">
        <v>-0.81324799999999997</v>
      </c>
      <c r="D75" s="8">
        <v>-3.8699699999999997E-2</v>
      </c>
      <c r="E75" s="8">
        <v>-0.21013670000000001</v>
      </c>
      <c r="F75" s="8">
        <v>3.3774109999999999</v>
      </c>
      <c r="G75" s="8">
        <v>-0.29381390000000002</v>
      </c>
      <c r="H75" s="8">
        <v>0.7202944</v>
      </c>
      <c r="K75"/>
      <c r="L75" s="13"/>
    </row>
    <row r="76" spans="1:12" x14ac:dyDescent="0.25">
      <c r="A76" s="15" t="s">
        <v>62</v>
      </c>
      <c r="B76" t="s">
        <v>20</v>
      </c>
      <c r="C76" s="8">
        <v>-0.84546140000000003</v>
      </c>
      <c r="D76" s="8">
        <v>1.9843E-2</v>
      </c>
      <c r="E76" s="8">
        <v>-0.1852502</v>
      </c>
      <c r="F76" s="8">
        <v>-0.65555479999999999</v>
      </c>
      <c r="G76" s="8">
        <v>0.75124219999999997</v>
      </c>
      <c r="H76" s="8">
        <v>0.47266419999999998</v>
      </c>
      <c r="K76"/>
      <c r="L76" s="13"/>
    </row>
    <row r="77" spans="1:12" x14ac:dyDescent="0.25">
      <c r="A77" s="15" t="s">
        <v>64</v>
      </c>
      <c r="B77" t="s">
        <v>22</v>
      </c>
      <c r="C77" s="8">
        <v>-0.75337849999999995</v>
      </c>
      <c r="D77" s="8">
        <v>-0.41853360000000001</v>
      </c>
      <c r="E77" s="8">
        <v>-0.61248130000000001</v>
      </c>
      <c r="F77" s="8">
        <v>-0.66045600000000004</v>
      </c>
      <c r="G77" s="8">
        <v>-0.15715660000000001</v>
      </c>
      <c r="H77" s="8">
        <v>-9.9343100000000004E-2</v>
      </c>
      <c r="K77"/>
      <c r="L77" s="13"/>
    </row>
    <row r="78" spans="1:12" x14ac:dyDescent="0.25">
      <c r="A78" s="15" t="s">
        <v>63</v>
      </c>
      <c r="B78" t="s">
        <v>21</v>
      </c>
      <c r="C78" s="8">
        <v>-0.50148329999999997</v>
      </c>
      <c r="D78" s="8">
        <v>-0.64743569999999995</v>
      </c>
      <c r="E78" s="8">
        <v>2.5516719999999999</v>
      </c>
      <c r="F78" s="8">
        <v>-0.10803450000000001</v>
      </c>
      <c r="G78" s="8">
        <v>-0.32832689999999998</v>
      </c>
      <c r="H78" s="8">
        <v>-0.58664150000000004</v>
      </c>
      <c r="K78"/>
      <c r="L78" s="13"/>
    </row>
    <row r="79" spans="1:12" x14ac:dyDescent="0.25">
      <c r="A79" s="15" t="s">
        <v>23</v>
      </c>
      <c r="B79" t="s">
        <v>23</v>
      </c>
      <c r="C79" s="8">
        <v>0.33904129999999999</v>
      </c>
      <c r="D79" s="8">
        <v>-0.36481479999999999</v>
      </c>
      <c r="E79" s="8">
        <v>-0.49883860000000002</v>
      </c>
      <c r="F79" s="8">
        <v>-0.26203929999999998</v>
      </c>
      <c r="G79" s="8">
        <v>-0.33718949999999998</v>
      </c>
      <c r="H79" s="8">
        <v>0.44526850000000001</v>
      </c>
      <c r="K79"/>
      <c r="L79" s="13"/>
    </row>
    <row r="80" spans="1:12" x14ac:dyDescent="0.25">
      <c r="A80" s="15" t="s">
        <v>65</v>
      </c>
      <c r="B80" t="s">
        <v>24</v>
      </c>
      <c r="C80" s="8">
        <v>-0.82269049999999999</v>
      </c>
      <c r="D80" s="8">
        <v>0.95590169999999997</v>
      </c>
      <c r="E80" s="8">
        <v>-0.66215740000000001</v>
      </c>
      <c r="F80" s="8">
        <v>1.024044</v>
      </c>
      <c r="G80" s="8">
        <v>1.80549</v>
      </c>
      <c r="H80" s="8">
        <v>0.43728820000000002</v>
      </c>
      <c r="K80"/>
      <c r="L80" s="13"/>
    </row>
    <row r="81" spans="1:12" x14ac:dyDescent="0.25">
      <c r="A81" s="15" t="s">
        <v>66</v>
      </c>
      <c r="B81" t="s">
        <v>25</v>
      </c>
      <c r="C81" s="8">
        <v>-0.1394291</v>
      </c>
      <c r="D81" s="8">
        <v>-0.41379719999999998</v>
      </c>
      <c r="E81" s="8">
        <v>-0.56329660000000004</v>
      </c>
      <c r="F81" s="8">
        <v>-0.97257830000000001</v>
      </c>
      <c r="G81" s="8">
        <v>2.7714840000000001</v>
      </c>
      <c r="H81" s="8">
        <v>0.18044869999999999</v>
      </c>
      <c r="K81"/>
      <c r="L81" s="13"/>
    </row>
    <row r="82" spans="1:12" x14ac:dyDescent="0.25">
      <c r="A82" s="15" t="s">
        <v>67</v>
      </c>
      <c r="B82" t="s">
        <v>26</v>
      </c>
      <c r="C82" s="8">
        <v>7.8385800000000005E-2</v>
      </c>
      <c r="D82" s="8">
        <v>-0.58451010000000003</v>
      </c>
      <c r="E82" s="8">
        <v>-0.4820451</v>
      </c>
      <c r="F82" s="8">
        <v>-0.67256839999999996</v>
      </c>
      <c r="G82" s="8">
        <v>1.741085</v>
      </c>
      <c r="H82" s="8">
        <v>-0.30642039999999998</v>
      </c>
      <c r="K82"/>
      <c r="L82" s="13"/>
    </row>
    <row r="83" spans="1:12" x14ac:dyDescent="0.25">
      <c r="A83" s="15" t="s">
        <v>171</v>
      </c>
      <c r="B83" t="s">
        <v>169</v>
      </c>
      <c r="C83" s="8">
        <v>-0.55699010000000004</v>
      </c>
      <c r="D83" s="8">
        <v>2.6124960000000002</v>
      </c>
      <c r="E83" s="8">
        <v>-0.48890739999999999</v>
      </c>
      <c r="F83" s="8">
        <v>-0.1276813</v>
      </c>
      <c r="G83" s="8">
        <v>-0.45226349999999998</v>
      </c>
      <c r="H83" s="8">
        <v>-8.6008899999999999E-2</v>
      </c>
      <c r="K83"/>
      <c r="L83" s="13"/>
    </row>
    <row r="84" spans="1:12" x14ac:dyDescent="0.25">
      <c r="A84" s="15" t="s">
        <v>27</v>
      </c>
      <c r="B84" t="s">
        <v>27</v>
      </c>
      <c r="C84" s="8">
        <v>-0.28103139999999999</v>
      </c>
      <c r="D84" s="8">
        <v>-0.56034470000000003</v>
      </c>
      <c r="E84" s="8">
        <v>-0.40128609999999998</v>
      </c>
      <c r="F84" s="8">
        <v>-8.8870099999999994E-2</v>
      </c>
      <c r="G84" s="8">
        <v>-0.41948609999999997</v>
      </c>
      <c r="H84" s="8">
        <v>-0.28334549999999997</v>
      </c>
      <c r="K84"/>
      <c r="L84" s="13"/>
    </row>
    <row r="85" spans="1:12" x14ac:dyDescent="0.25">
      <c r="A85" s="15" t="s">
        <v>68</v>
      </c>
      <c r="B85" t="s">
        <v>28</v>
      </c>
      <c r="C85" s="8">
        <v>1.365354</v>
      </c>
      <c r="D85" s="8">
        <v>-0.1049384</v>
      </c>
      <c r="E85" s="8">
        <v>-0.39435829999999999</v>
      </c>
      <c r="F85" s="8">
        <v>-5.5739999999999998E-2</v>
      </c>
      <c r="G85" s="8">
        <v>-0.80589789999999994</v>
      </c>
      <c r="H85" s="8">
        <v>-1.1786779999999999</v>
      </c>
      <c r="K85"/>
      <c r="L85" s="13"/>
    </row>
    <row r="86" spans="1:12" x14ac:dyDescent="0.25">
      <c r="A86" s="15" t="s">
        <v>69</v>
      </c>
      <c r="B86" t="s">
        <v>29</v>
      </c>
      <c r="C86" s="8">
        <v>-0.5129243</v>
      </c>
      <c r="D86" s="8">
        <v>-1.0424850000000001</v>
      </c>
      <c r="E86" s="8">
        <v>-0.84822949999999997</v>
      </c>
      <c r="F86" s="8">
        <v>-0.52890280000000001</v>
      </c>
      <c r="G86" s="8">
        <v>-0.66452080000000002</v>
      </c>
      <c r="H86" s="8">
        <v>-0.95339450000000003</v>
      </c>
      <c r="K86"/>
      <c r="L86" s="13"/>
    </row>
    <row r="87" spans="1:12" x14ac:dyDescent="0.25">
      <c r="A87" s="15" t="s">
        <v>70</v>
      </c>
      <c r="B87" t="s">
        <v>30</v>
      </c>
      <c r="C87" s="8">
        <v>-0.49613479999999999</v>
      </c>
      <c r="D87" s="8">
        <v>2.0808110000000002</v>
      </c>
      <c r="E87" s="8">
        <v>-0.56169049999999998</v>
      </c>
      <c r="F87" s="8">
        <v>-0.56264579999999997</v>
      </c>
      <c r="G87" s="8">
        <v>-0.17368700000000001</v>
      </c>
      <c r="H87" s="8">
        <v>-0.42858220000000002</v>
      </c>
      <c r="K87"/>
      <c r="L87" s="13"/>
    </row>
    <row r="88" spans="1:12" x14ac:dyDescent="0.25">
      <c r="A88" s="15" t="s">
        <v>72</v>
      </c>
      <c r="B88" t="s">
        <v>32</v>
      </c>
      <c r="C88" s="8">
        <v>0.30252580000000001</v>
      </c>
      <c r="D88" s="8">
        <v>-0.19300020000000001</v>
      </c>
      <c r="E88" s="8">
        <v>2.3671799999999998</v>
      </c>
      <c r="F88" s="8">
        <v>-8.7456400000000004E-2</v>
      </c>
      <c r="G88" s="8">
        <v>1.3635700000000001E-2</v>
      </c>
      <c r="H88" s="8">
        <v>-0.26660660000000003</v>
      </c>
      <c r="K88"/>
      <c r="L88" s="13"/>
    </row>
    <row r="89" spans="1:12" x14ac:dyDescent="0.25">
      <c r="A89" s="15" t="s">
        <v>71</v>
      </c>
      <c r="B89" t="s">
        <v>31</v>
      </c>
      <c r="C89" s="8">
        <v>-0.84409860000000003</v>
      </c>
      <c r="D89" s="8">
        <v>-0.54735069999999997</v>
      </c>
      <c r="E89" s="8">
        <v>-0.1271902</v>
      </c>
      <c r="F89" s="8">
        <v>-0.67375399999999996</v>
      </c>
      <c r="G89" s="8">
        <v>0.13689009999999999</v>
      </c>
      <c r="H89" s="8">
        <v>2.5660249999999998</v>
      </c>
      <c r="K89"/>
      <c r="L89" s="13"/>
    </row>
    <row r="90" spans="1:12" x14ac:dyDescent="0.25">
      <c r="A90" s="15" t="s">
        <v>73</v>
      </c>
      <c r="B90" t="s">
        <v>33</v>
      </c>
      <c r="C90" s="8">
        <v>0.30252950000000001</v>
      </c>
      <c r="D90" s="8">
        <v>-0.93621500000000002</v>
      </c>
      <c r="E90" s="8">
        <v>-2.4423299999999998E-2</v>
      </c>
      <c r="F90" s="8">
        <v>-0.43324760000000001</v>
      </c>
      <c r="G90" s="8">
        <v>-0.4823423</v>
      </c>
      <c r="H90" s="8">
        <v>0.1071621</v>
      </c>
      <c r="K90"/>
      <c r="L90" s="13"/>
    </row>
    <row r="91" spans="1:12" x14ac:dyDescent="0.25">
      <c r="A91" s="15" t="s">
        <v>34</v>
      </c>
      <c r="B91" t="s">
        <v>34</v>
      </c>
      <c r="C91" s="8">
        <v>-0.47664970000000001</v>
      </c>
      <c r="D91" s="8">
        <v>-0.54290970000000005</v>
      </c>
      <c r="E91" s="8">
        <v>-0.73012509999999997</v>
      </c>
      <c r="F91" s="8">
        <v>-0.69351269999999998</v>
      </c>
      <c r="G91" s="8">
        <v>-1.7625999999999999E-2</v>
      </c>
      <c r="H91" s="8">
        <v>0.75561279999999997</v>
      </c>
      <c r="K91"/>
      <c r="L91" s="13"/>
    </row>
    <row r="92" spans="1:12" x14ac:dyDescent="0.25">
      <c r="A92" s="15" t="s">
        <v>84</v>
      </c>
      <c r="B92" t="s">
        <v>46</v>
      </c>
      <c r="C92" s="8">
        <v>-0.94695280000000004</v>
      </c>
      <c r="D92" s="8">
        <v>-0.77083710000000005</v>
      </c>
      <c r="E92" s="8">
        <v>-0.96894740000000001</v>
      </c>
      <c r="F92" s="8">
        <v>-0.13606370000000001</v>
      </c>
      <c r="G92" s="8">
        <v>-0.5648822</v>
      </c>
      <c r="H92" s="8">
        <v>-0.52294359999999995</v>
      </c>
      <c r="K92"/>
      <c r="L92" s="13"/>
    </row>
    <row r="93" spans="1:12" x14ac:dyDescent="0.25">
      <c r="A93" s="15" t="s">
        <v>74</v>
      </c>
      <c r="B93" t="s">
        <v>35</v>
      </c>
      <c r="C93" s="8">
        <v>0.23535809999999999</v>
      </c>
      <c r="D93" s="8">
        <v>-0.23391999999999999</v>
      </c>
      <c r="E93" s="8">
        <v>-0.30879640000000003</v>
      </c>
      <c r="F93" s="8">
        <v>5.9311999999999997E-2</v>
      </c>
      <c r="G93" s="8">
        <v>-1.181265</v>
      </c>
      <c r="H93" s="8">
        <v>-0.92591579999999996</v>
      </c>
      <c r="K93"/>
      <c r="L93" s="13"/>
    </row>
    <row r="94" spans="1:12" x14ac:dyDescent="0.25">
      <c r="A94" s="15" t="s">
        <v>75</v>
      </c>
      <c r="B94" t="s">
        <v>36</v>
      </c>
      <c r="C94" s="8">
        <v>2.4002569999999999</v>
      </c>
      <c r="D94" s="8">
        <v>1.0304770000000001</v>
      </c>
      <c r="E94" s="8">
        <v>0.1819134</v>
      </c>
      <c r="F94" s="8">
        <v>1.51938</v>
      </c>
      <c r="G94" s="8">
        <v>2.561229</v>
      </c>
      <c r="H94" s="8">
        <v>-0.116092</v>
      </c>
      <c r="K94"/>
      <c r="L94" s="13"/>
    </row>
    <row r="95" spans="1:12" x14ac:dyDescent="0.25">
      <c r="A95" s="15" t="s">
        <v>76</v>
      </c>
      <c r="B95" t="s">
        <v>37</v>
      </c>
      <c r="C95" s="8">
        <v>-0.36925200000000002</v>
      </c>
      <c r="D95" s="8">
        <v>-0.56624969999999997</v>
      </c>
      <c r="E95" s="8">
        <v>-0.71789919999999996</v>
      </c>
      <c r="F95" s="8">
        <v>-0.46727619999999997</v>
      </c>
      <c r="G95" s="8">
        <v>3.5761500000000002E-2</v>
      </c>
      <c r="H95" s="8">
        <v>-0.6632209</v>
      </c>
      <c r="K95"/>
      <c r="L95" s="13"/>
    </row>
    <row r="96" spans="1:12" x14ac:dyDescent="0.25">
      <c r="A96" s="15" t="s">
        <v>38</v>
      </c>
      <c r="B96" t="s">
        <v>38</v>
      </c>
      <c r="C96" s="8">
        <v>-0.2104335</v>
      </c>
      <c r="D96" s="8">
        <v>2.8885740000000002</v>
      </c>
      <c r="E96" s="8">
        <v>2.0370099999999999E-2</v>
      </c>
      <c r="F96" s="8">
        <v>0.5963946</v>
      </c>
      <c r="G96" s="8">
        <v>-0.1882151</v>
      </c>
      <c r="H96" s="8">
        <v>0.28144560000000002</v>
      </c>
      <c r="K96"/>
      <c r="L96" s="13"/>
    </row>
    <row r="97" spans="1:12" x14ac:dyDescent="0.25">
      <c r="A97" s="15" t="s">
        <v>80</v>
      </c>
      <c r="B97" t="s">
        <v>42</v>
      </c>
      <c r="C97" s="8">
        <v>-8.2555000000000007E-3</v>
      </c>
      <c r="D97" s="8">
        <v>-0.10158929999999999</v>
      </c>
      <c r="E97" s="8">
        <v>2.9854370000000001</v>
      </c>
      <c r="F97" s="8">
        <v>3.8024099999999998E-2</v>
      </c>
      <c r="G97" s="8">
        <v>0.45549630000000002</v>
      </c>
      <c r="H97" s="8">
        <v>0.16156509999999999</v>
      </c>
      <c r="K97"/>
      <c r="L97" s="13"/>
    </row>
    <row r="98" spans="1:12" x14ac:dyDescent="0.25">
      <c r="A98" s="15" t="s">
        <v>81</v>
      </c>
      <c r="B98" t="s">
        <v>43</v>
      </c>
      <c r="C98" s="8">
        <v>-0.63810210000000001</v>
      </c>
      <c r="D98" s="8">
        <v>-0.45108130000000002</v>
      </c>
      <c r="E98" s="8">
        <v>-0.59199959999999996</v>
      </c>
      <c r="F98" s="8">
        <v>0.1733606</v>
      </c>
      <c r="G98" s="8">
        <v>0.13543559999999999</v>
      </c>
      <c r="H98" s="8">
        <v>-1.0625450000000001</v>
      </c>
      <c r="K98"/>
      <c r="L98" s="13"/>
    </row>
    <row r="99" spans="1:12" x14ac:dyDescent="0.25">
      <c r="A99" s="15" t="s">
        <v>82</v>
      </c>
      <c r="B99" t="s">
        <v>44</v>
      </c>
      <c r="C99" s="8">
        <v>0.54884140000000003</v>
      </c>
      <c r="D99" s="8">
        <v>-0.18941250000000001</v>
      </c>
      <c r="E99" s="8">
        <v>0.42781809999999998</v>
      </c>
      <c r="F99" s="8">
        <v>-1.0235810000000001</v>
      </c>
      <c r="G99" s="8">
        <v>-0.67872399999999999</v>
      </c>
      <c r="H99" s="8">
        <v>2.4115669999999998</v>
      </c>
      <c r="K99"/>
      <c r="L99" s="13"/>
    </row>
    <row r="100" spans="1:12" x14ac:dyDescent="0.25">
      <c r="A100" s="15" t="s">
        <v>83</v>
      </c>
      <c r="B100" t="s">
        <v>45</v>
      </c>
      <c r="C100" s="8">
        <v>2.823871</v>
      </c>
      <c r="D100" s="8">
        <v>0.28199829999999998</v>
      </c>
      <c r="E100" s="8">
        <v>5.4695899999999999E-2</v>
      </c>
      <c r="F100" s="8">
        <v>-0.57816420000000002</v>
      </c>
      <c r="G100" s="8">
        <v>0.45361180000000001</v>
      </c>
      <c r="H100" s="8">
        <v>-0.67809070000000005</v>
      </c>
      <c r="K100"/>
      <c r="L100" s="13"/>
    </row>
    <row r="101" spans="1:12" x14ac:dyDescent="0.25">
      <c r="C101" s="8"/>
      <c r="F101" s="7"/>
      <c r="K101"/>
      <c r="L101" s="13"/>
    </row>
    <row r="102" spans="1:12" x14ac:dyDescent="0.25">
      <c r="C102" s="27" t="s">
        <v>138</v>
      </c>
      <c r="D102" s="28" t="s">
        <v>156</v>
      </c>
      <c r="E102" s="34" t="s">
        <v>164</v>
      </c>
      <c r="F102" s="39" t="s">
        <v>167</v>
      </c>
      <c r="G102" s="43" t="s">
        <v>173</v>
      </c>
      <c r="H102" s="45" t="s">
        <v>181</v>
      </c>
      <c r="I102" s="29" t="s">
        <v>139</v>
      </c>
      <c r="K102"/>
      <c r="L102" s="13"/>
    </row>
    <row r="103" spans="1:12" x14ac:dyDescent="0.25">
      <c r="B103" s="15" t="s">
        <v>160</v>
      </c>
      <c r="C103" t="str">
        <f>IFERROR(CORREL(B2:B49,C53:C100),"")</f>
        <v/>
      </c>
      <c r="D103" t="str">
        <f>IFERROR(CORREL(B2:B49,D53:D100),"")</f>
        <v/>
      </c>
      <c r="E103" t="str">
        <f>IFERROR(CORREL(B2:B49,E53:E100),"")</f>
        <v/>
      </c>
      <c r="F103" t="str">
        <f>IFERROR(CORREL(B2:B49,F53:F100),"")</f>
        <v/>
      </c>
      <c r="G103" t="str">
        <f>IFERROR(CORREL(B2:B49,G53:G100),"")</f>
        <v/>
      </c>
      <c r="H103" t="str">
        <f>IFERROR(CORREL(B2:B49,H53:H100),"")</f>
        <v/>
      </c>
      <c r="I103">
        <f>IFERROR(1-SUMSQ(C103:H103),"")</f>
        <v>1</v>
      </c>
    </row>
    <row r="104" spans="1:12" x14ac:dyDescent="0.25">
      <c r="B104" s="15" t="s">
        <v>161</v>
      </c>
      <c r="C104" t="str">
        <f t="shared" ref="C104:H104" si="1">IF(C103&gt;=1.000001,"",IF(C103&gt;=$M$7,$N$7,IF(C103&gt;=$M$8,$N$8,IF(C103&gt;=$M$9,$N$9,IF(C103&gt;=$M$10,$N$10,$N$11)))))</f>
        <v/>
      </c>
      <c r="D104" t="str">
        <f t="shared" si="1"/>
        <v/>
      </c>
      <c r="E104" t="str">
        <f t="shared" si="1"/>
        <v/>
      </c>
      <c r="F104" t="str">
        <f t="shared" si="1"/>
        <v/>
      </c>
      <c r="G104" t="str">
        <f t="shared" si="1"/>
        <v/>
      </c>
      <c r="H104" t="str">
        <f t="shared" si="1"/>
        <v/>
      </c>
    </row>
    <row r="106" spans="1:12" x14ac:dyDescent="0.25">
      <c r="A106" s="26" t="s">
        <v>152</v>
      </c>
      <c r="B106" s="26" t="s">
        <v>154</v>
      </c>
      <c r="C106" s="16" t="s">
        <v>157</v>
      </c>
      <c r="D106" s="17" t="s">
        <v>158</v>
      </c>
      <c r="E106" s="34" t="s">
        <v>162</v>
      </c>
      <c r="F106" s="39" t="s">
        <v>166</v>
      </c>
      <c r="G106" s="43" t="s">
        <v>170</v>
      </c>
      <c r="H106" s="45" t="s">
        <v>180</v>
      </c>
      <c r="I106" s="26" t="s">
        <v>86</v>
      </c>
      <c r="J106" s="26" t="s">
        <v>152</v>
      </c>
      <c r="K106"/>
    </row>
    <row r="107" spans="1:12" x14ac:dyDescent="0.25">
      <c r="A107" s="15" t="s">
        <v>0</v>
      </c>
      <c r="B107" t="s">
        <v>0</v>
      </c>
      <c r="C107" s="44">
        <v>-0.13819999999999999</v>
      </c>
      <c r="D107" s="44">
        <v>0.39729999999999999</v>
      </c>
      <c r="E107" s="44">
        <v>2.7099999999999999E-2</v>
      </c>
      <c r="F107" s="44">
        <v>0.26</v>
      </c>
      <c r="G107" s="44">
        <v>-9.1399999999999995E-2</v>
      </c>
      <c r="H107">
        <v>6.3700000000000007E-2</v>
      </c>
      <c r="I107" t="e">
        <f>(C107-$C$103)^2+(D107-$D$103)^2+(E107-$E$103)^2+(F107-$F$103)^2+(G107-$G$103)^2+(H107-$H$103)^2</f>
        <v>#VALUE!</v>
      </c>
      <c r="J107" s="15" t="s">
        <v>0</v>
      </c>
      <c r="K107"/>
    </row>
    <row r="108" spans="1:12" x14ac:dyDescent="0.25">
      <c r="A108" s="15" t="s">
        <v>60</v>
      </c>
      <c r="B108" t="s">
        <v>18</v>
      </c>
      <c r="C108" s="44">
        <v>2.7900000000000001E-2</v>
      </c>
      <c r="D108" s="44">
        <v>8.0799999999999997E-2</v>
      </c>
      <c r="E108" s="44">
        <v>0.1203</v>
      </c>
      <c r="F108" s="44">
        <v>0.13089999999999999</v>
      </c>
      <c r="G108" s="44">
        <v>-7.6100000000000001E-2</v>
      </c>
      <c r="H108">
        <v>0.41189999999999999</v>
      </c>
      <c r="I108" t="e">
        <f t="shared" ref="I108:I154" si="2">(C108-$C$103)^2+(D108-$D$103)^2+(E108-$E$103)^2+(F108-$F$103)^2+(G108-$G$103)^2+(H108-$H$103)^2</f>
        <v>#VALUE!</v>
      </c>
      <c r="J108" s="15" t="s">
        <v>60</v>
      </c>
      <c r="K108"/>
    </row>
    <row r="109" spans="1:12" x14ac:dyDescent="0.25">
      <c r="A109" s="15" t="s">
        <v>1</v>
      </c>
      <c r="B109" t="s">
        <v>1</v>
      </c>
      <c r="C109" s="44">
        <v>-0.1227</v>
      </c>
      <c r="D109" s="44">
        <v>-0.32700000000000001</v>
      </c>
      <c r="E109" s="44">
        <v>-1.5100000000000001E-2</v>
      </c>
      <c r="F109" s="44">
        <v>-0.16209999999999999</v>
      </c>
      <c r="G109" s="44">
        <v>-2.5600000000000001E-2</v>
      </c>
      <c r="H109">
        <v>9.1000000000000004E-3</v>
      </c>
      <c r="I109" t="e">
        <f t="shared" si="2"/>
        <v>#VALUE!</v>
      </c>
      <c r="J109" s="15" t="s">
        <v>1</v>
      </c>
      <c r="K109"/>
    </row>
    <row r="110" spans="1:12" x14ac:dyDescent="0.25">
      <c r="A110" s="15" t="s">
        <v>2</v>
      </c>
      <c r="B110" t="s">
        <v>2</v>
      </c>
      <c r="C110" s="44">
        <v>0.53949999999999998</v>
      </c>
      <c r="D110" s="44">
        <v>-1.1000000000000001E-3</v>
      </c>
      <c r="E110" s="44">
        <v>-7.1499999999999994E-2</v>
      </c>
      <c r="F110" s="44">
        <v>0.61270000000000002</v>
      </c>
      <c r="G110" s="44">
        <v>0.15770000000000001</v>
      </c>
      <c r="H110">
        <v>0.2354</v>
      </c>
      <c r="I110" t="e">
        <f t="shared" si="2"/>
        <v>#VALUE!</v>
      </c>
      <c r="J110" s="15" t="s">
        <v>2</v>
      </c>
      <c r="K110"/>
    </row>
    <row r="111" spans="1:12" x14ac:dyDescent="0.25">
      <c r="A111" s="15" t="s">
        <v>48</v>
      </c>
      <c r="B111" t="s">
        <v>3</v>
      </c>
      <c r="C111" s="44">
        <v>-4.9500000000000002E-2</v>
      </c>
      <c r="D111" s="44">
        <v>-2.1100000000000001E-2</v>
      </c>
      <c r="E111" s="44">
        <v>0.3831</v>
      </c>
      <c r="F111" s="44">
        <v>0.1201</v>
      </c>
      <c r="G111" s="44">
        <v>2.98E-2</v>
      </c>
      <c r="H111">
        <v>0.12670000000000001</v>
      </c>
      <c r="I111" t="e">
        <f t="shared" si="2"/>
        <v>#VALUE!</v>
      </c>
      <c r="J111" s="15" t="s">
        <v>48</v>
      </c>
      <c r="K111"/>
    </row>
    <row r="112" spans="1:12" x14ac:dyDescent="0.25">
      <c r="A112" s="15" t="s">
        <v>4</v>
      </c>
      <c r="B112" t="s">
        <v>4</v>
      </c>
      <c r="C112" s="44">
        <v>-1.54E-2</v>
      </c>
      <c r="D112" s="44">
        <v>0.44009999999999999</v>
      </c>
      <c r="E112" s="44">
        <v>0.1134</v>
      </c>
      <c r="F112" s="44">
        <v>-1.52E-2</v>
      </c>
      <c r="G112" s="44">
        <v>-0.1439</v>
      </c>
      <c r="H112">
        <v>0.14050000000000001</v>
      </c>
      <c r="I112" t="e">
        <f t="shared" si="2"/>
        <v>#VALUE!</v>
      </c>
      <c r="J112" s="15" t="s">
        <v>4</v>
      </c>
      <c r="K112"/>
    </row>
    <row r="113" spans="1:11" x14ac:dyDescent="0.25">
      <c r="A113" s="15" t="s">
        <v>49</v>
      </c>
      <c r="B113" t="s">
        <v>5</v>
      </c>
      <c r="C113" s="44">
        <v>0.71579999999999999</v>
      </c>
      <c r="D113" s="44">
        <v>-2.3599999999999999E-2</v>
      </c>
      <c r="E113" s="44">
        <v>-6.4399999999999999E-2</v>
      </c>
      <c r="F113" s="44">
        <v>-8.6199999999999999E-2</v>
      </c>
      <c r="G113" s="44">
        <v>4.6699999999999998E-2</v>
      </c>
      <c r="H113">
        <v>-3.5499999999999997E-2</v>
      </c>
      <c r="I113" t="e">
        <f t="shared" si="2"/>
        <v>#VALUE!</v>
      </c>
      <c r="J113" s="15" t="s">
        <v>49</v>
      </c>
      <c r="K113"/>
    </row>
    <row r="114" spans="1:11" x14ac:dyDescent="0.25">
      <c r="A114" s="15" t="s">
        <v>51</v>
      </c>
      <c r="B114" t="s">
        <v>7</v>
      </c>
      <c r="C114" s="44">
        <v>2.23E-2</v>
      </c>
      <c r="D114" s="44">
        <v>-0.1613</v>
      </c>
      <c r="E114" s="44">
        <v>-1.5E-3</v>
      </c>
      <c r="F114" s="44">
        <v>0.15640000000000001</v>
      </c>
      <c r="G114" s="44">
        <v>1.2699999999999999E-2</v>
      </c>
      <c r="H114">
        <v>0.90110000000000001</v>
      </c>
      <c r="I114" t="e">
        <f t="shared" si="2"/>
        <v>#VALUE!</v>
      </c>
      <c r="J114" s="15" t="s">
        <v>51</v>
      </c>
      <c r="K114"/>
    </row>
    <row r="115" spans="1:11" x14ac:dyDescent="0.25">
      <c r="A115" s="15" t="s">
        <v>50</v>
      </c>
      <c r="B115" t="s">
        <v>6</v>
      </c>
      <c r="C115" s="44">
        <v>0.84789999999999999</v>
      </c>
      <c r="D115" s="44">
        <v>-4.7999999999999996E-3</v>
      </c>
      <c r="E115" s="44">
        <v>2.9100000000000001E-2</v>
      </c>
      <c r="F115" s="44">
        <v>0.17580000000000001</v>
      </c>
      <c r="G115" s="44">
        <v>0.27289999999999998</v>
      </c>
      <c r="H115">
        <v>-2.1700000000000001E-2</v>
      </c>
      <c r="I115" t="e">
        <f t="shared" si="2"/>
        <v>#VALUE!</v>
      </c>
      <c r="J115" s="15" t="s">
        <v>50</v>
      </c>
      <c r="K115"/>
    </row>
    <row r="116" spans="1:11" x14ac:dyDescent="0.25">
      <c r="A116" s="15" t="s">
        <v>52</v>
      </c>
      <c r="B116" t="s">
        <v>8</v>
      </c>
      <c r="C116" s="44">
        <v>7.5200000000000003E-2</v>
      </c>
      <c r="D116" s="44">
        <v>0.85229999999999995</v>
      </c>
      <c r="E116" s="44">
        <v>1.6500000000000001E-2</v>
      </c>
      <c r="F116" s="44">
        <v>-9.8699999999999996E-2</v>
      </c>
      <c r="G116" s="44">
        <v>-0.2427</v>
      </c>
      <c r="H116">
        <v>7.6700000000000004E-2</v>
      </c>
      <c r="I116" t="e">
        <f t="shared" si="2"/>
        <v>#VALUE!</v>
      </c>
      <c r="J116" s="15" t="s">
        <v>52</v>
      </c>
      <c r="K116"/>
    </row>
    <row r="117" spans="1:11" x14ac:dyDescent="0.25">
      <c r="A117" s="15" t="s">
        <v>9</v>
      </c>
      <c r="B117" t="s">
        <v>9</v>
      </c>
      <c r="C117" s="44">
        <v>0.3332</v>
      </c>
      <c r="D117" s="44">
        <v>0.24560000000000001</v>
      </c>
      <c r="E117" s="44">
        <v>-6.4000000000000001E-2</v>
      </c>
      <c r="F117" s="44">
        <v>0.59799999999999998</v>
      </c>
      <c r="G117" s="44">
        <v>-0.22509999999999999</v>
      </c>
      <c r="H117">
        <v>0.2487</v>
      </c>
      <c r="I117" t="e">
        <f t="shared" si="2"/>
        <v>#VALUE!</v>
      </c>
      <c r="J117" s="15" t="s">
        <v>9</v>
      </c>
      <c r="K117"/>
    </row>
    <row r="118" spans="1:11" x14ac:dyDescent="0.25">
      <c r="A118" s="15" t="s">
        <v>55</v>
      </c>
      <c r="B118" t="s">
        <v>12</v>
      </c>
      <c r="C118" s="44">
        <v>0.68830000000000002</v>
      </c>
      <c r="D118" s="44">
        <v>0.17630000000000001</v>
      </c>
      <c r="E118" s="44">
        <v>2.46E-2</v>
      </c>
      <c r="F118" s="44">
        <v>0.1076</v>
      </c>
      <c r="G118" s="44">
        <v>-9.6500000000000002E-2</v>
      </c>
      <c r="H118">
        <v>0.11600000000000001</v>
      </c>
      <c r="I118" t="e">
        <f t="shared" si="2"/>
        <v>#VALUE!</v>
      </c>
      <c r="J118" s="15" t="s">
        <v>55</v>
      </c>
      <c r="K118"/>
    </row>
    <row r="119" spans="1:11" x14ac:dyDescent="0.25">
      <c r="A119" s="15" t="s">
        <v>54</v>
      </c>
      <c r="B119" t="s">
        <v>11</v>
      </c>
      <c r="C119" s="44">
        <v>0.31979999999999997</v>
      </c>
      <c r="D119" s="44">
        <v>-1.9900000000000001E-2</v>
      </c>
      <c r="E119" s="44">
        <v>-0.1019</v>
      </c>
      <c r="F119" s="44">
        <v>0.83420000000000005</v>
      </c>
      <c r="G119" s="44">
        <v>-4.1000000000000003E-3</v>
      </c>
      <c r="H119">
        <v>4.4600000000000001E-2</v>
      </c>
      <c r="I119" t="e">
        <f t="shared" si="2"/>
        <v>#VALUE!</v>
      </c>
      <c r="J119" s="15" t="s">
        <v>54</v>
      </c>
      <c r="K119"/>
    </row>
    <row r="120" spans="1:11" x14ac:dyDescent="0.25">
      <c r="A120" s="15" t="s">
        <v>53</v>
      </c>
      <c r="B120" t="s">
        <v>10</v>
      </c>
      <c r="C120" s="44">
        <v>-2.9100000000000001E-2</v>
      </c>
      <c r="D120" s="44">
        <v>0.94479999999999997</v>
      </c>
      <c r="E120" s="44">
        <v>-6.7900000000000002E-2</v>
      </c>
      <c r="F120" s="44">
        <v>-5.57E-2</v>
      </c>
      <c r="G120" s="44">
        <v>-4.2500000000000003E-2</v>
      </c>
      <c r="H120">
        <v>-7.2300000000000003E-2</v>
      </c>
      <c r="I120" t="e">
        <f t="shared" si="2"/>
        <v>#VALUE!</v>
      </c>
      <c r="J120" s="15" t="s">
        <v>53</v>
      </c>
      <c r="K120"/>
    </row>
    <row r="121" spans="1:11" x14ac:dyDescent="0.25">
      <c r="A121" s="15" t="s">
        <v>56</v>
      </c>
      <c r="B121" t="s">
        <v>13</v>
      </c>
      <c r="C121" s="44">
        <v>-6.3500000000000001E-2</v>
      </c>
      <c r="D121" s="44">
        <v>-6.2700000000000006E-2</v>
      </c>
      <c r="E121" s="44">
        <v>0.89710000000000001</v>
      </c>
      <c r="F121" s="44">
        <v>-0.14680000000000001</v>
      </c>
      <c r="G121" s="44">
        <v>3.4700000000000002E-2</v>
      </c>
      <c r="H121">
        <v>0.1241</v>
      </c>
      <c r="I121" t="e">
        <f t="shared" si="2"/>
        <v>#VALUE!</v>
      </c>
      <c r="J121" s="15" t="s">
        <v>56</v>
      </c>
      <c r="K121"/>
    </row>
    <row r="122" spans="1:11" x14ac:dyDescent="0.25">
      <c r="A122" s="15" t="s">
        <v>77</v>
      </c>
      <c r="B122" t="s">
        <v>39</v>
      </c>
      <c r="C122" s="44">
        <v>0.123</v>
      </c>
      <c r="D122" s="44">
        <v>0.11749999999999999</v>
      </c>
      <c r="E122" s="44">
        <v>0.31030000000000002</v>
      </c>
      <c r="F122" s="44">
        <v>-0.13600000000000001</v>
      </c>
      <c r="G122" s="44">
        <v>-7.3400000000000007E-2</v>
      </c>
      <c r="H122">
        <v>0.1106</v>
      </c>
      <c r="I122" t="e">
        <f t="shared" si="2"/>
        <v>#VALUE!</v>
      </c>
      <c r="J122" s="15" t="s">
        <v>77</v>
      </c>
      <c r="K122"/>
    </row>
    <row r="123" spans="1:11" x14ac:dyDescent="0.25">
      <c r="A123" s="15" t="s">
        <v>78</v>
      </c>
      <c r="B123" t="s">
        <v>40</v>
      </c>
      <c r="C123" s="44">
        <v>-0.13789999999999999</v>
      </c>
      <c r="D123" s="44">
        <v>0.92820000000000003</v>
      </c>
      <c r="E123" s="44">
        <v>3.9300000000000002E-2</v>
      </c>
      <c r="F123" s="44">
        <v>-3.9199999999999999E-2</v>
      </c>
      <c r="G123" s="44">
        <v>1.78E-2</v>
      </c>
      <c r="H123">
        <v>-2.3E-3</v>
      </c>
      <c r="I123" t="e">
        <f t="shared" si="2"/>
        <v>#VALUE!</v>
      </c>
      <c r="J123" s="15" t="s">
        <v>78</v>
      </c>
      <c r="K123"/>
    </row>
    <row r="124" spans="1:11" x14ac:dyDescent="0.25">
      <c r="A124" s="15" t="s">
        <v>79</v>
      </c>
      <c r="B124" t="s">
        <v>41</v>
      </c>
      <c r="C124" s="44">
        <v>-8.0000000000000004E-4</v>
      </c>
      <c r="D124" s="44">
        <v>-0.1991</v>
      </c>
      <c r="E124" s="44">
        <v>1.9E-2</v>
      </c>
      <c r="F124" s="44">
        <v>0.18859999999999999</v>
      </c>
      <c r="G124" s="44">
        <v>-0.17180000000000001</v>
      </c>
      <c r="H124">
        <v>0.1452</v>
      </c>
      <c r="I124" t="e">
        <f t="shared" si="2"/>
        <v>#VALUE!</v>
      </c>
      <c r="J124" s="15" t="s">
        <v>79</v>
      </c>
      <c r="K124"/>
    </row>
    <row r="125" spans="1:11" x14ac:dyDescent="0.25">
      <c r="A125" s="15" t="s">
        <v>14</v>
      </c>
      <c r="B125" t="s">
        <v>14</v>
      </c>
      <c r="C125" s="44">
        <v>0.126</v>
      </c>
      <c r="D125" s="44">
        <v>-0.1515</v>
      </c>
      <c r="E125" s="44">
        <v>0.40839999999999999</v>
      </c>
      <c r="F125" s="44">
        <v>1.24E-2</v>
      </c>
      <c r="G125" s="44">
        <v>0.80349999999999999</v>
      </c>
      <c r="H125">
        <v>-7.8899999999999998E-2</v>
      </c>
      <c r="I125" t="e">
        <f t="shared" si="2"/>
        <v>#VALUE!</v>
      </c>
      <c r="J125" s="15" t="s">
        <v>14</v>
      </c>
      <c r="K125"/>
    </row>
    <row r="126" spans="1:11" x14ac:dyDescent="0.25">
      <c r="A126" s="15" t="s">
        <v>57</v>
      </c>
      <c r="B126" t="s">
        <v>15</v>
      </c>
      <c r="C126" s="44">
        <v>-9.1000000000000004E-3</v>
      </c>
      <c r="D126" s="44">
        <v>-2.0299999999999999E-2</v>
      </c>
      <c r="E126" s="44">
        <v>0.70140000000000002</v>
      </c>
      <c r="F126" s="44">
        <v>5.7500000000000002E-2</v>
      </c>
      <c r="G126" s="44">
        <v>0.47339999999999999</v>
      </c>
      <c r="H126">
        <v>1.95E-2</v>
      </c>
      <c r="I126" t="e">
        <f t="shared" si="2"/>
        <v>#VALUE!</v>
      </c>
      <c r="J126" s="15" t="s">
        <v>57</v>
      </c>
      <c r="K126"/>
    </row>
    <row r="127" spans="1:11" x14ac:dyDescent="0.25">
      <c r="A127" s="15" t="s">
        <v>58</v>
      </c>
      <c r="B127" t="s">
        <v>16</v>
      </c>
      <c r="C127" s="44">
        <v>8.6499999999999994E-2</v>
      </c>
      <c r="D127" s="44">
        <v>-6.5600000000000006E-2</v>
      </c>
      <c r="E127" s="44">
        <v>-0.1769</v>
      </c>
      <c r="F127" s="44">
        <v>8.1000000000000003E-2</v>
      </c>
      <c r="G127" s="44">
        <v>-0.19420000000000001</v>
      </c>
      <c r="H127">
        <v>0.4526</v>
      </c>
      <c r="I127" t="e">
        <f t="shared" si="2"/>
        <v>#VALUE!</v>
      </c>
      <c r="J127" s="15" t="s">
        <v>58</v>
      </c>
      <c r="K127"/>
    </row>
    <row r="128" spans="1:11" x14ac:dyDescent="0.25">
      <c r="A128" s="15" t="s">
        <v>17</v>
      </c>
      <c r="B128" t="s">
        <v>17</v>
      </c>
      <c r="C128" s="44">
        <v>0.8256</v>
      </c>
      <c r="D128" s="44">
        <v>-0.1196</v>
      </c>
      <c r="E128" s="44">
        <v>-0.15770000000000001</v>
      </c>
      <c r="F128" s="44">
        <v>0.1888</v>
      </c>
      <c r="G128" s="44">
        <v>0.28360000000000002</v>
      </c>
      <c r="H128">
        <v>0.16619999999999999</v>
      </c>
      <c r="I128" t="e">
        <f t="shared" si="2"/>
        <v>#VALUE!</v>
      </c>
      <c r="J128" s="15" t="s">
        <v>17</v>
      </c>
      <c r="K128"/>
    </row>
    <row r="129" spans="1:11" x14ac:dyDescent="0.25">
      <c r="A129" s="15" t="s">
        <v>61</v>
      </c>
      <c r="B129" t="s">
        <v>19</v>
      </c>
      <c r="C129" s="44">
        <v>0.1893</v>
      </c>
      <c r="D129" s="44">
        <v>2.5700000000000001E-2</v>
      </c>
      <c r="E129" s="44">
        <v>-0.13850000000000001</v>
      </c>
      <c r="F129" s="44">
        <v>0.87670000000000003</v>
      </c>
      <c r="G129" s="44">
        <v>-4.3E-3</v>
      </c>
      <c r="H129">
        <v>1.3899999999999999E-2</v>
      </c>
      <c r="I129" t="e">
        <f t="shared" si="2"/>
        <v>#VALUE!</v>
      </c>
      <c r="J129" s="15" t="s">
        <v>61</v>
      </c>
      <c r="K129"/>
    </row>
    <row r="130" spans="1:11" x14ac:dyDescent="0.25">
      <c r="A130" s="15" t="s">
        <v>62</v>
      </c>
      <c r="B130" t="s">
        <v>20</v>
      </c>
      <c r="C130" s="44">
        <v>0.14799999999999999</v>
      </c>
      <c r="D130" s="44">
        <v>2.3099999999999999E-2</v>
      </c>
      <c r="E130" s="44">
        <v>0.2591</v>
      </c>
      <c r="F130" s="44">
        <v>9.8500000000000004E-2</v>
      </c>
      <c r="G130" s="44">
        <v>0.1191</v>
      </c>
      <c r="H130">
        <v>6.9900000000000004E-2</v>
      </c>
      <c r="I130" t="e">
        <f t="shared" si="2"/>
        <v>#VALUE!</v>
      </c>
      <c r="J130" s="15" t="s">
        <v>62</v>
      </c>
      <c r="K130"/>
    </row>
    <row r="131" spans="1:11" x14ac:dyDescent="0.25">
      <c r="A131" s="15" t="s">
        <v>64</v>
      </c>
      <c r="B131" t="s">
        <v>22</v>
      </c>
      <c r="C131">
        <v>-2.69E-2</v>
      </c>
      <c r="D131">
        <v>-0.23980000000000001</v>
      </c>
      <c r="E131">
        <v>9.7799999999999998E-2</v>
      </c>
      <c r="F131">
        <v>-0.1391</v>
      </c>
      <c r="G131">
        <v>0.28539999999999999</v>
      </c>
      <c r="H131">
        <v>-5.0799999999999998E-2</v>
      </c>
      <c r="I131" t="e">
        <f t="shared" si="2"/>
        <v>#VALUE!</v>
      </c>
      <c r="J131" s="15" t="s">
        <v>64</v>
      </c>
      <c r="K131"/>
    </row>
    <row r="132" spans="1:11" x14ac:dyDescent="0.25">
      <c r="A132" s="15" t="s">
        <v>63</v>
      </c>
      <c r="B132" t="s">
        <v>21</v>
      </c>
      <c r="C132">
        <v>-6.9699999999999998E-2</v>
      </c>
      <c r="D132">
        <v>-0.2029</v>
      </c>
      <c r="E132">
        <v>0.84050000000000002</v>
      </c>
      <c r="F132">
        <v>-5.45E-2</v>
      </c>
      <c r="G132">
        <v>0.13539999999999999</v>
      </c>
      <c r="H132">
        <v>-1.89E-2</v>
      </c>
      <c r="I132" t="e">
        <f t="shared" si="2"/>
        <v>#VALUE!</v>
      </c>
      <c r="J132" s="15" t="s">
        <v>63</v>
      </c>
      <c r="K132"/>
    </row>
    <row r="133" spans="1:11" x14ac:dyDescent="0.25">
      <c r="A133" s="15" t="s">
        <v>23</v>
      </c>
      <c r="B133" t="s">
        <v>23</v>
      </c>
      <c r="C133">
        <v>0.56779999999999997</v>
      </c>
      <c r="D133">
        <v>-8.9499999999999996E-2</v>
      </c>
      <c r="E133">
        <v>5.8700000000000002E-2</v>
      </c>
      <c r="F133">
        <v>0.21429999999999999</v>
      </c>
      <c r="G133">
        <v>0.1263</v>
      </c>
      <c r="H133">
        <v>0.15959999999999999</v>
      </c>
      <c r="I133" t="e">
        <f t="shared" si="2"/>
        <v>#VALUE!</v>
      </c>
      <c r="J133" s="15" t="s">
        <v>23</v>
      </c>
      <c r="K133"/>
    </row>
    <row r="134" spans="1:11" x14ac:dyDescent="0.25">
      <c r="A134" s="15" t="s">
        <v>65</v>
      </c>
      <c r="B134" t="s">
        <v>24</v>
      </c>
      <c r="C134">
        <v>0.11559999999999999</v>
      </c>
      <c r="D134">
        <v>0.20300000000000001</v>
      </c>
      <c r="E134">
        <v>-7.5399999999999995E-2</v>
      </c>
      <c r="F134">
        <v>0.3216</v>
      </c>
      <c r="G134">
        <v>9.7000000000000003E-3</v>
      </c>
      <c r="H134">
        <v>-0.25769999999999998</v>
      </c>
      <c r="I134" t="e">
        <f t="shared" si="2"/>
        <v>#VALUE!</v>
      </c>
      <c r="J134" s="15" t="s">
        <v>65</v>
      </c>
      <c r="K134"/>
    </row>
    <row r="135" spans="1:11" x14ac:dyDescent="0.25">
      <c r="A135" s="15" t="s">
        <v>66</v>
      </c>
      <c r="B135" t="s">
        <v>25</v>
      </c>
      <c r="C135">
        <v>0.38440000000000002</v>
      </c>
      <c r="D135">
        <v>-8.6900000000000005E-2</v>
      </c>
      <c r="E135">
        <v>0.18859999999999999</v>
      </c>
      <c r="F135">
        <v>-4.5199999999999997E-2</v>
      </c>
      <c r="G135">
        <v>0.78949999999999998</v>
      </c>
      <c r="H135">
        <v>-9.8299999999999998E-2</v>
      </c>
      <c r="I135" t="e">
        <f t="shared" si="2"/>
        <v>#VALUE!</v>
      </c>
      <c r="J135" s="15" t="s">
        <v>66</v>
      </c>
      <c r="K135"/>
    </row>
    <row r="136" spans="1:11" x14ac:dyDescent="0.25">
      <c r="A136" s="15" t="s">
        <v>67</v>
      </c>
      <c r="B136" t="s">
        <v>26</v>
      </c>
      <c r="C136">
        <v>0.4113</v>
      </c>
      <c r="D136">
        <v>-0.1595</v>
      </c>
      <c r="E136">
        <v>6.7199999999999996E-2</v>
      </c>
      <c r="F136">
        <v>-2.3999999999999998E-3</v>
      </c>
      <c r="G136">
        <v>0.79279999999999995</v>
      </c>
      <c r="H136">
        <v>-5.2600000000000001E-2</v>
      </c>
      <c r="I136" t="e">
        <f t="shared" si="2"/>
        <v>#VALUE!</v>
      </c>
      <c r="J136" s="15" t="s">
        <v>67</v>
      </c>
      <c r="K136"/>
    </row>
    <row r="137" spans="1:11" x14ac:dyDescent="0.25">
      <c r="A137" s="15" t="s">
        <v>171</v>
      </c>
      <c r="B137" t="s">
        <v>169</v>
      </c>
      <c r="C137" s="44">
        <v>2.0199999999999999E-2</v>
      </c>
      <c r="D137" s="44">
        <v>0.83009999999999995</v>
      </c>
      <c r="E137" s="44">
        <v>-6.4899999999999999E-2</v>
      </c>
      <c r="F137" s="44">
        <v>0.13739999999999999</v>
      </c>
      <c r="G137" s="44">
        <v>-0.126</v>
      </c>
      <c r="H137">
        <v>3.5000000000000003E-2</v>
      </c>
      <c r="I137" t="e">
        <f t="shared" si="2"/>
        <v>#VALUE!</v>
      </c>
      <c r="J137" s="15" t="s">
        <v>59</v>
      </c>
      <c r="K137"/>
    </row>
    <row r="138" spans="1:11" x14ac:dyDescent="0.25">
      <c r="A138" s="15" t="s">
        <v>27</v>
      </c>
      <c r="B138" t="s">
        <v>27</v>
      </c>
      <c r="C138">
        <v>2.23E-2</v>
      </c>
      <c r="D138">
        <v>-6.7100000000000007E-2</v>
      </c>
      <c r="E138">
        <v>0.1547</v>
      </c>
      <c r="F138">
        <v>0.1341</v>
      </c>
      <c r="G138">
        <v>0.1116</v>
      </c>
      <c r="H138">
        <v>-2.4E-2</v>
      </c>
      <c r="I138" t="e">
        <f t="shared" si="2"/>
        <v>#VALUE!</v>
      </c>
      <c r="J138" s="15" t="s">
        <v>27</v>
      </c>
      <c r="K138"/>
    </row>
    <row r="139" spans="1:11" x14ac:dyDescent="0.25">
      <c r="A139" s="15" t="s">
        <v>68</v>
      </c>
      <c r="B139" t="s">
        <v>28</v>
      </c>
      <c r="C139">
        <v>0.73250000000000004</v>
      </c>
      <c r="D139">
        <v>-1.2999999999999999E-3</v>
      </c>
      <c r="E139">
        <v>-7.3400000000000007E-2</v>
      </c>
      <c r="F139">
        <v>0.1167</v>
      </c>
      <c r="G139">
        <v>-3.3999999999999998E-3</v>
      </c>
      <c r="H139">
        <v>-0.21629999999999999</v>
      </c>
      <c r="I139" t="e">
        <f t="shared" si="2"/>
        <v>#VALUE!</v>
      </c>
      <c r="J139" s="15" t="s">
        <v>68</v>
      </c>
      <c r="K139"/>
    </row>
    <row r="140" spans="1:11" x14ac:dyDescent="0.25">
      <c r="A140" s="15" t="s">
        <v>69</v>
      </c>
      <c r="B140" t="s">
        <v>29</v>
      </c>
      <c r="C140">
        <v>-0.2442</v>
      </c>
      <c r="D140">
        <v>-6.7000000000000002E-3</v>
      </c>
      <c r="E140">
        <v>0.20039999999999999</v>
      </c>
      <c r="F140">
        <v>-2.6599999999999999E-2</v>
      </c>
      <c r="G140">
        <v>-2.9499999999999998E-2</v>
      </c>
      <c r="H140">
        <v>0</v>
      </c>
      <c r="I140" t="e">
        <f t="shared" si="2"/>
        <v>#VALUE!</v>
      </c>
      <c r="J140" s="15" t="s">
        <v>69</v>
      </c>
      <c r="K140"/>
    </row>
    <row r="141" spans="1:11" x14ac:dyDescent="0.25">
      <c r="A141" s="15" t="s">
        <v>70</v>
      </c>
      <c r="B141" t="s">
        <v>30</v>
      </c>
      <c r="C141">
        <v>0.12909999999999999</v>
      </c>
      <c r="D141">
        <v>0.91749999999999998</v>
      </c>
      <c r="E141">
        <v>-7.5300000000000006E-2</v>
      </c>
      <c r="F141">
        <v>4.3700000000000003E-2</v>
      </c>
      <c r="G141">
        <v>-4.7E-2</v>
      </c>
      <c r="H141">
        <v>-0.14680000000000001</v>
      </c>
      <c r="I141" t="e">
        <f t="shared" si="2"/>
        <v>#VALUE!</v>
      </c>
      <c r="J141" s="15" t="s">
        <v>70</v>
      </c>
      <c r="K141"/>
    </row>
    <row r="142" spans="1:11" x14ac:dyDescent="0.25">
      <c r="A142" s="15" t="s">
        <v>72</v>
      </c>
      <c r="B142" t="s">
        <v>32</v>
      </c>
      <c r="C142">
        <v>-5.9999999999999995E-4</v>
      </c>
      <c r="D142">
        <v>3.8E-3</v>
      </c>
      <c r="E142">
        <v>0.88980000000000004</v>
      </c>
      <c r="F142">
        <v>-9.3700000000000006E-2</v>
      </c>
      <c r="G142">
        <v>8.3099999999999993E-2</v>
      </c>
      <c r="H142">
        <v>3.1600000000000003E-2</v>
      </c>
      <c r="I142" t="e">
        <f t="shared" si="2"/>
        <v>#VALUE!</v>
      </c>
      <c r="J142" s="15" t="s">
        <v>72</v>
      </c>
      <c r="K142"/>
    </row>
    <row r="143" spans="1:11" x14ac:dyDescent="0.25">
      <c r="A143" s="15" t="s">
        <v>71</v>
      </c>
      <c r="B143" t="s">
        <v>31</v>
      </c>
      <c r="C143">
        <v>7.3999999999999996E-2</v>
      </c>
      <c r="D143">
        <v>3.1899999999999998E-2</v>
      </c>
      <c r="E143">
        <v>0.25059999999999999</v>
      </c>
      <c r="F143">
        <v>-1.01E-2</v>
      </c>
      <c r="G143">
        <v>-0.1605</v>
      </c>
      <c r="H143">
        <v>0.876</v>
      </c>
      <c r="I143" t="e">
        <f t="shared" si="2"/>
        <v>#VALUE!</v>
      </c>
      <c r="J143" s="15" t="s">
        <v>71</v>
      </c>
      <c r="K143"/>
    </row>
    <row r="144" spans="1:11" x14ac:dyDescent="0.25">
      <c r="A144" s="15" t="s">
        <v>73</v>
      </c>
      <c r="B144" t="s">
        <v>33</v>
      </c>
      <c r="C144">
        <v>0.48120000000000002</v>
      </c>
      <c r="D144">
        <v>-7.6399999999999996E-2</v>
      </c>
      <c r="E144">
        <v>0.13969999999999999</v>
      </c>
      <c r="F144">
        <v>3.4599999999999999E-2</v>
      </c>
      <c r="G144">
        <v>0.12839999999999999</v>
      </c>
      <c r="H144">
        <v>0.14369999999999999</v>
      </c>
      <c r="I144" t="e">
        <f t="shared" si="2"/>
        <v>#VALUE!</v>
      </c>
      <c r="J144" s="15" t="s">
        <v>73</v>
      </c>
      <c r="K144"/>
    </row>
    <row r="145" spans="1:13" x14ac:dyDescent="0.25">
      <c r="A145" s="15" t="s">
        <v>34</v>
      </c>
      <c r="B145" t="s">
        <v>34</v>
      </c>
      <c r="C145">
        <v>0.1066</v>
      </c>
      <c r="D145">
        <v>-9.2200000000000004E-2</v>
      </c>
      <c r="E145">
        <v>-3.61E-2</v>
      </c>
      <c r="F145">
        <v>-4.7699999999999999E-2</v>
      </c>
      <c r="G145">
        <v>9.2100000000000001E-2</v>
      </c>
      <c r="H145">
        <v>3.5999999999999999E-3</v>
      </c>
      <c r="I145" t="e">
        <f t="shared" si="2"/>
        <v>#VALUE!</v>
      </c>
      <c r="J145" s="15" t="s">
        <v>34</v>
      </c>
      <c r="K145"/>
    </row>
    <row r="146" spans="1:13" x14ac:dyDescent="0.25">
      <c r="A146" s="15" t="s">
        <v>84</v>
      </c>
      <c r="B146" t="s">
        <v>46</v>
      </c>
      <c r="C146">
        <v>-0.1769</v>
      </c>
      <c r="D146">
        <v>-0.27339999999999998</v>
      </c>
      <c r="E146">
        <v>0.1729</v>
      </c>
      <c r="F146">
        <v>0.14879999999999999</v>
      </c>
      <c r="G146">
        <v>6.6100000000000006E-2</v>
      </c>
      <c r="H146">
        <v>3.5299999999999998E-2</v>
      </c>
      <c r="I146" t="e">
        <f t="shared" si="2"/>
        <v>#VALUE!</v>
      </c>
      <c r="J146" s="15" t="s">
        <v>84</v>
      </c>
      <c r="K146"/>
    </row>
    <row r="147" spans="1:13" x14ac:dyDescent="0.25">
      <c r="A147" s="15" t="s">
        <v>74</v>
      </c>
      <c r="B147" t="s">
        <v>35</v>
      </c>
      <c r="C147">
        <v>0.22270000000000001</v>
      </c>
      <c r="D147">
        <v>5.4100000000000002E-2</v>
      </c>
      <c r="E147">
        <v>-1.6000000000000001E-3</v>
      </c>
      <c r="F147">
        <v>0.154</v>
      </c>
      <c r="G147">
        <v>-0.12230000000000001</v>
      </c>
      <c r="H147">
        <v>0.1076</v>
      </c>
      <c r="I147" t="e">
        <f t="shared" si="2"/>
        <v>#VALUE!</v>
      </c>
      <c r="J147" s="15" t="s">
        <v>74</v>
      </c>
      <c r="K147"/>
    </row>
    <row r="148" spans="1:13" x14ac:dyDescent="0.25">
      <c r="A148" s="15" t="s">
        <v>75</v>
      </c>
      <c r="B148" t="s">
        <v>36</v>
      </c>
      <c r="C148">
        <v>0.89470000000000005</v>
      </c>
      <c r="D148">
        <v>3.6799999999999999E-2</v>
      </c>
      <c r="E148">
        <v>-3.8999999999999998E-3</v>
      </c>
      <c r="F148">
        <v>0.24030000000000001</v>
      </c>
      <c r="G148">
        <v>8.6599999999999996E-2</v>
      </c>
      <c r="H148">
        <v>3.6400000000000002E-2</v>
      </c>
      <c r="I148" t="e">
        <f t="shared" si="2"/>
        <v>#VALUE!</v>
      </c>
      <c r="J148" s="15" t="s">
        <v>75</v>
      </c>
      <c r="K148"/>
    </row>
    <row r="149" spans="1:13" x14ac:dyDescent="0.25">
      <c r="A149" s="15" t="s">
        <v>76</v>
      </c>
      <c r="B149" t="s">
        <v>37</v>
      </c>
      <c r="C149">
        <v>1.9300000000000001E-2</v>
      </c>
      <c r="D149">
        <v>1.7399999999999999E-2</v>
      </c>
      <c r="E149">
        <v>-3.2199999999999999E-2</v>
      </c>
      <c r="F149">
        <v>0.23669999999999999</v>
      </c>
      <c r="G149">
        <v>-4.8399999999999999E-2</v>
      </c>
      <c r="H149">
        <v>0.2011</v>
      </c>
      <c r="I149" t="e">
        <f t="shared" si="2"/>
        <v>#VALUE!</v>
      </c>
      <c r="J149" s="15" t="s">
        <v>76</v>
      </c>
      <c r="K149"/>
    </row>
    <row r="150" spans="1:13" x14ac:dyDescent="0.25">
      <c r="A150" s="15" t="s">
        <v>38</v>
      </c>
      <c r="B150" t="s">
        <v>38</v>
      </c>
      <c r="C150">
        <v>-1.09E-2</v>
      </c>
      <c r="D150">
        <v>0.90329999999999999</v>
      </c>
      <c r="E150">
        <v>1.4E-3</v>
      </c>
      <c r="F150">
        <v>0.1298</v>
      </c>
      <c r="G150">
        <v>1.18E-2</v>
      </c>
      <c r="H150">
        <v>-1.8200000000000001E-2</v>
      </c>
      <c r="I150" t="e">
        <f t="shared" si="2"/>
        <v>#VALUE!</v>
      </c>
      <c r="J150" s="15" t="s">
        <v>38</v>
      </c>
      <c r="K150"/>
    </row>
    <row r="151" spans="1:13" x14ac:dyDescent="0.25">
      <c r="A151" s="15" t="s">
        <v>80</v>
      </c>
      <c r="B151" t="s">
        <v>42</v>
      </c>
      <c r="C151">
        <v>-5.0099999999999999E-2</v>
      </c>
      <c r="D151">
        <v>8.4500000000000006E-2</v>
      </c>
      <c r="E151">
        <v>0.95979999999999999</v>
      </c>
      <c r="F151">
        <v>-2.5000000000000001E-2</v>
      </c>
      <c r="G151">
        <v>7.5600000000000001E-2</v>
      </c>
      <c r="H151">
        <v>6.5699999999999995E-2</v>
      </c>
      <c r="I151" t="e">
        <f t="shared" si="2"/>
        <v>#VALUE!</v>
      </c>
      <c r="J151" s="15" t="s">
        <v>80</v>
      </c>
      <c r="K151"/>
    </row>
    <row r="152" spans="1:13" x14ac:dyDescent="0.25">
      <c r="A152" s="15" t="s">
        <v>81</v>
      </c>
      <c r="B152" t="s">
        <v>43</v>
      </c>
      <c r="C152">
        <v>-0.28570000000000001</v>
      </c>
      <c r="D152">
        <v>0.40079999999999999</v>
      </c>
      <c r="E152">
        <v>-6.4199999999999993E-2</v>
      </c>
      <c r="F152">
        <v>2.9100000000000001E-2</v>
      </c>
      <c r="G152">
        <v>-3.9199999999999999E-2</v>
      </c>
      <c r="H152">
        <v>0.1164</v>
      </c>
      <c r="I152" t="e">
        <f t="shared" si="2"/>
        <v>#VALUE!</v>
      </c>
      <c r="J152" s="15" t="s">
        <v>81</v>
      </c>
      <c r="K152"/>
    </row>
    <row r="153" spans="1:13" x14ac:dyDescent="0.25">
      <c r="A153" s="15" t="s">
        <v>82</v>
      </c>
      <c r="B153" t="s">
        <v>44</v>
      </c>
      <c r="C153">
        <v>0.53</v>
      </c>
      <c r="D153">
        <v>0.22439999999999999</v>
      </c>
      <c r="E153">
        <v>3.7499999999999999E-2</v>
      </c>
      <c r="F153">
        <v>0.1043</v>
      </c>
      <c r="G153">
        <v>-0.36120000000000002</v>
      </c>
      <c r="H153">
        <v>0.24809999999999999</v>
      </c>
      <c r="I153" t="e">
        <f t="shared" si="2"/>
        <v>#VALUE!</v>
      </c>
      <c r="J153" s="15" t="s">
        <v>82</v>
      </c>
      <c r="K153"/>
    </row>
    <row r="154" spans="1:13" x14ac:dyDescent="0.25">
      <c r="A154" s="15" t="s">
        <v>83</v>
      </c>
      <c r="B154" t="s">
        <v>45</v>
      </c>
      <c r="C154">
        <v>0.91610000000000003</v>
      </c>
      <c r="D154">
        <v>1.23E-2</v>
      </c>
      <c r="E154">
        <v>-6.3200000000000006E-2</v>
      </c>
      <c r="F154">
        <v>5.4399999999999997E-2</v>
      </c>
      <c r="G154">
        <v>0.1176</v>
      </c>
      <c r="H154">
        <v>-3.0800000000000001E-2</v>
      </c>
      <c r="I154" t="e">
        <f t="shared" si="2"/>
        <v>#VALUE!</v>
      </c>
      <c r="J154" s="15" t="s">
        <v>83</v>
      </c>
      <c r="K154"/>
    </row>
    <row r="155" spans="1:13" ht="15.75" thickBot="1" x14ac:dyDescent="0.3">
      <c r="I155" s="44"/>
      <c r="K155"/>
    </row>
    <row r="156" spans="1:13" ht="15.75" thickBot="1" x14ac:dyDescent="0.3">
      <c r="C156" s="44"/>
      <c r="D156" s="44"/>
      <c r="E156" s="44"/>
      <c r="F156" s="44"/>
      <c r="G156" s="44"/>
      <c r="H156" s="44"/>
      <c r="I156" s="33" t="e">
        <f>MIN(I107:I154)</f>
        <v>#VALUE!</v>
      </c>
      <c r="J156" t="e">
        <f>VLOOKUP(I156,$I$107:$J$154,2,FALSE)</f>
        <v>#VALUE!</v>
      </c>
      <c r="K156"/>
      <c r="M156" s="13"/>
    </row>
  </sheetData>
  <sortState xmlns:xlrd2="http://schemas.microsoft.com/office/spreadsheetml/2017/richdata2" ref="A107:J154">
    <sortCondition ref="A106"/>
  </sortState>
  <mergeCells count="1">
    <mergeCell ref="M13:P13"/>
  </mergeCells>
  <conditionalFormatting sqref="G50">
    <cfRule type="top10" dxfId="40" priority="568" bottom="1" rank="1"/>
  </conditionalFormatting>
  <conditionalFormatting sqref="C101">
    <cfRule type="cellIs" dxfId="39" priority="113" operator="lessThan">
      <formula>-2.58</formula>
    </cfRule>
    <cfRule type="cellIs" dxfId="38" priority="114" operator="lessThan">
      <formula>-1.96</formula>
    </cfRule>
    <cfRule type="cellIs" dxfId="37" priority="115" operator="lessThan">
      <formula>-1.65</formula>
    </cfRule>
    <cfRule type="cellIs" dxfId="36" priority="116" operator="lessThan">
      <formula>-1</formula>
    </cfRule>
    <cfRule type="cellIs" dxfId="35" priority="117" operator="greaterThan">
      <formula>2.58</formula>
    </cfRule>
    <cfRule type="cellIs" dxfId="34" priority="118" operator="greaterThan">
      <formula>1.96</formula>
    </cfRule>
    <cfRule type="cellIs" dxfId="33" priority="119" operator="greaterThan">
      <formula>1.65</formula>
    </cfRule>
    <cfRule type="cellIs" dxfId="32" priority="120" operator="greaterThan">
      <formula>1</formula>
    </cfRule>
  </conditionalFormatting>
  <conditionalFormatting sqref="C107:G154">
    <cfRule type="cellIs" dxfId="31" priority="25" operator="lessThan">
      <formula>-0.9</formula>
    </cfRule>
    <cfRule type="cellIs" dxfId="30" priority="26" operator="lessThan">
      <formula>-0.7</formula>
    </cfRule>
    <cfRule type="cellIs" dxfId="29" priority="27" operator="lessThan">
      <formula>-0.5</formula>
    </cfRule>
    <cfRule type="cellIs" dxfId="28" priority="28" operator="lessThan">
      <formula>-0.3</formula>
    </cfRule>
    <cfRule type="cellIs" dxfId="27" priority="29" operator="greaterThan">
      <formula>0.9</formula>
    </cfRule>
    <cfRule type="cellIs" dxfId="26" priority="30" operator="greaterThan">
      <formula>0.7</formula>
    </cfRule>
    <cfRule type="cellIs" dxfId="25" priority="31" operator="greaterThan">
      <formula>0.5</formula>
    </cfRule>
    <cfRule type="cellIs" dxfId="24" priority="32" operator="greaterThan">
      <formula>0.3</formula>
    </cfRule>
  </conditionalFormatting>
  <conditionalFormatting sqref="C53:G100">
    <cfRule type="cellIs" dxfId="23" priority="17" operator="lessThan">
      <formula>-2.58</formula>
    </cfRule>
    <cfRule type="cellIs" dxfId="22" priority="18" operator="lessThan">
      <formula>-1.96</formula>
    </cfRule>
    <cfRule type="cellIs" dxfId="21" priority="19" operator="lessThan">
      <formula>-1.65</formula>
    </cfRule>
    <cfRule type="cellIs" dxfId="20" priority="20" operator="lessThan">
      <formula>-1</formula>
    </cfRule>
    <cfRule type="cellIs" dxfId="19" priority="21" operator="greaterThan">
      <formula>2.58</formula>
    </cfRule>
    <cfRule type="cellIs" dxfId="18" priority="22" operator="greaterThan">
      <formula>1.96</formula>
    </cfRule>
    <cfRule type="cellIs" dxfId="17" priority="23" operator="greaterThan">
      <formula>1.65</formula>
    </cfRule>
    <cfRule type="cellIs" dxfId="16" priority="24" operator="greaterThan">
      <formula>1</formula>
    </cfRule>
  </conditionalFormatting>
  <conditionalFormatting sqref="H53:H100">
    <cfRule type="cellIs" dxfId="15" priority="9" operator="lessThan">
      <formula>-2.58</formula>
    </cfRule>
    <cfRule type="cellIs" dxfId="14" priority="10" operator="lessThan">
      <formula>-1.96</formula>
    </cfRule>
    <cfRule type="cellIs" dxfId="13" priority="11" operator="lessThan">
      <formula>-1.65</formula>
    </cfRule>
    <cfRule type="cellIs" dxfId="12" priority="12" operator="lessThan">
      <formula>-1</formula>
    </cfRule>
    <cfRule type="cellIs" dxfId="11" priority="13" operator="greaterThan">
      <formula>2.58</formula>
    </cfRule>
    <cfRule type="cellIs" dxfId="10" priority="14" operator="greaterThan">
      <formula>1.96</formula>
    </cfRule>
    <cfRule type="cellIs" dxfId="9" priority="15" operator="greaterThan">
      <formula>1.65</formula>
    </cfRule>
    <cfRule type="cellIs" dxfId="8" priority="16" operator="greaterThan">
      <formula>1</formula>
    </cfRule>
  </conditionalFormatting>
  <conditionalFormatting sqref="H107:H154">
    <cfRule type="cellIs" dxfId="7" priority="1" operator="lessThan">
      <formula>-0.9</formula>
    </cfRule>
    <cfRule type="cellIs" dxfId="6" priority="2" operator="lessThan">
      <formula>-0.7</formula>
    </cfRule>
    <cfRule type="cellIs" dxfId="5" priority="3" operator="lessThan">
      <formula>-0.5</formula>
    </cfRule>
    <cfRule type="cellIs" dxfId="4" priority="4" operator="lessThan">
      <formula>-0.3</formula>
    </cfRule>
    <cfRule type="cellIs" dxfId="3" priority="5" operator="greaterThan">
      <formula>0.9</formula>
    </cfRule>
    <cfRule type="cellIs" dxfId="2" priority="6" operator="greaterThan">
      <formula>0.7</formula>
    </cfRule>
    <cfRule type="cellIs" dxfId="1" priority="7" operator="greaterThan">
      <formula>0.5</formula>
    </cfRule>
    <cfRule type="cellIs" dxfId="0" priority="8" operator="greaterThan">
      <formula>0.3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ADN-E_3.1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2020-06-29T16:07:42Z</dcterms:modified>
</cp:coreProperties>
</file>