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C:\Users\jesusmrc\Desktop\BLOG E-S\% SIMULADOR\SRE 03.1 (En proceso)\"/>
    </mc:Choice>
  </mc:AlternateContent>
  <xr:revisionPtr revIDLastSave="0" documentId="13_ncr:1_{DF8C1E7E-C2F9-41AD-86DF-22606B585FF3}" xr6:coauthVersionLast="45" xr6:coauthVersionMax="45" xr10:uidLastSave="{00000000-0000-0000-0000-000000000000}"/>
  <workbookProtection workbookAlgorithmName="SHA-512" workbookHashValue="A/FptNxyYpAybL+7i53pL6T5gIabjlfWIKKRXYLaeGxPD2CC1AdgTsiysSsGoKN0IWNz1+p3ytfch//goic4EQ==" workbookSaltValue="ymPTRlS2GLgBhcd4jxnzRA==" workbookSpinCount="100000" lockStructure="1"/>
  <bookViews>
    <workbookView xWindow="-120" yWindow="-120" windowWidth="20730" windowHeight="11160" tabRatio="818" xr2:uid="{00000000-000D-0000-FFFF-FFFF00000000}"/>
  </bookViews>
  <sheets>
    <sheet name="ESCVERSO 4.0" sheetId="11" r:id="rId1"/>
    <sheet name="SIMULADOR 1.2" sheetId="10" state="hidden" r:id="rId2"/>
    <sheet name="Tablas auxiliares" sheetId="6" state="hidden" r:id="rId3"/>
    <sheet name="EVENTOS" sheetId="15" state="hidden" r:id="rId4"/>
    <sheet name="2019 FINAL" sheetId="12" state="hidden" r:id="rId5"/>
    <sheet name="2019 SF1" sheetId="13" state="hidden" r:id="rId6"/>
    <sheet name="2019 SF2" sheetId="14" state="hidden" r:id="rId7"/>
    <sheet name="2018 FINAL" sheetId="16" state="hidden" r:id="rId8"/>
    <sheet name="2018 SF1" sheetId="17" state="hidden" r:id="rId9"/>
    <sheet name="2018 SF2" sheetId="18" state="hidden" r:id="rId10"/>
  </sheets>
  <definedNames>
    <definedName name="_xlnm._FilterDatabase" localSheetId="7" hidden="1">'2018 FINAL'!$JA$1:$KP$1</definedName>
    <definedName name="_xlnm._FilterDatabase" localSheetId="5" hidden="1">'2019 SF1'!$JE$1:$JW$1</definedName>
    <definedName name="_xlnm.Print_Area" localSheetId="0">'ESCVERSO 4.0'!$A$1:$O$36</definedName>
    <definedName name="_xlnm.Print_Area" localSheetId="1">'SIMULADOR 1.2'!$A$1:$N$35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8" i="11" l="1"/>
  <c r="Y28" i="6" l="1"/>
  <c r="Y4" i="6"/>
  <c r="Y5" i="6"/>
  <c r="Y6" i="6"/>
  <c r="Y7" i="6"/>
  <c r="Y8" i="6"/>
  <c r="Y9" i="6"/>
  <c r="Y10" i="6"/>
  <c r="Y11" i="6"/>
  <c r="Y12" i="6"/>
  <c r="Y13" i="6"/>
  <c r="Y14" i="6"/>
  <c r="Y15" i="6"/>
  <c r="Y16" i="6"/>
  <c r="Y17" i="6"/>
  <c r="Y18" i="6"/>
  <c r="Y19" i="6"/>
  <c r="Y20" i="6"/>
  <c r="Y21" i="6"/>
  <c r="Y22" i="6"/>
  <c r="Y23" i="6"/>
  <c r="Y24" i="6"/>
  <c r="Y25" i="6"/>
  <c r="Y26" i="6"/>
  <c r="Y27" i="6"/>
  <c r="Y3" i="6"/>
  <c r="Y2" i="6"/>
  <c r="R2" i="6"/>
  <c r="AA3" i="6"/>
  <c r="L5" i="6"/>
  <c r="L4" i="6"/>
  <c r="R3" i="6" l="1"/>
  <c r="AG3" i="6" l="1"/>
  <c r="L6" i="6"/>
  <c r="H48" i="11"/>
  <c r="I48" i="11"/>
  <c r="GJ4" i="18"/>
  <c r="GO4" i="18"/>
  <c r="GU4" i="18"/>
  <c r="GV4" i="18"/>
  <c r="GZ4" i="18"/>
  <c r="HB4" i="18"/>
  <c r="HA7" i="18"/>
  <c r="GM10" i="18"/>
  <c r="GN10" i="18"/>
  <c r="GX10" i="18"/>
  <c r="GY10" i="18"/>
  <c r="HC10" i="18"/>
  <c r="GK12" i="18"/>
  <c r="GP15" i="18"/>
  <c r="GS15" i="18"/>
  <c r="GQ16" i="18"/>
  <c r="GR17" i="18"/>
  <c r="GL18" i="18"/>
  <c r="GT18" i="18"/>
  <c r="GW20" i="18"/>
  <c r="GI14" i="18"/>
  <c r="MA20" i="18" l="1"/>
  <c r="LZ20" i="18"/>
  <c r="LY20" i="18"/>
  <c r="LX20" i="18"/>
  <c r="LW20" i="18"/>
  <c r="LV20" i="18"/>
  <c r="LU20" i="18"/>
  <c r="LT20" i="18"/>
  <c r="LS20" i="18"/>
  <c r="LR20" i="18"/>
  <c r="LQ20" i="18"/>
  <c r="LP20" i="18"/>
  <c r="LO20" i="18"/>
  <c r="LN20" i="18"/>
  <c r="LM20" i="18"/>
  <c r="LL20" i="18"/>
  <c r="LK20" i="18"/>
  <c r="LJ20" i="18"/>
  <c r="LI20" i="18"/>
  <c r="LH20" i="18"/>
  <c r="LG20" i="18"/>
  <c r="MA13" i="18"/>
  <c r="LZ13" i="18"/>
  <c r="LY13" i="18"/>
  <c r="LX13" i="18"/>
  <c r="LW13" i="18"/>
  <c r="LV13" i="18"/>
  <c r="LU13" i="18"/>
  <c r="LT13" i="18"/>
  <c r="LS13" i="18"/>
  <c r="LR13" i="18"/>
  <c r="LQ13" i="18"/>
  <c r="LP13" i="18"/>
  <c r="LO13" i="18"/>
  <c r="LN13" i="18"/>
  <c r="LM13" i="18"/>
  <c r="LL13" i="18"/>
  <c r="LK13" i="18"/>
  <c r="LJ13" i="18"/>
  <c r="LI13" i="18"/>
  <c r="LH13" i="18"/>
  <c r="LG13" i="18"/>
  <c r="MA19" i="18"/>
  <c r="LZ19" i="18"/>
  <c r="LY19" i="18"/>
  <c r="LX19" i="18"/>
  <c r="LW19" i="18"/>
  <c r="LV19" i="18"/>
  <c r="LU19" i="18"/>
  <c r="LT19" i="18"/>
  <c r="LS19" i="18"/>
  <c r="LR19" i="18"/>
  <c r="LQ19" i="18"/>
  <c r="LP19" i="18"/>
  <c r="LO19" i="18"/>
  <c r="LN19" i="18"/>
  <c r="LM19" i="18"/>
  <c r="LL19" i="18"/>
  <c r="LK19" i="18"/>
  <c r="LJ19" i="18"/>
  <c r="LI19" i="18"/>
  <c r="LH19" i="18"/>
  <c r="LG19" i="18"/>
  <c r="MA5" i="18"/>
  <c r="LZ5" i="18"/>
  <c r="LY5" i="18"/>
  <c r="LX5" i="18"/>
  <c r="LW5" i="18"/>
  <c r="LV5" i="18"/>
  <c r="LU5" i="18"/>
  <c r="LT5" i="18"/>
  <c r="LS5" i="18"/>
  <c r="LR5" i="18"/>
  <c r="LQ5" i="18"/>
  <c r="LP5" i="18"/>
  <c r="LO5" i="18"/>
  <c r="LN5" i="18"/>
  <c r="LM5" i="18"/>
  <c r="LL5" i="18"/>
  <c r="LK5" i="18"/>
  <c r="LJ5" i="18"/>
  <c r="LI5" i="18"/>
  <c r="LH5" i="18"/>
  <c r="LG5" i="18"/>
  <c r="MA18" i="18"/>
  <c r="LZ18" i="18"/>
  <c r="LY18" i="18"/>
  <c r="LX18" i="18"/>
  <c r="LW18" i="18"/>
  <c r="LV18" i="18"/>
  <c r="LU18" i="18"/>
  <c r="LT18" i="18"/>
  <c r="LS18" i="18"/>
  <c r="LR18" i="18"/>
  <c r="LQ18" i="18"/>
  <c r="LP18" i="18"/>
  <c r="LO18" i="18"/>
  <c r="LN18" i="18"/>
  <c r="LM18" i="18"/>
  <c r="LL18" i="18"/>
  <c r="LK18" i="18"/>
  <c r="LJ18" i="18"/>
  <c r="LI18" i="18"/>
  <c r="LH18" i="18"/>
  <c r="LG18" i="18"/>
  <c r="MA17" i="18"/>
  <c r="LZ17" i="18"/>
  <c r="LY17" i="18"/>
  <c r="LX17" i="18"/>
  <c r="LW17" i="18"/>
  <c r="LV17" i="18"/>
  <c r="LU17" i="18"/>
  <c r="LT17" i="18"/>
  <c r="LS17" i="18"/>
  <c r="LR17" i="18"/>
  <c r="LQ17" i="18"/>
  <c r="LP17" i="18"/>
  <c r="LO17" i="18"/>
  <c r="LN17" i="18"/>
  <c r="LM17" i="18"/>
  <c r="LL17" i="18"/>
  <c r="LK17" i="18"/>
  <c r="LJ17" i="18"/>
  <c r="LI17" i="18"/>
  <c r="LH17" i="18"/>
  <c r="LG17" i="18"/>
  <c r="MA16" i="18"/>
  <c r="LZ16" i="18"/>
  <c r="LY16" i="18"/>
  <c r="LX16" i="18"/>
  <c r="LW16" i="18"/>
  <c r="LV16" i="18"/>
  <c r="LU16" i="18"/>
  <c r="LT16" i="18"/>
  <c r="LS16" i="18"/>
  <c r="LR16" i="18"/>
  <c r="LQ16" i="18"/>
  <c r="LP16" i="18"/>
  <c r="LO16" i="18"/>
  <c r="LN16" i="18"/>
  <c r="LM16" i="18"/>
  <c r="LL16" i="18"/>
  <c r="LK16" i="18"/>
  <c r="LJ16" i="18"/>
  <c r="LI16" i="18"/>
  <c r="LH16" i="18"/>
  <c r="LG16" i="18"/>
  <c r="MA15" i="18"/>
  <c r="LZ15" i="18"/>
  <c r="LY15" i="18"/>
  <c r="LX15" i="18"/>
  <c r="LW15" i="18"/>
  <c r="LV15" i="18"/>
  <c r="LU15" i="18"/>
  <c r="LT15" i="18"/>
  <c r="LS15" i="18"/>
  <c r="LR15" i="18"/>
  <c r="LQ15" i="18"/>
  <c r="LP15" i="18"/>
  <c r="LO15" i="18"/>
  <c r="LN15" i="18"/>
  <c r="LM15" i="18"/>
  <c r="LL15" i="18"/>
  <c r="LK15" i="18"/>
  <c r="LJ15" i="18"/>
  <c r="LI15" i="18"/>
  <c r="LH15" i="18"/>
  <c r="LG15" i="18"/>
  <c r="MA14" i="18"/>
  <c r="LZ14" i="18"/>
  <c r="LY14" i="18"/>
  <c r="LX14" i="18"/>
  <c r="LW14" i="18"/>
  <c r="LV14" i="18"/>
  <c r="LU14" i="18"/>
  <c r="LT14" i="18"/>
  <c r="LS14" i="18"/>
  <c r="LR14" i="18"/>
  <c r="LQ14" i="18"/>
  <c r="LP14" i="18"/>
  <c r="LO14" i="18"/>
  <c r="LN14" i="18"/>
  <c r="LM14" i="18"/>
  <c r="LL14" i="18"/>
  <c r="LK14" i="18"/>
  <c r="LJ14" i="18"/>
  <c r="LI14" i="18"/>
  <c r="LH14" i="18"/>
  <c r="LG14" i="18"/>
  <c r="MA12" i="18"/>
  <c r="LZ12" i="18"/>
  <c r="LY12" i="18"/>
  <c r="LX12" i="18"/>
  <c r="LW12" i="18"/>
  <c r="LV12" i="18"/>
  <c r="LU12" i="18"/>
  <c r="LT12" i="18"/>
  <c r="LS12" i="18"/>
  <c r="LR12" i="18"/>
  <c r="LQ12" i="18"/>
  <c r="LP12" i="18"/>
  <c r="LO12" i="18"/>
  <c r="LN12" i="18"/>
  <c r="LM12" i="18"/>
  <c r="LL12" i="18"/>
  <c r="LK12" i="18"/>
  <c r="LJ12" i="18"/>
  <c r="LI12" i="18"/>
  <c r="LH12" i="18"/>
  <c r="LG12" i="18"/>
  <c r="MA11" i="18"/>
  <c r="LZ11" i="18"/>
  <c r="LY11" i="18"/>
  <c r="LX11" i="18"/>
  <c r="LW11" i="18"/>
  <c r="LV11" i="18"/>
  <c r="LU11" i="18"/>
  <c r="LT11" i="18"/>
  <c r="LS11" i="18"/>
  <c r="LR11" i="18"/>
  <c r="LQ11" i="18"/>
  <c r="LP11" i="18"/>
  <c r="LO11" i="18"/>
  <c r="LN11" i="18"/>
  <c r="LM11" i="18"/>
  <c r="LL11" i="18"/>
  <c r="LK11" i="18"/>
  <c r="LJ11" i="18"/>
  <c r="LI11" i="18"/>
  <c r="LH11" i="18"/>
  <c r="LG11" i="18"/>
  <c r="MA10" i="18"/>
  <c r="LZ10" i="18"/>
  <c r="LY10" i="18"/>
  <c r="LX10" i="18"/>
  <c r="LW10" i="18"/>
  <c r="LV10" i="18"/>
  <c r="LU10" i="18"/>
  <c r="LT10" i="18"/>
  <c r="LS10" i="18"/>
  <c r="LR10" i="18"/>
  <c r="LQ10" i="18"/>
  <c r="LP10" i="18"/>
  <c r="LO10" i="18"/>
  <c r="LN10" i="18"/>
  <c r="LM10" i="18"/>
  <c r="LL10" i="18"/>
  <c r="LK10" i="18"/>
  <c r="LJ10" i="18"/>
  <c r="LI10" i="18"/>
  <c r="LH10" i="18"/>
  <c r="LG10" i="18"/>
  <c r="MA9" i="18"/>
  <c r="LZ9" i="18"/>
  <c r="LY9" i="18"/>
  <c r="LX9" i="18"/>
  <c r="LW9" i="18"/>
  <c r="LV9" i="18"/>
  <c r="LU9" i="18"/>
  <c r="LT9" i="18"/>
  <c r="LS9" i="18"/>
  <c r="LR9" i="18"/>
  <c r="LQ9" i="18"/>
  <c r="LP9" i="18"/>
  <c r="LO9" i="18"/>
  <c r="LN9" i="18"/>
  <c r="LM9" i="18"/>
  <c r="LL9" i="18"/>
  <c r="LK9" i="18"/>
  <c r="LJ9" i="18"/>
  <c r="LI9" i="18"/>
  <c r="LH9" i="18"/>
  <c r="LG9" i="18"/>
  <c r="MA8" i="18"/>
  <c r="LZ8" i="18"/>
  <c r="LY8" i="18"/>
  <c r="LX8" i="18"/>
  <c r="LW8" i="18"/>
  <c r="LV8" i="18"/>
  <c r="LU8" i="18"/>
  <c r="LT8" i="18"/>
  <c r="LS8" i="18"/>
  <c r="LR8" i="18"/>
  <c r="LQ8" i="18"/>
  <c r="LP8" i="18"/>
  <c r="LO8" i="18"/>
  <c r="LN8" i="18"/>
  <c r="LM8" i="18"/>
  <c r="LL8" i="18"/>
  <c r="LK8" i="18"/>
  <c r="LJ8" i="18"/>
  <c r="LI8" i="18"/>
  <c r="LH8" i="18"/>
  <c r="LG8" i="18"/>
  <c r="MA7" i="18"/>
  <c r="LZ7" i="18"/>
  <c r="LY7" i="18"/>
  <c r="LX7" i="18"/>
  <c r="LW7" i="18"/>
  <c r="LV7" i="18"/>
  <c r="LU7" i="18"/>
  <c r="LT7" i="18"/>
  <c r="LS7" i="18"/>
  <c r="LR7" i="18"/>
  <c r="LQ7" i="18"/>
  <c r="LP7" i="18"/>
  <c r="LO7" i="18"/>
  <c r="LN7" i="18"/>
  <c r="LM7" i="18"/>
  <c r="LL7" i="18"/>
  <c r="LK7" i="18"/>
  <c r="LJ7" i="18"/>
  <c r="LI7" i="18"/>
  <c r="LH7" i="18"/>
  <c r="LG7" i="18"/>
  <c r="MA6" i="18"/>
  <c r="LZ6" i="18"/>
  <c r="LY6" i="18"/>
  <c r="LX6" i="18"/>
  <c r="LW6" i="18"/>
  <c r="LV6" i="18"/>
  <c r="LU6" i="18"/>
  <c r="LT6" i="18"/>
  <c r="LS6" i="18"/>
  <c r="LR6" i="18"/>
  <c r="LQ6" i="18"/>
  <c r="LP6" i="18"/>
  <c r="LO6" i="18"/>
  <c r="LN6" i="18"/>
  <c r="LM6" i="18"/>
  <c r="LL6" i="18"/>
  <c r="LK6" i="18"/>
  <c r="LJ6" i="18"/>
  <c r="LI6" i="18"/>
  <c r="LH6" i="18"/>
  <c r="LG6" i="18"/>
  <c r="MA4" i="18"/>
  <c r="LZ4" i="18"/>
  <c r="LY4" i="18"/>
  <c r="LX4" i="18"/>
  <c r="LW4" i="18"/>
  <c r="LV4" i="18"/>
  <c r="LU4" i="18"/>
  <c r="LT4" i="18"/>
  <c r="LS4" i="18"/>
  <c r="LR4" i="18"/>
  <c r="LQ4" i="18"/>
  <c r="LP4" i="18"/>
  <c r="LO4" i="18"/>
  <c r="LN4" i="18"/>
  <c r="LM4" i="18"/>
  <c r="LL4" i="18"/>
  <c r="LK4" i="18"/>
  <c r="LJ4" i="18"/>
  <c r="LI4" i="18"/>
  <c r="LH4" i="18"/>
  <c r="LG4" i="18"/>
  <c r="MA3" i="18"/>
  <c r="LZ3" i="18"/>
  <c r="LY3" i="18"/>
  <c r="LX3" i="18"/>
  <c r="LW3" i="18"/>
  <c r="LV3" i="18"/>
  <c r="LU3" i="18"/>
  <c r="LT3" i="18"/>
  <c r="LS3" i="18"/>
  <c r="LR3" i="18"/>
  <c r="LQ3" i="18"/>
  <c r="LP3" i="18"/>
  <c r="LO3" i="18"/>
  <c r="LN3" i="18"/>
  <c r="LM3" i="18"/>
  <c r="LL3" i="18"/>
  <c r="LK3" i="18"/>
  <c r="LJ3" i="18"/>
  <c r="LI3" i="18"/>
  <c r="LH3" i="18"/>
  <c r="LG3" i="18"/>
  <c r="MF6" i="18" l="1"/>
  <c r="NA6" i="18" s="1"/>
  <c r="MN6" i="18"/>
  <c r="NI6" i="18" s="1"/>
  <c r="MJ3" i="18"/>
  <c r="NE3" i="18" s="1"/>
  <c r="MV6" i="18"/>
  <c r="NQ6" i="18" s="1"/>
  <c r="MN3" i="18"/>
  <c r="NI3" i="18" s="1"/>
  <c r="MC6" i="18"/>
  <c r="MX6" i="18" s="1"/>
  <c r="MG6" i="18"/>
  <c r="NB6" i="18" s="1"/>
  <c r="MK6" i="18"/>
  <c r="NF6" i="18" s="1"/>
  <c r="MO6" i="18"/>
  <c r="NJ6" i="18" s="1"/>
  <c r="MS6" i="18"/>
  <c r="NN6" i="18" s="1"/>
  <c r="MB7" i="18"/>
  <c r="MW7" i="18" s="1"/>
  <c r="MJ7" i="18"/>
  <c r="NE7" i="18" s="1"/>
  <c r="MN7" i="18"/>
  <c r="NI7" i="18" s="1"/>
  <c r="MR7" i="18"/>
  <c r="NM7" i="18" s="1"/>
  <c r="MQ8" i="18"/>
  <c r="NL8" i="18" s="1"/>
  <c r="ML8" i="18"/>
  <c r="NG8" i="18" s="1"/>
  <c r="MB3" i="18"/>
  <c r="MW3" i="18" s="1"/>
  <c r="MF3" i="18"/>
  <c r="NA3" i="18" s="1"/>
  <c r="MJ4" i="18"/>
  <c r="NE4" i="18" s="1"/>
  <c r="MN4" i="18"/>
  <c r="NI4" i="18" s="1"/>
  <c r="MR3" i="18"/>
  <c r="NM3" i="18" s="1"/>
  <c r="MV3" i="18"/>
  <c r="NQ3" i="18" s="1"/>
  <c r="MD7" i="18"/>
  <c r="MY7" i="18" s="1"/>
  <c r="MH7" i="18"/>
  <c r="NC7" i="18" s="1"/>
  <c r="ML7" i="18"/>
  <c r="NG7" i="18" s="1"/>
  <c r="MP7" i="18"/>
  <c r="NK7" i="18" s="1"/>
  <c r="MT7" i="18"/>
  <c r="NO7" i="18" s="1"/>
  <c r="MB6" i="18"/>
  <c r="MW6" i="18" s="1"/>
  <c r="ME8" i="18"/>
  <c r="MZ8" i="18" s="1"/>
  <c r="ML3" i="18"/>
  <c r="NG3" i="18" s="1"/>
  <c r="MB4" i="18"/>
  <c r="MW4" i="18" s="1"/>
  <c r="MR4" i="18"/>
  <c r="NM4" i="18" s="1"/>
  <c r="MB8" i="18"/>
  <c r="MW8" i="18" s="1"/>
  <c r="MF8" i="18"/>
  <c r="NA8" i="18" s="1"/>
  <c r="MJ8" i="18"/>
  <c r="NE8" i="18" s="1"/>
  <c r="MN8" i="18"/>
  <c r="NI8" i="18" s="1"/>
  <c r="MR8" i="18"/>
  <c r="NM8" i="18" s="1"/>
  <c r="MV8" i="18"/>
  <c r="NQ8" i="18" s="1"/>
  <c r="MR6" i="18"/>
  <c r="NM6" i="18" s="1"/>
  <c r="MF7" i="18"/>
  <c r="NA7" i="18" s="1"/>
  <c r="MV7" i="18"/>
  <c r="NQ7" i="18" s="1"/>
  <c r="MI8" i="18"/>
  <c r="ND8" i="18" s="1"/>
  <c r="MU8" i="18"/>
  <c r="NP8" i="18" s="1"/>
  <c r="MQ15" i="18"/>
  <c r="NL15" i="18" s="1"/>
  <c r="MT3" i="18"/>
  <c r="NO3" i="18" s="1"/>
  <c r="MT10" i="18"/>
  <c r="NO10" i="18" s="1"/>
  <c r="MF4" i="18"/>
  <c r="NA4" i="18" s="1"/>
  <c r="MV4" i="18"/>
  <c r="NQ4" i="18" s="1"/>
  <c r="MJ6" i="18"/>
  <c r="NE6" i="18" s="1"/>
  <c r="MM8" i="18"/>
  <c r="NH8" i="18" s="1"/>
  <c r="MD3" i="18"/>
  <c r="MY3" i="18" s="1"/>
  <c r="MG9" i="18"/>
  <c r="NB9" i="18" s="1"/>
  <c r="MD8" i="18"/>
  <c r="MY8" i="18" s="1"/>
  <c r="MT8" i="18"/>
  <c r="NO8" i="18" s="1"/>
  <c r="MD9" i="18"/>
  <c r="MY9" i="18" s="1"/>
  <c r="MH9" i="18"/>
  <c r="NC9" i="18" s="1"/>
  <c r="ML9" i="18"/>
  <c r="NG9" i="18" s="1"/>
  <c r="MP9" i="18"/>
  <c r="NK9" i="18" s="1"/>
  <c r="MT9" i="18"/>
  <c r="NO9" i="18" s="1"/>
  <c r="MD10" i="18"/>
  <c r="MY10" i="18" s="1"/>
  <c r="MC4" i="18"/>
  <c r="MX4" i="18" s="1"/>
  <c r="MG4" i="18"/>
  <c r="NB4" i="18" s="1"/>
  <c r="MK4" i="18"/>
  <c r="NF4" i="18" s="1"/>
  <c r="MO4" i="18"/>
  <c r="NJ4" i="18" s="1"/>
  <c r="MS4" i="18"/>
  <c r="NN4" i="18" s="1"/>
  <c r="MB12" i="18"/>
  <c r="MW12" i="18" s="1"/>
  <c r="MF12" i="18"/>
  <c r="NA12" i="18" s="1"/>
  <c r="MJ12" i="18"/>
  <c r="NE12" i="18" s="1"/>
  <c r="MN12" i="18"/>
  <c r="NI12" i="18" s="1"/>
  <c r="MR12" i="18"/>
  <c r="NM12" i="18" s="1"/>
  <c r="MV12" i="18"/>
  <c r="NQ12" i="18" s="1"/>
  <c r="MK11" i="18"/>
  <c r="NF11" i="18" s="1"/>
  <c r="MC10" i="18"/>
  <c r="MX10" i="18" s="1"/>
  <c r="MC11" i="18"/>
  <c r="MX11" i="18" s="1"/>
  <c r="MC9" i="18"/>
  <c r="MX9" i="18" s="1"/>
  <c r="MC12" i="18"/>
  <c r="MX12" i="18" s="1"/>
  <c r="MC8" i="18"/>
  <c r="MX8" i="18" s="1"/>
  <c r="MC3" i="18"/>
  <c r="MX3" i="18" s="1"/>
  <c r="MG11" i="18"/>
  <c r="NB11" i="18" s="1"/>
  <c r="MG12" i="18"/>
  <c r="NB12" i="18" s="1"/>
  <c r="MG10" i="18"/>
  <c r="NB10" i="18" s="1"/>
  <c r="MG3" i="18"/>
  <c r="NB3" i="18" s="1"/>
  <c r="MK12" i="18"/>
  <c r="NF12" i="18" s="1"/>
  <c r="MK10" i="18"/>
  <c r="NF10" i="18" s="1"/>
  <c r="MK8" i="18"/>
  <c r="NF8" i="18" s="1"/>
  <c r="MK9" i="18"/>
  <c r="NF9" i="18" s="1"/>
  <c r="MK3" i="18"/>
  <c r="NF3" i="18" s="1"/>
  <c r="MO8" i="18"/>
  <c r="NJ8" i="18" s="1"/>
  <c r="MO11" i="18"/>
  <c r="NJ11" i="18" s="1"/>
  <c r="MO10" i="18"/>
  <c r="NJ10" i="18" s="1"/>
  <c r="MO3" i="18"/>
  <c r="NJ3" i="18" s="1"/>
  <c r="MS10" i="18"/>
  <c r="NN10" i="18" s="1"/>
  <c r="MS11" i="18"/>
  <c r="NN11" i="18" s="1"/>
  <c r="MS9" i="18"/>
  <c r="NN9" i="18" s="1"/>
  <c r="MS12" i="18"/>
  <c r="NN12" i="18" s="1"/>
  <c r="MS8" i="18"/>
  <c r="NN8" i="18" s="1"/>
  <c r="MS3" i="18"/>
  <c r="NN3" i="18" s="1"/>
  <c r="MG8" i="18"/>
  <c r="NB8" i="18" s="1"/>
  <c r="MO9" i="18"/>
  <c r="NJ9" i="18" s="1"/>
  <c r="MH10" i="18"/>
  <c r="NC10" i="18" s="1"/>
  <c r="MH3" i="18"/>
  <c r="NC3" i="18" s="1"/>
  <c r="MP10" i="18"/>
  <c r="NK10" i="18" s="1"/>
  <c r="MP3" i="18"/>
  <c r="NK3" i="18" s="1"/>
  <c r="ML10" i="18"/>
  <c r="NG10" i="18" s="1"/>
  <c r="ME11" i="18"/>
  <c r="MZ11" i="18" s="1"/>
  <c r="MI11" i="18"/>
  <c r="ND11" i="18" s="1"/>
  <c r="MM11" i="18"/>
  <c r="NH11" i="18" s="1"/>
  <c r="MQ11" i="18"/>
  <c r="NL11" i="18" s="1"/>
  <c r="MU11" i="18"/>
  <c r="NP11" i="18" s="1"/>
  <c r="MO12" i="18"/>
  <c r="NJ12" i="18" s="1"/>
  <c r="MC14" i="18"/>
  <c r="MX14" i="18" s="1"/>
  <c r="MG14" i="18"/>
  <c r="NB14" i="18" s="1"/>
  <c r="MK14" i="18"/>
  <c r="NF14" i="18" s="1"/>
  <c r="MO14" i="18"/>
  <c r="NJ14" i="18" s="1"/>
  <c r="MS14" i="18"/>
  <c r="NN14" i="18" s="1"/>
  <c r="MB14" i="18"/>
  <c r="MW14" i="18" s="1"/>
  <c r="MC7" i="18"/>
  <c r="MX7" i="18" s="1"/>
  <c r="MG7" i="18"/>
  <c r="NB7" i="18" s="1"/>
  <c r="MK7" i="18"/>
  <c r="NF7" i="18" s="1"/>
  <c r="MO7" i="18"/>
  <c r="NJ7" i="18" s="1"/>
  <c r="MS7" i="18"/>
  <c r="NN7" i="18" s="1"/>
  <c r="ME9" i="18"/>
  <c r="MZ9" i="18" s="1"/>
  <c r="ME3" i="18"/>
  <c r="MZ3" i="18" s="1"/>
  <c r="MI9" i="18"/>
  <c r="ND9" i="18" s="1"/>
  <c r="MI3" i="18"/>
  <c r="ND3" i="18" s="1"/>
  <c r="MI17" i="18"/>
  <c r="ND17" i="18" s="1"/>
  <c r="MM9" i="18"/>
  <c r="NH9" i="18" s="1"/>
  <c r="MM3" i="18"/>
  <c r="NH3" i="18" s="1"/>
  <c r="MQ9" i="18"/>
  <c r="NL9" i="18" s="1"/>
  <c r="MQ3" i="18"/>
  <c r="NL3" i="18" s="1"/>
  <c r="MU9" i="18"/>
  <c r="NP9" i="18" s="1"/>
  <c r="MU3" i="18"/>
  <c r="NP3" i="18" s="1"/>
  <c r="MD20" i="18"/>
  <c r="MY20" i="18" s="1"/>
  <c r="MD19" i="18"/>
  <c r="MY19" i="18" s="1"/>
  <c r="MD13" i="18"/>
  <c r="MY13" i="18" s="1"/>
  <c r="MD5" i="18"/>
  <c r="MY5" i="18" s="1"/>
  <c r="MD18" i="18"/>
  <c r="MY18" i="18" s="1"/>
  <c r="MD17" i="18"/>
  <c r="MY17" i="18" s="1"/>
  <c r="MD16" i="18"/>
  <c r="MY16" i="18" s="1"/>
  <c r="MD15" i="18"/>
  <c r="MY15" i="18" s="1"/>
  <c r="MD14" i="18"/>
  <c r="MY14" i="18" s="1"/>
  <c r="MH19" i="18"/>
  <c r="NC19" i="18" s="1"/>
  <c r="MH18" i="18"/>
  <c r="NC18" i="18" s="1"/>
  <c r="MH17" i="18"/>
  <c r="NC17" i="18" s="1"/>
  <c r="MH16" i="18"/>
  <c r="NC16" i="18" s="1"/>
  <c r="MH5" i="18"/>
  <c r="NC5" i="18" s="1"/>
  <c r="MH20" i="18"/>
  <c r="NC20" i="18" s="1"/>
  <c r="MH15" i="18"/>
  <c r="NC15" i="18" s="1"/>
  <c r="ML19" i="18"/>
  <c r="NG19" i="18" s="1"/>
  <c r="ML13" i="18"/>
  <c r="NG13" i="18" s="1"/>
  <c r="ML5" i="18"/>
  <c r="NG5" i="18" s="1"/>
  <c r="ML18" i="18"/>
  <c r="NG18" i="18" s="1"/>
  <c r="ML17" i="18"/>
  <c r="NG17" i="18" s="1"/>
  <c r="ML16" i="18"/>
  <c r="NG16" i="18" s="1"/>
  <c r="ML20" i="18"/>
  <c r="NG20" i="18" s="1"/>
  <c r="ML14" i="18"/>
  <c r="NG14" i="18" s="1"/>
  <c r="ML15" i="18"/>
  <c r="NG15" i="18" s="1"/>
  <c r="MP13" i="18"/>
  <c r="NK13" i="18" s="1"/>
  <c r="MP19" i="18"/>
  <c r="NK19" i="18" s="1"/>
  <c r="MP20" i="18"/>
  <c r="NK20" i="18" s="1"/>
  <c r="MP18" i="18"/>
  <c r="NK18" i="18" s="1"/>
  <c r="MP17" i="18"/>
  <c r="NK17" i="18" s="1"/>
  <c r="MP16" i="18"/>
  <c r="NK16" i="18" s="1"/>
  <c r="MP15" i="18"/>
  <c r="NK15" i="18" s="1"/>
  <c r="MP5" i="18"/>
  <c r="NK5" i="18" s="1"/>
  <c r="MP14" i="18"/>
  <c r="NK14" i="18" s="1"/>
  <c r="MT20" i="18"/>
  <c r="NO20" i="18" s="1"/>
  <c r="MT19" i="18"/>
  <c r="NO19" i="18" s="1"/>
  <c r="MT5" i="18"/>
  <c r="NO5" i="18" s="1"/>
  <c r="MT18" i="18"/>
  <c r="NO18" i="18" s="1"/>
  <c r="MT17" i="18"/>
  <c r="NO17" i="18" s="1"/>
  <c r="MT16" i="18"/>
  <c r="NO16" i="18" s="1"/>
  <c r="MT13" i="18"/>
  <c r="NO13" i="18" s="1"/>
  <c r="MT15" i="18"/>
  <c r="NO15" i="18" s="1"/>
  <c r="MT14" i="18"/>
  <c r="NO14" i="18" s="1"/>
  <c r="MH8" i="18"/>
  <c r="NC8" i="18" s="1"/>
  <c r="MB9" i="18"/>
  <c r="MW9" i="18" s="1"/>
  <c r="MF9" i="18"/>
  <c r="NA9" i="18" s="1"/>
  <c r="MJ9" i="18"/>
  <c r="NE9" i="18" s="1"/>
  <c r="MN9" i="18"/>
  <c r="NI9" i="18" s="1"/>
  <c r="MR9" i="18"/>
  <c r="NM9" i="18" s="1"/>
  <c r="MV9" i="18"/>
  <c r="NQ9" i="18" s="1"/>
  <c r="ME10" i="18"/>
  <c r="MZ10" i="18" s="1"/>
  <c r="MI10" i="18"/>
  <c r="ND10" i="18" s="1"/>
  <c r="MM10" i="18"/>
  <c r="NH10" i="18" s="1"/>
  <c r="MQ10" i="18"/>
  <c r="NL10" i="18" s="1"/>
  <c r="MU10" i="18"/>
  <c r="NP10" i="18" s="1"/>
  <c r="MB11" i="18"/>
  <c r="MW11" i="18" s="1"/>
  <c r="MF11" i="18"/>
  <c r="NA11" i="18" s="1"/>
  <c r="MJ11" i="18"/>
  <c r="NE11" i="18" s="1"/>
  <c r="MN11" i="18"/>
  <c r="NI11" i="18" s="1"/>
  <c r="MR11" i="18"/>
  <c r="NM11" i="18" s="1"/>
  <c r="MV11" i="18"/>
  <c r="NQ11" i="18" s="1"/>
  <c r="MH14" i="18"/>
  <c r="NC14" i="18" s="1"/>
  <c r="ME15" i="18"/>
  <c r="MZ15" i="18" s="1"/>
  <c r="MM15" i="18"/>
  <c r="NH15" i="18" s="1"/>
  <c r="MU15" i="18"/>
  <c r="NP15" i="18" s="1"/>
  <c r="MB16" i="18"/>
  <c r="MW16" i="18" s="1"/>
  <c r="MF16" i="18"/>
  <c r="NA16" i="18" s="1"/>
  <c r="MJ16" i="18"/>
  <c r="NE16" i="18" s="1"/>
  <c r="MN16" i="18"/>
  <c r="NI16" i="18" s="1"/>
  <c r="MR16" i="18"/>
  <c r="NM16" i="18" s="1"/>
  <c r="MV16" i="18"/>
  <c r="NQ16" i="18" s="1"/>
  <c r="MB18" i="18"/>
  <c r="MW18" i="18" s="1"/>
  <c r="MF18" i="18"/>
  <c r="NA18" i="18" s="1"/>
  <c r="MJ18" i="18"/>
  <c r="NE18" i="18" s="1"/>
  <c r="MN18" i="18"/>
  <c r="NI18" i="18" s="1"/>
  <c r="MR18" i="18"/>
  <c r="NM18" i="18" s="1"/>
  <c r="MV18" i="18"/>
  <c r="NQ18" i="18" s="1"/>
  <c r="ME18" i="18"/>
  <c r="MZ18" i="18" s="1"/>
  <c r="ME17" i="18"/>
  <c r="MZ17" i="18" s="1"/>
  <c r="ME16" i="18"/>
  <c r="MZ16" i="18" s="1"/>
  <c r="ME19" i="18"/>
  <c r="MZ19" i="18" s="1"/>
  <c r="MI19" i="18"/>
  <c r="ND19" i="18" s="1"/>
  <c r="MI18" i="18"/>
  <c r="ND18" i="18" s="1"/>
  <c r="MI16" i="18"/>
  <c r="ND16" i="18" s="1"/>
  <c r="MI14" i="18"/>
  <c r="ND14" i="18" s="1"/>
  <c r="MM19" i="18"/>
  <c r="NH19" i="18" s="1"/>
  <c r="MM18" i="18"/>
  <c r="NH18" i="18" s="1"/>
  <c r="MM17" i="18"/>
  <c r="NH17" i="18" s="1"/>
  <c r="MM16" i="18"/>
  <c r="NH16" i="18" s="1"/>
  <c r="MM5" i="18"/>
  <c r="NH5" i="18" s="1"/>
  <c r="MQ19" i="18"/>
  <c r="NL19" i="18" s="1"/>
  <c r="MQ17" i="18"/>
  <c r="NL17" i="18" s="1"/>
  <c r="MU19" i="18"/>
  <c r="NP19" i="18" s="1"/>
  <c r="MU18" i="18"/>
  <c r="NP18" i="18" s="1"/>
  <c r="MU17" i="18"/>
  <c r="NP17" i="18" s="1"/>
  <c r="MU16" i="18"/>
  <c r="NP16" i="18" s="1"/>
  <c r="MD4" i="18"/>
  <c r="MY4" i="18" s="1"/>
  <c r="MH4" i="18"/>
  <c r="NC4" i="18" s="1"/>
  <c r="ML4" i="18"/>
  <c r="NG4" i="18" s="1"/>
  <c r="MP4" i="18"/>
  <c r="NK4" i="18" s="1"/>
  <c r="MT4" i="18"/>
  <c r="NO4" i="18" s="1"/>
  <c r="MD6" i="18"/>
  <c r="MY6" i="18" s="1"/>
  <c r="MH6" i="18"/>
  <c r="NC6" i="18" s="1"/>
  <c r="ML6" i="18"/>
  <c r="NG6" i="18" s="1"/>
  <c r="MP6" i="18"/>
  <c r="NK6" i="18" s="1"/>
  <c r="MT6" i="18"/>
  <c r="NO6" i="18" s="1"/>
  <c r="MB10" i="18"/>
  <c r="MW10" i="18" s="1"/>
  <c r="MF10" i="18"/>
  <c r="NA10" i="18" s="1"/>
  <c r="MJ10" i="18"/>
  <c r="NE10" i="18" s="1"/>
  <c r="MN10" i="18"/>
  <c r="NI10" i="18" s="1"/>
  <c r="MR10" i="18"/>
  <c r="NM10" i="18" s="1"/>
  <c r="MV10" i="18"/>
  <c r="NQ10" i="18" s="1"/>
  <c r="MD12" i="18"/>
  <c r="MY12" i="18" s="1"/>
  <c r="MH12" i="18"/>
  <c r="NC12" i="18" s="1"/>
  <c r="ML12" i="18"/>
  <c r="NG12" i="18" s="1"/>
  <c r="MP12" i="18"/>
  <c r="NK12" i="18" s="1"/>
  <c r="MT12" i="18"/>
  <c r="NO12" i="18" s="1"/>
  <c r="ME14" i="18"/>
  <c r="MZ14" i="18" s="1"/>
  <c r="MQ14" i="18"/>
  <c r="NL14" i="18" s="1"/>
  <c r="MU14" i="18"/>
  <c r="NP14" i="18" s="1"/>
  <c r="MM14" i="18"/>
  <c r="NH14" i="18" s="1"/>
  <c r="MB15" i="18"/>
  <c r="MW15" i="18" s="1"/>
  <c r="MF15" i="18"/>
  <c r="NA15" i="18" s="1"/>
  <c r="MJ15" i="18"/>
  <c r="NE15" i="18" s="1"/>
  <c r="MN15" i="18"/>
  <c r="NI15" i="18" s="1"/>
  <c r="MR15" i="18"/>
  <c r="NM15" i="18" s="1"/>
  <c r="MV15" i="18"/>
  <c r="NQ15" i="18" s="1"/>
  <c r="MQ16" i="18"/>
  <c r="NL16" i="18" s="1"/>
  <c r="MQ18" i="18"/>
  <c r="NL18" i="18" s="1"/>
  <c r="MH13" i="18"/>
  <c r="NC13" i="18" s="1"/>
  <c r="MB13" i="18"/>
  <c r="MW13" i="18" s="1"/>
  <c r="MF13" i="18"/>
  <c r="NA13" i="18" s="1"/>
  <c r="MF19" i="18"/>
  <c r="NA19" i="18" s="1"/>
  <c r="MF17" i="18"/>
  <c r="NA17" i="18" s="1"/>
  <c r="MJ13" i="18"/>
  <c r="NE13" i="18" s="1"/>
  <c r="MN13" i="18"/>
  <c r="NI13" i="18" s="1"/>
  <c r="MN19" i="18"/>
  <c r="NI19" i="18" s="1"/>
  <c r="MN17" i="18"/>
  <c r="NI17" i="18" s="1"/>
  <c r="MN14" i="18"/>
  <c r="NI14" i="18" s="1"/>
  <c r="MR13" i="18"/>
  <c r="NM13" i="18" s="1"/>
  <c r="MV13" i="18"/>
  <c r="NQ13" i="18" s="1"/>
  <c r="MV19" i="18"/>
  <c r="NQ19" i="18" s="1"/>
  <c r="MV17" i="18"/>
  <c r="NQ17" i="18" s="1"/>
  <c r="ME4" i="18"/>
  <c r="MZ4" i="18" s="1"/>
  <c r="MI4" i="18"/>
  <c r="ND4" i="18" s="1"/>
  <c r="MM4" i="18"/>
  <c r="NH4" i="18" s="1"/>
  <c r="MQ4" i="18"/>
  <c r="NL4" i="18" s="1"/>
  <c r="MU4" i="18"/>
  <c r="NP4" i="18" s="1"/>
  <c r="ME6" i="18"/>
  <c r="MZ6" i="18" s="1"/>
  <c r="MI6" i="18"/>
  <c r="ND6" i="18" s="1"/>
  <c r="MM6" i="18"/>
  <c r="NH6" i="18" s="1"/>
  <c r="MQ6" i="18"/>
  <c r="NL6" i="18" s="1"/>
  <c r="MU6" i="18"/>
  <c r="NP6" i="18" s="1"/>
  <c r="ME7" i="18"/>
  <c r="MZ7" i="18" s="1"/>
  <c r="MI7" i="18"/>
  <c r="ND7" i="18" s="1"/>
  <c r="MM7" i="18"/>
  <c r="NH7" i="18" s="1"/>
  <c r="MQ7" i="18"/>
  <c r="NL7" i="18" s="1"/>
  <c r="MU7" i="18"/>
  <c r="NP7" i="18" s="1"/>
  <c r="MP8" i="18"/>
  <c r="NK8" i="18" s="1"/>
  <c r="MD11" i="18"/>
  <c r="MY11" i="18" s="1"/>
  <c r="MH11" i="18"/>
  <c r="NC11" i="18" s="1"/>
  <c r="ML11" i="18"/>
  <c r="NG11" i="18" s="1"/>
  <c r="MP11" i="18"/>
  <c r="NK11" i="18" s="1"/>
  <c r="MT11" i="18"/>
  <c r="NO11" i="18" s="1"/>
  <c r="ME12" i="18"/>
  <c r="MZ12" i="18" s="1"/>
  <c r="MI12" i="18"/>
  <c r="ND12" i="18" s="1"/>
  <c r="MM12" i="18"/>
  <c r="NH12" i="18" s="1"/>
  <c r="MQ12" i="18"/>
  <c r="NL12" i="18" s="1"/>
  <c r="MU12" i="18"/>
  <c r="NP12" i="18" s="1"/>
  <c r="MF14" i="18"/>
  <c r="NA14" i="18" s="1"/>
  <c r="MJ14" i="18"/>
  <c r="NE14" i="18" s="1"/>
  <c r="MV14" i="18"/>
  <c r="NQ14" i="18" s="1"/>
  <c r="MR14" i="18"/>
  <c r="NM14" i="18" s="1"/>
  <c r="MI15" i="18"/>
  <c r="ND15" i="18" s="1"/>
  <c r="MC15" i="18"/>
  <c r="MX15" i="18" s="1"/>
  <c r="MG15" i="18"/>
  <c r="NB15" i="18" s="1"/>
  <c r="MK15" i="18"/>
  <c r="NF15" i="18" s="1"/>
  <c r="MO15" i="18"/>
  <c r="NJ15" i="18" s="1"/>
  <c r="MS15" i="18"/>
  <c r="NN15" i="18" s="1"/>
  <c r="MB17" i="18"/>
  <c r="MW17" i="18" s="1"/>
  <c r="MJ17" i="18"/>
  <c r="NE17" i="18" s="1"/>
  <c r="MR17" i="18"/>
  <c r="NM17" i="18" s="1"/>
  <c r="ME5" i="18"/>
  <c r="MZ5" i="18" s="1"/>
  <c r="MI5" i="18"/>
  <c r="ND5" i="18" s="1"/>
  <c r="MQ5" i="18"/>
  <c r="NL5" i="18" s="1"/>
  <c r="MU5" i="18"/>
  <c r="NP5" i="18" s="1"/>
  <c r="MC16" i="18"/>
  <c r="MX16" i="18" s="1"/>
  <c r="MG16" i="18"/>
  <c r="NB16" i="18" s="1"/>
  <c r="MK16" i="18"/>
  <c r="NF16" i="18" s="1"/>
  <c r="MO16" i="18"/>
  <c r="NJ16" i="18" s="1"/>
  <c r="MS16" i="18"/>
  <c r="NN16" i="18" s="1"/>
  <c r="MC17" i="18"/>
  <c r="MX17" i="18" s="1"/>
  <c r="MG17" i="18"/>
  <c r="NB17" i="18" s="1"/>
  <c r="MK17" i="18"/>
  <c r="NF17" i="18" s="1"/>
  <c r="MO17" i="18"/>
  <c r="NJ17" i="18" s="1"/>
  <c r="MS17" i="18"/>
  <c r="NN17" i="18" s="1"/>
  <c r="MC18" i="18"/>
  <c r="MX18" i="18" s="1"/>
  <c r="MG18" i="18"/>
  <c r="NB18" i="18" s="1"/>
  <c r="MK18" i="18"/>
  <c r="NF18" i="18" s="1"/>
  <c r="MO18" i="18"/>
  <c r="NJ18" i="18" s="1"/>
  <c r="MS18" i="18"/>
  <c r="NN18" i="18" s="1"/>
  <c r="MB5" i="18"/>
  <c r="MW5" i="18" s="1"/>
  <c r="MF5" i="18"/>
  <c r="NA5" i="18" s="1"/>
  <c r="MJ5" i="18"/>
  <c r="NE5" i="18" s="1"/>
  <c r="MN5" i="18"/>
  <c r="NI5" i="18" s="1"/>
  <c r="MR5" i="18"/>
  <c r="NM5" i="18" s="1"/>
  <c r="MV5" i="18"/>
  <c r="NQ5" i="18" s="1"/>
  <c r="MC5" i="18"/>
  <c r="MX5" i="18" s="1"/>
  <c r="MG5" i="18"/>
  <c r="NB5" i="18" s="1"/>
  <c r="MK5" i="18"/>
  <c r="NF5" i="18" s="1"/>
  <c r="MO5" i="18"/>
  <c r="NJ5" i="18" s="1"/>
  <c r="MS5" i="18"/>
  <c r="NN5" i="18" s="1"/>
  <c r="MB19" i="18"/>
  <c r="MW19" i="18" s="1"/>
  <c r="MJ19" i="18"/>
  <c r="NE19" i="18" s="1"/>
  <c r="MR19" i="18"/>
  <c r="NM19" i="18" s="1"/>
  <c r="ME20" i="18"/>
  <c r="MZ20" i="18" s="1"/>
  <c r="MI20" i="18"/>
  <c r="ND20" i="18" s="1"/>
  <c r="MM20" i="18"/>
  <c r="NH20" i="18" s="1"/>
  <c r="MQ20" i="18"/>
  <c r="NL20" i="18" s="1"/>
  <c r="MU20" i="18"/>
  <c r="NP20" i="18" s="1"/>
  <c r="MC19" i="18"/>
  <c r="MX19" i="18" s="1"/>
  <c r="MG19" i="18"/>
  <c r="NB19" i="18" s="1"/>
  <c r="MK19" i="18"/>
  <c r="NF19" i="18" s="1"/>
  <c r="MO19" i="18"/>
  <c r="NJ19" i="18" s="1"/>
  <c r="MS19" i="18"/>
  <c r="NN19" i="18" s="1"/>
  <c r="MC13" i="18"/>
  <c r="MX13" i="18" s="1"/>
  <c r="MG13" i="18"/>
  <c r="NB13" i="18" s="1"/>
  <c r="MK13" i="18"/>
  <c r="NF13" i="18" s="1"/>
  <c r="MO13" i="18"/>
  <c r="NJ13" i="18" s="1"/>
  <c r="MS13" i="18"/>
  <c r="NN13" i="18" s="1"/>
  <c r="ME13" i="18"/>
  <c r="MZ13" i="18" s="1"/>
  <c r="MI13" i="18"/>
  <c r="ND13" i="18" s="1"/>
  <c r="MM13" i="18"/>
  <c r="NH13" i="18" s="1"/>
  <c r="MQ13" i="18"/>
  <c r="NL13" i="18" s="1"/>
  <c r="MU13" i="18"/>
  <c r="NP13" i="18" s="1"/>
  <c r="MB20" i="18"/>
  <c r="MW20" i="18" s="1"/>
  <c r="MF20" i="18"/>
  <c r="NA20" i="18" s="1"/>
  <c r="MJ20" i="18"/>
  <c r="NE20" i="18" s="1"/>
  <c r="MN20" i="18"/>
  <c r="NI20" i="18" s="1"/>
  <c r="MR20" i="18"/>
  <c r="NM20" i="18" s="1"/>
  <c r="MV20" i="18"/>
  <c r="NQ20" i="18" s="1"/>
  <c r="MC20" i="18"/>
  <c r="MX20" i="18" s="1"/>
  <c r="MG20" i="18"/>
  <c r="NB20" i="18" s="1"/>
  <c r="MK20" i="18"/>
  <c r="NF20" i="18" s="1"/>
  <c r="MO20" i="18"/>
  <c r="NJ20" i="18" s="1"/>
  <c r="MS20" i="18"/>
  <c r="NN20" i="18" s="1"/>
  <c r="NR7" i="18" l="1"/>
  <c r="NT7" i="18" s="1"/>
  <c r="NR8" i="18"/>
  <c r="NT8" i="18" s="1"/>
  <c r="NR6" i="18"/>
  <c r="NT6" i="18" s="1"/>
  <c r="NR4" i="18"/>
  <c r="NT4" i="18" s="1"/>
  <c r="NR3" i="18"/>
  <c r="NT3" i="18" s="1"/>
  <c r="NR17" i="18"/>
  <c r="NT17" i="18" s="1"/>
  <c r="NR13" i="18"/>
  <c r="NT13" i="18" s="1"/>
  <c r="NR15" i="18"/>
  <c r="NT15" i="18" s="1"/>
  <c r="NR10" i="18"/>
  <c r="NT10" i="18" s="1"/>
  <c r="NR18" i="18"/>
  <c r="NT18" i="18" s="1"/>
  <c r="NR5" i="18"/>
  <c r="NT5" i="18" s="1"/>
  <c r="NR11" i="18"/>
  <c r="NT11" i="18" s="1"/>
  <c r="NR14" i="18"/>
  <c r="NT14" i="18" s="1"/>
  <c r="NR12" i="18"/>
  <c r="NT12" i="18" s="1"/>
  <c r="NR20" i="18"/>
  <c r="NT20" i="18" s="1"/>
  <c r="NR19" i="18"/>
  <c r="NT19" i="18" s="1"/>
  <c r="NR16" i="18"/>
  <c r="NT16" i="18" s="1"/>
  <c r="NR9" i="18"/>
  <c r="NT9" i="18" s="1"/>
  <c r="NO3" i="17" l="1"/>
  <c r="NP3" i="17"/>
  <c r="NQ3" i="17"/>
  <c r="NR3" i="17"/>
  <c r="NS3" i="17"/>
  <c r="NT3" i="17"/>
  <c r="NU3" i="17"/>
  <c r="NV3" i="17"/>
  <c r="NW3" i="17"/>
  <c r="NX3" i="17"/>
  <c r="NY3" i="17"/>
  <c r="NZ3" i="17"/>
  <c r="OA3" i="17"/>
  <c r="OB3" i="17"/>
  <c r="OC3" i="17"/>
  <c r="OD3" i="17"/>
  <c r="OE3" i="17"/>
  <c r="OF3" i="17"/>
  <c r="OG3" i="17"/>
  <c r="OH3" i="17"/>
  <c r="OI3" i="17"/>
  <c r="NO4" i="17"/>
  <c r="NP4" i="17"/>
  <c r="NQ4" i="17"/>
  <c r="NR4" i="17"/>
  <c r="NS4" i="17"/>
  <c r="NT4" i="17"/>
  <c r="NU4" i="17"/>
  <c r="NV4" i="17"/>
  <c r="NW4" i="17"/>
  <c r="NX4" i="17"/>
  <c r="NY4" i="17"/>
  <c r="NZ4" i="17"/>
  <c r="OA4" i="17"/>
  <c r="OB4" i="17"/>
  <c r="OC4" i="17"/>
  <c r="OD4" i="17"/>
  <c r="OE4" i="17"/>
  <c r="OF4" i="17"/>
  <c r="OG4" i="17"/>
  <c r="OH4" i="17"/>
  <c r="OI4" i="17"/>
  <c r="NO5" i="17"/>
  <c r="NP5" i="17"/>
  <c r="NQ5" i="17"/>
  <c r="NR5" i="17"/>
  <c r="NS5" i="17"/>
  <c r="NT5" i="17"/>
  <c r="NU5" i="17"/>
  <c r="NV5" i="17"/>
  <c r="NW5" i="17"/>
  <c r="NX5" i="17"/>
  <c r="NY5" i="17"/>
  <c r="NZ5" i="17"/>
  <c r="OA5" i="17"/>
  <c r="OB5" i="17"/>
  <c r="OC5" i="17"/>
  <c r="OD5" i="17"/>
  <c r="OE5" i="17"/>
  <c r="OF5" i="17"/>
  <c r="OG5" i="17"/>
  <c r="OH5" i="17"/>
  <c r="OI5" i="17"/>
  <c r="NO6" i="17"/>
  <c r="NP6" i="17"/>
  <c r="NQ6" i="17"/>
  <c r="NR6" i="17"/>
  <c r="NS6" i="17"/>
  <c r="NT6" i="17"/>
  <c r="NU6" i="17"/>
  <c r="NV6" i="17"/>
  <c r="NW6" i="17"/>
  <c r="NX6" i="17"/>
  <c r="NY6" i="17"/>
  <c r="NZ6" i="17"/>
  <c r="OA6" i="17"/>
  <c r="OB6" i="17"/>
  <c r="OC6" i="17"/>
  <c r="OD6" i="17"/>
  <c r="OE6" i="17"/>
  <c r="OF6" i="17"/>
  <c r="OG6" i="17"/>
  <c r="OH6" i="17"/>
  <c r="OI6" i="17"/>
  <c r="NO7" i="17"/>
  <c r="NP7" i="17"/>
  <c r="NQ7" i="17"/>
  <c r="NR7" i="17"/>
  <c r="NS7" i="17"/>
  <c r="NT7" i="17"/>
  <c r="NU7" i="17"/>
  <c r="NV7" i="17"/>
  <c r="NW7" i="17"/>
  <c r="NX7" i="17"/>
  <c r="NY7" i="17"/>
  <c r="NZ7" i="17"/>
  <c r="OA7" i="17"/>
  <c r="OB7" i="17"/>
  <c r="OC7" i="17"/>
  <c r="OD7" i="17"/>
  <c r="OE7" i="17"/>
  <c r="OF7" i="17"/>
  <c r="OG7" i="17"/>
  <c r="OH7" i="17"/>
  <c r="OI7" i="17"/>
  <c r="NO8" i="17"/>
  <c r="NP8" i="17"/>
  <c r="NQ8" i="17"/>
  <c r="NR8" i="17"/>
  <c r="NS8" i="17"/>
  <c r="NT8" i="17"/>
  <c r="NU8" i="17"/>
  <c r="NV8" i="17"/>
  <c r="NW8" i="17"/>
  <c r="NX8" i="17"/>
  <c r="NY8" i="17"/>
  <c r="NZ8" i="17"/>
  <c r="OA8" i="17"/>
  <c r="OB8" i="17"/>
  <c r="OC8" i="17"/>
  <c r="OD8" i="17"/>
  <c r="OE8" i="17"/>
  <c r="OF8" i="17"/>
  <c r="OG8" i="17"/>
  <c r="OH8" i="17"/>
  <c r="OI8" i="17"/>
  <c r="NO9" i="17"/>
  <c r="NP9" i="17"/>
  <c r="NQ9" i="17"/>
  <c r="NR9" i="17"/>
  <c r="NS9" i="17"/>
  <c r="NT9" i="17"/>
  <c r="NU9" i="17"/>
  <c r="NV9" i="17"/>
  <c r="NW9" i="17"/>
  <c r="NX9" i="17"/>
  <c r="NY9" i="17"/>
  <c r="NZ9" i="17"/>
  <c r="OA9" i="17"/>
  <c r="OB9" i="17"/>
  <c r="OC9" i="17"/>
  <c r="OD9" i="17"/>
  <c r="OE9" i="17"/>
  <c r="OF9" i="17"/>
  <c r="OG9" i="17"/>
  <c r="OH9" i="17"/>
  <c r="OI9" i="17"/>
  <c r="NO10" i="17"/>
  <c r="NP10" i="17"/>
  <c r="NQ10" i="17"/>
  <c r="NR10" i="17"/>
  <c r="NS10" i="17"/>
  <c r="NT10" i="17"/>
  <c r="NU10" i="17"/>
  <c r="NV10" i="17"/>
  <c r="NW10" i="17"/>
  <c r="NX10" i="17"/>
  <c r="NY10" i="17"/>
  <c r="NZ10" i="17"/>
  <c r="OA10" i="17"/>
  <c r="OB10" i="17"/>
  <c r="OC10" i="17"/>
  <c r="OD10" i="17"/>
  <c r="OE10" i="17"/>
  <c r="OF10" i="17"/>
  <c r="OG10" i="17"/>
  <c r="OH10" i="17"/>
  <c r="OI10" i="17"/>
  <c r="NO11" i="17"/>
  <c r="NP11" i="17"/>
  <c r="NQ11" i="17"/>
  <c r="NR11" i="17"/>
  <c r="NS11" i="17"/>
  <c r="NT11" i="17"/>
  <c r="NU11" i="17"/>
  <c r="NV11" i="17"/>
  <c r="NW11" i="17"/>
  <c r="NX11" i="17"/>
  <c r="NY11" i="17"/>
  <c r="NZ11" i="17"/>
  <c r="OA11" i="17"/>
  <c r="OB11" i="17"/>
  <c r="OC11" i="17"/>
  <c r="OD11" i="17"/>
  <c r="OE11" i="17"/>
  <c r="OF11" i="17"/>
  <c r="OG11" i="17"/>
  <c r="OH11" i="17"/>
  <c r="OI11" i="17"/>
  <c r="NO12" i="17"/>
  <c r="NP12" i="17"/>
  <c r="NQ12" i="17"/>
  <c r="NR12" i="17"/>
  <c r="NS12" i="17"/>
  <c r="NT12" i="17"/>
  <c r="NU12" i="17"/>
  <c r="NV12" i="17"/>
  <c r="NW12" i="17"/>
  <c r="NX12" i="17"/>
  <c r="NY12" i="17"/>
  <c r="NZ12" i="17"/>
  <c r="OA12" i="17"/>
  <c r="OB12" i="17"/>
  <c r="OC12" i="17"/>
  <c r="OD12" i="17"/>
  <c r="OE12" i="17"/>
  <c r="OF12" i="17"/>
  <c r="OG12" i="17"/>
  <c r="OH12" i="17"/>
  <c r="OI12" i="17"/>
  <c r="NO13" i="17"/>
  <c r="NP13" i="17"/>
  <c r="NQ13" i="17"/>
  <c r="NR13" i="17"/>
  <c r="NS13" i="17"/>
  <c r="NT13" i="17"/>
  <c r="NU13" i="17"/>
  <c r="NV13" i="17"/>
  <c r="NW13" i="17"/>
  <c r="NX13" i="17"/>
  <c r="NY13" i="17"/>
  <c r="NZ13" i="17"/>
  <c r="OA13" i="17"/>
  <c r="OB13" i="17"/>
  <c r="OC13" i="17"/>
  <c r="OD13" i="17"/>
  <c r="OE13" i="17"/>
  <c r="OF13" i="17"/>
  <c r="OG13" i="17"/>
  <c r="OH13" i="17"/>
  <c r="OI13" i="17"/>
  <c r="NO14" i="17"/>
  <c r="NP14" i="17"/>
  <c r="NQ14" i="17"/>
  <c r="NR14" i="17"/>
  <c r="NS14" i="17"/>
  <c r="NT14" i="17"/>
  <c r="NU14" i="17"/>
  <c r="NV14" i="17"/>
  <c r="NW14" i="17"/>
  <c r="NX14" i="17"/>
  <c r="NY14" i="17"/>
  <c r="NZ14" i="17"/>
  <c r="OA14" i="17"/>
  <c r="OB14" i="17"/>
  <c r="OC14" i="17"/>
  <c r="OD14" i="17"/>
  <c r="OE14" i="17"/>
  <c r="OF14" i="17"/>
  <c r="OG14" i="17"/>
  <c r="OH14" i="17"/>
  <c r="OI14" i="17"/>
  <c r="NO15" i="17"/>
  <c r="NP15" i="17"/>
  <c r="NQ15" i="17"/>
  <c r="NR15" i="17"/>
  <c r="NS15" i="17"/>
  <c r="NT15" i="17"/>
  <c r="NU15" i="17"/>
  <c r="NV15" i="17"/>
  <c r="NW15" i="17"/>
  <c r="NX15" i="17"/>
  <c r="NY15" i="17"/>
  <c r="NZ15" i="17"/>
  <c r="OA15" i="17"/>
  <c r="OB15" i="17"/>
  <c r="OC15" i="17"/>
  <c r="OD15" i="17"/>
  <c r="OE15" i="17"/>
  <c r="OF15" i="17"/>
  <c r="OG15" i="17"/>
  <c r="OH15" i="17"/>
  <c r="OI15" i="17"/>
  <c r="NO16" i="17"/>
  <c r="NP16" i="17"/>
  <c r="NQ16" i="17"/>
  <c r="NR16" i="17"/>
  <c r="NS16" i="17"/>
  <c r="NT16" i="17"/>
  <c r="NU16" i="17"/>
  <c r="NV16" i="17"/>
  <c r="NW16" i="17"/>
  <c r="NX16" i="17"/>
  <c r="NY16" i="17"/>
  <c r="NZ16" i="17"/>
  <c r="OA16" i="17"/>
  <c r="OB16" i="17"/>
  <c r="OC16" i="17"/>
  <c r="OD16" i="17"/>
  <c r="OE16" i="17"/>
  <c r="OF16" i="17"/>
  <c r="OG16" i="17"/>
  <c r="OH16" i="17"/>
  <c r="OI16" i="17"/>
  <c r="NO17" i="17"/>
  <c r="NP17" i="17"/>
  <c r="NQ17" i="17"/>
  <c r="NR17" i="17"/>
  <c r="NS17" i="17"/>
  <c r="NT17" i="17"/>
  <c r="NU17" i="17"/>
  <c r="NV17" i="17"/>
  <c r="NW17" i="17"/>
  <c r="NX17" i="17"/>
  <c r="NY17" i="17"/>
  <c r="NZ17" i="17"/>
  <c r="OA17" i="17"/>
  <c r="OB17" i="17"/>
  <c r="OC17" i="17"/>
  <c r="OD17" i="17"/>
  <c r="OE17" i="17"/>
  <c r="OF17" i="17"/>
  <c r="OG17" i="17"/>
  <c r="OH17" i="17"/>
  <c r="OI17" i="17"/>
  <c r="NO18" i="17"/>
  <c r="NP18" i="17"/>
  <c r="NQ18" i="17"/>
  <c r="NR18" i="17"/>
  <c r="NS18" i="17"/>
  <c r="NT18" i="17"/>
  <c r="NU18" i="17"/>
  <c r="NV18" i="17"/>
  <c r="NW18" i="17"/>
  <c r="NX18" i="17"/>
  <c r="NY18" i="17"/>
  <c r="NZ18" i="17"/>
  <c r="OA18" i="17"/>
  <c r="OB18" i="17"/>
  <c r="OC18" i="17"/>
  <c r="OD18" i="17"/>
  <c r="OE18" i="17"/>
  <c r="OF18" i="17"/>
  <c r="OG18" i="17"/>
  <c r="OH18" i="17"/>
  <c r="OI18" i="17"/>
  <c r="NO19" i="17"/>
  <c r="NP19" i="17"/>
  <c r="NQ19" i="17"/>
  <c r="NR19" i="17"/>
  <c r="NS19" i="17"/>
  <c r="NT19" i="17"/>
  <c r="NU19" i="17"/>
  <c r="NV19" i="17"/>
  <c r="NW19" i="17"/>
  <c r="NX19" i="17"/>
  <c r="NY19" i="17"/>
  <c r="NZ19" i="17"/>
  <c r="OA19" i="17"/>
  <c r="OB19" i="17"/>
  <c r="OC19" i="17"/>
  <c r="OD19" i="17"/>
  <c r="OE19" i="17"/>
  <c r="OF19" i="17"/>
  <c r="OG19" i="17"/>
  <c r="OH19" i="17"/>
  <c r="OI19" i="17"/>
  <c r="NO20" i="17"/>
  <c r="NP20" i="17"/>
  <c r="NQ20" i="17"/>
  <c r="NR20" i="17"/>
  <c r="NS20" i="17"/>
  <c r="NT20" i="17"/>
  <c r="NU20" i="17"/>
  <c r="NV20" i="17"/>
  <c r="NW20" i="17"/>
  <c r="NX20" i="17"/>
  <c r="NY20" i="17"/>
  <c r="NZ20" i="17"/>
  <c r="OA20" i="17"/>
  <c r="OB20" i="17"/>
  <c r="OC20" i="17"/>
  <c r="OD20" i="17"/>
  <c r="OE20" i="17"/>
  <c r="OF20" i="17"/>
  <c r="OG20" i="17"/>
  <c r="OH20" i="17"/>
  <c r="OI20" i="17"/>
  <c r="NO21" i="17"/>
  <c r="NP21" i="17"/>
  <c r="NQ21" i="17"/>
  <c r="NR21" i="17"/>
  <c r="NS21" i="17"/>
  <c r="NT21" i="17"/>
  <c r="NU21" i="17"/>
  <c r="NV21" i="17"/>
  <c r="NW21" i="17"/>
  <c r="NX21" i="17"/>
  <c r="NY21" i="17"/>
  <c r="NZ21" i="17"/>
  <c r="OA21" i="17"/>
  <c r="OB21" i="17"/>
  <c r="OC21" i="17"/>
  <c r="OD21" i="17"/>
  <c r="OE21" i="17"/>
  <c r="OF21" i="17"/>
  <c r="OG21" i="17"/>
  <c r="OH21" i="17"/>
  <c r="OI21" i="17"/>
  <c r="NN4" i="17"/>
  <c r="NN5" i="17"/>
  <c r="NN6" i="17"/>
  <c r="NN7" i="17"/>
  <c r="NN8" i="17"/>
  <c r="NN9" i="17"/>
  <c r="NN10" i="17"/>
  <c r="NN11" i="17"/>
  <c r="NN12" i="17"/>
  <c r="NN13" i="17"/>
  <c r="NN14" i="17"/>
  <c r="NN15" i="17"/>
  <c r="NN16" i="17"/>
  <c r="NN17" i="17"/>
  <c r="NN18" i="17"/>
  <c r="NN19" i="17"/>
  <c r="NN20" i="17"/>
  <c r="NN21" i="17"/>
  <c r="NN3" i="17"/>
  <c r="MF3" i="13"/>
  <c r="MS3" i="17"/>
  <c r="MT3" i="17"/>
  <c r="MU3" i="17"/>
  <c r="MV3" i="17"/>
  <c r="MW3" i="17"/>
  <c r="MX3" i="17"/>
  <c r="MY3" i="17"/>
  <c r="MZ3" i="17"/>
  <c r="NA3" i="17"/>
  <c r="NB3" i="17"/>
  <c r="NC3" i="17"/>
  <c r="ND3" i="17"/>
  <c r="NE3" i="17"/>
  <c r="NF3" i="17"/>
  <c r="NG3" i="17"/>
  <c r="NH3" i="17"/>
  <c r="NI3" i="17"/>
  <c r="NJ3" i="17"/>
  <c r="NK3" i="17"/>
  <c r="NL3" i="17"/>
  <c r="NM3" i="17"/>
  <c r="MS4" i="17"/>
  <c r="MT4" i="17"/>
  <c r="MU4" i="17"/>
  <c r="MV4" i="17"/>
  <c r="MW4" i="17"/>
  <c r="MX4" i="17"/>
  <c r="MY4" i="17"/>
  <c r="MZ4" i="17"/>
  <c r="NA4" i="17"/>
  <c r="NB4" i="17"/>
  <c r="NC4" i="17"/>
  <c r="ND4" i="17"/>
  <c r="NE4" i="17"/>
  <c r="NF4" i="17"/>
  <c r="NG4" i="17"/>
  <c r="NH4" i="17"/>
  <c r="NI4" i="17"/>
  <c r="NJ4" i="17"/>
  <c r="NK4" i="17"/>
  <c r="NL4" i="17"/>
  <c r="NM4" i="17"/>
  <c r="MS5" i="17"/>
  <c r="MT5" i="17"/>
  <c r="MU5" i="17"/>
  <c r="MV5" i="17"/>
  <c r="MW5" i="17"/>
  <c r="MX5" i="17"/>
  <c r="MY5" i="17"/>
  <c r="MZ5" i="17"/>
  <c r="NA5" i="17"/>
  <c r="NB5" i="17"/>
  <c r="NC5" i="17"/>
  <c r="ND5" i="17"/>
  <c r="NE5" i="17"/>
  <c r="NF5" i="17"/>
  <c r="NG5" i="17"/>
  <c r="NH5" i="17"/>
  <c r="NI5" i="17"/>
  <c r="NJ5" i="17"/>
  <c r="NK5" i="17"/>
  <c r="NL5" i="17"/>
  <c r="NM5" i="17"/>
  <c r="MS6" i="17"/>
  <c r="MT6" i="17"/>
  <c r="MU6" i="17"/>
  <c r="MV6" i="17"/>
  <c r="MW6" i="17"/>
  <c r="MX6" i="17"/>
  <c r="MY6" i="17"/>
  <c r="MZ6" i="17"/>
  <c r="NA6" i="17"/>
  <c r="NB6" i="17"/>
  <c r="NC6" i="17"/>
  <c r="ND6" i="17"/>
  <c r="NE6" i="17"/>
  <c r="NF6" i="17"/>
  <c r="NG6" i="17"/>
  <c r="NH6" i="17"/>
  <c r="NI6" i="17"/>
  <c r="NJ6" i="17"/>
  <c r="NK6" i="17"/>
  <c r="NL6" i="17"/>
  <c r="NM6" i="17"/>
  <c r="MS7" i="17"/>
  <c r="MT7" i="17"/>
  <c r="MU7" i="17"/>
  <c r="MV7" i="17"/>
  <c r="MW7" i="17"/>
  <c r="MX7" i="17"/>
  <c r="MY7" i="17"/>
  <c r="MZ7" i="17"/>
  <c r="NA7" i="17"/>
  <c r="NB7" i="17"/>
  <c r="NC7" i="17"/>
  <c r="ND7" i="17"/>
  <c r="NE7" i="17"/>
  <c r="NF7" i="17"/>
  <c r="NG7" i="17"/>
  <c r="NH7" i="17"/>
  <c r="NI7" i="17"/>
  <c r="NJ7" i="17"/>
  <c r="NK7" i="17"/>
  <c r="NL7" i="17"/>
  <c r="NM7" i="17"/>
  <c r="MS8" i="17"/>
  <c r="MT8" i="17"/>
  <c r="MU8" i="17"/>
  <c r="MV8" i="17"/>
  <c r="MW8" i="17"/>
  <c r="MX8" i="17"/>
  <c r="MY8" i="17"/>
  <c r="MZ8" i="17"/>
  <c r="NA8" i="17"/>
  <c r="NB8" i="17"/>
  <c r="NC8" i="17"/>
  <c r="ND8" i="17"/>
  <c r="NE8" i="17"/>
  <c r="NF8" i="17"/>
  <c r="NG8" i="17"/>
  <c r="NH8" i="17"/>
  <c r="NI8" i="17"/>
  <c r="NJ8" i="17"/>
  <c r="NK8" i="17"/>
  <c r="NL8" i="17"/>
  <c r="NM8" i="17"/>
  <c r="MS9" i="17"/>
  <c r="MT9" i="17"/>
  <c r="MU9" i="17"/>
  <c r="MV9" i="17"/>
  <c r="MW9" i="17"/>
  <c r="MX9" i="17"/>
  <c r="MY9" i="17"/>
  <c r="MZ9" i="17"/>
  <c r="NA9" i="17"/>
  <c r="NB9" i="17"/>
  <c r="NC9" i="17"/>
  <c r="ND9" i="17"/>
  <c r="NE9" i="17"/>
  <c r="NF9" i="17"/>
  <c r="NG9" i="17"/>
  <c r="NH9" i="17"/>
  <c r="NI9" i="17"/>
  <c r="NJ9" i="17"/>
  <c r="NK9" i="17"/>
  <c r="NL9" i="17"/>
  <c r="NM9" i="17"/>
  <c r="MS10" i="17"/>
  <c r="MT10" i="17"/>
  <c r="MU10" i="17"/>
  <c r="MV10" i="17"/>
  <c r="MW10" i="17"/>
  <c r="MX10" i="17"/>
  <c r="MY10" i="17"/>
  <c r="MZ10" i="17"/>
  <c r="NA10" i="17"/>
  <c r="NB10" i="17"/>
  <c r="NC10" i="17"/>
  <c r="ND10" i="17"/>
  <c r="NE10" i="17"/>
  <c r="NF10" i="17"/>
  <c r="NG10" i="17"/>
  <c r="NH10" i="17"/>
  <c r="NI10" i="17"/>
  <c r="NJ10" i="17"/>
  <c r="NK10" i="17"/>
  <c r="NL10" i="17"/>
  <c r="NM10" i="17"/>
  <c r="MS11" i="17"/>
  <c r="MT11" i="17"/>
  <c r="MU11" i="17"/>
  <c r="MV11" i="17"/>
  <c r="MW11" i="17"/>
  <c r="MX11" i="17"/>
  <c r="MY11" i="17"/>
  <c r="MZ11" i="17"/>
  <c r="NA11" i="17"/>
  <c r="NB11" i="17"/>
  <c r="NC11" i="17"/>
  <c r="ND11" i="17"/>
  <c r="NE11" i="17"/>
  <c r="NF11" i="17"/>
  <c r="NG11" i="17"/>
  <c r="NH11" i="17"/>
  <c r="NI11" i="17"/>
  <c r="NJ11" i="17"/>
  <c r="NK11" i="17"/>
  <c r="NL11" i="17"/>
  <c r="NM11" i="17"/>
  <c r="MS12" i="17"/>
  <c r="MT12" i="17"/>
  <c r="MU12" i="17"/>
  <c r="MV12" i="17"/>
  <c r="MW12" i="17"/>
  <c r="MX12" i="17"/>
  <c r="MY12" i="17"/>
  <c r="MZ12" i="17"/>
  <c r="NA12" i="17"/>
  <c r="NB12" i="17"/>
  <c r="NC12" i="17"/>
  <c r="ND12" i="17"/>
  <c r="NE12" i="17"/>
  <c r="NF12" i="17"/>
  <c r="NG12" i="17"/>
  <c r="NH12" i="17"/>
  <c r="NI12" i="17"/>
  <c r="NJ12" i="17"/>
  <c r="NK12" i="17"/>
  <c r="NL12" i="17"/>
  <c r="NM12" i="17"/>
  <c r="MS13" i="17"/>
  <c r="MT13" i="17"/>
  <c r="MU13" i="17"/>
  <c r="MV13" i="17"/>
  <c r="MW13" i="17"/>
  <c r="MX13" i="17"/>
  <c r="MY13" i="17"/>
  <c r="MZ13" i="17"/>
  <c r="NA13" i="17"/>
  <c r="NB13" i="17"/>
  <c r="NC13" i="17"/>
  <c r="ND13" i="17"/>
  <c r="NE13" i="17"/>
  <c r="NF13" i="17"/>
  <c r="NG13" i="17"/>
  <c r="NH13" i="17"/>
  <c r="NI13" i="17"/>
  <c r="NJ13" i="17"/>
  <c r="NK13" i="17"/>
  <c r="NL13" i="17"/>
  <c r="NM13" i="17"/>
  <c r="MS14" i="17"/>
  <c r="MT14" i="17"/>
  <c r="MU14" i="17"/>
  <c r="MV14" i="17"/>
  <c r="MW14" i="17"/>
  <c r="MX14" i="17"/>
  <c r="MY14" i="17"/>
  <c r="MZ14" i="17"/>
  <c r="NA14" i="17"/>
  <c r="NB14" i="17"/>
  <c r="NC14" i="17"/>
  <c r="ND14" i="17"/>
  <c r="NE14" i="17"/>
  <c r="NF14" i="17"/>
  <c r="NG14" i="17"/>
  <c r="NH14" i="17"/>
  <c r="NI14" i="17"/>
  <c r="NJ14" i="17"/>
  <c r="NK14" i="17"/>
  <c r="NL14" i="17"/>
  <c r="NM14" i="17"/>
  <c r="MS15" i="17"/>
  <c r="MT15" i="17"/>
  <c r="MU15" i="17"/>
  <c r="MV15" i="17"/>
  <c r="MW15" i="17"/>
  <c r="MX15" i="17"/>
  <c r="MY15" i="17"/>
  <c r="MZ15" i="17"/>
  <c r="NA15" i="17"/>
  <c r="NB15" i="17"/>
  <c r="NC15" i="17"/>
  <c r="ND15" i="17"/>
  <c r="NE15" i="17"/>
  <c r="NF15" i="17"/>
  <c r="NG15" i="17"/>
  <c r="NH15" i="17"/>
  <c r="NI15" i="17"/>
  <c r="NJ15" i="17"/>
  <c r="NK15" i="17"/>
  <c r="NL15" i="17"/>
  <c r="NM15" i="17"/>
  <c r="MS16" i="17"/>
  <c r="MT16" i="17"/>
  <c r="MU16" i="17"/>
  <c r="MV16" i="17"/>
  <c r="MW16" i="17"/>
  <c r="MX16" i="17"/>
  <c r="MY16" i="17"/>
  <c r="MZ16" i="17"/>
  <c r="NA16" i="17"/>
  <c r="NB16" i="17"/>
  <c r="NC16" i="17"/>
  <c r="ND16" i="17"/>
  <c r="NE16" i="17"/>
  <c r="NF16" i="17"/>
  <c r="NG16" i="17"/>
  <c r="NH16" i="17"/>
  <c r="NI16" i="17"/>
  <c r="NJ16" i="17"/>
  <c r="NK16" i="17"/>
  <c r="NL16" i="17"/>
  <c r="NM16" i="17"/>
  <c r="MS17" i="17"/>
  <c r="MT17" i="17"/>
  <c r="MU17" i="17"/>
  <c r="MV17" i="17"/>
  <c r="MW17" i="17"/>
  <c r="MX17" i="17"/>
  <c r="MY17" i="17"/>
  <c r="MZ17" i="17"/>
  <c r="NA17" i="17"/>
  <c r="NB17" i="17"/>
  <c r="NC17" i="17"/>
  <c r="ND17" i="17"/>
  <c r="NE17" i="17"/>
  <c r="NF17" i="17"/>
  <c r="NG17" i="17"/>
  <c r="NH17" i="17"/>
  <c r="NI17" i="17"/>
  <c r="NJ17" i="17"/>
  <c r="NK17" i="17"/>
  <c r="NL17" i="17"/>
  <c r="NM17" i="17"/>
  <c r="MS18" i="17"/>
  <c r="MT18" i="17"/>
  <c r="MU18" i="17"/>
  <c r="MV18" i="17"/>
  <c r="MW18" i="17"/>
  <c r="MX18" i="17"/>
  <c r="MY18" i="17"/>
  <c r="MZ18" i="17"/>
  <c r="NA18" i="17"/>
  <c r="NB18" i="17"/>
  <c r="NC18" i="17"/>
  <c r="ND18" i="17"/>
  <c r="NE18" i="17"/>
  <c r="NF18" i="17"/>
  <c r="NG18" i="17"/>
  <c r="NH18" i="17"/>
  <c r="NI18" i="17"/>
  <c r="NJ18" i="17"/>
  <c r="NK18" i="17"/>
  <c r="NL18" i="17"/>
  <c r="NM18" i="17"/>
  <c r="MS19" i="17"/>
  <c r="MT19" i="17"/>
  <c r="MU19" i="17"/>
  <c r="MV19" i="17"/>
  <c r="MW19" i="17"/>
  <c r="MX19" i="17"/>
  <c r="MY19" i="17"/>
  <c r="MZ19" i="17"/>
  <c r="NA19" i="17"/>
  <c r="NB19" i="17"/>
  <c r="NC19" i="17"/>
  <c r="ND19" i="17"/>
  <c r="NE19" i="17"/>
  <c r="NF19" i="17"/>
  <c r="NG19" i="17"/>
  <c r="NH19" i="17"/>
  <c r="NI19" i="17"/>
  <c r="NJ19" i="17"/>
  <c r="NK19" i="17"/>
  <c r="NL19" i="17"/>
  <c r="NM19" i="17"/>
  <c r="MS20" i="17"/>
  <c r="MT20" i="17"/>
  <c r="MU20" i="17"/>
  <c r="MV20" i="17"/>
  <c r="MW20" i="17"/>
  <c r="MX20" i="17"/>
  <c r="MY20" i="17"/>
  <c r="MZ20" i="17"/>
  <c r="NA20" i="17"/>
  <c r="NB20" i="17"/>
  <c r="NC20" i="17"/>
  <c r="ND20" i="17"/>
  <c r="NE20" i="17"/>
  <c r="NF20" i="17"/>
  <c r="NG20" i="17"/>
  <c r="NH20" i="17"/>
  <c r="NI20" i="17"/>
  <c r="NJ20" i="17"/>
  <c r="NK20" i="17"/>
  <c r="NL20" i="17"/>
  <c r="NM20" i="17"/>
  <c r="MS21" i="17"/>
  <c r="MT21" i="17"/>
  <c r="MU21" i="17"/>
  <c r="MV21" i="17"/>
  <c r="MW21" i="17"/>
  <c r="MX21" i="17"/>
  <c r="MY21" i="17"/>
  <c r="MZ21" i="17"/>
  <c r="NA21" i="17"/>
  <c r="NB21" i="17"/>
  <c r="NC21" i="17"/>
  <c r="ND21" i="17"/>
  <c r="NE21" i="17"/>
  <c r="NF21" i="17"/>
  <c r="NG21" i="17"/>
  <c r="NH21" i="17"/>
  <c r="NI21" i="17"/>
  <c r="NJ21" i="17"/>
  <c r="NK21" i="17"/>
  <c r="NL21" i="17"/>
  <c r="NM21" i="17"/>
  <c r="MR21" i="17"/>
  <c r="MR20" i="17"/>
  <c r="MR19" i="17"/>
  <c r="MR18" i="17"/>
  <c r="MR17" i="17"/>
  <c r="MR16" i="17"/>
  <c r="MR15" i="17"/>
  <c r="MR14" i="17"/>
  <c r="MR13" i="17"/>
  <c r="MR12" i="17"/>
  <c r="MR11" i="17"/>
  <c r="MR10" i="17"/>
  <c r="MR9" i="17"/>
  <c r="MR8" i="17"/>
  <c r="MR7" i="17"/>
  <c r="MR6" i="17"/>
  <c r="MR5" i="17"/>
  <c r="MR4" i="17"/>
  <c r="MR3" i="17"/>
  <c r="LW3" i="17"/>
  <c r="LX3" i="17"/>
  <c r="LY3" i="17"/>
  <c r="LZ3" i="17"/>
  <c r="MA3" i="17"/>
  <c r="MB3" i="17"/>
  <c r="MC3" i="17"/>
  <c r="MD3" i="17"/>
  <c r="ME3" i="17"/>
  <c r="MF3" i="17"/>
  <c r="MG3" i="17"/>
  <c r="MH3" i="17"/>
  <c r="MI3" i="17"/>
  <c r="MJ3" i="17"/>
  <c r="MK3" i="17"/>
  <c r="ML3" i="17"/>
  <c r="MM3" i="17"/>
  <c r="MN3" i="17"/>
  <c r="MO3" i="17"/>
  <c r="MP3" i="17"/>
  <c r="MQ3" i="17"/>
  <c r="LW4" i="17"/>
  <c r="LX4" i="17"/>
  <c r="LY4" i="17"/>
  <c r="LZ4" i="17"/>
  <c r="MA4" i="17"/>
  <c r="MB4" i="17"/>
  <c r="MC4" i="17"/>
  <c r="MD4" i="17"/>
  <c r="ME4" i="17"/>
  <c r="MF4" i="17"/>
  <c r="MG4" i="17"/>
  <c r="MH4" i="17"/>
  <c r="MI4" i="17"/>
  <c r="MJ4" i="17"/>
  <c r="MK4" i="17"/>
  <c r="ML4" i="17"/>
  <c r="MM4" i="17"/>
  <c r="MN4" i="17"/>
  <c r="MO4" i="17"/>
  <c r="MP4" i="17"/>
  <c r="MQ4" i="17"/>
  <c r="LW5" i="17"/>
  <c r="LX5" i="17"/>
  <c r="LY5" i="17"/>
  <c r="LZ5" i="17"/>
  <c r="MA5" i="17"/>
  <c r="MB5" i="17"/>
  <c r="MC5" i="17"/>
  <c r="MD5" i="17"/>
  <c r="ME5" i="17"/>
  <c r="MF5" i="17"/>
  <c r="MG5" i="17"/>
  <c r="MH5" i="17"/>
  <c r="MI5" i="17"/>
  <c r="MJ5" i="17"/>
  <c r="MK5" i="17"/>
  <c r="ML5" i="17"/>
  <c r="MM5" i="17"/>
  <c r="MN5" i="17"/>
  <c r="MO5" i="17"/>
  <c r="MP5" i="17"/>
  <c r="MQ5" i="17"/>
  <c r="LW6" i="17"/>
  <c r="LX6" i="17"/>
  <c r="LY6" i="17"/>
  <c r="LZ6" i="17"/>
  <c r="MA6" i="17"/>
  <c r="MB6" i="17"/>
  <c r="MC6" i="17"/>
  <c r="MD6" i="17"/>
  <c r="ME6" i="17"/>
  <c r="MF6" i="17"/>
  <c r="MG6" i="17"/>
  <c r="MH6" i="17"/>
  <c r="MI6" i="17"/>
  <c r="MJ6" i="17"/>
  <c r="MK6" i="17"/>
  <c r="ML6" i="17"/>
  <c r="MM6" i="17"/>
  <c r="MN6" i="17"/>
  <c r="MO6" i="17"/>
  <c r="MP6" i="17"/>
  <c r="MQ6" i="17"/>
  <c r="LW7" i="17"/>
  <c r="LX7" i="17"/>
  <c r="LY7" i="17"/>
  <c r="LZ7" i="17"/>
  <c r="MA7" i="17"/>
  <c r="MB7" i="17"/>
  <c r="MC7" i="17"/>
  <c r="MD7" i="17"/>
  <c r="ME7" i="17"/>
  <c r="MF7" i="17"/>
  <c r="MG7" i="17"/>
  <c r="MH7" i="17"/>
  <c r="MI7" i="17"/>
  <c r="MJ7" i="17"/>
  <c r="MK7" i="17"/>
  <c r="ML7" i="17"/>
  <c r="MM7" i="17"/>
  <c r="MN7" i="17"/>
  <c r="MO7" i="17"/>
  <c r="MP7" i="17"/>
  <c r="MQ7" i="17"/>
  <c r="LW8" i="17"/>
  <c r="LX8" i="17"/>
  <c r="LY8" i="17"/>
  <c r="LZ8" i="17"/>
  <c r="MA8" i="17"/>
  <c r="MB8" i="17"/>
  <c r="MC8" i="17"/>
  <c r="MD8" i="17"/>
  <c r="ME8" i="17"/>
  <c r="MF8" i="17"/>
  <c r="MG8" i="17"/>
  <c r="MH8" i="17"/>
  <c r="MI8" i="17"/>
  <c r="MJ8" i="17"/>
  <c r="MK8" i="17"/>
  <c r="ML8" i="17"/>
  <c r="MM8" i="17"/>
  <c r="MN8" i="17"/>
  <c r="MO8" i="17"/>
  <c r="MP8" i="17"/>
  <c r="MQ8" i="17"/>
  <c r="LW9" i="17"/>
  <c r="LX9" i="17"/>
  <c r="LY9" i="17"/>
  <c r="LZ9" i="17"/>
  <c r="MA9" i="17"/>
  <c r="MB9" i="17"/>
  <c r="MC9" i="17"/>
  <c r="MD9" i="17"/>
  <c r="ME9" i="17"/>
  <c r="MF9" i="17"/>
  <c r="MG9" i="17"/>
  <c r="MH9" i="17"/>
  <c r="MI9" i="17"/>
  <c r="MJ9" i="17"/>
  <c r="MK9" i="17"/>
  <c r="ML9" i="17"/>
  <c r="MM9" i="17"/>
  <c r="MN9" i="17"/>
  <c r="MO9" i="17"/>
  <c r="MP9" i="17"/>
  <c r="MQ9" i="17"/>
  <c r="LW10" i="17"/>
  <c r="LX10" i="17"/>
  <c r="LY10" i="17"/>
  <c r="LZ10" i="17"/>
  <c r="MA10" i="17"/>
  <c r="MB10" i="17"/>
  <c r="MC10" i="17"/>
  <c r="MD10" i="17"/>
  <c r="ME10" i="17"/>
  <c r="MF10" i="17"/>
  <c r="MG10" i="17"/>
  <c r="MH10" i="17"/>
  <c r="MI10" i="17"/>
  <c r="MJ10" i="17"/>
  <c r="MK10" i="17"/>
  <c r="ML10" i="17"/>
  <c r="MM10" i="17"/>
  <c r="MN10" i="17"/>
  <c r="MO10" i="17"/>
  <c r="MP10" i="17"/>
  <c r="MQ10" i="17"/>
  <c r="LW11" i="17"/>
  <c r="LX11" i="17"/>
  <c r="LY11" i="17"/>
  <c r="LZ11" i="17"/>
  <c r="MA11" i="17"/>
  <c r="MB11" i="17"/>
  <c r="MC11" i="17"/>
  <c r="MD11" i="17"/>
  <c r="ME11" i="17"/>
  <c r="MF11" i="17"/>
  <c r="MG11" i="17"/>
  <c r="MH11" i="17"/>
  <c r="MI11" i="17"/>
  <c r="MJ11" i="17"/>
  <c r="MK11" i="17"/>
  <c r="ML11" i="17"/>
  <c r="MM11" i="17"/>
  <c r="MN11" i="17"/>
  <c r="MO11" i="17"/>
  <c r="MP11" i="17"/>
  <c r="MQ11" i="17"/>
  <c r="LW12" i="17"/>
  <c r="LX12" i="17"/>
  <c r="LY12" i="17"/>
  <c r="LZ12" i="17"/>
  <c r="MA12" i="17"/>
  <c r="MB12" i="17"/>
  <c r="MC12" i="17"/>
  <c r="MD12" i="17"/>
  <c r="ME12" i="17"/>
  <c r="MF12" i="17"/>
  <c r="MG12" i="17"/>
  <c r="MH12" i="17"/>
  <c r="MI12" i="17"/>
  <c r="MJ12" i="17"/>
  <c r="MK12" i="17"/>
  <c r="ML12" i="17"/>
  <c r="MM12" i="17"/>
  <c r="MN12" i="17"/>
  <c r="MO12" i="17"/>
  <c r="MP12" i="17"/>
  <c r="MQ12" i="17"/>
  <c r="LW13" i="17"/>
  <c r="LX13" i="17"/>
  <c r="LY13" i="17"/>
  <c r="LZ13" i="17"/>
  <c r="MA13" i="17"/>
  <c r="MB13" i="17"/>
  <c r="MC13" i="17"/>
  <c r="MD13" i="17"/>
  <c r="ME13" i="17"/>
  <c r="MF13" i="17"/>
  <c r="MG13" i="17"/>
  <c r="MH13" i="17"/>
  <c r="MI13" i="17"/>
  <c r="MJ13" i="17"/>
  <c r="MK13" i="17"/>
  <c r="ML13" i="17"/>
  <c r="MM13" i="17"/>
  <c r="MN13" i="17"/>
  <c r="MO13" i="17"/>
  <c r="MP13" i="17"/>
  <c r="MQ13" i="17"/>
  <c r="LW14" i="17"/>
  <c r="LX14" i="17"/>
  <c r="LY14" i="17"/>
  <c r="LZ14" i="17"/>
  <c r="MA14" i="17"/>
  <c r="MB14" i="17"/>
  <c r="MC14" i="17"/>
  <c r="MD14" i="17"/>
  <c r="ME14" i="17"/>
  <c r="MF14" i="17"/>
  <c r="MG14" i="17"/>
  <c r="MH14" i="17"/>
  <c r="MI14" i="17"/>
  <c r="MJ14" i="17"/>
  <c r="MK14" i="17"/>
  <c r="ML14" i="17"/>
  <c r="MM14" i="17"/>
  <c r="MN14" i="17"/>
  <c r="MO14" i="17"/>
  <c r="MP14" i="17"/>
  <c r="MQ14" i="17"/>
  <c r="LW15" i="17"/>
  <c r="LX15" i="17"/>
  <c r="LY15" i="17"/>
  <c r="LZ15" i="17"/>
  <c r="MA15" i="17"/>
  <c r="MB15" i="17"/>
  <c r="MC15" i="17"/>
  <c r="MD15" i="17"/>
  <c r="ME15" i="17"/>
  <c r="MF15" i="17"/>
  <c r="MG15" i="17"/>
  <c r="MH15" i="17"/>
  <c r="MI15" i="17"/>
  <c r="MJ15" i="17"/>
  <c r="MK15" i="17"/>
  <c r="ML15" i="17"/>
  <c r="MM15" i="17"/>
  <c r="MN15" i="17"/>
  <c r="MO15" i="17"/>
  <c r="MP15" i="17"/>
  <c r="MQ15" i="17"/>
  <c r="LW16" i="17"/>
  <c r="LX16" i="17"/>
  <c r="LY16" i="17"/>
  <c r="LZ16" i="17"/>
  <c r="MA16" i="17"/>
  <c r="MB16" i="17"/>
  <c r="MC16" i="17"/>
  <c r="MD16" i="17"/>
  <c r="ME16" i="17"/>
  <c r="MF16" i="17"/>
  <c r="MG16" i="17"/>
  <c r="MH16" i="17"/>
  <c r="MI16" i="17"/>
  <c r="MJ16" i="17"/>
  <c r="MK16" i="17"/>
  <c r="ML16" i="17"/>
  <c r="MM16" i="17"/>
  <c r="MN16" i="17"/>
  <c r="MO16" i="17"/>
  <c r="MP16" i="17"/>
  <c r="MQ16" i="17"/>
  <c r="LW17" i="17"/>
  <c r="LX17" i="17"/>
  <c r="LY17" i="17"/>
  <c r="LZ17" i="17"/>
  <c r="MA17" i="17"/>
  <c r="MB17" i="17"/>
  <c r="MC17" i="17"/>
  <c r="MD17" i="17"/>
  <c r="ME17" i="17"/>
  <c r="MF17" i="17"/>
  <c r="MG17" i="17"/>
  <c r="MH17" i="17"/>
  <c r="MI17" i="17"/>
  <c r="MJ17" i="17"/>
  <c r="MK17" i="17"/>
  <c r="ML17" i="17"/>
  <c r="MM17" i="17"/>
  <c r="MN17" i="17"/>
  <c r="MO17" i="17"/>
  <c r="MP17" i="17"/>
  <c r="MQ17" i="17"/>
  <c r="LW18" i="17"/>
  <c r="LX18" i="17"/>
  <c r="LY18" i="17"/>
  <c r="LZ18" i="17"/>
  <c r="MA18" i="17"/>
  <c r="MB18" i="17"/>
  <c r="MC18" i="17"/>
  <c r="MD18" i="17"/>
  <c r="ME18" i="17"/>
  <c r="MF18" i="17"/>
  <c r="MG18" i="17"/>
  <c r="MH18" i="17"/>
  <c r="MI18" i="17"/>
  <c r="MJ18" i="17"/>
  <c r="MK18" i="17"/>
  <c r="ML18" i="17"/>
  <c r="MM18" i="17"/>
  <c r="MN18" i="17"/>
  <c r="MO18" i="17"/>
  <c r="MP18" i="17"/>
  <c r="MQ18" i="17"/>
  <c r="LW19" i="17"/>
  <c r="LX19" i="17"/>
  <c r="LY19" i="17"/>
  <c r="LZ19" i="17"/>
  <c r="MA19" i="17"/>
  <c r="MB19" i="17"/>
  <c r="MC19" i="17"/>
  <c r="MD19" i="17"/>
  <c r="ME19" i="17"/>
  <c r="MF19" i="17"/>
  <c r="MG19" i="17"/>
  <c r="MH19" i="17"/>
  <c r="MI19" i="17"/>
  <c r="MJ19" i="17"/>
  <c r="MK19" i="17"/>
  <c r="ML19" i="17"/>
  <c r="MM19" i="17"/>
  <c r="MN19" i="17"/>
  <c r="MO19" i="17"/>
  <c r="MP19" i="17"/>
  <c r="MQ19" i="17"/>
  <c r="LW20" i="17"/>
  <c r="LX20" i="17"/>
  <c r="LY20" i="17"/>
  <c r="LZ20" i="17"/>
  <c r="MA20" i="17"/>
  <c r="MB20" i="17"/>
  <c r="MC20" i="17"/>
  <c r="MD20" i="17"/>
  <c r="ME20" i="17"/>
  <c r="MF20" i="17"/>
  <c r="MG20" i="17"/>
  <c r="MH20" i="17"/>
  <c r="MI20" i="17"/>
  <c r="MJ20" i="17"/>
  <c r="MK20" i="17"/>
  <c r="ML20" i="17"/>
  <c r="MM20" i="17"/>
  <c r="MN20" i="17"/>
  <c r="MO20" i="17"/>
  <c r="MP20" i="17"/>
  <c r="MQ20" i="17"/>
  <c r="LW21" i="17"/>
  <c r="LX21" i="17"/>
  <c r="LY21" i="17"/>
  <c r="LZ21" i="17"/>
  <c r="MA21" i="17"/>
  <c r="MB21" i="17"/>
  <c r="MC21" i="17"/>
  <c r="MD21" i="17"/>
  <c r="ME21" i="17"/>
  <c r="MF21" i="17"/>
  <c r="MG21" i="17"/>
  <c r="MH21" i="17"/>
  <c r="MI21" i="17"/>
  <c r="MJ21" i="17"/>
  <c r="MK21" i="17"/>
  <c r="ML21" i="17"/>
  <c r="MM21" i="17"/>
  <c r="MN21" i="17"/>
  <c r="MO21" i="17"/>
  <c r="MP21" i="17"/>
  <c r="MQ21" i="17"/>
  <c r="LV4" i="17"/>
  <c r="LV5" i="17"/>
  <c r="LV6" i="17"/>
  <c r="LV7" i="17"/>
  <c r="LV8" i="17"/>
  <c r="LV9" i="17"/>
  <c r="LV10" i="17"/>
  <c r="LV11" i="17"/>
  <c r="LV12" i="17"/>
  <c r="LV13" i="17"/>
  <c r="LV14" i="17"/>
  <c r="LV15" i="17"/>
  <c r="LV16" i="17"/>
  <c r="LV17" i="17"/>
  <c r="LV18" i="17"/>
  <c r="LV19" i="17"/>
  <c r="LV20" i="17"/>
  <c r="LV21" i="17"/>
  <c r="LV3" i="17"/>
  <c r="KR3" i="13"/>
  <c r="OJ20" i="17" l="1"/>
  <c r="OL20" i="17" s="1"/>
  <c r="OJ16" i="17"/>
  <c r="OL16" i="17" s="1"/>
  <c r="OJ12" i="17"/>
  <c r="OL12" i="17" s="1"/>
  <c r="OJ8" i="17"/>
  <c r="OL8" i="17" s="1"/>
  <c r="OJ4" i="17"/>
  <c r="OL4" i="17" s="1"/>
  <c r="OJ3" i="17"/>
  <c r="OL3" i="17" s="1"/>
  <c r="OJ18" i="17"/>
  <c r="OL18" i="17" s="1"/>
  <c r="OJ14" i="17"/>
  <c r="OL14" i="17" s="1"/>
  <c r="OJ10" i="17"/>
  <c r="OL10" i="17" s="1"/>
  <c r="OJ6" i="17"/>
  <c r="OL6" i="17" s="1"/>
  <c r="OJ21" i="17"/>
  <c r="OL21" i="17" s="1"/>
  <c r="OJ17" i="17"/>
  <c r="OL17" i="17" s="1"/>
  <c r="OJ13" i="17"/>
  <c r="OL13" i="17" s="1"/>
  <c r="OJ9" i="17"/>
  <c r="OL9" i="17" s="1"/>
  <c r="OJ5" i="17"/>
  <c r="OL5" i="17" s="1"/>
  <c r="OJ19" i="17"/>
  <c r="OL19" i="17" s="1"/>
  <c r="OJ15" i="17"/>
  <c r="OL15" i="17" s="1"/>
  <c r="OJ11" i="17"/>
  <c r="OL11" i="17" s="1"/>
  <c r="OJ7" i="17"/>
  <c r="OL7" i="17" s="1"/>
  <c r="HJ3" i="17"/>
  <c r="GW4" i="17"/>
  <c r="HM5" i="17"/>
  <c r="GU8" i="17"/>
  <c r="HG10" i="17"/>
  <c r="HH10" i="17"/>
  <c r="GS11" i="17"/>
  <c r="GX11" i="17"/>
  <c r="HA11" i="17"/>
  <c r="HE11" i="17"/>
  <c r="HD13" i="17"/>
  <c r="HI13" i="17"/>
  <c r="HK13" i="17"/>
  <c r="HC14" i="17"/>
  <c r="GZ15" i="17"/>
  <c r="GT16" i="17"/>
  <c r="GV16" i="17"/>
  <c r="HB16" i="17"/>
  <c r="GY18" i="17"/>
  <c r="HF19" i="17"/>
  <c r="HL19" i="17"/>
  <c r="GR11" i="17"/>
  <c r="ABH3" i="16" l="1"/>
  <c r="ABI3" i="16"/>
  <c r="ABJ3" i="16"/>
  <c r="ABK3" i="16"/>
  <c r="ABL3" i="16"/>
  <c r="ABM3" i="16"/>
  <c r="ABN3" i="16"/>
  <c r="ABO3" i="16"/>
  <c r="ABP3" i="16"/>
  <c r="ABQ3" i="16"/>
  <c r="ABR3" i="16"/>
  <c r="ABS3" i="16"/>
  <c r="ABT3" i="16"/>
  <c r="ABU3" i="16"/>
  <c r="ABV3" i="16"/>
  <c r="ABW3" i="16"/>
  <c r="ABX3" i="16"/>
  <c r="ABY3" i="16"/>
  <c r="ABZ3" i="16"/>
  <c r="ACA3" i="16"/>
  <c r="ACB3" i="16"/>
  <c r="ACC3" i="16"/>
  <c r="ACD3" i="16"/>
  <c r="ACE3" i="16"/>
  <c r="ACF3" i="16"/>
  <c r="ACG3" i="16"/>
  <c r="ACH3" i="16"/>
  <c r="ACI3" i="16"/>
  <c r="ACJ3" i="16"/>
  <c r="ACK3" i="16"/>
  <c r="ACL3" i="16"/>
  <c r="ACM3" i="16"/>
  <c r="ACN3" i="16"/>
  <c r="ACO3" i="16"/>
  <c r="ACP3" i="16"/>
  <c r="ACQ3" i="16"/>
  <c r="ACR3" i="16"/>
  <c r="ACS3" i="16"/>
  <c r="ACT3" i="16"/>
  <c r="ACU3" i="16"/>
  <c r="ACV3" i="16"/>
  <c r="ACW3" i="16"/>
  <c r="ABH4" i="16"/>
  <c r="ABI4" i="16"/>
  <c r="ABJ4" i="16"/>
  <c r="ABK4" i="16"/>
  <c r="ABL4" i="16"/>
  <c r="ABM4" i="16"/>
  <c r="ABN4" i="16"/>
  <c r="ABO4" i="16"/>
  <c r="ABP4" i="16"/>
  <c r="ABQ4" i="16"/>
  <c r="ABR4" i="16"/>
  <c r="ABS4" i="16"/>
  <c r="ABT4" i="16"/>
  <c r="ABU4" i="16"/>
  <c r="ABV4" i="16"/>
  <c r="ABW4" i="16"/>
  <c r="ABX4" i="16"/>
  <c r="ABY4" i="16"/>
  <c r="ABZ4" i="16"/>
  <c r="ACA4" i="16"/>
  <c r="ACB4" i="16"/>
  <c r="ACC4" i="16"/>
  <c r="ACD4" i="16"/>
  <c r="ACE4" i="16"/>
  <c r="ACF4" i="16"/>
  <c r="ACG4" i="16"/>
  <c r="ACH4" i="16"/>
  <c r="ACI4" i="16"/>
  <c r="ACJ4" i="16"/>
  <c r="ACK4" i="16"/>
  <c r="ACL4" i="16"/>
  <c r="ACM4" i="16"/>
  <c r="ACN4" i="16"/>
  <c r="ACO4" i="16"/>
  <c r="ACP4" i="16"/>
  <c r="ACQ4" i="16"/>
  <c r="ACR4" i="16"/>
  <c r="ACS4" i="16"/>
  <c r="ACT4" i="16"/>
  <c r="ACU4" i="16"/>
  <c r="ACV4" i="16"/>
  <c r="ACW4" i="16"/>
  <c r="ABH5" i="16"/>
  <c r="ABI5" i="16"/>
  <c r="ABJ5" i="16"/>
  <c r="ABK5" i="16"/>
  <c r="ABL5" i="16"/>
  <c r="ABM5" i="16"/>
  <c r="ABN5" i="16"/>
  <c r="ABO5" i="16"/>
  <c r="ABP5" i="16"/>
  <c r="ABQ5" i="16"/>
  <c r="ABR5" i="16"/>
  <c r="ABS5" i="16"/>
  <c r="ABT5" i="16"/>
  <c r="ABU5" i="16"/>
  <c r="ABV5" i="16"/>
  <c r="ABW5" i="16"/>
  <c r="ABX5" i="16"/>
  <c r="ABY5" i="16"/>
  <c r="ABZ5" i="16"/>
  <c r="ACA5" i="16"/>
  <c r="ACB5" i="16"/>
  <c r="ACC5" i="16"/>
  <c r="ACD5" i="16"/>
  <c r="ACE5" i="16"/>
  <c r="ACF5" i="16"/>
  <c r="ACG5" i="16"/>
  <c r="ACH5" i="16"/>
  <c r="ACI5" i="16"/>
  <c r="ACJ5" i="16"/>
  <c r="ACK5" i="16"/>
  <c r="ACL5" i="16"/>
  <c r="ACM5" i="16"/>
  <c r="ACN5" i="16"/>
  <c r="ACO5" i="16"/>
  <c r="ACP5" i="16"/>
  <c r="ACQ5" i="16"/>
  <c r="ACR5" i="16"/>
  <c r="ACS5" i="16"/>
  <c r="ACT5" i="16"/>
  <c r="ACU5" i="16"/>
  <c r="ACV5" i="16"/>
  <c r="ACW5" i="16"/>
  <c r="ABH6" i="16"/>
  <c r="ABI6" i="16"/>
  <c r="ABJ6" i="16"/>
  <c r="ABK6" i="16"/>
  <c r="ABL6" i="16"/>
  <c r="ABM6" i="16"/>
  <c r="ABN6" i="16"/>
  <c r="ABO6" i="16"/>
  <c r="ABP6" i="16"/>
  <c r="ABQ6" i="16"/>
  <c r="ABR6" i="16"/>
  <c r="ABS6" i="16"/>
  <c r="ABT6" i="16"/>
  <c r="ABU6" i="16"/>
  <c r="ABV6" i="16"/>
  <c r="ABW6" i="16"/>
  <c r="ABX6" i="16"/>
  <c r="ABY6" i="16"/>
  <c r="ABZ6" i="16"/>
  <c r="ACA6" i="16"/>
  <c r="ACB6" i="16"/>
  <c r="ACC6" i="16"/>
  <c r="ACD6" i="16"/>
  <c r="ACE6" i="16"/>
  <c r="ACF6" i="16"/>
  <c r="ACG6" i="16"/>
  <c r="ACH6" i="16"/>
  <c r="ACI6" i="16"/>
  <c r="ACJ6" i="16"/>
  <c r="ACK6" i="16"/>
  <c r="ACL6" i="16"/>
  <c r="ACM6" i="16"/>
  <c r="ACN6" i="16"/>
  <c r="ACO6" i="16"/>
  <c r="ACP6" i="16"/>
  <c r="ACQ6" i="16"/>
  <c r="ACR6" i="16"/>
  <c r="ACS6" i="16"/>
  <c r="ACT6" i="16"/>
  <c r="ACU6" i="16"/>
  <c r="ACV6" i="16"/>
  <c r="ACW6" i="16"/>
  <c r="ABH7" i="16"/>
  <c r="ABI7" i="16"/>
  <c r="ABJ7" i="16"/>
  <c r="ABK7" i="16"/>
  <c r="ABL7" i="16"/>
  <c r="ABM7" i="16"/>
  <c r="ABN7" i="16"/>
  <c r="ABO7" i="16"/>
  <c r="ABP7" i="16"/>
  <c r="ABQ7" i="16"/>
  <c r="ABR7" i="16"/>
  <c r="ABS7" i="16"/>
  <c r="ABT7" i="16"/>
  <c r="ABU7" i="16"/>
  <c r="ABV7" i="16"/>
  <c r="ABW7" i="16"/>
  <c r="ABX7" i="16"/>
  <c r="ABY7" i="16"/>
  <c r="ABZ7" i="16"/>
  <c r="ACA7" i="16"/>
  <c r="ACB7" i="16"/>
  <c r="ACC7" i="16"/>
  <c r="ACD7" i="16"/>
  <c r="ACE7" i="16"/>
  <c r="ACF7" i="16"/>
  <c r="ACG7" i="16"/>
  <c r="ACH7" i="16"/>
  <c r="ACI7" i="16"/>
  <c r="ACJ7" i="16"/>
  <c r="ACK7" i="16"/>
  <c r="ACL7" i="16"/>
  <c r="ACM7" i="16"/>
  <c r="ACN7" i="16"/>
  <c r="ACO7" i="16"/>
  <c r="ACP7" i="16"/>
  <c r="ACQ7" i="16"/>
  <c r="ACR7" i="16"/>
  <c r="ACS7" i="16"/>
  <c r="ACT7" i="16"/>
  <c r="ACU7" i="16"/>
  <c r="ACV7" i="16"/>
  <c r="ACW7" i="16"/>
  <c r="ABH8" i="16"/>
  <c r="ABI8" i="16"/>
  <c r="ABJ8" i="16"/>
  <c r="ABK8" i="16"/>
  <c r="ABL8" i="16"/>
  <c r="ABM8" i="16"/>
  <c r="ABN8" i="16"/>
  <c r="ABO8" i="16"/>
  <c r="ABP8" i="16"/>
  <c r="ABQ8" i="16"/>
  <c r="ABR8" i="16"/>
  <c r="ABS8" i="16"/>
  <c r="ABT8" i="16"/>
  <c r="ABU8" i="16"/>
  <c r="ABV8" i="16"/>
  <c r="ABW8" i="16"/>
  <c r="ABX8" i="16"/>
  <c r="ABY8" i="16"/>
  <c r="ABZ8" i="16"/>
  <c r="ACA8" i="16"/>
  <c r="ACB8" i="16"/>
  <c r="ACC8" i="16"/>
  <c r="ACD8" i="16"/>
  <c r="ACE8" i="16"/>
  <c r="ACF8" i="16"/>
  <c r="ACG8" i="16"/>
  <c r="ACH8" i="16"/>
  <c r="ACI8" i="16"/>
  <c r="ACJ8" i="16"/>
  <c r="ACK8" i="16"/>
  <c r="ACL8" i="16"/>
  <c r="ACM8" i="16"/>
  <c r="ACN8" i="16"/>
  <c r="ACO8" i="16"/>
  <c r="ACP8" i="16"/>
  <c r="ACQ8" i="16"/>
  <c r="ACR8" i="16"/>
  <c r="ACS8" i="16"/>
  <c r="ACT8" i="16"/>
  <c r="ACU8" i="16"/>
  <c r="ACV8" i="16"/>
  <c r="ACW8" i="16"/>
  <c r="ABH9" i="16"/>
  <c r="ABI9" i="16"/>
  <c r="ABJ9" i="16"/>
  <c r="ABK9" i="16"/>
  <c r="ABL9" i="16"/>
  <c r="ABM9" i="16"/>
  <c r="ABN9" i="16"/>
  <c r="ABO9" i="16"/>
  <c r="ABP9" i="16"/>
  <c r="ABQ9" i="16"/>
  <c r="ABR9" i="16"/>
  <c r="ABS9" i="16"/>
  <c r="ABT9" i="16"/>
  <c r="ABU9" i="16"/>
  <c r="ABV9" i="16"/>
  <c r="ABW9" i="16"/>
  <c r="ABX9" i="16"/>
  <c r="ABY9" i="16"/>
  <c r="ABZ9" i="16"/>
  <c r="ACA9" i="16"/>
  <c r="ACB9" i="16"/>
  <c r="ACC9" i="16"/>
  <c r="ACD9" i="16"/>
  <c r="ACE9" i="16"/>
  <c r="ACF9" i="16"/>
  <c r="ACG9" i="16"/>
  <c r="ACH9" i="16"/>
  <c r="ACI9" i="16"/>
  <c r="ACJ9" i="16"/>
  <c r="ACK9" i="16"/>
  <c r="ACL9" i="16"/>
  <c r="ACM9" i="16"/>
  <c r="ACN9" i="16"/>
  <c r="ACO9" i="16"/>
  <c r="ACP9" i="16"/>
  <c r="ACQ9" i="16"/>
  <c r="ACR9" i="16"/>
  <c r="ACS9" i="16"/>
  <c r="ACT9" i="16"/>
  <c r="ACU9" i="16"/>
  <c r="ACV9" i="16"/>
  <c r="ACW9" i="16"/>
  <c r="ABH10" i="16"/>
  <c r="ABI10" i="16"/>
  <c r="ABJ10" i="16"/>
  <c r="ABK10" i="16"/>
  <c r="ABL10" i="16"/>
  <c r="ABM10" i="16"/>
  <c r="ABN10" i="16"/>
  <c r="ABO10" i="16"/>
  <c r="ABP10" i="16"/>
  <c r="ABQ10" i="16"/>
  <c r="ABR10" i="16"/>
  <c r="ABS10" i="16"/>
  <c r="ABT10" i="16"/>
  <c r="ABU10" i="16"/>
  <c r="ABV10" i="16"/>
  <c r="ABW10" i="16"/>
  <c r="ABX10" i="16"/>
  <c r="ABY10" i="16"/>
  <c r="ABZ10" i="16"/>
  <c r="ACA10" i="16"/>
  <c r="ACB10" i="16"/>
  <c r="ACC10" i="16"/>
  <c r="ACD10" i="16"/>
  <c r="ACE10" i="16"/>
  <c r="ACF10" i="16"/>
  <c r="ACG10" i="16"/>
  <c r="ACH10" i="16"/>
  <c r="ACI10" i="16"/>
  <c r="ACJ10" i="16"/>
  <c r="ACK10" i="16"/>
  <c r="ACL10" i="16"/>
  <c r="ACM10" i="16"/>
  <c r="ACN10" i="16"/>
  <c r="ACO10" i="16"/>
  <c r="ACP10" i="16"/>
  <c r="ACQ10" i="16"/>
  <c r="ACR10" i="16"/>
  <c r="ACS10" i="16"/>
  <c r="ACT10" i="16"/>
  <c r="ACU10" i="16"/>
  <c r="ACV10" i="16"/>
  <c r="ACW10" i="16"/>
  <c r="ABH11" i="16"/>
  <c r="ABI11" i="16"/>
  <c r="ABJ11" i="16"/>
  <c r="ABK11" i="16"/>
  <c r="ABL11" i="16"/>
  <c r="ABM11" i="16"/>
  <c r="ABN11" i="16"/>
  <c r="ABO11" i="16"/>
  <c r="ABP11" i="16"/>
  <c r="ABQ11" i="16"/>
  <c r="ABR11" i="16"/>
  <c r="ABS11" i="16"/>
  <c r="ABT11" i="16"/>
  <c r="ABU11" i="16"/>
  <c r="ABV11" i="16"/>
  <c r="ABW11" i="16"/>
  <c r="ABX11" i="16"/>
  <c r="ABY11" i="16"/>
  <c r="ABZ11" i="16"/>
  <c r="ACA11" i="16"/>
  <c r="ACB11" i="16"/>
  <c r="ACC11" i="16"/>
  <c r="ACD11" i="16"/>
  <c r="ACE11" i="16"/>
  <c r="ACF11" i="16"/>
  <c r="ACG11" i="16"/>
  <c r="ACH11" i="16"/>
  <c r="ACI11" i="16"/>
  <c r="ACJ11" i="16"/>
  <c r="ACK11" i="16"/>
  <c r="ACL11" i="16"/>
  <c r="ACM11" i="16"/>
  <c r="ACN11" i="16"/>
  <c r="ACO11" i="16"/>
  <c r="ACP11" i="16"/>
  <c r="ACQ11" i="16"/>
  <c r="ACR11" i="16"/>
  <c r="ACS11" i="16"/>
  <c r="ACT11" i="16"/>
  <c r="ACU11" i="16"/>
  <c r="ACV11" i="16"/>
  <c r="ACW11" i="16"/>
  <c r="ABH12" i="16"/>
  <c r="ABI12" i="16"/>
  <c r="ABJ12" i="16"/>
  <c r="ABK12" i="16"/>
  <c r="ABL12" i="16"/>
  <c r="ABM12" i="16"/>
  <c r="ABN12" i="16"/>
  <c r="ABO12" i="16"/>
  <c r="ABP12" i="16"/>
  <c r="ABQ12" i="16"/>
  <c r="ABR12" i="16"/>
  <c r="ABS12" i="16"/>
  <c r="ABT12" i="16"/>
  <c r="ABU12" i="16"/>
  <c r="ABV12" i="16"/>
  <c r="ABW12" i="16"/>
  <c r="ABX12" i="16"/>
  <c r="ABY12" i="16"/>
  <c r="ABZ12" i="16"/>
  <c r="ACA12" i="16"/>
  <c r="ACB12" i="16"/>
  <c r="ACC12" i="16"/>
  <c r="ACD12" i="16"/>
  <c r="ACE12" i="16"/>
  <c r="ACF12" i="16"/>
  <c r="ACG12" i="16"/>
  <c r="ACH12" i="16"/>
  <c r="ACI12" i="16"/>
  <c r="ACJ12" i="16"/>
  <c r="ACK12" i="16"/>
  <c r="ACL12" i="16"/>
  <c r="ACM12" i="16"/>
  <c r="ACN12" i="16"/>
  <c r="ACO12" i="16"/>
  <c r="ACP12" i="16"/>
  <c r="ACQ12" i="16"/>
  <c r="ACR12" i="16"/>
  <c r="ACS12" i="16"/>
  <c r="ACT12" i="16"/>
  <c r="ACU12" i="16"/>
  <c r="ACV12" i="16"/>
  <c r="ACW12" i="16"/>
  <c r="ABH13" i="16"/>
  <c r="ABI13" i="16"/>
  <c r="ABJ13" i="16"/>
  <c r="ABK13" i="16"/>
  <c r="ABL13" i="16"/>
  <c r="ABM13" i="16"/>
  <c r="ABN13" i="16"/>
  <c r="ABO13" i="16"/>
  <c r="ABP13" i="16"/>
  <c r="ABQ13" i="16"/>
  <c r="ABR13" i="16"/>
  <c r="ABS13" i="16"/>
  <c r="ABT13" i="16"/>
  <c r="ABU13" i="16"/>
  <c r="ABV13" i="16"/>
  <c r="ABW13" i="16"/>
  <c r="ABX13" i="16"/>
  <c r="ABY13" i="16"/>
  <c r="ABZ13" i="16"/>
  <c r="ACA13" i="16"/>
  <c r="ACB13" i="16"/>
  <c r="ACC13" i="16"/>
  <c r="ACD13" i="16"/>
  <c r="ACE13" i="16"/>
  <c r="ACF13" i="16"/>
  <c r="ACG13" i="16"/>
  <c r="ACH13" i="16"/>
  <c r="ACI13" i="16"/>
  <c r="ACJ13" i="16"/>
  <c r="ACK13" i="16"/>
  <c r="ACL13" i="16"/>
  <c r="ACM13" i="16"/>
  <c r="ACN13" i="16"/>
  <c r="ACO13" i="16"/>
  <c r="ACP13" i="16"/>
  <c r="ACQ13" i="16"/>
  <c r="ACR13" i="16"/>
  <c r="ACS13" i="16"/>
  <c r="ACT13" i="16"/>
  <c r="ACU13" i="16"/>
  <c r="ACV13" i="16"/>
  <c r="ACW13" i="16"/>
  <c r="ABH14" i="16"/>
  <c r="ABI14" i="16"/>
  <c r="ABJ14" i="16"/>
  <c r="ABK14" i="16"/>
  <c r="ABL14" i="16"/>
  <c r="ABM14" i="16"/>
  <c r="ABN14" i="16"/>
  <c r="ABO14" i="16"/>
  <c r="ABP14" i="16"/>
  <c r="ABQ14" i="16"/>
  <c r="ABR14" i="16"/>
  <c r="ABS14" i="16"/>
  <c r="ABT14" i="16"/>
  <c r="ABU14" i="16"/>
  <c r="ABV14" i="16"/>
  <c r="ABW14" i="16"/>
  <c r="ABX14" i="16"/>
  <c r="ABY14" i="16"/>
  <c r="ABZ14" i="16"/>
  <c r="ACA14" i="16"/>
  <c r="ACB14" i="16"/>
  <c r="ACC14" i="16"/>
  <c r="ACD14" i="16"/>
  <c r="ACE14" i="16"/>
  <c r="ACF14" i="16"/>
  <c r="ACG14" i="16"/>
  <c r="ACH14" i="16"/>
  <c r="ACI14" i="16"/>
  <c r="ACJ14" i="16"/>
  <c r="ACK14" i="16"/>
  <c r="ACL14" i="16"/>
  <c r="ACM14" i="16"/>
  <c r="ACN14" i="16"/>
  <c r="ACO14" i="16"/>
  <c r="ACP14" i="16"/>
  <c r="ACQ14" i="16"/>
  <c r="ACR14" i="16"/>
  <c r="ACS14" i="16"/>
  <c r="ACT14" i="16"/>
  <c r="ACU14" i="16"/>
  <c r="ACV14" i="16"/>
  <c r="ACW14" i="16"/>
  <c r="ABH15" i="16"/>
  <c r="ABI15" i="16"/>
  <c r="ABJ15" i="16"/>
  <c r="ABK15" i="16"/>
  <c r="ABL15" i="16"/>
  <c r="ABM15" i="16"/>
  <c r="ABN15" i="16"/>
  <c r="ABO15" i="16"/>
  <c r="ABP15" i="16"/>
  <c r="ABQ15" i="16"/>
  <c r="ABR15" i="16"/>
  <c r="ABS15" i="16"/>
  <c r="ABT15" i="16"/>
  <c r="ABU15" i="16"/>
  <c r="ABV15" i="16"/>
  <c r="ABW15" i="16"/>
  <c r="ABX15" i="16"/>
  <c r="ABY15" i="16"/>
  <c r="ABZ15" i="16"/>
  <c r="ACA15" i="16"/>
  <c r="ACB15" i="16"/>
  <c r="ACC15" i="16"/>
  <c r="ACD15" i="16"/>
  <c r="ACE15" i="16"/>
  <c r="ACF15" i="16"/>
  <c r="ACG15" i="16"/>
  <c r="ACH15" i="16"/>
  <c r="ACI15" i="16"/>
  <c r="ACJ15" i="16"/>
  <c r="ACK15" i="16"/>
  <c r="ACL15" i="16"/>
  <c r="ACM15" i="16"/>
  <c r="ACN15" i="16"/>
  <c r="ACO15" i="16"/>
  <c r="ACP15" i="16"/>
  <c r="ACQ15" i="16"/>
  <c r="ACR15" i="16"/>
  <c r="ACS15" i="16"/>
  <c r="ACT15" i="16"/>
  <c r="ACU15" i="16"/>
  <c r="ACV15" i="16"/>
  <c r="ACW15" i="16"/>
  <c r="ABH16" i="16"/>
  <c r="ABI16" i="16"/>
  <c r="ABJ16" i="16"/>
  <c r="ABK16" i="16"/>
  <c r="ABL16" i="16"/>
  <c r="ABM16" i="16"/>
  <c r="ABN16" i="16"/>
  <c r="ABO16" i="16"/>
  <c r="ABP16" i="16"/>
  <c r="ABQ16" i="16"/>
  <c r="ABR16" i="16"/>
  <c r="ABS16" i="16"/>
  <c r="ABT16" i="16"/>
  <c r="ABU16" i="16"/>
  <c r="ABV16" i="16"/>
  <c r="ABW16" i="16"/>
  <c r="ABX16" i="16"/>
  <c r="ABY16" i="16"/>
  <c r="ABZ16" i="16"/>
  <c r="ACA16" i="16"/>
  <c r="ACB16" i="16"/>
  <c r="ACC16" i="16"/>
  <c r="ACD16" i="16"/>
  <c r="ACE16" i="16"/>
  <c r="ACF16" i="16"/>
  <c r="ACG16" i="16"/>
  <c r="ACH16" i="16"/>
  <c r="ACI16" i="16"/>
  <c r="ACJ16" i="16"/>
  <c r="ACK16" i="16"/>
  <c r="ACL16" i="16"/>
  <c r="ACM16" i="16"/>
  <c r="ACN16" i="16"/>
  <c r="ACO16" i="16"/>
  <c r="ACP16" i="16"/>
  <c r="ACQ16" i="16"/>
  <c r="ACR16" i="16"/>
  <c r="ACS16" i="16"/>
  <c r="ACT16" i="16"/>
  <c r="ACU16" i="16"/>
  <c r="ACV16" i="16"/>
  <c r="ACW16" i="16"/>
  <c r="ABH17" i="16"/>
  <c r="ABI17" i="16"/>
  <c r="ABJ17" i="16"/>
  <c r="ABK17" i="16"/>
  <c r="ABL17" i="16"/>
  <c r="ABM17" i="16"/>
  <c r="ABN17" i="16"/>
  <c r="ABO17" i="16"/>
  <c r="ABP17" i="16"/>
  <c r="ABQ17" i="16"/>
  <c r="ABR17" i="16"/>
  <c r="ABS17" i="16"/>
  <c r="ABT17" i="16"/>
  <c r="ABU17" i="16"/>
  <c r="ABV17" i="16"/>
  <c r="ABW17" i="16"/>
  <c r="ABX17" i="16"/>
  <c r="ABY17" i="16"/>
  <c r="ABZ17" i="16"/>
  <c r="ACA17" i="16"/>
  <c r="ACB17" i="16"/>
  <c r="ACC17" i="16"/>
  <c r="ACD17" i="16"/>
  <c r="ACE17" i="16"/>
  <c r="ACF17" i="16"/>
  <c r="ACG17" i="16"/>
  <c r="ACH17" i="16"/>
  <c r="ACI17" i="16"/>
  <c r="ACJ17" i="16"/>
  <c r="ACK17" i="16"/>
  <c r="ACL17" i="16"/>
  <c r="ACM17" i="16"/>
  <c r="ACN17" i="16"/>
  <c r="ACO17" i="16"/>
  <c r="ACP17" i="16"/>
  <c r="ACQ17" i="16"/>
  <c r="ACR17" i="16"/>
  <c r="ACS17" i="16"/>
  <c r="ACT17" i="16"/>
  <c r="ACU17" i="16"/>
  <c r="ACV17" i="16"/>
  <c r="ACW17" i="16"/>
  <c r="ABH18" i="16"/>
  <c r="ABI18" i="16"/>
  <c r="ABJ18" i="16"/>
  <c r="ABK18" i="16"/>
  <c r="ABL18" i="16"/>
  <c r="ABM18" i="16"/>
  <c r="ABN18" i="16"/>
  <c r="ABO18" i="16"/>
  <c r="ABP18" i="16"/>
  <c r="ABQ18" i="16"/>
  <c r="ABR18" i="16"/>
  <c r="ABS18" i="16"/>
  <c r="ABT18" i="16"/>
  <c r="ABU18" i="16"/>
  <c r="ABV18" i="16"/>
  <c r="ABW18" i="16"/>
  <c r="ABX18" i="16"/>
  <c r="ABY18" i="16"/>
  <c r="ABZ18" i="16"/>
  <c r="ACA18" i="16"/>
  <c r="ACB18" i="16"/>
  <c r="ACC18" i="16"/>
  <c r="ACD18" i="16"/>
  <c r="ACE18" i="16"/>
  <c r="ACF18" i="16"/>
  <c r="ACG18" i="16"/>
  <c r="ACH18" i="16"/>
  <c r="ACI18" i="16"/>
  <c r="ACJ18" i="16"/>
  <c r="ACK18" i="16"/>
  <c r="ACL18" i="16"/>
  <c r="ACM18" i="16"/>
  <c r="ACN18" i="16"/>
  <c r="ACO18" i="16"/>
  <c r="ACP18" i="16"/>
  <c r="ACQ18" i="16"/>
  <c r="ACR18" i="16"/>
  <c r="ACS18" i="16"/>
  <c r="ACT18" i="16"/>
  <c r="ACU18" i="16"/>
  <c r="ACV18" i="16"/>
  <c r="ACW18" i="16"/>
  <c r="ABH19" i="16"/>
  <c r="ABI19" i="16"/>
  <c r="ABJ19" i="16"/>
  <c r="ABK19" i="16"/>
  <c r="ABL19" i="16"/>
  <c r="ABM19" i="16"/>
  <c r="ABN19" i="16"/>
  <c r="ABO19" i="16"/>
  <c r="ABP19" i="16"/>
  <c r="ABQ19" i="16"/>
  <c r="ABR19" i="16"/>
  <c r="ABS19" i="16"/>
  <c r="ABT19" i="16"/>
  <c r="ABU19" i="16"/>
  <c r="ABV19" i="16"/>
  <c r="ABW19" i="16"/>
  <c r="ABX19" i="16"/>
  <c r="ABY19" i="16"/>
  <c r="ABZ19" i="16"/>
  <c r="ACA19" i="16"/>
  <c r="ACB19" i="16"/>
  <c r="ACC19" i="16"/>
  <c r="ACD19" i="16"/>
  <c r="ACE19" i="16"/>
  <c r="ACF19" i="16"/>
  <c r="ACG19" i="16"/>
  <c r="ACH19" i="16"/>
  <c r="ACI19" i="16"/>
  <c r="ACJ19" i="16"/>
  <c r="ACK19" i="16"/>
  <c r="ACL19" i="16"/>
  <c r="ACM19" i="16"/>
  <c r="ACN19" i="16"/>
  <c r="ACO19" i="16"/>
  <c r="ACP19" i="16"/>
  <c r="ACQ19" i="16"/>
  <c r="ACR19" i="16"/>
  <c r="ACS19" i="16"/>
  <c r="ACT19" i="16"/>
  <c r="ACU19" i="16"/>
  <c r="ACV19" i="16"/>
  <c r="ACW19" i="16"/>
  <c r="ABH20" i="16"/>
  <c r="ABI20" i="16"/>
  <c r="ABJ20" i="16"/>
  <c r="ABK20" i="16"/>
  <c r="ABL20" i="16"/>
  <c r="ABM20" i="16"/>
  <c r="ABN20" i="16"/>
  <c r="ABO20" i="16"/>
  <c r="ABP20" i="16"/>
  <c r="ABQ20" i="16"/>
  <c r="ABR20" i="16"/>
  <c r="ABS20" i="16"/>
  <c r="ABT20" i="16"/>
  <c r="ABU20" i="16"/>
  <c r="ABV20" i="16"/>
  <c r="ABW20" i="16"/>
  <c r="ABX20" i="16"/>
  <c r="ABY20" i="16"/>
  <c r="ABZ20" i="16"/>
  <c r="ACA20" i="16"/>
  <c r="ACB20" i="16"/>
  <c r="ACC20" i="16"/>
  <c r="ACD20" i="16"/>
  <c r="ACE20" i="16"/>
  <c r="ACF20" i="16"/>
  <c r="ACG20" i="16"/>
  <c r="ACH20" i="16"/>
  <c r="ACI20" i="16"/>
  <c r="ACJ20" i="16"/>
  <c r="ACK20" i="16"/>
  <c r="ACL20" i="16"/>
  <c r="ACM20" i="16"/>
  <c r="ACN20" i="16"/>
  <c r="ACO20" i="16"/>
  <c r="ACP20" i="16"/>
  <c r="ACQ20" i="16"/>
  <c r="ACR20" i="16"/>
  <c r="ACS20" i="16"/>
  <c r="ACT20" i="16"/>
  <c r="ACU20" i="16"/>
  <c r="ACV20" i="16"/>
  <c r="ACW20" i="16"/>
  <c r="ABH21" i="16"/>
  <c r="ABI21" i="16"/>
  <c r="ABJ21" i="16"/>
  <c r="ABK21" i="16"/>
  <c r="ABL21" i="16"/>
  <c r="ABM21" i="16"/>
  <c r="ABN21" i="16"/>
  <c r="ABO21" i="16"/>
  <c r="ABP21" i="16"/>
  <c r="ABQ21" i="16"/>
  <c r="ABR21" i="16"/>
  <c r="ABS21" i="16"/>
  <c r="ABT21" i="16"/>
  <c r="ABU21" i="16"/>
  <c r="ABV21" i="16"/>
  <c r="ABW21" i="16"/>
  <c r="ABX21" i="16"/>
  <c r="ABY21" i="16"/>
  <c r="ABZ21" i="16"/>
  <c r="ACA21" i="16"/>
  <c r="ACB21" i="16"/>
  <c r="ACC21" i="16"/>
  <c r="ACD21" i="16"/>
  <c r="ACE21" i="16"/>
  <c r="ACF21" i="16"/>
  <c r="ACG21" i="16"/>
  <c r="ACH21" i="16"/>
  <c r="ACI21" i="16"/>
  <c r="ACJ21" i="16"/>
  <c r="ACK21" i="16"/>
  <c r="ACL21" i="16"/>
  <c r="ACM21" i="16"/>
  <c r="ACN21" i="16"/>
  <c r="ACO21" i="16"/>
  <c r="ACP21" i="16"/>
  <c r="ACQ21" i="16"/>
  <c r="ACR21" i="16"/>
  <c r="ACS21" i="16"/>
  <c r="ACT21" i="16"/>
  <c r="ACU21" i="16"/>
  <c r="ACV21" i="16"/>
  <c r="ACW21" i="16"/>
  <c r="ABH22" i="16"/>
  <c r="ABI22" i="16"/>
  <c r="ABJ22" i="16"/>
  <c r="ABK22" i="16"/>
  <c r="ABL22" i="16"/>
  <c r="ABM22" i="16"/>
  <c r="ABN22" i="16"/>
  <c r="ABO22" i="16"/>
  <c r="ABP22" i="16"/>
  <c r="ABQ22" i="16"/>
  <c r="ABR22" i="16"/>
  <c r="ABS22" i="16"/>
  <c r="ABT22" i="16"/>
  <c r="ABU22" i="16"/>
  <c r="ABV22" i="16"/>
  <c r="ABW22" i="16"/>
  <c r="ABX22" i="16"/>
  <c r="ABY22" i="16"/>
  <c r="ABZ22" i="16"/>
  <c r="ACA22" i="16"/>
  <c r="ACB22" i="16"/>
  <c r="ACC22" i="16"/>
  <c r="ACD22" i="16"/>
  <c r="ACE22" i="16"/>
  <c r="ACF22" i="16"/>
  <c r="ACG22" i="16"/>
  <c r="ACH22" i="16"/>
  <c r="ACI22" i="16"/>
  <c r="ACJ22" i="16"/>
  <c r="ACK22" i="16"/>
  <c r="ACL22" i="16"/>
  <c r="ACM22" i="16"/>
  <c r="ACN22" i="16"/>
  <c r="ACO22" i="16"/>
  <c r="ACP22" i="16"/>
  <c r="ACQ22" i="16"/>
  <c r="ACR22" i="16"/>
  <c r="ACS22" i="16"/>
  <c r="ACT22" i="16"/>
  <c r="ACU22" i="16"/>
  <c r="ACV22" i="16"/>
  <c r="ACW22" i="16"/>
  <c r="ABH23" i="16"/>
  <c r="ABI23" i="16"/>
  <c r="ABJ23" i="16"/>
  <c r="ABK23" i="16"/>
  <c r="ABL23" i="16"/>
  <c r="ABM23" i="16"/>
  <c r="ABN23" i="16"/>
  <c r="ABO23" i="16"/>
  <c r="ABP23" i="16"/>
  <c r="ABQ23" i="16"/>
  <c r="ABR23" i="16"/>
  <c r="ABS23" i="16"/>
  <c r="ABT23" i="16"/>
  <c r="ABU23" i="16"/>
  <c r="ABV23" i="16"/>
  <c r="ABW23" i="16"/>
  <c r="ABX23" i="16"/>
  <c r="ABY23" i="16"/>
  <c r="ABZ23" i="16"/>
  <c r="ACA23" i="16"/>
  <c r="ACB23" i="16"/>
  <c r="ACC23" i="16"/>
  <c r="ACD23" i="16"/>
  <c r="ACE23" i="16"/>
  <c r="ACF23" i="16"/>
  <c r="ACG23" i="16"/>
  <c r="ACH23" i="16"/>
  <c r="ACI23" i="16"/>
  <c r="ACJ23" i="16"/>
  <c r="ACK23" i="16"/>
  <c r="ACL23" i="16"/>
  <c r="ACM23" i="16"/>
  <c r="ACN23" i="16"/>
  <c r="ACO23" i="16"/>
  <c r="ACP23" i="16"/>
  <c r="ACQ23" i="16"/>
  <c r="ACR23" i="16"/>
  <c r="ACS23" i="16"/>
  <c r="ACT23" i="16"/>
  <c r="ACU23" i="16"/>
  <c r="ACV23" i="16"/>
  <c r="ACW23" i="16"/>
  <c r="ABH24" i="16"/>
  <c r="ABI24" i="16"/>
  <c r="ABJ24" i="16"/>
  <c r="ABK24" i="16"/>
  <c r="ABL24" i="16"/>
  <c r="ABM24" i="16"/>
  <c r="ABN24" i="16"/>
  <c r="ABO24" i="16"/>
  <c r="ABP24" i="16"/>
  <c r="ABQ24" i="16"/>
  <c r="ABR24" i="16"/>
  <c r="ABS24" i="16"/>
  <c r="ABT24" i="16"/>
  <c r="ABU24" i="16"/>
  <c r="ABV24" i="16"/>
  <c r="ABW24" i="16"/>
  <c r="ABX24" i="16"/>
  <c r="ABY24" i="16"/>
  <c r="ABZ24" i="16"/>
  <c r="ACA24" i="16"/>
  <c r="ACB24" i="16"/>
  <c r="ACC24" i="16"/>
  <c r="ACD24" i="16"/>
  <c r="ACE24" i="16"/>
  <c r="ACF24" i="16"/>
  <c r="ACG24" i="16"/>
  <c r="ACH24" i="16"/>
  <c r="ACI24" i="16"/>
  <c r="ACJ24" i="16"/>
  <c r="ACK24" i="16"/>
  <c r="ACL24" i="16"/>
  <c r="ACM24" i="16"/>
  <c r="ACN24" i="16"/>
  <c r="ACO24" i="16"/>
  <c r="ACP24" i="16"/>
  <c r="ACQ24" i="16"/>
  <c r="ACR24" i="16"/>
  <c r="ACS24" i="16"/>
  <c r="ACT24" i="16"/>
  <c r="ACU24" i="16"/>
  <c r="ACV24" i="16"/>
  <c r="ACW24" i="16"/>
  <c r="ABH25" i="16"/>
  <c r="ABI25" i="16"/>
  <c r="ABJ25" i="16"/>
  <c r="ABK25" i="16"/>
  <c r="ABL25" i="16"/>
  <c r="ABM25" i="16"/>
  <c r="ABN25" i="16"/>
  <c r="ABO25" i="16"/>
  <c r="ABP25" i="16"/>
  <c r="ABQ25" i="16"/>
  <c r="ABR25" i="16"/>
  <c r="ABS25" i="16"/>
  <c r="ABT25" i="16"/>
  <c r="ABU25" i="16"/>
  <c r="ABV25" i="16"/>
  <c r="ABW25" i="16"/>
  <c r="ABX25" i="16"/>
  <c r="ABY25" i="16"/>
  <c r="ABZ25" i="16"/>
  <c r="ACA25" i="16"/>
  <c r="ACB25" i="16"/>
  <c r="ACC25" i="16"/>
  <c r="ACD25" i="16"/>
  <c r="ACE25" i="16"/>
  <c r="ACF25" i="16"/>
  <c r="ACG25" i="16"/>
  <c r="ACH25" i="16"/>
  <c r="ACI25" i="16"/>
  <c r="ACJ25" i="16"/>
  <c r="ACK25" i="16"/>
  <c r="ACL25" i="16"/>
  <c r="ACM25" i="16"/>
  <c r="ACN25" i="16"/>
  <c r="ACO25" i="16"/>
  <c r="ACP25" i="16"/>
  <c r="ACQ25" i="16"/>
  <c r="ACR25" i="16"/>
  <c r="ACS25" i="16"/>
  <c r="ACT25" i="16"/>
  <c r="ACU25" i="16"/>
  <c r="ACV25" i="16"/>
  <c r="ACW25" i="16"/>
  <c r="ABH26" i="16"/>
  <c r="ABI26" i="16"/>
  <c r="ABJ26" i="16"/>
  <c r="ABK26" i="16"/>
  <c r="ABL26" i="16"/>
  <c r="ABM26" i="16"/>
  <c r="ABN26" i="16"/>
  <c r="ABO26" i="16"/>
  <c r="ABP26" i="16"/>
  <c r="ABQ26" i="16"/>
  <c r="ABR26" i="16"/>
  <c r="ABS26" i="16"/>
  <c r="ABT26" i="16"/>
  <c r="ABU26" i="16"/>
  <c r="ABV26" i="16"/>
  <c r="ABW26" i="16"/>
  <c r="ABX26" i="16"/>
  <c r="ABY26" i="16"/>
  <c r="ABZ26" i="16"/>
  <c r="ACA26" i="16"/>
  <c r="ACB26" i="16"/>
  <c r="ACC26" i="16"/>
  <c r="ACD26" i="16"/>
  <c r="ACE26" i="16"/>
  <c r="ACF26" i="16"/>
  <c r="ACG26" i="16"/>
  <c r="ACH26" i="16"/>
  <c r="ACI26" i="16"/>
  <c r="ACJ26" i="16"/>
  <c r="ACK26" i="16"/>
  <c r="ACL26" i="16"/>
  <c r="ACM26" i="16"/>
  <c r="ACN26" i="16"/>
  <c r="ACO26" i="16"/>
  <c r="ACP26" i="16"/>
  <c r="ACQ26" i="16"/>
  <c r="ACR26" i="16"/>
  <c r="ACS26" i="16"/>
  <c r="ACT26" i="16"/>
  <c r="ACU26" i="16"/>
  <c r="ACV26" i="16"/>
  <c r="ACW26" i="16"/>
  <c r="ABH27" i="16"/>
  <c r="ABI27" i="16"/>
  <c r="ABJ27" i="16"/>
  <c r="ABK27" i="16"/>
  <c r="ABL27" i="16"/>
  <c r="ABM27" i="16"/>
  <c r="ABN27" i="16"/>
  <c r="ABO27" i="16"/>
  <c r="ABP27" i="16"/>
  <c r="ABQ27" i="16"/>
  <c r="ABR27" i="16"/>
  <c r="ABS27" i="16"/>
  <c r="ABT27" i="16"/>
  <c r="ABU27" i="16"/>
  <c r="ABV27" i="16"/>
  <c r="ABW27" i="16"/>
  <c r="ABX27" i="16"/>
  <c r="ABY27" i="16"/>
  <c r="ABZ27" i="16"/>
  <c r="ACA27" i="16"/>
  <c r="ACB27" i="16"/>
  <c r="ACC27" i="16"/>
  <c r="ACD27" i="16"/>
  <c r="ACE27" i="16"/>
  <c r="ACF27" i="16"/>
  <c r="ACG27" i="16"/>
  <c r="ACH27" i="16"/>
  <c r="ACI27" i="16"/>
  <c r="ACJ27" i="16"/>
  <c r="ACK27" i="16"/>
  <c r="ACL27" i="16"/>
  <c r="ACM27" i="16"/>
  <c r="ACN27" i="16"/>
  <c r="ACO27" i="16"/>
  <c r="ACP27" i="16"/>
  <c r="ACQ27" i="16"/>
  <c r="ACR27" i="16"/>
  <c r="ACS27" i="16"/>
  <c r="ACT27" i="16"/>
  <c r="ACU27" i="16"/>
  <c r="ACV27" i="16"/>
  <c r="ACW27" i="16"/>
  <c r="ABH28" i="16"/>
  <c r="ABI28" i="16"/>
  <c r="ABJ28" i="16"/>
  <c r="ABK28" i="16"/>
  <c r="ABL28" i="16"/>
  <c r="ABM28" i="16"/>
  <c r="ABN28" i="16"/>
  <c r="ABO28" i="16"/>
  <c r="ABP28" i="16"/>
  <c r="ABQ28" i="16"/>
  <c r="ABR28" i="16"/>
  <c r="ABS28" i="16"/>
  <c r="ABT28" i="16"/>
  <c r="ABU28" i="16"/>
  <c r="ABV28" i="16"/>
  <c r="ABW28" i="16"/>
  <c r="ABX28" i="16"/>
  <c r="ABY28" i="16"/>
  <c r="ABZ28" i="16"/>
  <c r="ACA28" i="16"/>
  <c r="ACB28" i="16"/>
  <c r="ACC28" i="16"/>
  <c r="ACD28" i="16"/>
  <c r="ACE28" i="16"/>
  <c r="ACF28" i="16"/>
  <c r="ACG28" i="16"/>
  <c r="ACH28" i="16"/>
  <c r="ACI28" i="16"/>
  <c r="ACJ28" i="16"/>
  <c r="ACK28" i="16"/>
  <c r="ACL28" i="16"/>
  <c r="ACM28" i="16"/>
  <c r="ACN28" i="16"/>
  <c r="ACO28" i="16"/>
  <c r="ACP28" i="16"/>
  <c r="ACQ28" i="16"/>
  <c r="ACR28" i="16"/>
  <c r="ACS28" i="16"/>
  <c r="ACT28" i="16"/>
  <c r="ACU28" i="16"/>
  <c r="ACV28" i="16"/>
  <c r="ACW28" i="16"/>
  <c r="ABG4" i="16"/>
  <c r="ABG5" i="16"/>
  <c r="ABG6" i="16"/>
  <c r="ABG7" i="16"/>
  <c r="ABG8" i="16"/>
  <c r="ABG9" i="16"/>
  <c r="ABG10" i="16"/>
  <c r="ABG11" i="16"/>
  <c r="ABG12" i="16"/>
  <c r="ABG13" i="16"/>
  <c r="ABG14" i="16"/>
  <c r="ABG15" i="16"/>
  <c r="ABG16" i="16"/>
  <c r="ABG17" i="16"/>
  <c r="ABG18" i="16"/>
  <c r="ABG19" i="16"/>
  <c r="ABG20" i="16"/>
  <c r="ABG21" i="16"/>
  <c r="ABG22" i="16"/>
  <c r="ABG23" i="16"/>
  <c r="ABG24" i="16"/>
  <c r="ABG25" i="16"/>
  <c r="ABG26" i="16"/>
  <c r="ABG27" i="16"/>
  <c r="ABG28" i="16"/>
  <c r="ABG3" i="16"/>
  <c r="ZY3" i="12"/>
  <c r="ZQ3" i="16"/>
  <c r="ZR3" i="16"/>
  <c r="ZS3" i="16"/>
  <c r="ZT3" i="16"/>
  <c r="ZU3" i="16"/>
  <c r="ZV3" i="16"/>
  <c r="ZW3" i="16"/>
  <c r="ZX3" i="16"/>
  <c r="ZY3" i="16"/>
  <c r="ZZ3" i="16"/>
  <c r="AAA3" i="16"/>
  <c r="AAB3" i="16"/>
  <c r="AAC3" i="16"/>
  <c r="AAD3" i="16"/>
  <c r="AAE3" i="16"/>
  <c r="AAF3" i="16"/>
  <c r="AAG3" i="16"/>
  <c r="AAH3" i="16"/>
  <c r="AAI3" i="16"/>
  <c r="AAJ3" i="16"/>
  <c r="AAK3" i="16"/>
  <c r="AAL3" i="16"/>
  <c r="AAM3" i="16"/>
  <c r="AAN3" i="16"/>
  <c r="AAO3" i="16"/>
  <c r="AAP3" i="16"/>
  <c r="AAQ3" i="16"/>
  <c r="AAR3" i="16"/>
  <c r="AAS3" i="16"/>
  <c r="AAT3" i="16"/>
  <c r="AAU3" i="16"/>
  <c r="AAV3" i="16"/>
  <c r="AAW3" i="16"/>
  <c r="AAX3" i="16"/>
  <c r="AAY3" i="16"/>
  <c r="AAZ3" i="16"/>
  <c r="ABA3" i="16"/>
  <c r="ABB3" i="16"/>
  <c r="ABC3" i="16"/>
  <c r="ABD3" i="16"/>
  <c r="ABE3" i="16"/>
  <c r="ABF3" i="16"/>
  <c r="ZQ4" i="16"/>
  <c r="ZR4" i="16"/>
  <c r="ZS4" i="16"/>
  <c r="ZT4" i="16"/>
  <c r="ZU4" i="16"/>
  <c r="ZV4" i="16"/>
  <c r="ZW4" i="16"/>
  <c r="ZX4" i="16"/>
  <c r="ZY4" i="16"/>
  <c r="ZZ4" i="16"/>
  <c r="AAA4" i="16"/>
  <c r="AAB4" i="16"/>
  <c r="AAC4" i="16"/>
  <c r="AAD4" i="16"/>
  <c r="AAE4" i="16"/>
  <c r="AAF4" i="16"/>
  <c r="AAG4" i="16"/>
  <c r="AAH4" i="16"/>
  <c r="AAI4" i="16"/>
  <c r="AAJ4" i="16"/>
  <c r="AAK4" i="16"/>
  <c r="AAL4" i="16"/>
  <c r="AAM4" i="16"/>
  <c r="AAN4" i="16"/>
  <c r="AAO4" i="16"/>
  <c r="AAP4" i="16"/>
  <c r="AAQ4" i="16"/>
  <c r="AAR4" i="16"/>
  <c r="AAS4" i="16"/>
  <c r="AAT4" i="16"/>
  <c r="AAU4" i="16"/>
  <c r="AAV4" i="16"/>
  <c r="AAW4" i="16"/>
  <c r="AAX4" i="16"/>
  <c r="AAY4" i="16"/>
  <c r="AAZ4" i="16"/>
  <c r="ABA4" i="16"/>
  <c r="ABB4" i="16"/>
  <c r="ABC4" i="16"/>
  <c r="ABD4" i="16"/>
  <c r="ABE4" i="16"/>
  <c r="ABF4" i="16"/>
  <c r="ZQ5" i="16"/>
  <c r="ZR5" i="16"/>
  <c r="ZS5" i="16"/>
  <c r="ZT5" i="16"/>
  <c r="ZU5" i="16"/>
  <c r="ZV5" i="16"/>
  <c r="ZW5" i="16"/>
  <c r="ZX5" i="16"/>
  <c r="ZY5" i="16"/>
  <c r="ZZ5" i="16"/>
  <c r="AAA5" i="16"/>
  <c r="AAB5" i="16"/>
  <c r="AAC5" i="16"/>
  <c r="AAD5" i="16"/>
  <c r="AAE5" i="16"/>
  <c r="AAF5" i="16"/>
  <c r="AAG5" i="16"/>
  <c r="AAH5" i="16"/>
  <c r="AAI5" i="16"/>
  <c r="AAJ5" i="16"/>
  <c r="AAK5" i="16"/>
  <c r="AAL5" i="16"/>
  <c r="AAM5" i="16"/>
  <c r="AAN5" i="16"/>
  <c r="AAO5" i="16"/>
  <c r="AAP5" i="16"/>
  <c r="AAQ5" i="16"/>
  <c r="AAR5" i="16"/>
  <c r="AAS5" i="16"/>
  <c r="AAT5" i="16"/>
  <c r="AAU5" i="16"/>
  <c r="AAV5" i="16"/>
  <c r="AAW5" i="16"/>
  <c r="AAX5" i="16"/>
  <c r="AAY5" i="16"/>
  <c r="AAZ5" i="16"/>
  <c r="ABA5" i="16"/>
  <c r="ABB5" i="16"/>
  <c r="ABC5" i="16"/>
  <c r="ABD5" i="16"/>
  <c r="ABE5" i="16"/>
  <c r="ABF5" i="16"/>
  <c r="ZQ6" i="16"/>
  <c r="ZR6" i="16"/>
  <c r="ZS6" i="16"/>
  <c r="ZT6" i="16"/>
  <c r="ZU6" i="16"/>
  <c r="ZV6" i="16"/>
  <c r="ZW6" i="16"/>
  <c r="ZX6" i="16"/>
  <c r="ZY6" i="16"/>
  <c r="ZZ6" i="16"/>
  <c r="AAA6" i="16"/>
  <c r="AAB6" i="16"/>
  <c r="AAC6" i="16"/>
  <c r="AAD6" i="16"/>
  <c r="AAE6" i="16"/>
  <c r="AAF6" i="16"/>
  <c r="AAG6" i="16"/>
  <c r="AAH6" i="16"/>
  <c r="AAI6" i="16"/>
  <c r="AAJ6" i="16"/>
  <c r="AAK6" i="16"/>
  <c r="AAL6" i="16"/>
  <c r="AAM6" i="16"/>
  <c r="AAN6" i="16"/>
  <c r="AAO6" i="16"/>
  <c r="AAP6" i="16"/>
  <c r="AAQ6" i="16"/>
  <c r="AAR6" i="16"/>
  <c r="AAS6" i="16"/>
  <c r="AAT6" i="16"/>
  <c r="AAU6" i="16"/>
  <c r="AAV6" i="16"/>
  <c r="AAW6" i="16"/>
  <c r="AAX6" i="16"/>
  <c r="AAY6" i="16"/>
  <c r="AAZ6" i="16"/>
  <c r="ABA6" i="16"/>
  <c r="ABB6" i="16"/>
  <c r="ABC6" i="16"/>
  <c r="ABD6" i="16"/>
  <c r="ABE6" i="16"/>
  <c r="ABF6" i="16"/>
  <c r="ZQ7" i="16"/>
  <c r="ZR7" i="16"/>
  <c r="ZS7" i="16"/>
  <c r="ZT7" i="16"/>
  <c r="ZU7" i="16"/>
  <c r="ZV7" i="16"/>
  <c r="ZW7" i="16"/>
  <c r="ZX7" i="16"/>
  <c r="ZY7" i="16"/>
  <c r="ZZ7" i="16"/>
  <c r="AAA7" i="16"/>
  <c r="AAB7" i="16"/>
  <c r="AAC7" i="16"/>
  <c r="AAD7" i="16"/>
  <c r="AAE7" i="16"/>
  <c r="AAF7" i="16"/>
  <c r="AAG7" i="16"/>
  <c r="AAH7" i="16"/>
  <c r="AAI7" i="16"/>
  <c r="AAJ7" i="16"/>
  <c r="AAK7" i="16"/>
  <c r="AAL7" i="16"/>
  <c r="AAM7" i="16"/>
  <c r="AAN7" i="16"/>
  <c r="AAO7" i="16"/>
  <c r="AAP7" i="16"/>
  <c r="AAQ7" i="16"/>
  <c r="AAR7" i="16"/>
  <c r="AAS7" i="16"/>
  <c r="AAT7" i="16"/>
  <c r="AAU7" i="16"/>
  <c r="AAV7" i="16"/>
  <c r="AAW7" i="16"/>
  <c r="AAX7" i="16"/>
  <c r="AAY7" i="16"/>
  <c r="AAZ7" i="16"/>
  <c r="ABA7" i="16"/>
  <c r="ABB7" i="16"/>
  <c r="ABC7" i="16"/>
  <c r="ABD7" i="16"/>
  <c r="ABE7" i="16"/>
  <c r="ABF7" i="16"/>
  <c r="ZQ8" i="16"/>
  <c r="ZR8" i="16"/>
  <c r="ZS8" i="16"/>
  <c r="ZT8" i="16"/>
  <c r="ZU8" i="16"/>
  <c r="ZV8" i="16"/>
  <c r="ZW8" i="16"/>
  <c r="ZX8" i="16"/>
  <c r="ZY8" i="16"/>
  <c r="ZZ8" i="16"/>
  <c r="AAA8" i="16"/>
  <c r="AAB8" i="16"/>
  <c r="AAC8" i="16"/>
  <c r="AAD8" i="16"/>
  <c r="AAE8" i="16"/>
  <c r="AAF8" i="16"/>
  <c r="AAG8" i="16"/>
  <c r="AAH8" i="16"/>
  <c r="AAI8" i="16"/>
  <c r="AAJ8" i="16"/>
  <c r="AAK8" i="16"/>
  <c r="AAL8" i="16"/>
  <c r="AAM8" i="16"/>
  <c r="AAN8" i="16"/>
  <c r="AAO8" i="16"/>
  <c r="AAP8" i="16"/>
  <c r="AAQ8" i="16"/>
  <c r="AAR8" i="16"/>
  <c r="AAS8" i="16"/>
  <c r="AAT8" i="16"/>
  <c r="AAU8" i="16"/>
  <c r="AAV8" i="16"/>
  <c r="AAW8" i="16"/>
  <c r="AAX8" i="16"/>
  <c r="AAY8" i="16"/>
  <c r="AAZ8" i="16"/>
  <c r="ABA8" i="16"/>
  <c r="ABB8" i="16"/>
  <c r="ABC8" i="16"/>
  <c r="ABD8" i="16"/>
  <c r="ABE8" i="16"/>
  <c r="ABF8" i="16"/>
  <c r="ZQ9" i="16"/>
  <c r="ZR9" i="16"/>
  <c r="ZS9" i="16"/>
  <c r="ZT9" i="16"/>
  <c r="ZU9" i="16"/>
  <c r="ZV9" i="16"/>
  <c r="ZW9" i="16"/>
  <c r="ZX9" i="16"/>
  <c r="ZY9" i="16"/>
  <c r="ZZ9" i="16"/>
  <c r="AAA9" i="16"/>
  <c r="AAB9" i="16"/>
  <c r="AAC9" i="16"/>
  <c r="AAD9" i="16"/>
  <c r="AAE9" i="16"/>
  <c r="AAF9" i="16"/>
  <c r="AAG9" i="16"/>
  <c r="AAH9" i="16"/>
  <c r="AAI9" i="16"/>
  <c r="AAJ9" i="16"/>
  <c r="AAK9" i="16"/>
  <c r="AAL9" i="16"/>
  <c r="AAM9" i="16"/>
  <c r="AAN9" i="16"/>
  <c r="AAO9" i="16"/>
  <c r="AAP9" i="16"/>
  <c r="AAQ9" i="16"/>
  <c r="AAR9" i="16"/>
  <c r="AAS9" i="16"/>
  <c r="AAT9" i="16"/>
  <c r="AAU9" i="16"/>
  <c r="AAV9" i="16"/>
  <c r="AAW9" i="16"/>
  <c r="AAX9" i="16"/>
  <c r="AAY9" i="16"/>
  <c r="AAZ9" i="16"/>
  <c r="ABA9" i="16"/>
  <c r="ABB9" i="16"/>
  <c r="ABC9" i="16"/>
  <c r="ABD9" i="16"/>
  <c r="ABE9" i="16"/>
  <c r="ABF9" i="16"/>
  <c r="ZQ10" i="16"/>
  <c r="ZR10" i="16"/>
  <c r="ZS10" i="16"/>
  <c r="ZT10" i="16"/>
  <c r="ZU10" i="16"/>
  <c r="ZV10" i="16"/>
  <c r="ZW10" i="16"/>
  <c r="ZX10" i="16"/>
  <c r="ZY10" i="16"/>
  <c r="ZZ10" i="16"/>
  <c r="AAA10" i="16"/>
  <c r="AAB10" i="16"/>
  <c r="AAC10" i="16"/>
  <c r="AAD10" i="16"/>
  <c r="AAE10" i="16"/>
  <c r="AAF10" i="16"/>
  <c r="AAG10" i="16"/>
  <c r="AAH10" i="16"/>
  <c r="AAI10" i="16"/>
  <c r="AAJ10" i="16"/>
  <c r="AAK10" i="16"/>
  <c r="AAL10" i="16"/>
  <c r="AAM10" i="16"/>
  <c r="AAN10" i="16"/>
  <c r="AAO10" i="16"/>
  <c r="AAP10" i="16"/>
  <c r="AAQ10" i="16"/>
  <c r="AAR10" i="16"/>
  <c r="AAS10" i="16"/>
  <c r="AAT10" i="16"/>
  <c r="AAU10" i="16"/>
  <c r="AAV10" i="16"/>
  <c r="AAW10" i="16"/>
  <c r="AAX10" i="16"/>
  <c r="AAY10" i="16"/>
  <c r="AAZ10" i="16"/>
  <c r="ABA10" i="16"/>
  <c r="ABB10" i="16"/>
  <c r="ABC10" i="16"/>
  <c r="ABD10" i="16"/>
  <c r="ABE10" i="16"/>
  <c r="ABF10" i="16"/>
  <c r="ZQ11" i="16"/>
  <c r="ZR11" i="16"/>
  <c r="ZS11" i="16"/>
  <c r="ZT11" i="16"/>
  <c r="ZU11" i="16"/>
  <c r="ZV11" i="16"/>
  <c r="ZW11" i="16"/>
  <c r="ZX11" i="16"/>
  <c r="ZY11" i="16"/>
  <c r="ZZ11" i="16"/>
  <c r="AAA11" i="16"/>
  <c r="AAB11" i="16"/>
  <c r="AAC11" i="16"/>
  <c r="AAD11" i="16"/>
  <c r="AAE11" i="16"/>
  <c r="AAF11" i="16"/>
  <c r="AAG11" i="16"/>
  <c r="AAH11" i="16"/>
  <c r="AAI11" i="16"/>
  <c r="AAJ11" i="16"/>
  <c r="AAK11" i="16"/>
  <c r="AAL11" i="16"/>
  <c r="AAM11" i="16"/>
  <c r="AAN11" i="16"/>
  <c r="AAO11" i="16"/>
  <c r="AAP11" i="16"/>
  <c r="AAQ11" i="16"/>
  <c r="AAR11" i="16"/>
  <c r="AAS11" i="16"/>
  <c r="AAT11" i="16"/>
  <c r="AAU11" i="16"/>
  <c r="AAV11" i="16"/>
  <c r="AAW11" i="16"/>
  <c r="AAX11" i="16"/>
  <c r="AAY11" i="16"/>
  <c r="AAZ11" i="16"/>
  <c r="ABA11" i="16"/>
  <c r="ABB11" i="16"/>
  <c r="ABC11" i="16"/>
  <c r="ABD11" i="16"/>
  <c r="ABE11" i="16"/>
  <c r="ABF11" i="16"/>
  <c r="ZQ12" i="16"/>
  <c r="ZR12" i="16"/>
  <c r="ZS12" i="16"/>
  <c r="ZT12" i="16"/>
  <c r="ZU12" i="16"/>
  <c r="ZV12" i="16"/>
  <c r="ZW12" i="16"/>
  <c r="ZX12" i="16"/>
  <c r="ZY12" i="16"/>
  <c r="ZZ12" i="16"/>
  <c r="AAA12" i="16"/>
  <c r="AAB12" i="16"/>
  <c r="AAC12" i="16"/>
  <c r="AAD12" i="16"/>
  <c r="AAE12" i="16"/>
  <c r="AAF12" i="16"/>
  <c r="AAG12" i="16"/>
  <c r="AAH12" i="16"/>
  <c r="AAI12" i="16"/>
  <c r="AAJ12" i="16"/>
  <c r="AAK12" i="16"/>
  <c r="AAL12" i="16"/>
  <c r="AAM12" i="16"/>
  <c r="AAN12" i="16"/>
  <c r="AAO12" i="16"/>
  <c r="AAP12" i="16"/>
  <c r="AAQ12" i="16"/>
  <c r="AAR12" i="16"/>
  <c r="AAS12" i="16"/>
  <c r="AAT12" i="16"/>
  <c r="AAU12" i="16"/>
  <c r="AAV12" i="16"/>
  <c r="AAW12" i="16"/>
  <c r="AAX12" i="16"/>
  <c r="AAY12" i="16"/>
  <c r="AAZ12" i="16"/>
  <c r="ABA12" i="16"/>
  <c r="ABB12" i="16"/>
  <c r="ABC12" i="16"/>
  <c r="ABD12" i="16"/>
  <c r="ABE12" i="16"/>
  <c r="ABF12" i="16"/>
  <c r="ZQ13" i="16"/>
  <c r="ZR13" i="16"/>
  <c r="ZS13" i="16"/>
  <c r="ZT13" i="16"/>
  <c r="ZU13" i="16"/>
  <c r="ZV13" i="16"/>
  <c r="ZW13" i="16"/>
  <c r="ZX13" i="16"/>
  <c r="ZY13" i="16"/>
  <c r="ZZ13" i="16"/>
  <c r="AAA13" i="16"/>
  <c r="AAB13" i="16"/>
  <c r="AAC13" i="16"/>
  <c r="AAD13" i="16"/>
  <c r="AAE13" i="16"/>
  <c r="AAF13" i="16"/>
  <c r="AAG13" i="16"/>
  <c r="AAH13" i="16"/>
  <c r="AAI13" i="16"/>
  <c r="AAJ13" i="16"/>
  <c r="AAK13" i="16"/>
  <c r="AAL13" i="16"/>
  <c r="AAM13" i="16"/>
  <c r="AAN13" i="16"/>
  <c r="AAO13" i="16"/>
  <c r="AAP13" i="16"/>
  <c r="AAQ13" i="16"/>
  <c r="AAR13" i="16"/>
  <c r="AAS13" i="16"/>
  <c r="AAT13" i="16"/>
  <c r="AAU13" i="16"/>
  <c r="AAV13" i="16"/>
  <c r="AAW13" i="16"/>
  <c r="AAX13" i="16"/>
  <c r="AAY13" i="16"/>
  <c r="AAZ13" i="16"/>
  <c r="ABA13" i="16"/>
  <c r="ABB13" i="16"/>
  <c r="ABC13" i="16"/>
  <c r="ABD13" i="16"/>
  <c r="ABE13" i="16"/>
  <c r="ABF13" i="16"/>
  <c r="ZQ14" i="16"/>
  <c r="ZR14" i="16"/>
  <c r="ZS14" i="16"/>
  <c r="ZT14" i="16"/>
  <c r="ZU14" i="16"/>
  <c r="ZV14" i="16"/>
  <c r="ZW14" i="16"/>
  <c r="ZX14" i="16"/>
  <c r="ZY14" i="16"/>
  <c r="ZZ14" i="16"/>
  <c r="AAA14" i="16"/>
  <c r="AAB14" i="16"/>
  <c r="AAC14" i="16"/>
  <c r="AAD14" i="16"/>
  <c r="AAE14" i="16"/>
  <c r="AAF14" i="16"/>
  <c r="AAG14" i="16"/>
  <c r="AAH14" i="16"/>
  <c r="AAI14" i="16"/>
  <c r="AAJ14" i="16"/>
  <c r="AAK14" i="16"/>
  <c r="AAL14" i="16"/>
  <c r="AAM14" i="16"/>
  <c r="AAN14" i="16"/>
  <c r="AAO14" i="16"/>
  <c r="AAP14" i="16"/>
  <c r="AAQ14" i="16"/>
  <c r="AAR14" i="16"/>
  <c r="AAS14" i="16"/>
  <c r="AAT14" i="16"/>
  <c r="AAU14" i="16"/>
  <c r="AAV14" i="16"/>
  <c r="AAW14" i="16"/>
  <c r="AAX14" i="16"/>
  <c r="AAY14" i="16"/>
  <c r="AAZ14" i="16"/>
  <c r="ABA14" i="16"/>
  <c r="ABB14" i="16"/>
  <c r="ABC14" i="16"/>
  <c r="ABD14" i="16"/>
  <c r="ABE14" i="16"/>
  <c r="ABF14" i="16"/>
  <c r="ZQ15" i="16"/>
  <c r="ZR15" i="16"/>
  <c r="ZS15" i="16"/>
  <c r="ZT15" i="16"/>
  <c r="ZU15" i="16"/>
  <c r="ZV15" i="16"/>
  <c r="ZW15" i="16"/>
  <c r="ZX15" i="16"/>
  <c r="ZY15" i="16"/>
  <c r="ZZ15" i="16"/>
  <c r="AAA15" i="16"/>
  <c r="AAB15" i="16"/>
  <c r="AAC15" i="16"/>
  <c r="AAD15" i="16"/>
  <c r="AAE15" i="16"/>
  <c r="AAF15" i="16"/>
  <c r="AAG15" i="16"/>
  <c r="AAH15" i="16"/>
  <c r="AAI15" i="16"/>
  <c r="AAJ15" i="16"/>
  <c r="AAK15" i="16"/>
  <c r="AAL15" i="16"/>
  <c r="AAM15" i="16"/>
  <c r="AAN15" i="16"/>
  <c r="AAO15" i="16"/>
  <c r="AAP15" i="16"/>
  <c r="AAQ15" i="16"/>
  <c r="AAR15" i="16"/>
  <c r="AAS15" i="16"/>
  <c r="AAT15" i="16"/>
  <c r="AAU15" i="16"/>
  <c r="AAV15" i="16"/>
  <c r="AAW15" i="16"/>
  <c r="AAX15" i="16"/>
  <c r="AAY15" i="16"/>
  <c r="AAZ15" i="16"/>
  <c r="ABA15" i="16"/>
  <c r="ABB15" i="16"/>
  <c r="ABC15" i="16"/>
  <c r="ABD15" i="16"/>
  <c r="ABE15" i="16"/>
  <c r="ABF15" i="16"/>
  <c r="ZQ16" i="16"/>
  <c r="ZR16" i="16"/>
  <c r="ZS16" i="16"/>
  <c r="ZT16" i="16"/>
  <c r="ZU16" i="16"/>
  <c r="ZV16" i="16"/>
  <c r="ZW16" i="16"/>
  <c r="ZX16" i="16"/>
  <c r="ZY16" i="16"/>
  <c r="ZZ16" i="16"/>
  <c r="AAA16" i="16"/>
  <c r="AAB16" i="16"/>
  <c r="AAC16" i="16"/>
  <c r="AAD16" i="16"/>
  <c r="AAE16" i="16"/>
  <c r="AAF16" i="16"/>
  <c r="AAG16" i="16"/>
  <c r="AAH16" i="16"/>
  <c r="AAI16" i="16"/>
  <c r="AAJ16" i="16"/>
  <c r="AAK16" i="16"/>
  <c r="AAL16" i="16"/>
  <c r="AAM16" i="16"/>
  <c r="AAN16" i="16"/>
  <c r="AAO16" i="16"/>
  <c r="AAP16" i="16"/>
  <c r="AAQ16" i="16"/>
  <c r="AAR16" i="16"/>
  <c r="AAS16" i="16"/>
  <c r="AAT16" i="16"/>
  <c r="AAU16" i="16"/>
  <c r="AAV16" i="16"/>
  <c r="AAW16" i="16"/>
  <c r="AAX16" i="16"/>
  <c r="AAY16" i="16"/>
  <c r="AAZ16" i="16"/>
  <c r="ABA16" i="16"/>
  <c r="ABB16" i="16"/>
  <c r="ABC16" i="16"/>
  <c r="ABD16" i="16"/>
  <c r="ABE16" i="16"/>
  <c r="ABF16" i="16"/>
  <c r="ZQ17" i="16"/>
  <c r="ZR17" i="16"/>
  <c r="ZS17" i="16"/>
  <c r="ZT17" i="16"/>
  <c r="ZU17" i="16"/>
  <c r="ZV17" i="16"/>
  <c r="ZW17" i="16"/>
  <c r="ZX17" i="16"/>
  <c r="ZY17" i="16"/>
  <c r="ZZ17" i="16"/>
  <c r="AAA17" i="16"/>
  <c r="AAB17" i="16"/>
  <c r="AAC17" i="16"/>
  <c r="AAD17" i="16"/>
  <c r="AAE17" i="16"/>
  <c r="AAF17" i="16"/>
  <c r="AAG17" i="16"/>
  <c r="AAH17" i="16"/>
  <c r="AAI17" i="16"/>
  <c r="AAJ17" i="16"/>
  <c r="AAK17" i="16"/>
  <c r="AAL17" i="16"/>
  <c r="AAM17" i="16"/>
  <c r="AAN17" i="16"/>
  <c r="AAO17" i="16"/>
  <c r="AAP17" i="16"/>
  <c r="AAQ17" i="16"/>
  <c r="AAR17" i="16"/>
  <c r="AAS17" i="16"/>
  <c r="AAT17" i="16"/>
  <c r="AAU17" i="16"/>
  <c r="AAV17" i="16"/>
  <c r="AAW17" i="16"/>
  <c r="AAX17" i="16"/>
  <c r="AAY17" i="16"/>
  <c r="AAZ17" i="16"/>
  <c r="ABA17" i="16"/>
  <c r="ABB17" i="16"/>
  <c r="ABC17" i="16"/>
  <c r="ABD17" i="16"/>
  <c r="ABE17" i="16"/>
  <c r="ABF17" i="16"/>
  <c r="ZQ18" i="16"/>
  <c r="ZR18" i="16"/>
  <c r="ZS18" i="16"/>
  <c r="ZT18" i="16"/>
  <c r="ZU18" i="16"/>
  <c r="ZV18" i="16"/>
  <c r="ZW18" i="16"/>
  <c r="ZX18" i="16"/>
  <c r="ZY18" i="16"/>
  <c r="ZZ18" i="16"/>
  <c r="AAA18" i="16"/>
  <c r="AAB18" i="16"/>
  <c r="AAC18" i="16"/>
  <c r="AAD18" i="16"/>
  <c r="AAE18" i="16"/>
  <c r="AAF18" i="16"/>
  <c r="AAG18" i="16"/>
  <c r="AAH18" i="16"/>
  <c r="AAI18" i="16"/>
  <c r="AAJ18" i="16"/>
  <c r="AAK18" i="16"/>
  <c r="AAL18" i="16"/>
  <c r="AAM18" i="16"/>
  <c r="AAN18" i="16"/>
  <c r="AAO18" i="16"/>
  <c r="AAP18" i="16"/>
  <c r="AAQ18" i="16"/>
  <c r="AAR18" i="16"/>
  <c r="AAS18" i="16"/>
  <c r="AAT18" i="16"/>
  <c r="AAU18" i="16"/>
  <c r="AAV18" i="16"/>
  <c r="AAW18" i="16"/>
  <c r="AAX18" i="16"/>
  <c r="AAY18" i="16"/>
  <c r="AAZ18" i="16"/>
  <c r="ABA18" i="16"/>
  <c r="ABB18" i="16"/>
  <c r="ABC18" i="16"/>
  <c r="ABD18" i="16"/>
  <c r="ABE18" i="16"/>
  <c r="ABF18" i="16"/>
  <c r="ZQ19" i="16"/>
  <c r="ZR19" i="16"/>
  <c r="ZS19" i="16"/>
  <c r="ZT19" i="16"/>
  <c r="ZU19" i="16"/>
  <c r="ZV19" i="16"/>
  <c r="ZW19" i="16"/>
  <c r="ZX19" i="16"/>
  <c r="ZY19" i="16"/>
  <c r="ZZ19" i="16"/>
  <c r="AAA19" i="16"/>
  <c r="AAB19" i="16"/>
  <c r="AAC19" i="16"/>
  <c r="AAD19" i="16"/>
  <c r="AAE19" i="16"/>
  <c r="AAF19" i="16"/>
  <c r="AAG19" i="16"/>
  <c r="AAH19" i="16"/>
  <c r="AAI19" i="16"/>
  <c r="AAJ19" i="16"/>
  <c r="AAK19" i="16"/>
  <c r="AAL19" i="16"/>
  <c r="AAM19" i="16"/>
  <c r="AAN19" i="16"/>
  <c r="AAO19" i="16"/>
  <c r="AAP19" i="16"/>
  <c r="AAQ19" i="16"/>
  <c r="AAR19" i="16"/>
  <c r="AAS19" i="16"/>
  <c r="AAT19" i="16"/>
  <c r="AAU19" i="16"/>
  <c r="AAV19" i="16"/>
  <c r="AAW19" i="16"/>
  <c r="AAX19" i="16"/>
  <c r="AAY19" i="16"/>
  <c r="AAZ19" i="16"/>
  <c r="ABA19" i="16"/>
  <c r="ABB19" i="16"/>
  <c r="ABC19" i="16"/>
  <c r="ABD19" i="16"/>
  <c r="ABE19" i="16"/>
  <c r="ABF19" i="16"/>
  <c r="ZQ20" i="16"/>
  <c r="ZR20" i="16"/>
  <c r="ZS20" i="16"/>
  <c r="ZT20" i="16"/>
  <c r="ZU20" i="16"/>
  <c r="ZV20" i="16"/>
  <c r="ZW20" i="16"/>
  <c r="ZX20" i="16"/>
  <c r="ZY20" i="16"/>
  <c r="ZZ20" i="16"/>
  <c r="AAA20" i="16"/>
  <c r="AAB20" i="16"/>
  <c r="AAC20" i="16"/>
  <c r="AAD20" i="16"/>
  <c r="AAE20" i="16"/>
  <c r="AAF20" i="16"/>
  <c r="AAG20" i="16"/>
  <c r="AAH20" i="16"/>
  <c r="AAI20" i="16"/>
  <c r="AAJ20" i="16"/>
  <c r="AAK20" i="16"/>
  <c r="AAL20" i="16"/>
  <c r="AAM20" i="16"/>
  <c r="AAN20" i="16"/>
  <c r="AAO20" i="16"/>
  <c r="AAP20" i="16"/>
  <c r="AAQ20" i="16"/>
  <c r="AAR20" i="16"/>
  <c r="AAS20" i="16"/>
  <c r="AAT20" i="16"/>
  <c r="AAU20" i="16"/>
  <c r="AAV20" i="16"/>
  <c r="AAW20" i="16"/>
  <c r="AAX20" i="16"/>
  <c r="AAY20" i="16"/>
  <c r="AAZ20" i="16"/>
  <c r="ABA20" i="16"/>
  <c r="ABB20" i="16"/>
  <c r="ABC20" i="16"/>
  <c r="ABD20" i="16"/>
  <c r="ABE20" i="16"/>
  <c r="ABF20" i="16"/>
  <c r="ZQ21" i="16"/>
  <c r="ZR21" i="16"/>
  <c r="ZS21" i="16"/>
  <c r="ZT21" i="16"/>
  <c r="ZU21" i="16"/>
  <c r="ZV21" i="16"/>
  <c r="ZW21" i="16"/>
  <c r="ZX21" i="16"/>
  <c r="ZY21" i="16"/>
  <c r="ZZ21" i="16"/>
  <c r="AAA21" i="16"/>
  <c r="AAB21" i="16"/>
  <c r="AAC21" i="16"/>
  <c r="AAD21" i="16"/>
  <c r="AAE21" i="16"/>
  <c r="AAF21" i="16"/>
  <c r="AAG21" i="16"/>
  <c r="AAH21" i="16"/>
  <c r="AAI21" i="16"/>
  <c r="AAJ21" i="16"/>
  <c r="AAK21" i="16"/>
  <c r="AAL21" i="16"/>
  <c r="AAM21" i="16"/>
  <c r="AAN21" i="16"/>
  <c r="AAO21" i="16"/>
  <c r="AAP21" i="16"/>
  <c r="AAQ21" i="16"/>
  <c r="AAR21" i="16"/>
  <c r="AAS21" i="16"/>
  <c r="AAT21" i="16"/>
  <c r="AAU21" i="16"/>
  <c r="AAV21" i="16"/>
  <c r="AAW21" i="16"/>
  <c r="AAX21" i="16"/>
  <c r="AAY21" i="16"/>
  <c r="AAZ21" i="16"/>
  <c r="ABA21" i="16"/>
  <c r="ABB21" i="16"/>
  <c r="ABC21" i="16"/>
  <c r="ABD21" i="16"/>
  <c r="ABE21" i="16"/>
  <c r="ABF21" i="16"/>
  <c r="ZQ22" i="16"/>
  <c r="ZR22" i="16"/>
  <c r="ZS22" i="16"/>
  <c r="ZT22" i="16"/>
  <c r="ZU22" i="16"/>
  <c r="ZV22" i="16"/>
  <c r="ZW22" i="16"/>
  <c r="ZX22" i="16"/>
  <c r="ZY22" i="16"/>
  <c r="ZZ22" i="16"/>
  <c r="AAA22" i="16"/>
  <c r="AAB22" i="16"/>
  <c r="AAC22" i="16"/>
  <c r="AAD22" i="16"/>
  <c r="AAE22" i="16"/>
  <c r="AAF22" i="16"/>
  <c r="AAG22" i="16"/>
  <c r="AAH22" i="16"/>
  <c r="AAI22" i="16"/>
  <c r="AAJ22" i="16"/>
  <c r="AAK22" i="16"/>
  <c r="AAL22" i="16"/>
  <c r="AAM22" i="16"/>
  <c r="AAN22" i="16"/>
  <c r="AAO22" i="16"/>
  <c r="AAP22" i="16"/>
  <c r="AAQ22" i="16"/>
  <c r="AAR22" i="16"/>
  <c r="AAS22" i="16"/>
  <c r="AAT22" i="16"/>
  <c r="AAU22" i="16"/>
  <c r="AAV22" i="16"/>
  <c r="AAW22" i="16"/>
  <c r="AAX22" i="16"/>
  <c r="AAY22" i="16"/>
  <c r="AAZ22" i="16"/>
  <c r="ABA22" i="16"/>
  <c r="ABB22" i="16"/>
  <c r="ABC22" i="16"/>
  <c r="ABD22" i="16"/>
  <c r="ABE22" i="16"/>
  <c r="ABF22" i="16"/>
  <c r="ZQ23" i="16"/>
  <c r="ZR23" i="16"/>
  <c r="ZS23" i="16"/>
  <c r="ZT23" i="16"/>
  <c r="ZU23" i="16"/>
  <c r="ZV23" i="16"/>
  <c r="ZW23" i="16"/>
  <c r="ZX23" i="16"/>
  <c r="ZY23" i="16"/>
  <c r="ZZ23" i="16"/>
  <c r="AAA23" i="16"/>
  <c r="AAB23" i="16"/>
  <c r="AAC23" i="16"/>
  <c r="AAD23" i="16"/>
  <c r="AAE23" i="16"/>
  <c r="AAF23" i="16"/>
  <c r="AAG23" i="16"/>
  <c r="AAH23" i="16"/>
  <c r="AAI23" i="16"/>
  <c r="AAJ23" i="16"/>
  <c r="AAK23" i="16"/>
  <c r="AAL23" i="16"/>
  <c r="AAM23" i="16"/>
  <c r="AAN23" i="16"/>
  <c r="AAO23" i="16"/>
  <c r="AAP23" i="16"/>
  <c r="AAQ23" i="16"/>
  <c r="AAR23" i="16"/>
  <c r="AAS23" i="16"/>
  <c r="AAT23" i="16"/>
  <c r="AAU23" i="16"/>
  <c r="AAV23" i="16"/>
  <c r="AAW23" i="16"/>
  <c r="AAX23" i="16"/>
  <c r="AAY23" i="16"/>
  <c r="AAZ23" i="16"/>
  <c r="ABA23" i="16"/>
  <c r="ABB23" i="16"/>
  <c r="ABC23" i="16"/>
  <c r="ABD23" i="16"/>
  <c r="ABE23" i="16"/>
  <c r="ABF23" i="16"/>
  <c r="ZQ24" i="16"/>
  <c r="ZR24" i="16"/>
  <c r="ZS24" i="16"/>
  <c r="ZT24" i="16"/>
  <c r="ZU24" i="16"/>
  <c r="ZV24" i="16"/>
  <c r="ZW24" i="16"/>
  <c r="ZX24" i="16"/>
  <c r="ZY24" i="16"/>
  <c r="ZZ24" i="16"/>
  <c r="AAA24" i="16"/>
  <c r="AAB24" i="16"/>
  <c r="AAC24" i="16"/>
  <c r="AAD24" i="16"/>
  <c r="AAE24" i="16"/>
  <c r="AAF24" i="16"/>
  <c r="AAG24" i="16"/>
  <c r="AAH24" i="16"/>
  <c r="AAI24" i="16"/>
  <c r="AAJ24" i="16"/>
  <c r="AAK24" i="16"/>
  <c r="AAL24" i="16"/>
  <c r="AAM24" i="16"/>
  <c r="AAN24" i="16"/>
  <c r="AAO24" i="16"/>
  <c r="AAP24" i="16"/>
  <c r="AAQ24" i="16"/>
  <c r="AAR24" i="16"/>
  <c r="AAS24" i="16"/>
  <c r="AAT24" i="16"/>
  <c r="AAU24" i="16"/>
  <c r="AAV24" i="16"/>
  <c r="AAW24" i="16"/>
  <c r="AAX24" i="16"/>
  <c r="AAY24" i="16"/>
  <c r="AAZ24" i="16"/>
  <c r="ABA24" i="16"/>
  <c r="ABB24" i="16"/>
  <c r="ABC24" i="16"/>
  <c r="ABD24" i="16"/>
  <c r="ABE24" i="16"/>
  <c r="ABF24" i="16"/>
  <c r="ZQ25" i="16"/>
  <c r="ZR25" i="16"/>
  <c r="ZS25" i="16"/>
  <c r="ZT25" i="16"/>
  <c r="ZU25" i="16"/>
  <c r="ZV25" i="16"/>
  <c r="ZW25" i="16"/>
  <c r="ZX25" i="16"/>
  <c r="ZY25" i="16"/>
  <c r="ZZ25" i="16"/>
  <c r="AAA25" i="16"/>
  <c r="AAB25" i="16"/>
  <c r="AAC25" i="16"/>
  <c r="AAD25" i="16"/>
  <c r="AAE25" i="16"/>
  <c r="AAF25" i="16"/>
  <c r="AAG25" i="16"/>
  <c r="AAH25" i="16"/>
  <c r="AAI25" i="16"/>
  <c r="AAJ25" i="16"/>
  <c r="AAK25" i="16"/>
  <c r="AAL25" i="16"/>
  <c r="AAM25" i="16"/>
  <c r="AAN25" i="16"/>
  <c r="AAO25" i="16"/>
  <c r="AAP25" i="16"/>
  <c r="AAQ25" i="16"/>
  <c r="AAR25" i="16"/>
  <c r="AAS25" i="16"/>
  <c r="AAT25" i="16"/>
  <c r="AAU25" i="16"/>
  <c r="AAV25" i="16"/>
  <c r="AAW25" i="16"/>
  <c r="AAX25" i="16"/>
  <c r="AAY25" i="16"/>
  <c r="AAZ25" i="16"/>
  <c r="ABA25" i="16"/>
  <c r="ABB25" i="16"/>
  <c r="ABC25" i="16"/>
  <c r="ABD25" i="16"/>
  <c r="ABE25" i="16"/>
  <c r="ABF25" i="16"/>
  <c r="ZQ26" i="16"/>
  <c r="ZR26" i="16"/>
  <c r="ZS26" i="16"/>
  <c r="ZT26" i="16"/>
  <c r="ZU26" i="16"/>
  <c r="ZV26" i="16"/>
  <c r="ZW26" i="16"/>
  <c r="ZX26" i="16"/>
  <c r="ZY26" i="16"/>
  <c r="ZZ26" i="16"/>
  <c r="AAA26" i="16"/>
  <c r="AAB26" i="16"/>
  <c r="AAC26" i="16"/>
  <c r="AAD26" i="16"/>
  <c r="AAE26" i="16"/>
  <c r="AAF26" i="16"/>
  <c r="AAG26" i="16"/>
  <c r="AAH26" i="16"/>
  <c r="AAI26" i="16"/>
  <c r="AAJ26" i="16"/>
  <c r="AAK26" i="16"/>
  <c r="AAL26" i="16"/>
  <c r="AAM26" i="16"/>
  <c r="AAN26" i="16"/>
  <c r="AAO26" i="16"/>
  <c r="AAP26" i="16"/>
  <c r="AAQ26" i="16"/>
  <c r="AAR26" i="16"/>
  <c r="AAS26" i="16"/>
  <c r="AAT26" i="16"/>
  <c r="AAU26" i="16"/>
  <c r="AAV26" i="16"/>
  <c r="AAW26" i="16"/>
  <c r="AAX26" i="16"/>
  <c r="AAY26" i="16"/>
  <c r="AAZ26" i="16"/>
  <c r="ABA26" i="16"/>
  <c r="ABB26" i="16"/>
  <c r="ABC26" i="16"/>
  <c r="ABD26" i="16"/>
  <c r="ABE26" i="16"/>
  <c r="ABF26" i="16"/>
  <c r="ZQ27" i="16"/>
  <c r="ZR27" i="16"/>
  <c r="ZS27" i="16"/>
  <c r="ZT27" i="16"/>
  <c r="ZU27" i="16"/>
  <c r="ZV27" i="16"/>
  <c r="ZW27" i="16"/>
  <c r="ZX27" i="16"/>
  <c r="ZY27" i="16"/>
  <c r="ZZ27" i="16"/>
  <c r="AAA27" i="16"/>
  <c r="AAB27" i="16"/>
  <c r="AAC27" i="16"/>
  <c r="AAD27" i="16"/>
  <c r="AAE27" i="16"/>
  <c r="AAF27" i="16"/>
  <c r="AAG27" i="16"/>
  <c r="AAH27" i="16"/>
  <c r="AAI27" i="16"/>
  <c r="AAJ27" i="16"/>
  <c r="AAK27" i="16"/>
  <c r="AAL27" i="16"/>
  <c r="AAM27" i="16"/>
  <c r="AAN27" i="16"/>
  <c r="AAO27" i="16"/>
  <c r="AAP27" i="16"/>
  <c r="AAQ27" i="16"/>
  <c r="AAR27" i="16"/>
  <c r="AAS27" i="16"/>
  <c r="AAT27" i="16"/>
  <c r="AAU27" i="16"/>
  <c r="AAV27" i="16"/>
  <c r="AAW27" i="16"/>
  <c r="AAX27" i="16"/>
  <c r="AAY27" i="16"/>
  <c r="AAZ27" i="16"/>
  <c r="ABA27" i="16"/>
  <c r="ABB27" i="16"/>
  <c r="ABC27" i="16"/>
  <c r="ABD27" i="16"/>
  <c r="ABE27" i="16"/>
  <c r="ABF27" i="16"/>
  <c r="ZQ28" i="16"/>
  <c r="ZR28" i="16"/>
  <c r="ZS28" i="16"/>
  <c r="ZT28" i="16"/>
  <c r="ZU28" i="16"/>
  <c r="ZV28" i="16"/>
  <c r="ZW28" i="16"/>
  <c r="ZX28" i="16"/>
  <c r="ZY28" i="16"/>
  <c r="ZZ28" i="16"/>
  <c r="AAA28" i="16"/>
  <c r="AAB28" i="16"/>
  <c r="AAC28" i="16"/>
  <c r="AAD28" i="16"/>
  <c r="AAE28" i="16"/>
  <c r="AAF28" i="16"/>
  <c r="AAG28" i="16"/>
  <c r="AAH28" i="16"/>
  <c r="AAI28" i="16"/>
  <c r="AAJ28" i="16"/>
  <c r="AAK28" i="16"/>
  <c r="AAL28" i="16"/>
  <c r="AAM28" i="16"/>
  <c r="AAN28" i="16"/>
  <c r="AAO28" i="16"/>
  <c r="AAP28" i="16"/>
  <c r="AAQ28" i="16"/>
  <c r="AAR28" i="16"/>
  <c r="AAS28" i="16"/>
  <c r="AAT28" i="16"/>
  <c r="AAU28" i="16"/>
  <c r="AAV28" i="16"/>
  <c r="AAW28" i="16"/>
  <c r="AAX28" i="16"/>
  <c r="AAY28" i="16"/>
  <c r="AAZ28" i="16"/>
  <c r="ABA28" i="16"/>
  <c r="ABB28" i="16"/>
  <c r="ABC28" i="16"/>
  <c r="ABD28" i="16"/>
  <c r="ABE28" i="16"/>
  <c r="ABF28" i="16"/>
  <c r="ZP28" i="16"/>
  <c r="ZP27" i="16"/>
  <c r="ZP26" i="16"/>
  <c r="ZP25" i="16"/>
  <c r="ZP24" i="16"/>
  <c r="ZP23" i="16"/>
  <c r="ZP22" i="16"/>
  <c r="ZP21" i="16"/>
  <c r="ZP20" i="16"/>
  <c r="ZP19" i="16"/>
  <c r="ZP18" i="16"/>
  <c r="ZP17" i="16"/>
  <c r="ZP16" i="16"/>
  <c r="ZP15" i="16"/>
  <c r="ZP14" i="16"/>
  <c r="ZP13" i="16"/>
  <c r="ZP12" i="16"/>
  <c r="ZP11" i="16"/>
  <c r="ZP10" i="16"/>
  <c r="ZP9" i="16"/>
  <c r="ZP8" i="16"/>
  <c r="ZP7" i="16"/>
  <c r="ZP6" i="16"/>
  <c r="ZP5" i="16"/>
  <c r="ZP4" i="16"/>
  <c r="ZP3" i="16"/>
  <c r="XZ3" i="16"/>
  <c r="YA3" i="16"/>
  <c r="YB3" i="16"/>
  <c r="YC3" i="16"/>
  <c r="YD3" i="16"/>
  <c r="YE3" i="16"/>
  <c r="YF3" i="16"/>
  <c r="YG3" i="16"/>
  <c r="YH3" i="16"/>
  <c r="YI3" i="16"/>
  <c r="YJ3" i="16"/>
  <c r="YK3" i="16"/>
  <c r="YL3" i="16"/>
  <c r="YM3" i="16"/>
  <c r="YN3" i="16"/>
  <c r="YO3" i="16"/>
  <c r="YP3" i="16"/>
  <c r="YQ3" i="16"/>
  <c r="YR3" i="16"/>
  <c r="YS3" i="16"/>
  <c r="YT3" i="16"/>
  <c r="YU3" i="16"/>
  <c r="YV3" i="16"/>
  <c r="YW3" i="16"/>
  <c r="YX3" i="16"/>
  <c r="YY3" i="16"/>
  <c r="YZ3" i="16"/>
  <c r="ZA3" i="16"/>
  <c r="ZB3" i="16"/>
  <c r="ZC3" i="16"/>
  <c r="ZD3" i="16"/>
  <c r="ZE3" i="16"/>
  <c r="ZF3" i="16"/>
  <c r="ZG3" i="16"/>
  <c r="ZH3" i="16"/>
  <c r="ZI3" i="16"/>
  <c r="ZJ3" i="16"/>
  <c r="ZK3" i="16"/>
  <c r="ZL3" i="16"/>
  <c r="ZM3" i="16"/>
  <c r="ZN3" i="16"/>
  <c r="ZO3" i="16"/>
  <c r="XZ4" i="16"/>
  <c r="YA4" i="16"/>
  <c r="YB4" i="16"/>
  <c r="YC4" i="16"/>
  <c r="YD4" i="16"/>
  <c r="YE4" i="16"/>
  <c r="YF4" i="16"/>
  <c r="YG4" i="16"/>
  <c r="YH4" i="16"/>
  <c r="YI4" i="16"/>
  <c r="YJ4" i="16"/>
  <c r="YK4" i="16"/>
  <c r="YL4" i="16"/>
  <c r="YM4" i="16"/>
  <c r="YN4" i="16"/>
  <c r="YO4" i="16"/>
  <c r="YP4" i="16"/>
  <c r="YQ4" i="16"/>
  <c r="YR4" i="16"/>
  <c r="YS4" i="16"/>
  <c r="YT4" i="16"/>
  <c r="YU4" i="16"/>
  <c r="YV4" i="16"/>
  <c r="YW4" i="16"/>
  <c r="YX4" i="16"/>
  <c r="YY4" i="16"/>
  <c r="YZ4" i="16"/>
  <c r="ZA4" i="16"/>
  <c r="ZB4" i="16"/>
  <c r="ZC4" i="16"/>
  <c r="ZD4" i="16"/>
  <c r="ZE4" i="16"/>
  <c r="ZF4" i="16"/>
  <c r="ZG4" i="16"/>
  <c r="ZH4" i="16"/>
  <c r="ZI4" i="16"/>
  <c r="ZJ4" i="16"/>
  <c r="ZK4" i="16"/>
  <c r="ZL4" i="16"/>
  <c r="ZM4" i="16"/>
  <c r="ZN4" i="16"/>
  <c r="ZO4" i="16"/>
  <c r="XZ5" i="16"/>
  <c r="YA5" i="16"/>
  <c r="YB5" i="16"/>
  <c r="YC5" i="16"/>
  <c r="YD5" i="16"/>
  <c r="YE5" i="16"/>
  <c r="YF5" i="16"/>
  <c r="YG5" i="16"/>
  <c r="YH5" i="16"/>
  <c r="YI5" i="16"/>
  <c r="YJ5" i="16"/>
  <c r="YK5" i="16"/>
  <c r="YL5" i="16"/>
  <c r="YM5" i="16"/>
  <c r="YN5" i="16"/>
  <c r="YO5" i="16"/>
  <c r="YP5" i="16"/>
  <c r="YQ5" i="16"/>
  <c r="YR5" i="16"/>
  <c r="YS5" i="16"/>
  <c r="YT5" i="16"/>
  <c r="YU5" i="16"/>
  <c r="YV5" i="16"/>
  <c r="YW5" i="16"/>
  <c r="YX5" i="16"/>
  <c r="YY5" i="16"/>
  <c r="YZ5" i="16"/>
  <c r="ZA5" i="16"/>
  <c r="ZB5" i="16"/>
  <c r="ZC5" i="16"/>
  <c r="ZD5" i="16"/>
  <c r="ZE5" i="16"/>
  <c r="ZF5" i="16"/>
  <c r="ZG5" i="16"/>
  <c r="ZH5" i="16"/>
  <c r="ZI5" i="16"/>
  <c r="ZJ5" i="16"/>
  <c r="ZK5" i="16"/>
  <c r="ZL5" i="16"/>
  <c r="ZM5" i="16"/>
  <c r="ZN5" i="16"/>
  <c r="ZO5" i="16"/>
  <c r="XZ6" i="16"/>
  <c r="YA6" i="16"/>
  <c r="YB6" i="16"/>
  <c r="YC6" i="16"/>
  <c r="YD6" i="16"/>
  <c r="YE6" i="16"/>
  <c r="YF6" i="16"/>
  <c r="YG6" i="16"/>
  <c r="YH6" i="16"/>
  <c r="YI6" i="16"/>
  <c r="YJ6" i="16"/>
  <c r="YK6" i="16"/>
  <c r="YL6" i="16"/>
  <c r="YM6" i="16"/>
  <c r="YN6" i="16"/>
  <c r="YO6" i="16"/>
  <c r="YP6" i="16"/>
  <c r="YQ6" i="16"/>
  <c r="YR6" i="16"/>
  <c r="YS6" i="16"/>
  <c r="YT6" i="16"/>
  <c r="YU6" i="16"/>
  <c r="YV6" i="16"/>
  <c r="YW6" i="16"/>
  <c r="YX6" i="16"/>
  <c r="YY6" i="16"/>
  <c r="YZ6" i="16"/>
  <c r="ZA6" i="16"/>
  <c r="ZB6" i="16"/>
  <c r="ZC6" i="16"/>
  <c r="ZD6" i="16"/>
  <c r="ZE6" i="16"/>
  <c r="ZF6" i="16"/>
  <c r="ZG6" i="16"/>
  <c r="ZH6" i="16"/>
  <c r="ZI6" i="16"/>
  <c r="ZJ6" i="16"/>
  <c r="ZK6" i="16"/>
  <c r="ZL6" i="16"/>
  <c r="ZM6" i="16"/>
  <c r="ZN6" i="16"/>
  <c r="ZO6" i="16"/>
  <c r="XZ7" i="16"/>
  <c r="YA7" i="16"/>
  <c r="YB7" i="16"/>
  <c r="YC7" i="16"/>
  <c r="YD7" i="16"/>
  <c r="YE7" i="16"/>
  <c r="YF7" i="16"/>
  <c r="YG7" i="16"/>
  <c r="YH7" i="16"/>
  <c r="YI7" i="16"/>
  <c r="YJ7" i="16"/>
  <c r="YK7" i="16"/>
  <c r="YL7" i="16"/>
  <c r="YM7" i="16"/>
  <c r="YN7" i="16"/>
  <c r="YO7" i="16"/>
  <c r="YP7" i="16"/>
  <c r="YQ7" i="16"/>
  <c r="YR7" i="16"/>
  <c r="YS7" i="16"/>
  <c r="YT7" i="16"/>
  <c r="YU7" i="16"/>
  <c r="YV7" i="16"/>
  <c r="YW7" i="16"/>
  <c r="YX7" i="16"/>
  <c r="YY7" i="16"/>
  <c r="YZ7" i="16"/>
  <c r="ZA7" i="16"/>
  <c r="ZB7" i="16"/>
  <c r="ZC7" i="16"/>
  <c r="ZD7" i="16"/>
  <c r="ZE7" i="16"/>
  <c r="ZF7" i="16"/>
  <c r="ZG7" i="16"/>
  <c r="ZH7" i="16"/>
  <c r="ZI7" i="16"/>
  <c r="ZJ7" i="16"/>
  <c r="ZK7" i="16"/>
  <c r="ZL7" i="16"/>
  <c r="ZM7" i="16"/>
  <c r="ZN7" i="16"/>
  <c r="ZO7" i="16"/>
  <c r="XZ8" i="16"/>
  <c r="YA8" i="16"/>
  <c r="YB8" i="16"/>
  <c r="YC8" i="16"/>
  <c r="YD8" i="16"/>
  <c r="YE8" i="16"/>
  <c r="YF8" i="16"/>
  <c r="YG8" i="16"/>
  <c r="YH8" i="16"/>
  <c r="YI8" i="16"/>
  <c r="YJ8" i="16"/>
  <c r="YK8" i="16"/>
  <c r="YL8" i="16"/>
  <c r="YM8" i="16"/>
  <c r="YN8" i="16"/>
  <c r="YO8" i="16"/>
  <c r="YP8" i="16"/>
  <c r="YQ8" i="16"/>
  <c r="YR8" i="16"/>
  <c r="YS8" i="16"/>
  <c r="YT8" i="16"/>
  <c r="YU8" i="16"/>
  <c r="YV8" i="16"/>
  <c r="YW8" i="16"/>
  <c r="YX8" i="16"/>
  <c r="YY8" i="16"/>
  <c r="YZ8" i="16"/>
  <c r="ZA8" i="16"/>
  <c r="ZB8" i="16"/>
  <c r="ZC8" i="16"/>
  <c r="ZD8" i="16"/>
  <c r="ZE8" i="16"/>
  <c r="ZF8" i="16"/>
  <c r="ZG8" i="16"/>
  <c r="ZH8" i="16"/>
  <c r="ZI8" i="16"/>
  <c r="ZJ8" i="16"/>
  <c r="ZK8" i="16"/>
  <c r="ZL8" i="16"/>
  <c r="ZM8" i="16"/>
  <c r="ZN8" i="16"/>
  <c r="ZO8" i="16"/>
  <c r="XZ9" i="16"/>
  <c r="YA9" i="16"/>
  <c r="YB9" i="16"/>
  <c r="YC9" i="16"/>
  <c r="YD9" i="16"/>
  <c r="YE9" i="16"/>
  <c r="YF9" i="16"/>
  <c r="YG9" i="16"/>
  <c r="YH9" i="16"/>
  <c r="YI9" i="16"/>
  <c r="YJ9" i="16"/>
  <c r="YK9" i="16"/>
  <c r="YL9" i="16"/>
  <c r="YM9" i="16"/>
  <c r="YN9" i="16"/>
  <c r="YO9" i="16"/>
  <c r="YP9" i="16"/>
  <c r="YQ9" i="16"/>
  <c r="YR9" i="16"/>
  <c r="YS9" i="16"/>
  <c r="YT9" i="16"/>
  <c r="YU9" i="16"/>
  <c r="YV9" i="16"/>
  <c r="YW9" i="16"/>
  <c r="YX9" i="16"/>
  <c r="YY9" i="16"/>
  <c r="YZ9" i="16"/>
  <c r="ZA9" i="16"/>
  <c r="ZB9" i="16"/>
  <c r="ZC9" i="16"/>
  <c r="ZD9" i="16"/>
  <c r="ZE9" i="16"/>
  <c r="ZF9" i="16"/>
  <c r="ZG9" i="16"/>
  <c r="ZH9" i="16"/>
  <c r="ZI9" i="16"/>
  <c r="ZJ9" i="16"/>
  <c r="ZK9" i="16"/>
  <c r="ZL9" i="16"/>
  <c r="ZM9" i="16"/>
  <c r="ZN9" i="16"/>
  <c r="ZO9" i="16"/>
  <c r="XZ10" i="16"/>
  <c r="YA10" i="16"/>
  <c r="YB10" i="16"/>
  <c r="YC10" i="16"/>
  <c r="YD10" i="16"/>
  <c r="YE10" i="16"/>
  <c r="YF10" i="16"/>
  <c r="YG10" i="16"/>
  <c r="YH10" i="16"/>
  <c r="YI10" i="16"/>
  <c r="YJ10" i="16"/>
  <c r="YK10" i="16"/>
  <c r="YL10" i="16"/>
  <c r="YM10" i="16"/>
  <c r="YN10" i="16"/>
  <c r="YO10" i="16"/>
  <c r="YP10" i="16"/>
  <c r="YQ10" i="16"/>
  <c r="YR10" i="16"/>
  <c r="YS10" i="16"/>
  <c r="YT10" i="16"/>
  <c r="YU10" i="16"/>
  <c r="YV10" i="16"/>
  <c r="YW10" i="16"/>
  <c r="YX10" i="16"/>
  <c r="YY10" i="16"/>
  <c r="YZ10" i="16"/>
  <c r="ZA10" i="16"/>
  <c r="ZB10" i="16"/>
  <c r="ZC10" i="16"/>
  <c r="ZD10" i="16"/>
  <c r="ZE10" i="16"/>
  <c r="ZF10" i="16"/>
  <c r="ZG10" i="16"/>
  <c r="ZH10" i="16"/>
  <c r="ZI10" i="16"/>
  <c r="ZJ10" i="16"/>
  <c r="ZK10" i="16"/>
  <c r="ZL10" i="16"/>
  <c r="ZM10" i="16"/>
  <c r="ZN10" i="16"/>
  <c r="ZO10" i="16"/>
  <c r="XZ11" i="16"/>
  <c r="YA11" i="16"/>
  <c r="YB11" i="16"/>
  <c r="YC11" i="16"/>
  <c r="YD11" i="16"/>
  <c r="YE11" i="16"/>
  <c r="YF11" i="16"/>
  <c r="YG11" i="16"/>
  <c r="YH11" i="16"/>
  <c r="YI11" i="16"/>
  <c r="YJ11" i="16"/>
  <c r="YK11" i="16"/>
  <c r="YL11" i="16"/>
  <c r="YM11" i="16"/>
  <c r="YN11" i="16"/>
  <c r="YO11" i="16"/>
  <c r="YP11" i="16"/>
  <c r="YQ11" i="16"/>
  <c r="YR11" i="16"/>
  <c r="YS11" i="16"/>
  <c r="YT11" i="16"/>
  <c r="YU11" i="16"/>
  <c r="YV11" i="16"/>
  <c r="YW11" i="16"/>
  <c r="YX11" i="16"/>
  <c r="YY11" i="16"/>
  <c r="YZ11" i="16"/>
  <c r="ZA11" i="16"/>
  <c r="ZB11" i="16"/>
  <c r="ZC11" i="16"/>
  <c r="ZD11" i="16"/>
  <c r="ZE11" i="16"/>
  <c r="ZF11" i="16"/>
  <c r="ZG11" i="16"/>
  <c r="ZH11" i="16"/>
  <c r="ZI11" i="16"/>
  <c r="ZJ11" i="16"/>
  <c r="ZK11" i="16"/>
  <c r="ZL11" i="16"/>
  <c r="ZM11" i="16"/>
  <c r="ZN11" i="16"/>
  <c r="ZO11" i="16"/>
  <c r="XZ12" i="16"/>
  <c r="YA12" i="16"/>
  <c r="YB12" i="16"/>
  <c r="YC12" i="16"/>
  <c r="YD12" i="16"/>
  <c r="YE12" i="16"/>
  <c r="YF12" i="16"/>
  <c r="YG12" i="16"/>
  <c r="YH12" i="16"/>
  <c r="YI12" i="16"/>
  <c r="YJ12" i="16"/>
  <c r="YK12" i="16"/>
  <c r="YL12" i="16"/>
  <c r="YM12" i="16"/>
  <c r="YN12" i="16"/>
  <c r="YO12" i="16"/>
  <c r="YP12" i="16"/>
  <c r="YQ12" i="16"/>
  <c r="YR12" i="16"/>
  <c r="YS12" i="16"/>
  <c r="YT12" i="16"/>
  <c r="YU12" i="16"/>
  <c r="YV12" i="16"/>
  <c r="YW12" i="16"/>
  <c r="YX12" i="16"/>
  <c r="YY12" i="16"/>
  <c r="YZ12" i="16"/>
  <c r="ZA12" i="16"/>
  <c r="ZB12" i="16"/>
  <c r="ZC12" i="16"/>
  <c r="ZD12" i="16"/>
  <c r="ZE12" i="16"/>
  <c r="ZF12" i="16"/>
  <c r="ZG12" i="16"/>
  <c r="ZH12" i="16"/>
  <c r="ZI12" i="16"/>
  <c r="ZJ12" i="16"/>
  <c r="ZK12" i="16"/>
  <c r="ZL12" i="16"/>
  <c r="ZM12" i="16"/>
  <c r="ZN12" i="16"/>
  <c r="ZO12" i="16"/>
  <c r="XZ13" i="16"/>
  <c r="YA13" i="16"/>
  <c r="YB13" i="16"/>
  <c r="YC13" i="16"/>
  <c r="YD13" i="16"/>
  <c r="YE13" i="16"/>
  <c r="YF13" i="16"/>
  <c r="YG13" i="16"/>
  <c r="YH13" i="16"/>
  <c r="YI13" i="16"/>
  <c r="YJ13" i="16"/>
  <c r="YK13" i="16"/>
  <c r="YL13" i="16"/>
  <c r="YM13" i="16"/>
  <c r="YN13" i="16"/>
  <c r="YO13" i="16"/>
  <c r="YP13" i="16"/>
  <c r="YQ13" i="16"/>
  <c r="YR13" i="16"/>
  <c r="YS13" i="16"/>
  <c r="YT13" i="16"/>
  <c r="YU13" i="16"/>
  <c r="YV13" i="16"/>
  <c r="YW13" i="16"/>
  <c r="YX13" i="16"/>
  <c r="YY13" i="16"/>
  <c r="YZ13" i="16"/>
  <c r="ZA13" i="16"/>
  <c r="ZB13" i="16"/>
  <c r="ZC13" i="16"/>
  <c r="ZD13" i="16"/>
  <c r="ZE13" i="16"/>
  <c r="ZF13" i="16"/>
  <c r="ZG13" i="16"/>
  <c r="ZH13" i="16"/>
  <c r="ZI13" i="16"/>
  <c r="ZJ13" i="16"/>
  <c r="ZK13" i="16"/>
  <c r="ZL13" i="16"/>
  <c r="ZM13" i="16"/>
  <c r="ZN13" i="16"/>
  <c r="ZO13" i="16"/>
  <c r="XZ14" i="16"/>
  <c r="YA14" i="16"/>
  <c r="YB14" i="16"/>
  <c r="YC14" i="16"/>
  <c r="YD14" i="16"/>
  <c r="YE14" i="16"/>
  <c r="YF14" i="16"/>
  <c r="YG14" i="16"/>
  <c r="YH14" i="16"/>
  <c r="YI14" i="16"/>
  <c r="YJ14" i="16"/>
  <c r="YK14" i="16"/>
  <c r="YL14" i="16"/>
  <c r="YM14" i="16"/>
  <c r="YN14" i="16"/>
  <c r="YO14" i="16"/>
  <c r="YP14" i="16"/>
  <c r="YQ14" i="16"/>
  <c r="YR14" i="16"/>
  <c r="YS14" i="16"/>
  <c r="YT14" i="16"/>
  <c r="YU14" i="16"/>
  <c r="YV14" i="16"/>
  <c r="YW14" i="16"/>
  <c r="YX14" i="16"/>
  <c r="YY14" i="16"/>
  <c r="YZ14" i="16"/>
  <c r="ZA14" i="16"/>
  <c r="ZB14" i="16"/>
  <c r="ZC14" i="16"/>
  <c r="ZD14" i="16"/>
  <c r="ZE14" i="16"/>
  <c r="ZF14" i="16"/>
  <c r="ZG14" i="16"/>
  <c r="ZH14" i="16"/>
  <c r="ZI14" i="16"/>
  <c r="ZJ14" i="16"/>
  <c r="ZK14" i="16"/>
  <c r="ZL14" i="16"/>
  <c r="ZM14" i="16"/>
  <c r="ZN14" i="16"/>
  <c r="ZO14" i="16"/>
  <c r="XZ15" i="16"/>
  <c r="YA15" i="16"/>
  <c r="YB15" i="16"/>
  <c r="YC15" i="16"/>
  <c r="YD15" i="16"/>
  <c r="YE15" i="16"/>
  <c r="YF15" i="16"/>
  <c r="YG15" i="16"/>
  <c r="YH15" i="16"/>
  <c r="YI15" i="16"/>
  <c r="YJ15" i="16"/>
  <c r="YK15" i="16"/>
  <c r="YL15" i="16"/>
  <c r="YM15" i="16"/>
  <c r="YN15" i="16"/>
  <c r="YO15" i="16"/>
  <c r="YP15" i="16"/>
  <c r="YQ15" i="16"/>
  <c r="YR15" i="16"/>
  <c r="YS15" i="16"/>
  <c r="YT15" i="16"/>
  <c r="YU15" i="16"/>
  <c r="YV15" i="16"/>
  <c r="YW15" i="16"/>
  <c r="YX15" i="16"/>
  <c r="YY15" i="16"/>
  <c r="YZ15" i="16"/>
  <c r="ZA15" i="16"/>
  <c r="ZB15" i="16"/>
  <c r="ZC15" i="16"/>
  <c r="ZD15" i="16"/>
  <c r="ZE15" i="16"/>
  <c r="ZF15" i="16"/>
  <c r="ZG15" i="16"/>
  <c r="ZH15" i="16"/>
  <c r="ZI15" i="16"/>
  <c r="ZJ15" i="16"/>
  <c r="ZK15" i="16"/>
  <c r="ZL15" i="16"/>
  <c r="ZM15" i="16"/>
  <c r="ZN15" i="16"/>
  <c r="ZO15" i="16"/>
  <c r="XZ16" i="16"/>
  <c r="YA16" i="16"/>
  <c r="YB16" i="16"/>
  <c r="YC16" i="16"/>
  <c r="YD16" i="16"/>
  <c r="YE16" i="16"/>
  <c r="YF16" i="16"/>
  <c r="YG16" i="16"/>
  <c r="YH16" i="16"/>
  <c r="YI16" i="16"/>
  <c r="YJ16" i="16"/>
  <c r="YK16" i="16"/>
  <c r="YL16" i="16"/>
  <c r="YM16" i="16"/>
  <c r="YN16" i="16"/>
  <c r="YO16" i="16"/>
  <c r="YP16" i="16"/>
  <c r="YQ16" i="16"/>
  <c r="YR16" i="16"/>
  <c r="YS16" i="16"/>
  <c r="YT16" i="16"/>
  <c r="YU16" i="16"/>
  <c r="YV16" i="16"/>
  <c r="YW16" i="16"/>
  <c r="YX16" i="16"/>
  <c r="YY16" i="16"/>
  <c r="YZ16" i="16"/>
  <c r="ZA16" i="16"/>
  <c r="ZB16" i="16"/>
  <c r="ZC16" i="16"/>
  <c r="ZD16" i="16"/>
  <c r="ZE16" i="16"/>
  <c r="ZF16" i="16"/>
  <c r="ZG16" i="16"/>
  <c r="ZH16" i="16"/>
  <c r="ZI16" i="16"/>
  <c r="ZJ16" i="16"/>
  <c r="ZK16" i="16"/>
  <c r="ZL16" i="16"/>
  <c r="ZM16" i="16"/>
  <c r="ZN16" i="16"/>
  <c r="ZO16" i="16"/>
  <c r="XZ17" i="16"/>
  <c r="YA17" i="16"/>
  <c r="YB17" i="16"/>
  <c r="YC17" i="16"/>
  <c r="YD17" i="16"/>
  <c r="YE17" i="16"/>
  <c r="YF17" i="16"/>
  <c r="YG17" i="16"/>
  <c r="YH17" i="16"/>
  <c r="YI17" i="16"/>
  <c r="YJ17" i="16"/>
  <c r="YK17" i="16"/>
  <c r="YL17" i="16"/>
  <c r="YM17" i="16"/>
  <c r="YN17" i="16"/>
  <c r="YO17" i="16"/>
  <c r="YP17" i="16"/>
  <c r="YQ17" i="16"/>
  <c r="YR17" i="16"/>
  <c r="YS17" i="16"/>
  <c r="YT17" i="16"/>
  <c r="YU17" i="16"/>
  <c r="YV17" i="16"/>
  <c r="YW17" i="16"/>
  <c r="YX17" i="16"/>
  <c r="YY17" i="16"/>
  <c r="YZ17" i="16"/>
  <c r="ZA17" i="16"/>
  <c r="ZB17" i="16"/>
  <c r="ZC17" i="16"/>
  <c r="ZD17" i="16"/>
  <c r="ZE17" i="16"/>
  <c r="ZF17" i="16"/>
  <c r="ZG17" i="16"/>
  <c r="ZH17" i="16"/>
  <c r="ZI17" i="16"/>
  <c r="ZJ17" i="16"/>
  <c r="ZK17" i="16"/>
  <c r="ZL17" i="16"/>
  <c r="ZM17" i="16"/>
  <c r="ZN17" i="16"/>
  <c r="ZO17" i="16"/>
  <c r="XZ18" i="16"/>
  <c r="YA18" i="16"/>
  <c r="YB18" i="16"/>
  <c r="YC18" i="16"/>
  <c r="YD18" i="16"/>
  <c r="YE18" i="16"/>
  <c r="YF18" i="16"/>
  <c r="YG18" i="16"/>
  <c r="YH18" i="16"/>
  <c r="YI18" i="16"/>
  <c r="YJ18" i="16"/>
  <c r="YK18" i="16"/>
  <c r="YL18" i="16"/>
  <c r="YM18" i="16"/>
  <c r="YN18" i="16"/>
  <c r="YO18" i="16"/>
  <c r="YP18" i="16"/>
  <c r="YQ18" i="16"/>
  <c r="YR18" i="16"/>
  <c r="YS18" i="16"/>
  <c r="YT18" i="16"/>
  <c r="YU18" i="16"/>
  <c r="YV18" i="16"/>
  <c r="YW18" i="16"/>
  <c r="YX18" i="16"/>
  <c r="YY18" i="16"/>
  <c r="YZ18" i="16"/>
  <c r="ZA18" i="16"/>
  <c r="ZB18" i="16"/>
  <c r="ZC18" i="16"/>
  <c r="ZD18" i="16"/>
  <c r="ZE18" i="16"/>
  <c r="ZF18" i="16"/>
  <c r="ZG18" i="16"/>
  <c r="ZH18" i="16"/>
  <c r="ZI18" i="16"/>
  <c r="ZJ18" i="16"/>
  <c r="ZK18" i="16"/>
  <c r="ZL18" i="16"/>
  <c r="ZM18" i="16"/>
  <c r="ZN18" i="16"/>
  <c r="ZO18" i="16"/>
  <c r="XZ19" i="16"/>
  <c r="YA19" i="16"/>
  <c r="YB19" i="16"/>
  <c r="YC19" i="16"/>
  <c r="YD19" i="16"/>
  <c r="YE19" i="16"/>
  <c r="YF19" i="16"/>
  <c r="YG19" i="16"/>
  <c r="YH19" i="16"/>
  <c r="YI19" i="16"/>
  <c r="YJ19" i="16"/>
  <c r="YK19" i="16"/>
  <c r="YL19" i="16"/>
  <c r="YM19" i="16"/>
  <c r="YN19" i="16"/>
  <c r="YO19" i="16"/>
  <c r="YP19" i="16"/>
  <c r="YQ19" i="16"/>
  <c r="YR19" i="16"/>
  <c r="YS19" i="16"/>
  <c r="YT19" i="16"/>
  <c r="YU19" i="16"/>
  <c r="YV19" i="16"/>
  <c r="YW19" i="16"/>
  <c r="YX19" i="16"/>
  <c r="YY19" i="16"/>
  <c r="YZ19" i="16"/>
  <c r="ZA19" i="16"/>
  <c r="ZB19" i="16"/>
  <c r="ZC19" i="16"/>
  <c r="ZD19" i="16"/>
  <c r="ZE19" i="16"/>
  <c r="ZF19" i="16"/>
  <c r="ZG19" i="16"/>
  <c r="ZH19" i="16"/>
  <c r="ZI19" i="16"/>
  <c r="ZJ19" i="16"/>
  <c r="ZK19" i="16"/>
  <c r="ZL19" i="16"/>
  <c r="ZM19" i="16"/>
  <c r="ZN19" i="16"/>
  <c r="ZO19" i="16"/>
  <c r="XZ20" i="16"/>
  <c r="YA20" i="16"/>
  <c r="YB20" i="16"/>
  <c r="YC20" i="16"/>
  <c r="YD20" i="16"/>
  <c r="YE20" i="16"/>
  <c r="YF20" i="16"/>
  <c r="YG20" i="16"/>
  <c r="YH20" i="16"/>
  <c r="YI20" i="16"/>
  <c r="YJ20" i="16"/>
  <c r="YK20" i="16"/>
  <c r="YL20" i="16"/>
  <c r="YM20" i="16"/>
  <c r="YN20" i="16"/>
  <c r="YO20" i="16"/>
  <c r="YP20" i="16"/>
  <c r="YQ20" i="16"/>
  <c r="YR20" i="16"/>
  <c r="YS20" i="16"/>
  <c r="YT20" i="16"/>
  <c r="YU20" i="16"/>
  <c r="YV20" i="16"/>
  <c r="YW20" i="16"/>
  <c r="YX20" i="16"/>
  <c r="YY20" i="16"/>
  <c r="YZ20" i="16"/>
  <c r="ZA20" i="16"/>
  <c r="ZB20" i="16"/>
  <c r="ZC20" i="16"/>
  <c r="ZD20" i="16"/>
  <c r="ZE20" i="16"/>
  <c r="ZF20" i="16"/>
  <c r="ZG20" i="16"/>
  <c r="ZH20" i="16"/>
  <c r="ZI20" i="16"/>
  <c r="ZJ20" i="16"/>
  <c r="ZK20" i="16"/>
  <c r="ZL20" i="16"/>
  <c r="ZM20" i="16"/>
  <c r="ZN20" i="16"/>
  <c r="ZO20" i="16"/>
  <c r="XZ21" i="16"/>
  <c r="YA21" i="16"/>
  <c r="YB21" i="16"/>
  <c r="YC21" i="16"/>
  <c r="YD21" i="16"/>
  <c r="YE21" i="16"/>
  <c r="YF21" i="16"/>
  <c r="YG21" i="16"/>
  <c r="YH21" i="16"/>
  <c r="YI21" i="16"/>
  <c r="YJ21" i="16"/>
  <c r="YK21" i="16"/>
  <c r="YL21" i="16"/>
  <c r="YM21" i="16"/>
  <c r="YN21" i="16"/>
  <c r="YO21" i="16"/>
  <c r="YP21" i="16"/>
  <c r="YQ21" i="16"/>
  <c r="YR21" i="16"/>
  <c r="YS21" i="16"/>
  <c r="YT21" i="16"/>
  <c r="YU21" i="16"/>
  <c r="YV21" i="16"/>
  <c r="YW21" i="16"/>
  <c r="YX21" i="16"/>
  <c r="YY21" i="16"/>
  <c r="YZ21" i="16"/>
  <c r="ZA21" i="16"/>
  <c r="ZB21" i="16"/>
  <c r="ZC21" i="16"/>
  <c r="ZD21" i="16"/>
  <c r="ZE21" i="16"/>
  <c r="ZF21" i="16"/>
  <c r="ZG21" i="16"/>
  <c r="ZH21" i="16"/>
  <c r="ZI21" i="16"/>
  <c r="ZJ21" i="16"/>
  <c r="ZK21" i="16"/>
  <c r="ZL21" i="16"/>
  <c r="ZM21" i="16"/>
  <c r="ZN21" i="16"/>
  <c r="ZO21" i="16"/>
  <c r="XZ22" i="16"/>
  <c r="YA22" i="16"/>
  <c r="YB22" i="16"/>
  <c r="YC22" i="16"/>
  <c r="YD22" i="16"/>
  <c r="YE22" i="16"/>
  <c r="YF22" i="16"/>
  <c r="YG22" i="16"/>
  <c r="YH22" i="16"/>
  <c r="YI22" i="16"/>
  <c r="YJ22" i="16"/>
  <c r="YK22" i="16"/>
  <c r="YL22" i="16"/>
  <c r="YM22" i="16"/>
  <c r="YN22" i="16"/>
  <c r="YO22" i="16"/>
  <c r="YP22" i="16"/>
  <c r="YQ22" i="16"/>
  <c r="YR22" i="16"/>
  <c r="YS22" i="16"/>
  <c r="YT22" i="16"/>
  <c r="YU22" i="16"/>
  <c r="YV22" i="16"/>
  <c r="YW22" i="16"/>
  <c r="YX22" i="16"/>
  <c r="YY22" i="16"/>
  <c r="YZ22" i="16"/>
  <c r="ZA22" i="16"/>
  <c r="ZB22" i="16"/>
  <c r="ZC22" i="16"/>
  <c r="ZD22" i="16"/>
  <c r="ZE22" i="16"/>
  <c r="ZF22" i="16"/>
  <c r="ZG22" i="16"/>
  <c r="ZH22" i="16"/>
  <c r="ZI22" i="16"/>
  <c r="ZJ22" i="16"/>
  <c r="ZK22" i="16"/>
  <c r="ZL22" i="16"/>
  <c r="ZM22" i="16"/>
  <c r="ZN22" i="16"/>
  <c r="ZO22" i="16"/>
  <c r="XZ23" i="16"/>
  <c r="YA23" i="16"/>
  <c r="YB23" i="16"/>
  <c r="YC23" i="16"/>
  <c r="YD23" i="16"/>
  <c r="YE23" i="16"/>
  <c r="YF23" i="16"/>
  <c r="YG23" i="16"/>
  <c r="YH23" i="16"/>
  <c r="YI23" i="16"/>
  <c r="YJ23" i="16"/>
  <c r="YK23" i="16"/>
  <c r="YL23" i="16"/>
  <c r="YM23" i="16"/>
  <c r="YN23" i="16"/>
  <c r="YO23" i="16"/>
  <c r="YP23" i="16"/>
  <c r="YQ23" i="16"/>
  <c r="YR23" i="16"/>
  <c r="YS23" i="16"/>
  <c r="YT23" i="16"/>
  <c r="YU23" i="16"/>
  <c r="YV23" i="16"/>
  <c r="YW23" i="16"/>
  <c r="YX23" i="16"/>
  <c r="YY23" i="16"/>
  <c r="YZ23" i="16"/>
  <c r="ZA23" i="16"/>
  <c r="ZB23" i="16"/>
  <c r="ZC23" i="16"/>
  <c r="ZD23" i="16"/>
  <c r="ZE23" i="16"/>
  <c r="ZF23" i="16"/>
  <c r="ZG23" i="16"/>
  <c r="ZH23" i="16"/>
  <c r="ZI23" i="16"/>
  <c r="ZJ23" i="16"/>
  <c r="ZK23" i="16"/>
  <c r="ZL23" i="16"/>
  <c r="ZM23" i="16"/>
  <c r="ZN23" i="16"/>
  <c r="ZO23" i="16"/>
  <c r="XZ24" i="16"/>
  <c r="YA24" i="16"/>
  <c r="YB24" i="16"/>
  <c r="YC24" i="16"/>
  <c r="YD24" i="16"/>
  <c r="YE24" i="16"/>
  <c r="YF24" i="16"/>
  <c r="YG24" i="16"/>
  <c r="YH24" i="16"/>
  <c r="YI24" i="16"/>
  <c r="YJ24" i="16"/>
  <c r="YK24" i="16"/>
  <c r="YL24" i="16"/>
  <c r="YM24" i="16"/>
  <c r="YN24" i="16"/>
  <c r="YO24" i="16"/>
  <c r="YP24" i="16"/>
  <c r="YQ24" i="16"/>
  <c r="YR24" i="16"/>
  <c r="YS24" i="16"/>
  <c r="YT24" i="16"/>
  <c r="YU24" i="16"/>
  <c r="YV24" i="16"/>
  <c r="YW24" i="16"/>
  <c r="YX24" i="16"/>
  <c r="YY24" i="16"/>
  <c r="YZ24" i="16"/>
  <c r="ZA24" i="16"/>
  <c r="ZB24" i="16"/>
  <c r="ZC24" i="16"/>
  <c r="ZD24" i="16"/>
  <c r="ZE24" i="16"/>
  <c r="ZF24" i="16"/>
  <c r="ZG24" i="16"/>
  <c r="ZH24" i="16"/>
  <c r="ZI24" i="16"/>
  <c r="ZJ24" i="16"/>
  <c r="ZK24" i="16"/>
  <c r="ZL24" i="16"/>
  <c r="ZM24" i="16"/>
  <c r="ZN24" i="16"/>
  <c r="ZO24" i="16"/>
  <c r="XZ25" i="16"/>
  <c r="YA25" i="16"/>
  <c r="YB25" i="16"/>
  <c r="YC25" i="16"/>
  <c r="YD25" i="16"/>
  <c r="YE25" i="16"/>
  <c r="YF25" i="16"/>
  <c r="YG25" i="16"/>
  <c r="YH25" i="16"/>
  <c r="YI25" i="16"/>
  <c r="YJ25" i="16"/>
  <c r="YK25" i="16"/>
  <c r="YL25" i="16"/>
  <c r="YM25" i="16"/>
  <c r="YN25" i="16"/>
  <c r="YO25" i="16"/>
  <c r="YP25" i="16"/>
  <c r="YQ25" i="16"/>
  <c r="YR25" i="16"/>
  <c r="YS25" i="16"/>
  <c r="YT25" i="16"/>
  <c r="YU25" i="16"/>
  <c r="YV25" i="16"/>
  <c r="YW25" i="16"/>
  <c r="YX25" i="16"/>
  <c r="YY25" i="16"/>
  <c r="YZ25" i="16"/>
  <c r="ZA25" i="16"/>
  <c r="ZB25" i="16"/>
  <c r="ZC25" i="16"/>
  <c r="ZD25" i="16"/>
  <c r="ZE25" i="16"/>
  <c r="ZF25" i="16"/>
  <c r="ZG25" i="16"/>
  <c r="ZH25" i="16"/>
  <c r="ZI25" i="16"/>
  <c r="ZJ25" i="16"/>
  <c r="ZK25" i="16"/>
  <c r="ZL25" i="16"/>
  <c r="ZM25" i="16"/>
  <c r="ZN25" i="16"/>
  <c r="ZO25" i="16"/>
  <c r="XZ26" i="16"/>
  <c r="YA26" i="16"/>
  <c r="YB26" i="16"/>
  <c r="YC26" i="16"/>
  <c r="YD26" i="16"/>
  <c r="YE26" i="16"/>
  <c r="YF26" i="16"/>
  <c r="YG26" i="16"/>
  <c r="YH26" i="16"/>
  <c r="YI26" i="16"/>
  <c r="YJ26" i="16"/>
  <c r="YK26" i="16"/>
  <c r="YL26" i="16"/>
  <c r="YM26" i="16"/>
  <c r="YN26" i="16"/>
  <c r="YO26" i="16"/>
  <c r="YP26" i="16"/>
  <c r="YQ26" i="16"/>
  <c r="YR26" i="16"/>
  <c r="YS26" i="16"/>
  <c r="YT26" i="16"/>
  <c r="YU26" i="16"/>
  <c r="YV26" i="16"/>
  <c r="YW26" i="16"/>
  <c r="YX26" i="16"/>
  <c r="YY26" i="16"/>
  <c r="YZ26" i="16"/>
  <c r="ZA26" i="16"/>
  <c r="ZB26" i="16"/>
  <c r="ZC26" i="16"/>
  <c r="ZD26" i="16"/>
  <c r="ZE26" i="16"/>
  <c r="ZF26" i="16"/>
  <c r="ZG26" i="16"/>
  <c r="ZH26" i="16"/>
  <c r="ZI26" i="16"/>
  <c r="ZJ26" i="16"/>
  <c r="ZK26" i="16"/>
  <c r="ZL26" i="16"/>
  <c r="ZM26" i="16"/>
  <c r="ZN26" i="16"/>
  <c r="ZO26" i="16"/>
  <c r="XZ27" i="16"/>
  <c r="YA27" i="16"/>
  <c r="YB27" i="16"/>
  <c r="YC27" i="16"/>
  <c r="YD27" i="16"/>
  <c r="YE27" i="16"/>
  <c r="YF27" i="16"/>
  <c r="YG27" i="16"/>
  <c r="YH27" i="16"/>
  <c r="YI27" i="16"/>
  <c r="YJ27" i="16"/>
  <c r="YK27" i="16"/>
  <c r="YL27" i="16"/>
  <c r="YM27" i="16"/>
  <c r="YN27" i="16"/>
  <c r="YO27" i="16"/>
  <c r="YP27" i="16"/>
  <c r="YQ27" i="16"/>
  <c r="YR27" i="16"/>
  <c r="YS27" i="16"/>
  <c r="YT27" i="16"/>
  <c r="YU27" i="16"/>
  <c r="YV27" i="16"/>
  <c r="YW27" i="16"/>
  <c r="YX27" i="16"/>
  <c r="YY27" i="16"/>
  <c r="YZ27" i="16"/>
  <c r="ZA27" i="16"/>
  <c r="ZB27" i="16"/>
  <c r="ZC27" i="16"/>
  <c r="ZD27" i="16"/>
  <c r="ZE27" i="16"/>
  <c r="ZF27" i="16"/>
  <c r="ZG27" i="16"/>
  <c r="ZH27" i="16"/>
  <c r="ZI27" i="16"/>
  <c r="ZJ27" i="16"/>
  <c r="ZK27" i="16"/>
  <c r="ZL27" i="16"/>
  <c r="ZM27" i="16"/>
  <c r="ZN27" i="16"/>
  <c r="ZO27" i="16"/>
  <c r="XZ28" i="16"/>
  <c r="YA28" i="16"/>
  <c r="YB28" i="16"/>
  <c r="YC28" i="16"/>
  <c r="YD28" i="16"/>
  <c r="YE28" i="16"/>
  <c r="YF28" i="16"/>
  <c r="YG28" i="16"/>
  <c r="YH28" i="16"/>
  <c r="YI28" i="16"/>
  <c r="YJ28" i="16"/>
  <c r="YK28" i="16"/>
  <c r="YL28" i="16"/>
  <c r="YM28" i="16"/>
  <c r="YN28" i="16"/>
  <c r="YO28" i="16"/>
  <c r="YP28" i="16"/>
  <c r="YQ28" i="16"/>
  <c r="YR28" i="16"/>
  <c r="YS28" i="16"/>
  <c r="YT28" i="16"/>
  <c r="YU28" i="16"/>
  <c r="YV28" i="16"/>
  <c r="YW28" i="16"/>
  <c r="YX28" i="16"/>
  <c r="YY28" i="16"/>
  <c r="YZ28" i="16"/>
  <c r="ZA28" i="16"/>
  <c r="ZB28" i="16"/>
  <c r="ZC28" i="16"/>
  <c r="ZD28" i="16"/>
  <c r="ZE28" i="16"/>
  <c r="ZF28" i="16"/>
  <c r="ZG28" i="16"/>
  <c r="ZH28" i="16"/>
  <c r="ZI28" i="16"/>
  <c r="ZJ28" i="16"/>
  <c r="ZK28" i="16"/>
  <c r="ZL28" i="16"/>
  <c r="ZM28" i="16"/>
  <c r="ZN28" i="16"/>
  <c r="ZO28" i="16"/>
  <c r="XY4" i="16"/>
  <c r="XY5" i="16"/>
  <c r="XY6" i="16"/>
  <c r="XY7" i="16"/>
  <c r="XY8" i="16"/>
  <c r="XY9" i="16"/>
  <c r="XY10" i="16"/>
  <c r="XY11" i="16"/>
  <c r="XY12" i="16"/>
  <c r="XY13" i="16"/>
  <c r="XY14" i="16"/>
  <c r="XY15" i="16"/>
  <c r="XY16" i="16"/>
  <c r="XY17" i="16"/>
  <c r="XY18" i="16"/>
  <c r="XY19" i="16"/>
  <c r="XY20" i="16"/>
  <c r="XY21" i="16"/>
  <c r="XY22" i="16"/>
  <c r="XY23" i="16"/>
  <c r="XY24" i="16"/>
  <c r="XY25" i="16"/>
  <c r="XY26" i="16"/>
  <c r="XY27" i="16"/>
  <c r="XY28" i="16"/>
  <c r="XY3" i="16"/>
  <c r="WU3" i="12"/>
  <c r="DM18" i="13" l="1"/>
  <c r="CX16" i="13"/>
  <c r="HF3" i="12"/>
  <c r="HF4" i="12"/>
  <c r="HF5" i="12"/>
  <c r="HF6" i="12"/>
  <c r="II7" i="12"/>
  <c r="HF8" i="12"/>
  <c r="HF9" i="12"/>
  <c r="HC10" i="12"/>
  <c r="HF10" i="12"/>
  <c r="HR10" i="12"/>
  <c r="HX10" i="12"/>
  <c r="GZ11" i="12"/>
  <c r="HF11" i="12"/>
  <c r="HC12" i="12"/>
  <c r="HF12" i="12"/>
  <c r="IE12" i="12"/>
  <c r="HF13" i="12"/>
  <c r="HS13" i="12"/>
  <c r="HF14" i="12"/>
  <c r="HI14" i="12"/>
  <c r="HP14" i="12"/>
  <c r="HU14" i="12"/>
  <c r="HF15" i="12"/>
  <c r="HM15" i="12"/>
  <c r="IG15" i="12"/>
  <c r="HA16" i="12"/>
  <c r="HF16" i="12"/>
  <c r="HI16" i="12"/>
  <c r="HM16" i="12"/>
  <c r="HV16" i="12"/>
  <c r="HZ16" i="12"/>
  <c r="ID16" i="12"/>
  <c r="HF17" i="12"/>
  <c r="HN17" i="12"/>
  <c r="HR17" i="12"/>
  <c r="HF18" i="12"/>
  <c r="HG18" i="12"/>
  <c r="HK18" i="12"/>
  <c r="HX18" i="12"/>
  <c r="IB18" i="12"/>
  <c r="GZ19" i="12"/>
  <c r="HD19" i="12"/>
  <c r="HF19" i="12"/>
  <c r="HH19" i="12"/>
  <c r="HL19" i="12"/>
  <c r="HP19" i="12"/>
  <c r="IC19" i="12"/>
  <c r="IG19" i="12"/>
  <c r="HE20" i="12"/>
  <c r="HF20" i="12"/>
  <c r="HM20" i="12"/>
  <c r="HQ20" i="12"/>
  <c r="HU20" i="12"/>
  <c r="HY20" i="12"/>
  <c r="ID20" i="12"/>
  <c r="IH20" i="12"/>
  <c r="IL20" i="12"/>
  <c r="HF21" i="12"/>
  <c r="HJ21" i="12"/>
  <c r="HN21" i="12"/>
  <c r="HV21" i="12"/>
  <c r="HZ21" i="12"/>
  <c r="IE21" i="12"/>
  <c r="IM21" i="12"/>
  <c r="HC22" i="12"/>
  <c r="HF22" i="12"/>
  <c r="HK22" i="12"/>
  <c r="HO22" i="12"/>
  <c r="HS22" i="12"/>
  <c r="IA22" i="12"/>
  <c r="IF22" i="12"/>
  <c r="IJ22" i="12"/>
  <c r="HD23" i="12"/>
  <c r="HF23" i="12"/>
  <c r="HH23" i="12"/>
  <c r="HP23" i="12"/>
  <c r="HT23" i="12"/>
  <c r="HX23" i="12"/>
  <c r="IF23" i="12"/>
  <c r="IK23" i="12"/>
  <c r="HA24" i="12"/>
  <c r="HF24" i="12"/>
  <c r="HI24" i="12"/>
  <c r="HM24" i="12"/>
  <c r="HU24" i="12"/>
  <c r="HY24" i="12"/>
  <c r="IC24" i="12"/>
  <c r="IL24" i="12"/>
  <c r="HB25" i="12"/>
  <c r="HF25" i="12"/>
  <c r="HN25" i="12"/>
  <c r="HR25" i="12"/>
  <c r="HV25" i="12"/>
  <c r="ID25" i="12"/>
  <c r="IH25" i="12"/>
  <c r="IM25" i="12"/>
  <c r="HF26" i="12"/>
  <c r="HG26" i="12"/>
  <c r="HK26" i="12"/>
  <c r="HS26" i="12"/>
  <c r="HW26" i="12"/>
  <c r="IA26" i="12"/>
  <c r="II26" i="12"/>
  <c r="GZ27" i="12"/>
  <c r="HD27" i="12"/>
  <c r="HF27" i="12"/>
  <c r="HH27" i="12"/>
  <c r="HL27" i="12"/>
  <c r="HP27" i="12"/>
  <c r="HX27" i="12"/>
  <c r="IB27" i="12"/>
  <c r="IF27" i="12"/>
  <c r="IJ27" i="12"/>
  <c r="HA28" i="12"/>
  <c r="HE28" i="12"/>
  <c r="HF28" i="12"/>
  <c r="HI28" i="12"/>
  <c r="HM28" i="12"/>
  <c r="HQ28" i="12"/>
  <c r="HU28" i="12"/>
  <c r="IC28" i="12"/>
  <c r="IG28" i="12"/>
  <c r="IK28" i="12"/>
  <c r="GY4" i="12"/>
  <c r="GY6" i="12"/>
  <c r="GY10" i="12"/>
  <c r="GY14" i="12"/>
  <c r="GY18" i="12"/>
  <c r="GY22" i="12"/>
  <c r="GY26" i="12"/>
  <c r="BH4" i="6"/>
  <c r="BH5" i="6"/>
  <c r="IJ18" i="12" s="1"/>
  <c r="BH6" i="6"/>
  <c r="HA18" i="12" s="1"/>
  <c r="BH7" i="6"/>
  <c r="HO3" i="12" s="1"/>
  <c r="BH8" i="6"/>
  <c r="BH9" i="6"/>
  <c r="HA20" i="12" s="1"/>
  <c r="BH10" i="6"/>
  <c r="DM16" i="13" s="1"/>
  <c r="BH11" i="6"/>
  <c r="DK6" i="14" s="1"/>
  <c r="BH12" i="6"/>
  <c r="BH13" i="6"/>
  <c r="BH14" i="6"/>
  <c r="DU19" i="14" s="1"/>
  <c r="BH15" i="6"/>
  <c r="HI5" i="16" s="1"/>
  <c r="BH16" i="6"/>
  <c r="BH17" i="6"/>
  <c r="BH18" i="6"/>
  <c r="DN10" i="14" s="1"/>
  <c r="BH19" i="6"/>
  <c r="DK18" i="14" s="1"/>
  <c r="BH20" i="6"/>
  <c r="BH21" i="6"/>
  <c r="HS18" i="12" s="1"/>
  <c r="BH22" i="6"/>
  <c r="IE4" i="12" s="1"/>
  <c r="BH23" i="6"/>
  <c r="HB11" i="12" s="1"/>
  <c r="BH24" i="6"/>
  <c r="BH25" i="6"/>
  <c r="BH26" i="6"/>
  <c r="HM5" i="12" s="1"/>
  <c r="BH27" i="6"/>
  <c r="HR14" i="12" s="1"/>
  <c r="BH28" i="6"/>
  <c r="BH3" i="6"/>
  <c r="BH2" i="6"/>
  <c r="DF12" i="14" s="1"/>
  <c r="HX19" i="12" l="1"/>
  <c r="DG3" i="18"/>
  <c r="DL4" i="18"/>
  <c r="DP12" i="18"/>
  <c r="DH13" i="18"/>
  <c r="DQ13" i="18"/>
  <c r="DF15" i="18"/>
  <c r="DN15" i="18"/>
  <c r="DD8" i="18"/>
  <c r="DE9" i="18"/>
  <c r="DR9" i="18"/>
  <c r="DV12" i="18"/>
  <c r="DW19" i="18"/>
  <c r="DT19" i="18"/>
  <c r="DO8" i="18"/>
  <c r="DK9" i="18"/>
  <c r="DJ4" i="18"/>
  <c r="DM16" i="18"/>
  <c r="DS12" i="18"/>
  <c r="DI15" i="18"/>
  <c r="DU19" i="18"/>
  <c r="DC8" i="18"/>
  <c r="DM3" i="17"/>
  <c r="DU9" i="17"/>
  <c r="DY16" i="17"/>
  <c r="EC16" i="17"/>
  <c r="DZ3" i="17"/>
  <c r="DK3" i="17"/>
  <c r="DW3" i="17"/>
  <c r="DS5" i="17"/>
  <c r="DO7" i="17"/>
  <c r="EA7" i="17"/>
  <c r="DN14" i="17"/>
  <c r="EB3" i="17"/>
  <c r="DP5" i="17"/>
  <c r="DT9" i="17"/>
  <c r="DX14" i="17"/>
  <c r="DQ15" i="17"/>
  <c r="DH20" i="17"/>
  <c r="DI11" i="17"/>
  <c r="DJ18" i="17"/>
  <c r="DV18" i="17"/>
  <c r="DL21" i="17"/>
  <c r="DR18" i="17"/>
  <c r="IQ7" i="16"/>
  <c r="IP3" i="16"/>
  <c r="ID4" i="16"/>
  <c r="IX4" i="16"/>
  <c r="HU9" i="16"/>
  <c r="IK9" i="16"/>
  <c r="IE3" i="16"/>
  <c r="IA4" i="16"/>
  <c r="HT5" i="16"/>
  <c r="HQ9" i="16"/>
  <c r="HV6" i="16"/>
  <c r="HW18" i="16"/>
  <c r="IV22" i="16"/>
  <c r="IN23" i="16"/>
  <c r="IS23" i="16"/>
  <c r="IJ27" i="16"/>
  <c r="IR27" i="16"/>
  <c r="DM6" i="14"/>
  <c r="DF7" i="14"/>
  <c r="DD16" i="14"/>
  <c r="HO9" i="16"/>
  <c r="HN16" i="16"/>
  <c r="IB18" i="16"/>
  <c r="HZ5" i="16"/>
  <c r="HY7" i="16"/>
  <c r="HL12" i="16"/>
  <c r="HR18" i="16"/>
  <c r="IC21" i="16"/>
  <c r="IG22" i="16"/>
  <c r="IM25" i="16"/>
  <c r="IO27" i="16"/>
  <c r="IT27" i="16"/>
  <c r="HK18" i="16"/>
  <c r="DL6" i="14"/>
  <c r="DI10" i="14"/>
  <c r="DP12" i="14"/>
  <c r="DH13" i="14"/>
  <c r="DN18" i="14"/>
  <c r="DQ19" i="14"/>
  <c r="DC19" i="14"/>
  <c r="DD3" i="13"/>
  <c r="DL3" i="13"/>
  <c r="DB4" i="13"/>
  <c r="IL5" i="16"/>
  <c r="IU19" i="16"/>
  <c r="HJ5" i="16"/>
  <c r="DS6" i="14"/>
  <c r="II6" i="16"/>
  <c r="HI19" i="16"/>
  <c r="DG12" i="14"/>
  <c r="DV18" i="14"/>
  <c r="DC4" i="13"/>
  <c r="DM7" i="13"/>
  <c r="DJ14" i="13"/>
  <c r="IE14" i="12"/>
  <c r="II14" i="12"/>
  <c r="HS12" i="16"/>
  <c r="IW17" i="16"/>
  <c r="DE13" i="14"/>
  <c r="DW16" i="14"/>
  <c r="DF3" i="13"/>
  <c r="CY6" i="13"/>
  <c r="DE6" i="13"/>
  <c r="DH8" i="13"/>
  <c r="DA11" i="13"/>
  <c r="DG12" i="13"/>
  <c r="DK18" i="13"/>
  <c r="DK10" i="14"/>
  <c r="DJ16" i="14"/>
  <c r="DU17" i="14"/>
  <c r="DQ6" i="13"/>
  <c r="DI10" i="13"/>
  <c r="CZ12" i="13"/>
  <c r="HX7" i="16"/>
  <c r="IY11" i="16"/>
  <c r="IF16" i="16"/>
  <c r="IH18" i="16"/>
  <c r="HP22" i="16"/>
  <c r="HM27" i="16"/>
  <c r="DT14" i="14"/>
  <c r="CX19" i="13"/>
  <c r="IC6" i="12"/>
  <c r="HB16" i="12"/>
  <c r="HY18" i="12"/>
  <c r="IA21" i="12"/>
  <c r="HX22" i="12"/>
  <c r="HA27" i="12"/>
  <c r="ID28" i="12"/>
  <c r="GY19" i="12"/>
  <c r="IL22" i="12"/>
  <c r="IJ24" i="12"/>
  <c r="HB27" i="12"/>
  <c r="HN27" i="12"/>
  <c r="ID27" i="12"/>
  <c r="IM27" i="12"/>
  <c r="GY28" i="12"/>
  <c r="HC18" i="12"/>
  <c r="HP8" i="12"/>
  <c r="HJ13" i="12"/>
  <c r="HK16" i="12"/>
  <c r="HI18" i="12"/>
  <c r="HV19" i="12"/>
  <c r="HU22" i="12"/>
  <c r="DO4" i="14"/>
  <c r="DP7" i="13"/>
  <c r="DN8" i="13"/>
  <c r="HC9" i="12"/>
  <c r="HD11" i="12"/>
  <c r="HG19" i="12"/>
  <c r="IB19" i="12"/>
  <c r="HN22" i="12"/>
  <c r="HW27" i="12"/>
  <c r="GZ28" i="12"/>
  <c r="DR20" i="14"/>
  <c r="DO5" i="13"/>
  <c r="DA16" i="13"/>
  <c r="HR6" i="12"/>
  <c r="HZ6" i="12"/>
  <c r="IH8" i="12"/>
  <c r="HM10" i="12"/>
  <c r="HE14" i="12"/>
  <c r="HH15" i="12"/>
  <c r="IT3" i="16"/>
  <c r="HT3" i="16"/>
  <c r="IX16" i="16"/>
  <c r="IF23" i="16"/>
  <c r="HY24" i="16"/>
  <c r="IC24" i="16"/>
  <c r="IG28" i="16"/>
  <c r="HJ24" i="16"/>
  <c r="IM8" i="16"/>
  <c r="IN9" i="16"/>
  <c r="HX18" i="16"/>
  <c r="IP19" i="16"/>
  <c r="HN20" i="16"/>
  <c r="IA21" i="16"/>
  <c r="IE21" i="16"/>
  <c r="II8" i="16"/>
  <c r="IO16" i="16"/>
  <c r="IB22" i="16"/>
  <c r="HZ26" i="16"/>
  <c r="IW26" i="16"/>
  <c r="IL18" i="16"/>
  <c r="IV24" i="16"/>
  <c r="HS25" i="16"/>
  <c r="IR26" i="16"/>
  <c r="ID28" i="16"/>
  <c r="HI23" i="16"/>
  <c r="HO19" i="16"/>
  <c r="HP24" i="16"/>
  <c r="HR5" i="12"/>
  <c r="HN9" i="12"/>
  <c r="IK3" i="16"/>
  <c r="IU6" i="16"/>
  <c r="HQ10" i="16"/>
  <c r="HR19" i="16"/>
  <c r="HU22" i="16"/>
  <c r="IQ22" i="16"/>
  <c r="IY24" i="16"/>
  <c r="HV28" i="16"/>
  <c r="HU3" i="12"/>
  <c r="HK5" i="12"/>
  <c r="HL16" i="16"/>
  <c r="IS16" i="16"/>
  <c r="HM14" i="16"/>
  <c r="IJ20" i="16"/>
  <c r="HW24" i="16"/>
  <c r="IH24" i="16"/>
  <c r="HK11" i="16"/>
  <c r="IL3" i="12"/>
  <c r="IB9" i="12"/>
  <c r="IA12" i="12"/>
  <c r="IH15" i="12"/>
  <c r="HW16" i="12"/>
  <c r="HJ20" i="12"/>
  <c r="HG21" i="12"/>
  <c r="HS25" i="12"/>
  <c r="GZ25" i="12"/>
  <c r="HL25" i="12"/>
  <c r="HP25" i="12"/>
  <c r="IK25" i="12"/>
  <c r="HQ26" i="12"/>
  <c r="II28" i="12"/>
  <c r="GY12" i="12"/>
  <c r="GY16" i="12"/>
  <c r="HJ11" i="12"/>
  <c r="IG11" i="12"/>
  <c r="HS15" i="12"/>
  <c r="IH16" i="12"/>
  <c r="IL16" i="12"/>
  <c r="HO7" i="12"/>
  <c r="HI10" i="12"/>
  <c r="HH11" i="12"/>
  <c r="HY11" i="12"/>
  <c r="HX14" i="12"/>
  <c r="HV15" i="12"/>
  <c r="HT17" i="12"/>
  <c r="HP21" i="12"/>
  <c r="HD14" i="12"/>
  <c r="IJ14" i="12"/>
  <c r="IF15" i="12"/>
  <c r="HL16" i="12"/>
  <c r="HM17" i="12"/>
  <c r="IE18" i="12"/>
  <c r="II18" i="12"/>
  <c r="HA21" i="12"/>
  <c r="HE21" i="12"/>
  <c r="IC25" i="12"/>
  <c r="HZ26" i="12"/>
  <c r="HC3" i="12"/>
  <c r="HS3" i="12"/>
  <c r="HB7" i="12"/>
  <c r="IA11" i="12"/>
  <c r="HB13" i="12"/>
  <c r="IC15" i="12"/>
  <c r="IK15" i="12"/>
  <c r="IM17" i="12"/>
  <c r="IB6" i="16"/>
  <c r="IJ8" i="16"/>
  <c r="HS4" i="16"/>
  <c r="IY4" i="16"/>
  <c r="IM7" i="16"/>
  <c r="HT4" i="16"/>
  <c r="IN10" i="16"/>
  <c r="IR10" i="16"/>
  <c r="HM16" i="16"/>
  <c r="IH21" i="16"/>
  <c r="IW23" i="16"/>
  <c r="HU24" i="16"/>
  <c r="HN25" i="16"/>
  <c r="IL25" i="16"/>
  <c r="IC28" i="16"/>
  <c r="HI28" i="16"/>
  <c r="HR5" i="16"/>
  <c r="IK7" i="16"/>
  <c r="IS14" i="16"/>
  <c r="II16" i="16"/>
  <c r="IF17" i="16"/>
  <c r="IU14" i="16"/>
  <c r="IV15" i="16"/>
  <c r="IX22" i="16"/>
  <c r="HV10" i="16"/>
  <c r="HW11" i="16"/>
  <c r="HX12" i="16"/>
  <c r="HY13" i="16"/>
  <c r="IP14" i="16"/>
  <c r="HL26" i="16"/>
  <c r="HQ26" i="16"/>
  <c r="IG26" i="16"/>
  <c r="IA8" i="16"/>
  <c r="IE10" i="16"/>
  <c r="HZ13" i="16"/>
  <c r="IT23" i="16"/>
  <c r="HL3" i="12"/>
  <c r="HI4" i="12"/>
  <c r="HU4" i="12"/>
  <c r="IC4" i="12"/>
  <c r="IF11" i="12"/>
  <c r="HN13" i="12"/>
  <c r="IQ25" i="16"/>
  <c r="HK16" i="16"/>
  <c r="IK3" i="12"/>
  <c r="HZ4" i="12"/>
  <c r="HY7" i="12"/>
  <c r="HP7" i="16"/>
  <c r="HO28" i="16"/>
  <c r="IO17" i="16"/>
  <c r="ID23" i="16"/>
  <c r="HJ7" i="16"/>
  <c r="HP18" i="12"/>
  <c r="HE19" i="12"/>
  <c r="IL19" i="12"/>
  <c r="HB20" i="12"/>
  <c r="IJ21" i="12"/>
  <c r="IB22" i="12"/>
  <c r="IH23" i="12"/>
  <c r="HK24" i="12"/>
  <c r="HT25" i="12"/>
  <c r="HA26" i="12"/>
  <c r="HV11" i="12"/>
  <c r="HI12" i="12"/>
  <c r="II17" i="12"/>
  <c r="ID11" i="12"/>
  <c r="IA13" i="12"/>
  <c r="HR3" i="12"/>
  <c r="HJ7" i="12"/>
  <c r="IE9" i="12"/>
  <c r="HG12" i="12"/>
  <c r="HS12" i="12"/>
  <c r="IM13" i="12"/>
  <c r="GZ16" i="12"/>
  <c r="HC23" i="12"/>
  <c r="HO23" i="12"/>
  <c r="HM25" i="12"/>
  <c r="IG25" i="12"/>
  <c r="GY13" i="12"/>
  <c r="HD5" i="12"/>
  <c r="HQ11" i="12"/>
  <c r="HT12" i="12"/>
  <c r="HZ12" i="12"/>
  <c r="II13" i="12"/>
  <c r="HW17" i="12"/>
  <c r="DW7" i="18"/>
  <c r="DM9" i="18"/>
  <c r="DI10" i="18"/>
  <c r="DS11" i="18"/>
  <c r="DK16" i="18"/>
  <c r="DH3" i="18"/>
  <c r="DO6" i="18"/>
  <c r="DG7" i="18"/>
  <c r="DT15" i="18"/>
  <c r="DP16" i="18"/>
  <c r="DV17" i="18"/>
  <c r="DQ11" i="18"/>
  <c r="DC5" i="18"/>
  <c r="DR16" i="18"/>
  <c r="DF16" i="18"/>
  <c r="DJ8" i="18"/>
  <c r="DE18" i="18"/>
  <c r="DL6" i="18"/>
  <c r="DN8" i="18"/>
  <c r="DU17" i="18"/>
  <c r="DD14" i="18"/>
  <c r="DY4" i="17"/>
  <c r="EC8" i="17"/>
  <c r="DT20" i="17"/>
  <c r="DL15" i="17"/>
  <c r="DV8" i="17"/>
  <c r="DJ8" i="17"/>
  <c r="EA14" i="17"/>
  <c r="DW15" i="17"/>
  <c r="DR17" i="17"/>
  <c r="DO20" i="17"/>
  <c r="DS20" i="17"/>
  <c r="EB14" i="17"/>
  <c r="DX17" i="17"/>
  <c r="DN21" i="17"/>
  <c r="DK19" i="17"/>
  <c r="CX4" i="13"/>
  <c r="DM20" i="17"/>
  <c r="DI14" i="17"/>
  <c r="DQ17" i="17"/>
  <c r="DP21" i="17"/>
  <c r="DU19" i="17"/>
  <c r="DZ19" i="17"/>
  <c r="DH16" i="17"/>
  <c r="IX3" i="16"/>
  <c r="HO5" i="16"/>
  <c r="IJ6" i="16"/>
  <c r="IQ4" i="16"/>
  <c r="IH9" i="16"/>
  <c r="IS7" i="16"/>
  <c r="IC11" i="16"/>
  <c r="IB14" i="16"/>
  <c r="HL15" i="16"/>
  <c r="IT16" i="16"/>
  <c r="HX19" i="16"/>
  <c r="HS22" i="16"/>
  <c r="HM24" i="16"/>
  <c r="IO24" i="16"/>
  <c r="HJ20" i="16"/>
  <c r="HI24" i="16"/>
  <c r="DU16" i="14"/>
  <c r="HQ3" i="16"/>
  <c r="IL11" i="16"/>
  <c r="IU12" i="16"/>
  <c r="IN13" i="16"/>
  <c r="HY15" i="16"/>
  <c r="HU19" i="16"/>
  <c r="HV20" i="16"/>
  <c r="ID20" i="16"/>
  <c r="IA19" i="16"/>
  <c r="IK23" i="16"/>
  <c r="HN24" i="16"/>
  <c r="DR3" i="14"/>
  <c r="DW6" i="14"/>
  <c r="DS8" i="14"/>
  <c r="DE9" i="14"/>
  <c r="DO10" i="14"/>
  <c r="DG11" i="14"/>
  <c r="DF14" i="14"/>
  <c r="DC11" i="14"/>
  <c r="HP13" i="16"/>
  <c r="HZ14" i="16"/>
  <c r="HW20" i="16"/>
  <c r="IE20" i="16"/>
  <c r="DI3" i="14"/>
  <c r="DL4" i="14"/>
  <c r="DQ7" i="14"/>
  <c r="IG12" i="16"/>
  <c r="IW12" i="16"/>
  <c r="IY14" i="16"/>
  <c r="IP28" i="16"/>
  <c r="DT9" i="14"/>
  <c r="DP10" i="14"/>
  <c r="DD7" i="14"/>
  <c r="DE3" i="13"/>
  <c r="DG8" i="13"/>
  <c r="DB14" i="13"/>
  <c r="DO16" i="13"/>
  <c r="DH17" i="13"/>
  <c r="DL17" i="13"/>
  <c r="DF18" i="13"/>
  <c r="HP3" i="12"/>
  <c r="IB3" i="12"/>
  <c r="IM6" i="12"/>
  <c r="HT11" i="12"/>
  <c r="HN14" i="12"/>
  <c r="HS14" i="12"/>
  <c r="II19" i="16"/>
  <c r="IR20" i="16"/>
  <c r="HR24" i="16"/>
  <c r="IM27" i="16"/>
  <c r="DJ4" i="14"/>
  <c r="DN11" i="14"/>
  <c r="DM5" i="13"/>
  <c r="DI13" i="13"/>
  <c r="DA17" i="13"/>
  <c r="IG3" i="12"/>
  <c r="GZ7" i="12"/>
  <c r="HM7" i="12"/>
  <c r="IF11" i="16"/>
  <c r="HK20" i="16"/>
  <c r="DM15" i="14"/>
  <c r="CZ4" i="13"/>
  <c r="DK11" i="13"/>
  <c r="DQ14" i="13"/>
  <c r="HT13" i="16"/>
  <c r="IV16" i="16"/>
  <c r="DN12" i="13"/>
  <c r="HV3" i="12"/>
  <c r="IC11" i="12"/>
  <c r="HQ19" i="12"/>
  <c r="HA23" i="12"/>
  <c r="HY23" i="12"/>
  <c r="HR24" i="12"/>
  <c r="HX26" i="12"/>
  <c r="IJ26" i="12"/>
  <c r="GY7" i="12"/>
  <c r="GY23" i="12"/>
  <c r="HV23" i="12"/>
  <c r="ID23" i="12"/>
  <c r="II23" i="12"/>
  <c r="IG26" i="12"/>
  <c r="IL26" i="12"/>
  <c r="IH27" i="12"/>
  <c r="IE28" i="12"/>
  <c r="HO12" i="12"/>
  <c r="HX13" i="12"/>
  <c r="HB15" i="12"/>
  <c r="HY15" i="12"/>
  <c r="HJ17" i="12"/>
  <c r="DC17" i="13"/>
  <c r="HO4" i="12"/>
  <c r="HH8" i="12"/>
  <c r="HB9" i="12"/>
  <c r="HU10" i="12"/>
  <c r="HZ10" i="12"/>
  <c r="HE15" i="12"/>
  <c r="HW20" i="12"/>
  <c r="HD21" i="12"/>
  <c r="DV6" i="14"/>
  <c r="DK20" i="14"/>
  <c r="CY15" i="13"/>
  <c r="DJ15" i="13"/>
  <c r="DD18" i="13"/>
  <c r="HK13" i="12"/>
  <c r="IA18" i="12"/>
  <c r="IK24" i="12"/>
  <c r="HJ26" i="12"/>
  <c r="II27" i="12"/>
  <c r="HL28" i="12"/>
  <c r="IF28" i="12"/>
  <c r="DH5" i="14"/>
  <c r="DC10" i="14"/>
  <c r="DA8" i="13"/>
  <c r="DK15" i="13"/>
  <c r="DG17" i="13"/>
  <c r="DP17" i="13"/>
  <c r="HS4" i="12"/>
  <c r="HC8" i="12"/>
  <c r="HG10" i="12"/>
  <c r="HQ16" i="12"/>
  <c r="IE17" i="12"/>
  <c r="DE6" i="18"/>
  <c r="DS7" i="18"/>
  <c r="DL8" i="18"/>
  <c r="DN10" i="18"/>
  <c r="DW11" i="18"/>
  <c r="DJ15" i="18"/>
  <c r="DT3" i="18"/>
  <c r="DF6" i="18"/>
  <c r="DK15" i="18"/>
  <c r="DD16" i="18"/>
  <c r="DM17" i="18"/>
  <c r="DR8" i="18"/>
  <c r="DI18" i="18"/>
  <c r="DO18" i="18"/>
  <c r="DG4" i="18"/>
  <c r="DV7" i="18"/>
  <c r="DU10" i="18"/>
  <c r="DQ16" i="18"/>
  <c r="DH17" i="18"/>
  <c r="DC16" i="18"/>
  <c r="DP17" i="18"/>
  <c r="EC4" i="17"/>
  <c r="DQ5" i="17"/>
  <c r="DY12" i="17"/>
  <c r="DU14" i="17"/>
  <c r="DN3" i="17"/>
  <c r="DZ4" i="17"/>
  <c r="DV6" i="17"/>
  <c r="DR8" i="17"/>
  <c r="DJ12" i="17"/>
  <c r="EA11" i="17"/>
  <c r="DL3" i="17"/>
  <c r="DX4" i="17"/>
  <c r="EB8" i="17"/>
  <c r="DP7" i="17"/>
  <c r="DT12" i="17"/>
  <c r="DK10" i="17"/>
  <c r="DW20" i="17"/>
  <c r="DS17" i="17"/>
  <c r="DM15" i="17"/>
  <c r="DI20" i="17"/>
  <c r="DO19" i="17"/>
  <c r="DH14" i="17"/>
  <c r="IQ5" i="16"/>
  <c r="IB5" i="16"/>
  <c r="HS7" i="16"/>
  <c r="IG8" i="16"/>
  <c r="IV3" i="16"/>
  <c r="IS5" i="16"/>
  <c r="ID6" i="16"/>
  <c r="HO10" i="16"/>
  <c r="HM12" i="16"/>
  <c r="HZ12" i="16"/>
  <c r="IY13" i="16"/>
  <c r="HW14" i="16"/>
  <c r="HY16" i="16"/>
  <c r="IP16" i="16"/>
  <c r="HL19" i="16"/>
  <c r="HV21" i="16"/>
  <c r="HR25" i="16"/>
  <c r="HT27" i="16"/>
  <c r="IN27" i="16"/>
  <c r="HK21" i="16"/>
  <c r="DQ12" i="14"/>
  <c r="DS15" i="14"/>
  <c r="DW15" i="14"/>
  <c r="IE8" i="16"/>
  <c r="HP10" i="16"/>
  <c r="IA17" i="16"/>
  <c r="IX19" i="16"/>
  <c r="IM20" i="16"/>
  <c r="IR11" i="16"/>
  <c r="HN14" i="16"/>
  <c r="IJ19" i="16"/>
  <c r="IK20" i="16"/>
  <c r="HQ22" i="16"/>
  <c r="IL22" i="16"/>
  <c r="DU7" i="14"/>
  <c r="DK14" i="14"/>
  <c r="DD5" i="13"/>
  <c r="IF7" i="16"/>
  <c r="II9" i="16"/>
  <c r="IT10" i="16"/>
  <c r="IC22" i="16"/>
  <c r="IO22" i="16"/>
  <c r="HX25" i="16"/>
  <c r="HJ15" i="16"/>
  <c r="DE7" i="14"/>
  <c r="IW4" i="16"/>
  <c r="IH26" i="16"/>
  <c r="DG10" i="14"/>
  <c r="DN14" i="14"/>
  <c r="DR15" i="14"/>
  <c r="DI17" i="14"/>
  <c r="DP19" i="14"/>
  <c r="DI9" i="13"/>
  <c r="CZ15" i="13"/>
  <c r="DQ17" i="13"/>
  <c r="CX9" i="13"/>
  <c r="GZ8" i="12"/>
  <c r="HJ9" i="12"/>
  <c r="HV9" i="12"/>
  <c r="HE13" i="12"/>
  <c r="HU14" i="16"/>
  <c r="IU23" i="16"/>
  <c r="DF3" i="14"/>
  <c r="DN7" i="13"/>
  <c r="DJ9" i="13"/>
  <c r="DH10" i="13"/>
  <c r="DA15" i="13"/>
  <c r="CY18" i="13"/>
  <c r="HB4" i="12"/>
  <c r="IG7" i="12"/>
  <c r="HI14" i="16"/>
  <c r="DV11" i="14"/>
  <c r="DJ18" i="14"/>
  <c r="DT19" i="14"/>
  <c r="DD10" i="14"/>
  <c r="DC14" i="14"/>
  <c r="DM10" i="13"/>
  <c r="DF11" i="13"/>
  <c r="DO11" i="13"/>
  <c r="DL3" i="14"/>
  <c r="DC9" i="13"/>
  <c r="HO13" i="12"/>
  <c r="HQ14" i="12"/>
  <c r="HD15" i="12"/>
  <c r="HN16" i="12"/>
  <c r="HT18" i="12"/>
  <c r="IE20" i="12"/>
  <c r="HW21" i="12"/>
  <c r="HH26" i="12"/>
  <c r="HP26" i="12"/>
  <c r="IA24" i="12"/>
  <c r="HJ27" i="12"/>
  <c r="HG28" i="12"/>
  <c r="HO28" i="12"/>
  <c r="GY24" i="12"/>
  <c r="IH10" i="12"/>
  <c r="IL11" i="12"/>
  <c r="GZ14" i="12"/>
  <c r="HZ14" i="12"/>
  <c r="IA17" i="12"/>
  <c r="DK7" i="13"/>
  <c r="DE10" i="13"/>
  <c r="DG19" i="13"/>
  <c r="IJ8" i="12"/>
  <c r="HY17" i="12"/>
  <c r="HM18" i="12"/>
  <c r="HK20" i="12"/>
  <c r="IB20" i="12"/>
  <c r="HR23" i="12"/>
  <c r="DH17" i="14"/>
  <c r="DL18" i="13"/>
  <c r="DB19" i="13"/>
  <c r="IL10" i="12"/>
  <c r="IK11" i="12"/>
  <c r="HL20" i="12"/>
  <c r="ID21" i="12"/>
  <c r="HS23" i="12"/>
  <c r="HA25" i="12"/>
  <c r="HX28" i="12"/>
  <c r="DI11" i="14"/>
  <c r="DM14" i="14"/>
  <c r="DO17" i="14"/>
  <c r="DP9" i="13"/>
  <c r="DJ12" i="13"/>
  <c r="IM8" i="12"/>
  <c r="HK9" i="12"/>
  <c r="IF9" i="12"/>
  <c r="IK9" i="12"/>
  <c r="IJ12" i="12"/>
  <c r="HG13" i="12"/>
  <c r="DT4" i="18"/>
  <c r="DD5" i="18"/>
  <c r="DH9" i="18"/>
  <c r="DS15" i="18"/>
  <c r="DM8" i="18"/>
  <c r="DK11" i="18"/>
  <c r="DQ12" i="18"/>
  <c r="DR13" i="18"/>
  <c r="DV13" i="18"/>
  <c r="DO19" i="18"/>
  <c r="DN4" i="18"/>
  <c r="DL15" i="18"/>
  <c r="DU15" i="18"/>
  <c r="DC13" i="18"/>
  <c r="DI19" i="18"/>
  <c r="DF12" i="18"/>
  <c r="DW12" i="18"/>
  <c r="DE20" i="18"/>
  <c r="DJ9" i="18"/>
  <c r="DP15" i="18"/>
  <c r="DG20" i="18"/>
  <c r="EC3" i="17"/>
  <c r="DP12" i="17"/>
  <c r="DY10" i="17"/>
  <c r="DV4" i="17"/>
  <c r="DR6" i="17"/>
  <c r="DN8" i="17"/>
  <c r="DO5" i="17"/>
  <c r="DS8" i="17"/>
  <c r="EA10" i="17"/>
  <c r="DJ13" i="17"/>
  <c r="DL6" i="17"/>
  <c r="DX7" i="17"/>
  <c r="EB13" i="17"/>
  <c r="DK18" i="17"/>
  <c r="DU20" i="17"/>
  <c r="DZ18" i="17"/>
  <c r="DM18" i="17"/>
  <c r="DH9" i="17"/>
  <c r="DW16" i="17"/>
  <c r="DT21" i="17"/>
  <c r="DI21" i="17"/>
  <c r="DQ21" i="17"/>
  <c r="HV3" i="16"/>
  <c r="IM5" i="16"/>
  <c r="IH7" i="16"/>
  <c r="IJ4" i="16"/>
  <c r="IW5" i="16"/>
  <c r="HP11" i="16"/>
  <c r="HT11" i="16"/>
  <c r="IO11" i="16"/>
  <c r="IP12" i="16"/>
  <c r="HX15" i="16"/>
  <c r="IA18" i="16"/>
  <c r="HU20" i="16"/>
  <c r="ID25" i="16"/>
  <c r="HJ28" i="16"/>
  <c r="DU10" i="14"/>
  <c r="DQ14" i="14"/>
  <c r="DN15" i="14"/>
  <c r="DL18" i="14"/>
  <c r="DF19" i="14"/>
  <c r="DD4" i="14"/>
  <c r="IX5" i="16"/>
  <c r="IG10" i="16"/>
  <c r="HQ11" i="16"/>
  <c r="IE12" i="16"/>
  <c r="II12" i="16"/>
  <c r="HW13" i="16"/>
  <c r="IL15" i="16"/>
  <c r="HO17" i="16"/>
  <c r="HM19" i="16"/>
  <c r="HY19" i="16"/>
  <c r="IR21" i="16"/>
  <c r="HS6" i="16"/>
  <c r="IY8" i="16"/>
  <c r="HN27" i="16"/>
  <c r="HK23" i="16"/>
  <c r="DV9" i="14"/>
  <c r="DE12" i="14"/>
  <c r="DO15" i="14"/>
  <c r="DG16" i="14"/>
  <c r="DS18" i="14"/>
  <c r="DJ20" i="14"/>
  <c r="DN4" i="13"/>
  <c r="DH7" i="13"/>
  <c r="HZ8" i="16"/>
  <c r="HL17" i="16"/>
  <c r="IK17" i="16"/>
  <c r="IN20" i="16"/>
  <c r="IU27" i="16"/>
  <c r="DR4" i="14"/>
  <c r="DP5" i="14"/>
  <c r="HR14" i="16"/>
  <c r="IB15" i="16"/>
  <c r="IV19" i="16"/>
  <c r="DW10" i="14"/>
  <c r="DK11" i="14"/>
  <c r="DM4" i="13"/>
  <c r="DK8" i="13"/>
  <c r="DD11" i="13"/>
  <c r="IJ3" i="12"/>
  <c r="IF7" i="12"/>
  <c r="HA9" i="12"/>
  <c r="HO10" i="12"/>
  <c r="HM12" i="12"/>
  <c r="HQ12" i="12"/>
  <c r="HW14" i="12"/>
  <c r="IC13" i="16"/>
  <c r="IS13" i="16"/>
  <c r="IF25" i="16"/>
  <c r="IT26" i="16"/>
  <c r="DT15" i="14"/>
  <c r="DI16" i="14"/>
  <c r="DC13" i="14"/>
  <c r="DO4" i="13"/>
  <c r="DP14" i="13"/>
  <c r="DE19" i="13"/>
  <c r="CX6" i="13"/>
  <c r="HI3" i="12"/>
  <c r="HS5" i="12"/>
  <c r="DH9" i="14"/>
  <c r="DM17" i="14"/>
  <c r="DI5" i="13"/>
  <c r="CZ6" i="13"/>
  <c r="DB9" i="13"/>
  <c r="DG9" i="13"/>
  <c r="DQ12" i="13"/>
  <c r="IQ19" i="16"/>
  <c r="HE6" i="12"/>
  <c r="HT10" i="12"/>
  <c r="ID10" i="12"/>
  <c r="HD18" i="12"/>
  <c r="IC18" i="12"/>
  <c r="HZ19" i="12"/>
  <c r="IA20" i="12"/>
  <c r="II20" i="12"/>
  <c r="HC21" i="12"/>
  <c r="HL22" i="12"/>
  <c r="IH28" i="12"/>
  <c r="GY11" i="12"/>
  <c r="IE24" i="12"/>
  <c r="HL13" i="12"/>
  <c r="IC13" i="12"/>
  <c r="HB17" i="12"/>
  <c r="DA12" i="13"/>
  <c r="CY19" i="13"/>
  <c r="HN6" i="12"/>
  <c r="HV6" i="12"/>
  <c r="HU13" i="12"/>
  <c r="IL18" i="12"/>
  <c r="DF17" i="13"/>
  <c r="DJ19" i="13"/>
  <c r="HR15" i="12"/>
  <c r="HJ18" i="12"/>
  <c r="IM18" i="12"/>
  <c r="GZ20" i="12"/>
  <c r="HH20" i="12"/>
  <c r="HX24" i="12"/>
  <c r="HI26" i="16"/>
  <c r="DL4" i="13"/>
  <c r="DC15" i="13"/>
  <c r="DI16" i="13"/>
  <c r="DC19" i="13"/>
  <c r="HK7" i="12"/>
  <c r="HP9" i="12"/>
  <c r="IK14" i="12"/>
  <c r="DK3" i="18"/>
  <c r="DQ5" i="18"/>
  <c r="DU5" i="18"/>
  <c r="DE5" i="18"/>
  <c r="DR18" i="18"/>
  <c r="DS19" i="18"/>
  <c r="DH20" i="18"/>
  <c r="DO14" i="18"/>
  <c r="DD15" i="18"/>
  <c r="DN20" i="18"/>
  <c r="DC9" i="18"/>
  <c r="DV8" i="18"/>
  <c r="DG9" i="18"/>
  <c r="DT13" i="18"/>
  <c r="DM3" i="18"/>
  <c r="DW5" i="18"/>
  <c r="DL11" i="18"/>
  <c r="DI12" i="18"/>
  <c r="DF13" i="18"/>
  <c r="DP5" i="18"/>
  <c r="DJ19" i="18"/>
  <c r="DU3" i="17"/>
  <c r="DY7" i="17"/>
  <c r="DL10" i="17"/>
  <c r="DJ3" i="17"/>
  <c r="DV7" i="17"/>
  <c r="EA4" i="17"/>
  <c r="DS9" i="17"/>
  <c r="DR13" i="17"/>
  <c r="DW14" i="17"/>
  <c r="DT3" i="17"/>
  <c r="DX3" i="17"/>
  <c r="DP6" i="17"/>
  <c r="EB9" i="17"/>
  <c r="DK20" i="17"/>
  <c r="DO18" i="17"/>
  <c r="DI13" i="17"/>
  <c r="DN18" i="17"/>
  <c r="DZ10" i="17"/>
  <c r="DQ19" i="17"/>
  <c r="EC18" i="17"/>
  <c r="DH15" i="17"/>
  <c r="DM14" i="17"/>
  <c r="IS6" i="16"/>
  <c r="IW6" i="16"/>
  <c r="HO8" i="16"/>
  <c r="IC9" i="16"/>
  <c r="IY3" i="16"/>
  <c r="IE4" i="16"/>
  <c r="II4" i="16"/>
  <c r="IK8" i="16"/>
  <c r="HP3" i="16"/>
  <c r="HR6" i="16"/>
  <c r="HZ6" i="16"/>
  <c r="IL8" i="16"/>
  <c r="HU12" i="16"/>
  <c r="IF14" i="16"/>
  <c r="IG15" i="16"/>
  <c r="IU17" i="16"/>
  <c r="IP20" i="16"/>
  <c r="HN21" i="16"/>
  <c r="IR22" i="16"/>
  <c r="HL27" i="16"/>
  <c r="HX27" i="16"/>
  <c r="DG3" i="14"/>
  <c r="DU6" i="14"/>
  <c r="DM10" i="14"/>
  <c r="DW11" i="14"/>
  <c r="DS13" i="14"/>
  <c r="DH14" i="14"/>
  <c r="DL16" i="14"/>
  <c r="DP18" i="14"/>
  <c r="DT18" i="14"/>
  <c r="IO4" i="16"/>
  <c r="IA6" i="16"/>
  <c r="HW8" i="16"/>
  <c r="HY10" i="16"/>
  <c r="IV13" i="16"/>
  <c r="ID15" i="16"/>
  <c r="HS8" i="16"/>
  <c r="IT13" i="16"/>
  <c r="HV14" i="16"/>
  <c r="IN15" i="16"/>
  <c r="HT20" i="16"/>
  <c r="DF4" i="14"/>
  <c r="DI15" i="14"/>
  <c r="DE20" i="14"/>
  <c r="DP3" i="13"/>
  <c r="HM18" i="16"/>
  <c r="IM19" i="16"/>
  <c r="HI4" i="16"/>
  <c r="DN6" i="14"/>
  <c r="HQ27" i="16"/>
  <c r="IX27" i="16"/>
  <c r="HK4" i="16"/>
  <c r="DV5" i="14"/>
  <c r="DK13" i="14"/>
  <c r="DR13" i="14"/>
  <c r="DD6" i="13"/>
  <c r="DQ7" i="13"/>
  <c r="CZ13" i="13"/>
  <c r="HD3" i="12"/>
  <c r="HV5" i="12"/>
  <c r="HO6" i="12"/>
  <c r="II6" i="12"/>
  <c r="IL9" i="12"/>
  <c r="HP11" i="12"/>
  <c r="IQ11" i="16"/>
  <c r="DK3" i="13"/>
  <c r="DC7" i="13"/>
  <c r="DI19" i="13"/>
  <c r="CX18" i="13"/>
  <c r="HJ8" i="12"/>
  <c r="IJ9" i="16"/>
  <c r="HJ6" i="16"/>
  <c r="DJ3" i="14"/>
  <c r="DL6" i="13"/>
  <c r="DF13" i="13"/>
  <c r="DB15" i="13"/>
  <c r="IB21" i="16"/>
  <c r="IH27" i="16"/>
  <c r="DO19" i="14"/>
  <c r="DC16" i="14"/>
  <c r="DA10" i="13"/>
  <c r="DJ17" i="13"/>
  <c r="DN19" i="13"/>
  <c r="HT13" i="12"/>
  <c r="HH18" i="12"/>
  <c r="HZ24" i="12"/>
  <c r="HU27" i="12"/>
  <c r="HN28" i="12"/>
  <c r="HC24" i="12"/>
  <c r="HI26" i="12"/>
  <c r="HM26" i="12"/>
  <c r="HV27" i="12"/>
  <c r="HK28" i="12"/>
  <c r="HS28" i="12"/>
  <c r="IC10" i="12"/>
  <c r="HE11" i="12"/>
  <c r="IF14" i="12"/>
  <c r="DQ13" i="14"/>
  <c r="DD13" i="14"/>
  <c r="DH9" i="13"/>
  <c r="DO19" i="13"/>
  <c r="IM4" i="12"/>
  <c r="HG16" i="12"/>
  <c r="HB19" i="12"/>
  <c r="HA22" i="12"/>
  <c r="IC22" i="12"/>
  <c r="DM6" i="13"/>
  <c r="DG11" i="13"/>
  <c r="IH3" i="12"/>
  <c r="GZ5" i="12"/>
  <c r="IF5" i="12"/>
  <c r="HQ6" i="12"/>
  <c r="HR7" i="12"/>
  <c r="IB10" i="12"/>
  <c r="HW13" i="12"/>
  <c r="GY5" i="12"/>
  <c r="CY9" i="13"/>
  <c r="DE18" i="13"/>
  <c r="IA4" i="12"/>
  <c r="HY5" i="12"/>
  <c r="IG5" i="12"/>
  <c r="HE16" i="12"/>
  <c r="HY28" i="12"/>
  <c r="HT27" i="12"/>
  <c r="IE26" i="12"/>
  <c r="HO26" i="12"/>
  <c r="HC26" i="12"/>
  <c r="HZ25" i="12"/>
  <c r="HJ25" i="12"/>
  <c r="IG24" i="12"/>
  <c r="HQ24" i="12"/>
  <c r="HE24" i="12"/>
  <c r="IB23" i="12"/>
  <c r="HL23" i="12"/>
  <c r="GZ23" i="12"/>
  <c r="HW22" i="12"/>
  <c r="HG22" i="12"/>
  <c r="II21" i="12"/>
  <c r="HR21" i="12"/>
  <c r="HB21" i="12"/>
  <c r="HI20" i="12"/>
  <c r="IK19" i="12"/>
  <c r="HT19" i="12"/>
  <c r="IF18" i="12"/>
  <c r="HO18" i="12"/>
  <c r="IA9" i="12"/>
  <c r="HU9" i="12"/>
  <c r="HD9" i="12"/>
  <c r="IB8" i="12"/>
  <c r="HT8" i="12"/>
  <c r="HL8" i="12"/>
  <c r="IA7" i="12"/>
  <c r="HS7" i="12"/>
  <c r="IH6" i="12"/>
  <c r="HJ6" i="12"/>
  <c r="HA6" i="12"/>
  <c r="HQ5" i="12"/>
  <c r="HI5" i="12"/>
  <c r="II4" i="12"/>
  <c r="HK4" i="12"/>
  <c r="HD4" i="12"/>
  <c r="II3" i="12"/>
  <c r="IA3" i="12"/>
  <c r="HK3" i="12"/>
  <c r="CX8" i="13"/>
  <c r="DK19" i="13"/>
  <c r="CY17" i="13"/>
  <c r="DE14" i="13"/>
  <c r="DG13" i="13"/>
  <c r="DL11" i="13"/>
  <c r="DN10" i="13"/>
  <c r="CZ7" i="13"/>
  <c r="DI3" i="13"/>
  <c r="DH19" i="14"/>
  <c r="DE16" i="14"/>
  <c r="DT12" i="14"/>
  <c r="DR9" i="14"/>
  <c r="DN7" i="14"/>
  <c r="HZ7" i="16"/>
  <c r="IY7" i="16"/>
  <c r="HX8" i="16"/>
  <c r="IS8" i="16"/>
  <c r="IU9" i="16"/>
  <c r="HY11" i="16"/>
  <c r="IG11" i="16"/>
  <c r="IK11" i="16"/>
  <c r="IC15" i="16"/>
  <c r="IM17" i="16"/>
  <c r="IN18" i="16"/>
  <c r="IF19" i="16"/>
  <c r="IO19" i="16"/>
  <c r="HM20" i="16"/>
  <c r="IP25" i="16"/>
  <c r="II26" i="16"/>
  <c r="HJ16" i="16"/>
  <c r="IT7" i="16"/>
  <c r="HT10" i="16"/>
  <c r="ID11" i="16"/>
  <c r="HL14" i="16"/>
  <c r="HP18" i="16"/>
  <c r="HO15" i="16"/>
  <c r="IW16" i="16"/>
  <c r="HS24" i="16"/>
  <c r="HQ25" i="16"/>
  <c r="HU26" i="16"/>
  <c r="IB28" i="16"/>
  <c r="IR28" i="16"/>
  <c r="HK12" i="16"/>
  <c r="HI22" i="16"/>
  <c r="HR9" i="16"/>
  <c r="IE24" i="16"/>
  <c r="IX26" i="16"/>
  <c r="HV18" i="16"/>
  <c r="HE4" i="12"/>
  <c r="HQ4" i="12"/>
  <c r="HX7" i="12"/>
  <c r="IG8" i="12"/>
  <c r="HY12" i="12"/>
  <c r="IK12" i="12"/>
  <c r="ID13" i="12"/>
  <c r="HC15" i="12"/>
  <c r="IH8" i="16"/>
  <c r="IA9" i="16"/>
  <c r="IL14" i="16"/>
  <c r="IJ21" i="16"/>
  <c r="HN23" i="16"/>
  <c r="HM3" i="12"/>
  <c r="IC3" i="12"/>
  <c r="HU7" i="12"/>
  <c r="HW10" i="16"/>
  <c r="IV25" i="16"/>
  <c r="IQ27" i="16"/>
  <c r="DR4" i="17"/>
  <c r="EA17" i="17"/>
  <c r="EB10" i="17"/>
  <c r="HW3" i="16"/>
  <c r="IT6" i="16"/>
  <c r="IO8" i="16"/>
  <c r="HM9" i="16"/>
  <c r="HN13" i="16"/>
  <c r="HP19" i="16"/>
  <c r="HT19" i="16"/>
  <c r="IB19" i="16"/>
  <c r="IG3" i="16"/>
  <c r="IA12" i="16"/>
  <c r="IV17" i="16"/>
  <c r="HQ19" i="16"/>
  <c r="IU20" i="16"/>
  <c r="IC12" i="16"/>
  <c r="HU23" i="16"/>
  <c r="IE23" i="16"/>
  <c r="HL25" i="16"/>
  <c r="HK28" i="16"/>
  <c r="ID10" i="16"/>
  <c r="IH14" i="16"/>
  <c r="HX28" i="16"/>
  <c r="II28" i="16"/>
  <c r="IR15" i="16"/>
  <c r="IL24" i="16"/>
  <c r="IW24" i="16"/>
  <c r="GZ3" i="12"/>
  <c r="HA5" i="12"/>
  <c r="HH7" i="12"/>
  <c r="HD8" i="12"/>
  <c r="IB11" i="12"/>
  <c r="IC12" i="12"/>
  <c r="HG15" i="12"/>
  <c r="HX15" i="12"/>
  <c r="HV5" i="16"/>
  <c r="IN7" i="16"/>
  <c r="IP18" i="16"/>
  <c r="IY19" i="16"/>
  <c r="IX21" i="16"/>
  <c r="IM24" i="16"/>
  <c r="HY26" i="16"/>
  <c r="HJ13" i="16"/>
  <c r="HI10" i="16"/>
  <c r="HQ7" i="12"/>
  <c r="IQ8" i="16"/>
  <c r="IJ15" i="16"/>
  <c r="IF24" i="16"/>
  <c r="HO25" i="16"/>
  <c r="HR26" i="16"/>
  <c r="IK13" i="16"/>
  <c r="HZ22" i="16"/>
  <c r="HS23" i="16"/>
  <c r="IS27" i="16"/>
  <c r="DJ6" i="18"/>
  <c r="DR6" i="18"/>
  <c r="DO11" i="18"/>
  <c r="DD4" i="18"/>
  <c r="DP7" i="18"/>
  <c r="DT7" i="18"/>
  <c r="DI9" i="18"/>
  <c r="DW14" i="18"/>
  <c r="DV4" i="18"/>
  <c r="DH15" i="18"/>
  <c r="DG18" i="18"/>
  <c r="DC7" i="18"/>
  <c r="DU6" i="18"/>
  <c r="DL5" i="18"/>
  <c r="DQ6" i="18"/>
  <c r="DE7" i="18"/>
  <c r="DN7" i="18"/>
  <c r="DS4" i="18"/>
  <c r="DF17" i="18"/>
  <c r="DM18" i="18"/>
  <c r="DK17" i="18"/>
  <c r="DQ7" i="17"/>
  <c r="DU7" i="17"/>
  <c r="DL12" i="17"/>
  <c r="DP14" i="17"/>
  <c r="EC15" i="17"/>
  <c r="DK5" i="17"/>
  <c r="DW6" i="17"/>
  <c r="DN16" i="17"/>
  <c r="DT11" i="17"/>
  <c r="EB11" i="17"/>
  <c r="DO15" i="17"/>
  <c r="DX15" i="17"/>
  <c r="DJ19" i="17"/>
  <c r="DV19" i="17"/>
  <c r="DR21" i="17"/>
  <c r="DY20" i="17"/>
  <c r="DS21" i="17"/>
  <c r="EA21" i="17"/>
  <c r="DM11" i="17"/>
  <c r="DZ15" i="17"/>
  <c r="DI19" i="17"/>
  <c r="DH13" i="17"/>
  <c r="HZ3" i="16"/>
  <c r="IU3" i="16"/>
  <c r="IV7" i="16"/>
  <c r="HY8" i="16"/>
  <c r="IW8" i="16"/>
  <c r="IT8" i="16"/>
  <c r="IX12" i="16"/>
  <c r="HR13" i="16"/>
  <c r="HO14" i="16"/>
  <c r="IH16" i="16"/>
  <c r="IA22" i="16"/>
  <c r="IB23" i="16"/>
  <c r="IQ26" i="16"/>
  <c r="DO3" i="14"/>
  <c r="DF17" i="14"/>
  <c r="DH18" i="14"/>
  <c r="DT20" i="14"/>
  <c r="DC8" i="14"/>
  <c r="IM12" i="16"/>
  <c r="IR13" i="16"/>
  <c r="IG14" i="16"/>
  <c r="HV16" i="16"/>
  <c r="IC19" i="16"/>
  <c r="IY10" i="16"/>
  <c r="IK21" i="16"/>
  <c r="HJ25" i="16"/>
  <c r="HI6" i="16"/>
  <c r="DI5" i="14"/>
  <c r="DN5" i="14"/>
  <c r="DR6" i="14"/>
  <c r="DP7" i="14"/>
  <c r="DQ9" i="14"/>
  <c r="DD7" i="13"/>
  <c r="IN12" i="16"/>
  <c r="IS17" i="16"/>
  <c r="HN19" i="16"/>
  <c r="ID19" i="16"/>
  <c r="HM22" i="16"/>
  <c r="HT24" i="16"/>
  <c r="IE27" i="16"/>
  <c r="HK3" i="16"/>
  <c r="DW4" i="14"/>
  <c r="DL7" i="14"/>
  <c r="DG9" i="14"/>
  <c r="HL10" i="16"/>
  <c r="HP12" i="16"/>
  <c r="IP13" i="16"/>
  <c r="HQ21" i="16"/>
  <c r="IO25" i="16"/>
  <c r="IL27" i="16"/>
  <c r="DK15" i="14"/>
  <c r="DG10" i="13"/>
  <c r="DO14" i="13"/>
  <c r="DL15" i="13"/>
  <c r="HM4" i="12"/>
  <c r="HA13" i="12"/>
  <c r="IH13" i="12"/>
  <c r="IJ12" i="16"/>
  <c r="II23" i="16"/>
  <c r="HU25" i="16"/>
  <c r="DU9" i="14"/>
  <c r="DE11" i="14"/>
  <c r="DD9" i="14"/>
  <c r="DP10" i="13"/>
  <c r="CY16" i="13"/>
  <c r="DE17" i="13"/>
  <c r="DM17" i="13"/>
  <c r="DC18" i="13"/>
  <c r="HN4" i="12"/>
  <c r="IL4" i="12"/>
  <c r="HG5" i="12"/>
  <c r="HD7" i="12"/>
  <c r="HW19" i="16"/>
  <c r="IF20" i="16"/>
  <c r="DM7" i="14"/>
  <c r="DS10" i="14"/>
  <c r="DJ14" i="14"/>
  <c r="DN5" i="13"/>
  <c r="CZ8" i="13"/>
  <c r="DB13" i="13"/>
  <c r="DH14" i="13"/>
  <c r="HX17" i="16"/>
  <c r="HS20" i="16"/>
  <c r="DO7" i="18"/>
  <c r="DQ9" i="18"/>
  <c r="DT12" i="18"/>
  <c r="DM14" i="18"/>
  <c r="DL7" i="18"/>
  <c r="DJ14" i="18"/>
  <c r="DW18" i="18"/>
  <c r="DP20" i="18"/>
  <c r="DG17" i="18"/>
  <c r="DI20" i="18"/>
  <c r="DV11" i="18"/>
  <c r="DU14" i="18"/>
  <c r="DR3" i="18"/>
  <c r="DK18" i="18"/>
  <c r="DC18" i="18"/>
  <c r="DS9" i="18"/>
  <c r="DF20" i="18"/>
  <c r="DN3" i="18"/>
  <c r="DH5" i="18"/>
  <c r="DD6" i="18"/>
  <c r="DE11" i="18"/>
  <c r="DQ4" i="17"/>
  <c r="DM5" i="17"/>
  <c r="EC12" i="17"/>
  <c r="DL13" i="17"/>
  <c r="DT15" i="17"/>
  <c r="DP16" i="17"/>
  <c r="DW12" i="17"/>
  <c r="DN13" i="17"/>
  <c r="DV20" i="17"/>
  <c r="EA15" i="17"/>
  <c r="EB6" i="17"/>
  <c r="DO12" i="17"/>
  <c r="DK13" i="17"/>
  <c r="DS16" i="17"/>
  <c r="DI9" i="17"/>
  <c r="DR16" i="17"/>
  <c r="DJ21" i="17"/>
  <c r="DU18" i="17"/>
  <c r="DY18" i="17"/>
  <c r="DZ14" i="17"/>
  <c r="DX21" i="17"/>
  <c r="DH5" i="17"/>
  <c r="HV4" i="16"/>
  <c r="IH4" i="16"/>
  <c r="IF8" i="16"/>
  <c r="HO3" i="16"/>
  <c r="II3" i="16"/>
  <c r="IM4" i="16"/>
  <c r="HQ5" i="16"/>
  <c r="IO5" i="16"/>
  <c r="IS3" i="16"/>
  <c r="IR14" i="16"/>
  <c r="HZ17" i="16"/>
  <c r="IE17" i="16"/>
  <c r="IY21" i="16"/>
  <c r="HU28" i="16"/>
  <c r="IW28" i="16"/>
  <c r="DS3" i="14"/>
  <c r="DW3" i="14"/>
  <c r="DM4" i="14"/>
  <c r="DH10" i="14"/>
  <c r="DQ10" i="14"/>
  <c r="DO11" i="14"/>
  <c r="DL14" i="14"/>
  <c r="IK10" i="16"/>
  <c r="HS13" i="16"/>
  <c r="HM15" i="16"/>
  <c r="IL19" i="16"/>
  <c r="HR20" i="16"/>
  <c r="HT12" i="16"/>
  <c r="HW15" i="16"/>
  <c r="HL22" i="16"/>
  <c r="IN24" i="16"/>
  <c r="DJ12" i="14"/>
  <c r="DK17" i="14"/>
  <c r="DD6" i="14"/>
  <c r="DF4" i="13"/>
  <c r="DB6" i="13"/>
  <c r="IG13" i="16"/>
  <c r="IJ16" i="16"/>
  <c r="IB17" i="16"/>
  <c r="IT22" i="16"/>
  <c r="IX23" i="16"/>
  <c r="IU10" i="16"/>
  <c r="HX20" i="16"/>
  <c r="ID22" i="16"/>
  <c r="IP22" i="16"/>
  <c r="HJ11" i="16"/>
  <c r="DP3" i="14"/>
  <c r="DG7" i="14"/>
  <c r="DO12" i="13"/>
  <c r="DL19" i="13"/>
  <c r="IA6" i="12"/>
  <c r="HC7" i="12"/>
  <c r="HP7" i="12"/>
  <c r="HR9" i="12"/>
  <c r="DI7" i="14"/>
  <c r="DT7" i="14"/>
  <c r="DR10" i="14"/>
  <c r="DU11" i="14"/>
  <c r="DE15" i="14"/>
  <c r="DP8" i="13"/>
  <c r="DN9" i="13"/>
  <c r="DJ11" i="13"/>
  <c r="DE15" i="13"/>
  <c r="DC16" i="13"/>
  <c r="DG18" i="13"/>
  <c r="HQ3" i="12"/>
  <c r="IV11" i="16"/>
  <c r="IA14" i="16"/>
  <c r="HN18" i="16"/>
  <c r="HY25" i="16"/>
  <c r="HK10" i="16"/>
  <c r="HI25" i="16"/>
  <c r="DN4" i="14"/>
  <c r="DC9" i="14"/>
  <c r="CZ14" i="13"/>
  <c r="DM14" i="13"/>
  <c r="IC4" i="16"/>
  <c r="IQ9" i="16"/>
  <c r="HP25" i="16"/>
  <c r="DF7" i="18"/>
  <c r="DD9" i="18"/>
  <c r="DL3" i="18"/>
  <c r="DP3" i="18"/>
  <c r="DR5" i="18"/>
  <c r="DO15" i="18"/>
  <c r="DT20" i="18"/>
  <c r="DU7" i="18"/>
  <c r="DI8" i="18"/>
  <c r="DK10" i="18"/>
  <c r="DE12" i="18"/>
  <c r="DG14" i="18"/>
  <c r="DN13" i="18"/>
  <c r="DJ3" i="18"/>
  <c r="DW4" i="18"/>
  <c r="DV15" i="18"/>
  <c r="DS17" i="18"/>
  <c r="DH7" i="18"/>
  <c r="DM6" i="18"/>
  <c r="DQ15" i="18"/>
  <c r="DC4" i="18"/>
  <c r="DL11" i="17"/>
  <c r="DU10" i="17"/>
  <c r="EC14" i="17"/>
  <c r="DY17" i="17"/>
  <c r="DV3" i="17"/>
  <c r="DN4" i="17"/>
  <c r="DO4" i="17"/>
  <c r="DS7" i="17"/>
  <c r="DW10" i="17"/>
  <c r="DJ16" i="17"/>
  <c r="DT4" i="17"/>
  <c r="DX11" i="17"/>
  <c r="DP10" i="17"/>
  <c r="EB18" i="17"/>
  <c r="DI16" i="17"/>
  <c r="EA18" i="17"/>
  <c r="DK21" i="17"/>
  <c r="DR12" i="17"/>
  <c r="DM19" i="17"/>
  <c r="DZ11" i="17"/>
  <c r="DH7" i="17"/>
  <c r="DQ16" i="17"/>
  <c r="ID3" i="16"/>
  <c r="HT6" i="16"/>
  <c r="IN6" i="16"/>
  <c r="IQ3" i="16"/>
  <c r="IF5" i="16"/>
  <c r="HU8" i="16"/>
  <c r="IC5" i="16"/>
  <c r="IG5" i="16"/>
  <c r="HM8" i="16"/>
  <c r="HV8" i="16"/>
  <c r="IE9" i="16"/>
  <c r="IV14" i="16"/>
  <c r="HR17" i="16"/>
  <c r="IJ18" i="16"/>
  <c r="II22" i="16"/>
  <c r="HL23" i="16"/>
  <c r="IB27" i="16"/>
  <c r="HJ12" i="16"/>
  <c r="DW7" i="14"/>
  <c r="DQ8" i="14"/>
  <c r="IH5" i="16"/>
  <c r="HX14" i="16"/>
  <c r="IT15" i="16"/>
  <c r="IK18" i="16"/>
  <c r="IR9" i="16"/>
  <c r="HY17" i="16"/>
  <c r="IP17" i="16"/>
  <c r="IX17" i="16"/>
  <c r="HZ23" i="16"/>
  <c r="HK7" i="16"/>
  <c r="HI27" i="16"/>
  <c r="DK4" i="14"/>
  <c r="DV4" i="14"/>
  <c r="DL11" i="14"/>
  <c r="DR14" i="14"/>
  <c r="DE17" i="14"/>
  <c r="DI18" i="14"/>
  <c r="DO20" i="14"/>
  <c r="CZ3" i="13"/>
  <c r="DJ4" i="13"/>
  <c r="IS4" i="16"/>
  <c r="IW7" i="16"/>
  <c r="IY9" i="16"/>
  <c r="HN11" i="16"/>
  <c r="IU11" i="16"/>
  <c r="IO13" i="16"/>
  <c r="IL23" i="16"/>
  <c r="HO27" i="16"/>
  <c r="DU5" i="14"/>
  <c r="DJ8" i="14"/>
  <c r="DF20" i="14"/>
  <c r="DM20" i="14"/>
  <c r="DF5" i="13"/>
  <c r="DD13" i="13"/>
  <c r="DB18" i="13"/>
  <c r="DP19" i="13"/>
  <c r="IL5" i="12"/>
  <c r="HW6" i="12"/>
  <c r="ID9" i="12"/>
  <c r="IA20" i="16"/>
  <c r="DS17" i="14"/>
  <c r="DN20" i="14"/>
  <c r="DD15" i="14"/>
  <c r="DC7" i="14"/>
  <c r="CY12" i="13"/>
  <c r="DK16" i="13"/>
  <c r="DO18" i="13"/>
  <c r="IF6" i="12"/>
  <c r="HQ4" i="16"/>
  <c r="IM10" i="16"/>
  <c r="HS15" i="16"/>
  <c r="HP20" i="16"/>
  <c r="DG13" i="14"/>
  <c r="DP13" i="14"/>
  <c r="DM3" i="13"/>
  <c r="DQ8" i="13"/>
  <c r="HW27" i="16"/>
  <c r="DW3" i="18"/>
  <c r="DK12" i="18"/>
  <c r="DV5" i="18"/>
  <c r="DH8" i="18"/>
  <c r="DQ8" i="18"/>
  <c r="DN9" i="18"/>
  <c r="DJ10" i="18"/>
  <c r="DG15" i="18"/>
  <c r="DI3" i="18"/>
  <c r="DF9" i="18"/>
  <c r="DO16" i="18"/>
  <c r="DL19" i="18"/>
  <c r="DC3" i="18"/>
  <c r="DU11" i="18"/>
  <c r="DT5" i="18"/>
  <c r="DR11" i="18"/>
  <c r="DP14" i="18"/>
  <c r="DE3" i="18"/>
  <c r="DD19" i="18"/>
  <c r="DM20" i="18"/>
  <c r="DS18" i="18"/>
  <c r="DM4" i="17"/>
  <c r="EC5" i="17"/>
  <c r="DQ10" i="17"/>
  <c r="DY13" i="17"/>
  <c r="DJ4" i="17"/>
  <c r="DN5" i="17"/>
  <c r="DS6" i="17"/>
  <c r="DW7" i="17"/>
  <c r="EA9" i="17"/>
  <c r="DL4" i="17"/>
  <c r="DT5" i="17"/>
  <c r="EB5" i="17"/>
  <c r="DX6" i="17"/>
  <c r="DP9" i="17"/>
  <c r="DK11" i="17"/>
  <c r="DO17" i="17"/>
  <c r="DH6" i="17"/>
  <c r="DZ12" i="17"/>
  <c r="DR10" i="17"/>
  <c r="DU21" i="17"/>
  <c r="DV9" i="17"/>
  <c r="DI10" i="17"/>
  <c r="HP6" i="16"/>
  <c r="HX6" i="16"/>
  <c r="ID7" i="16"/>
  <c r="HT8" i="16"/>
  <c r="IS9" i="16"/>
  <c r="IQ6" i="16"/>
  <c r="IM3" i="16"/>
  <c r="IU4" i="16"/>
  <c r="IJ5" i="16"/>
  <c r="IO6" i="16"/>
  <c r="IN3" i="16"/>
  <c r="IR3" i="16"/>
  <c r="HL4" i="16"/>
  <c r="IL6" i="16"/>
  <c r="IP6" i="16"/>
  <c r="HM3" i="16"/>
  <c r="IC3" i="16"/>
  <c r="HU4" i="16"/>
  <c r="HN9" i="16"/>
  <c r="HV13" i="16"/>
  <c r="IK15" i="16"/>
  <c r="IX20" i="16"/>
  <c r="HW22" i="16"/>
  <c r="IV27" i="16"/>
  <c r="DK9" i="14"/>
  <c r="DL12" i="14"/>
  <c r="DF15" i="14"/>
  <c r="DJ19" i="14"/>
  <c r="IG18" i="16"/>
  <c r="IW18" i="16"/>
  <c r="IH20" i="16"/>
  <c r="HS21" i="16"/>
  <c r="IB9" i="16"/>
  <c r="HZ18" i="16"/>
  <c r="II18" i="16"/>
  <c r="IY18" i="16"/>
  <c r="HO23" i="16"/>
  <c r="HY27" i="16"/>
  <c r="DH3" i="14"/>
  <c r="DT5" i="14"/>
  <c r="DF6" i="13"/>
  <c r="IT18" i="16"/>
  <c r="IF21" i="16"/>
  <c r="DN3" i="14"/>
  <c r="IE25" i="16"/>
  <c r="IA27" i="16"/>
  <c r="HK15" i="16"/>
  <c r="DR7" i="14"/>
  <c r="DW12" i="14"/>
  <c r="DG14" i="14"/>
  <c r="DC5" i="14"/>
  <c r="CY3" i="13"/>
  <c r="DI6" i="13"/>
  <c r="DB8" i="13"/>
  <c r="DO8" i="13"/>
  <c r="DK12" i="13"/>
  <c r="DQ13" i="13"/>
  <c r="HK6" i="12"/>
  <c r="HW10" i="12"/>
  <c r="HG11" i="12"/>
  <c r="HL11" i="12"/>
  <c r="HI13" i="12"/>
  <c r="DI12" i="14"/>
  <c r="DU13" i="14"/>
  <c r="DO18" i="14"/>
  <c r="DS19" i="14"/>
  <c r="DD4" i="13"/>
  <c r="DC14" i="13"/>
  <c r="DG16" i="13"/>
  <c r="DA19" i="13"/>
  <c r="DM19" i="13"/>
  <c r="IA5" i="12"/>
  <c r="HP6" i="12"/>
  <c r="HX6" i="12"/>
  <c r="HJ17" i="16"/>
  <c r="DV13" i="14"/>
  <c r="DQ16" i="14"/>
  <c r="DE19" i="14"/>
  <c r="DM19" i="14"/>
  <c r="DE7" i="13"/>
  <c r="HQ8" i="16"/>
  <c r="HR11" i="16"/>
  <c r="GY25" i="12"/>
  <c r="GY21" i="12"/>
  <c r="GY17" i="12"/>
  <c r="GY9" i="12"/>
  <c r="IJ28" i="12"/>
  <c r="IB28" i="12"/>
  <c r="HT28" i="12"/>
  <c r="HP28" i="12"/>
  <c r="HH28" i="12"/>
  <c r="HD28" i="12"/>
  <c r="IE27" i="12"/>
  <c r="IA27" i="12"/>
  <c r="HS27" i="12"/>
  <c r="HO27" i="12"/>
  <c r="HK27" i="12"/>
  <c r="HG27" i="12"/>
  <c r="HC27" i="12"/>
  <c r="IM26" i="12"/>
  <c r="IH26" i="12"/>
  <c r="ID26" i="12"/>
  <c r="HV26" i="12"/>
  <c r="HR26" i="12"/>
  <c r="HN26" i="12"/>
  <c r="HB26" i="12"/>
  <c r="IL25" i="12"/>
  <c r="HY25" i="12"/>
  <c r="HU25" i="12"/>
  <c r="HQ25" i="12"/>
  <c r="HI25" i="12"/>
  <c r="HE25" i="12"/>
  <c r="IF24" i="12"/>
  <c r="IB24" i="12"/>
  <c r="HT24" i="12"/>
  <c r="HP24" i="12"/>
  <c r="HL24" i="12"/>
  <c r="HH24" i="12"/>
  <c r="HD24" i="12"/>
  <c r="GZ24" i="12"/>
  <c r="IJ23" i="12"/>
  <c r="IE23" i="12"/>
  <c r="IA23" i="12"/>
  <c r="HW23" i="12"/>
  <c r="HK23" i="12"/>
  <c r="HG23" i="12"/>
  <c r="IM22" i="12"/>
  <c r="II22" i="12"/>
  <c r="IE22" i="12"/>
  <c r="HZ22" i="12"/>
  <c r="HV22" i="12"/>
  <c r="HR22" i="12"/>
  <c r="HJ22" i="12"/>
  <c r="HB22" i="12"/>
  <c r="IL21" i="12"/>
  <c r="IH21" i="12"/>
  <c r="HY21" i="12"/>
  <c r="HU21" i="12"/>
  <c r="HQ21" i="12"/>
  <c r="HM21" i="12"/>
  <c r="HI21" i="12"/>
  <c r="IK20" i="12"/>
  <c r="IG20" i="12"/>
  <c r="IC20" i="12"/>
  <c r="HX20" i="12"/>
  <c r="HT20" i="12"/>
  <c r="HP20" i="12"/>
  <c r="HD20" i="12"/>
  <c r="IJ19" i="12"/>
  <c r="IF19" i="12"/>
  <c r="HW19" i="12"/>
  <c r="HS19" i="12"/>
  <c r="HO19" i="12"/>
  <c r="HK19" i="12"/>
  <c r="HC19" i="12"/>
  <c r="HW18" i="12"/>
  <c r="HR18" i="12"/>
  <c r="HN18" i="12"/>
  <c r="HB18" i="12"/>
  <c r="IL17" i="12"/>
  <c r="IH17" i="12"/>
  <c r="ID17" i="12"/>
  <c r="HZ17" i="12"/>
  <c r="HV17" i="12"/>
  <c r="HQ17" i="12"/>
  <c r="HI17" i="12"/>
  <c r="HE17" i="12"/>
  <c r="HA17" i="12"/>
  <c r="IK16" i="12"/>
  <c r="IG16" i="12"/>
  <c r="IC16" i="12"/>
  <c r="HY16" i="12"/>
  <c r="HU16" i="12"/>
  <c r="HP16" i="12"/>
  <c r="HH16" i="12"/>
  <c r="HD16" i="12"/>
  <c r="IJ15" i="12"/>
  <c r="IB15" i="12"/>
  <c r="HW15" i="12"/>
  <c r="HL15" i="12"/>
  <c r="HA15" i="12"/>
  <c r="ID14" i="12"/>
  <c r="HY14" i="12"/>
  <c r="HT14" i="12"/>
  <c r="HM14" i="12"/>
  <c r="HH14" i="12"/>
  <c r="IG13" i="12"/>
  <c r="IB13" i="12"/>
  <c r="HQ13" i="12"/>
  <c r="GZ13" i="12"/>
  <c r="II12" i="12"/>
  <c r="ID12" i="12"/>
  <c r="HX12" i="12"/>
  <c r="HN12" i="12"/>
  <c r="HB12" i="12"/>
  <c r="IE11" i="12"/>
  <c r="HZ11" i="12"/>
  <c r="HU11" i="12"/>
  <c r="HO11" i="12"/>
  <c r="HI11" i="12"/>
  <c r="IG10" i="12"/>
  <c r="HV10" i="12"/>
  <c r="HQ10" i="12"/>
  <c r="HL10" i="12"/>
  <c r="HA10" i="12"/>
  <c r="IJ9" i="12"/>
  <c r="HY9" i="12"/>
  <c r="HT9" i="12"/>
  <c r="HO9" i="12"/>
  <c r="HI9" i="12"/>
  <c r="IL8" i="12"/>
  <c r="IF8" i="12"/>
  <c r="IA8" i="12"/>
  <c r="HS8" i="12"/>
  <c r="HK8" i="12"/>
  <c r="HB8" i="12"/>
  <c r="IH7" i="12"/>
  <c r="HZ7" i="12"/>
  <c r="HA7" i="12"/>
  <c r="IG6" i="12"/>
  <c r="HY6" i="12"/>
  <c r="HI6" i="12"/>
  <c r="GZ6" i="12"/>
  <c r="HX5" i="12"/>
  <c r="HP5" i="12"/>
  <c r="HH5" i="12"/>
  <c r="IF4" i="12"/>
  <c r="HX4" i="12"/>
  <c r="HP4" i="12"/>
  <c r="HH4" i="12"/>
  <c r="HC4" i="12"/>
  <c r="HZ3" i="12"/>
  <c r="HJ3" i="12"/>
  <c r="HB3" i="12"/>
  <c r="CX15" i="13"/>
  <c r="CX7" i="13"/>
  <c r="DN17" i="13"/>
  <c r="DQ16" i="13"/>
  <c r="DH16" i="13"/>
  <c r="CZ16" i="13"/>
  <c r="DA14" i="13"/>
  <c r="DC13" i="13"/>
  <c r="DE12" i="13"/>
  <c r="DJ10" i="13"/>
  <c r="DL9" i="13"/>
  <c r="DJ5" i="13"/>
  <c r="DG4" i="13"/>
  <c r="DC3" i="13"/>
  <c r="DD19" i="14"/>
  <c r="DR18" i="14"/>
  <c r="DP15" i="14"/>
  <c r="DE14" i="14"/>
  <c r="DM12" i="14"/>
  <c r="DV10" i="14"/>
  <c r="DI9" i="14"/>
  <c r="HI15" i="16"/>
  <c r="HN23" i="12"/>
  <c r="HJ23" i="12"/>
  <c r="HB23" i="12"/>
  <c r="IH22" i="12"/>
  <c r="HY22" i="12"/>
  <c r="HQ22" i="12"/>
  <c r="HM22" i="12"/>
  <c r="HI22" i="12"/>
  <c r="HE22" i="12"/>
  <c r="IK21" i="12"/>
  <c r="IG21" i="12"/>
  <c r="IB21" i="12"/>
  <c r="HX21" i="12"/>
  <c r="HT21" i="12"/>
  <c r="HL21" i="12"/>
  <c r="HH21" i="12"/>
  <c r="GZ21" i="12"/>
  <c r="IJ20" i="12"/>
  <c r="IF20" i="12"/>
  <c r="HS20" i="12"/>
  <c r="HO20" i="12"/>
  <c r="HG20" i="12"/>
  <c r="HC20" i="12"/>
  <c r="IM19" i="12"/>
  <c r="II19" i="12"/>
  <c r="IE19" i="12"/>
  <c r="IA19" i="12"/>
  <c r="HR19" i="12"/>
  <c r="HN19" i="12"/>
  <c r="HJ19" i="12"/>
  <c r="IH18" i="12"/>
  <c r="ID18" i="12"/>
  <c r="HZ18" i="12"/>
  <c r="HU18" i="12"/>
  <c r="HQ18" i="12"/>
  <c r="HE18" i="12"/>
  <c r="IK17" i="12"/>
  <c r="IG17" i="12"/>
  <c r="IC17" i="12"/>
  <c r="HP17" i="12"/>
  <c r="HL17" i="12"/>
  <c r="HH17" i="12"/>
  <c r="HD17" i="12"/>
  <c r="GZ17" i="12"/>
  <c r="IJ16" i="12"/>
  <c r="IF16" i="12"/>
  <c r="IB16" i="12"/>
  <c r="HX16" i="12"/>
  <c r="HS16" i="12"/>
  <c r="HO16" i="12"/>
  <c r="HC16" i="12"/>
  <c r="IM15" i="12"/>
  <c r="II15" i="12"/>
  <c r="IE15" i="12"/>
  <c r="IA15" i="12"/>
  <c r="HP15" i="12"/>
  <c r="HJ15" i="12"/>
  <c r="GZ15" i="12"/>
  <c r="IH14" i="12"/>
  <c r="IC14" i="12"/>
  <c r="HL14" i="12"/>
  <c r="HG14" i="12"/>
  <c r="HC14" i="12"/>
  <c r="IK13" i="12"/>
  <c r="IF13" i="12"/>
  <c r="HP13" i="12"/>
  <c r="HD13" i="12"/>
  <c r="IM12" i="12"/>
  <c r="IH12" i="12"/>
  <c r="IB12" i="12"/>
  <c r="HW12" i="12"/>
  <c r="HR12" i="12"/>
  <c r="HK12" i="12"/>
  <c r="HA12" i="12"/>
  <c r="II11" i="12"/>
  <c r="HS11" i="12"/>
  <c r="HN11" i="12"/>
  <c r="IK10" i="12"/>
  <c r="IF10" i="12"/>
  <c r="HP10" i="12"/>
  <c r="HE10" i="12"/>
  <c r="GZ10" i="12"/>
  <c r="II9" i="12"/>
  <c r="IC9" i="12"/>
  <c r="HX9" i="12"/>
  <c r="HS9" i="12"/>
  <c r="HM9" i="12"/>
  <c r="HG9" i="12"/>
  <c r="IE8" i="12"/>
  <c r="HX8" i="12"/>
  <c r="IM7" i="12"/>
  <c r="IE7" i="12"/>
  <c r="HW7" i="12"/>
  <c r="HG7" i="12"/>
  <c r="IL6" i="12"/>
  <c r="ID6" i="12"/>
  <c r="IK5" i="12"/>
  <c r="IC5" i="12"/>
  <c r="HU5" i="12"/>
  <c r="HW4" i="12"/>
  <c r="HG4" i="12"/>
  <c r="IM3" i="12"/>
  <c r="IE3" i="12"/>
  <c r="HW3" i="12"/>
  <c r="HG3" i="12"/>
  <c r="CX5" i="13"/>
  <c r="CX12" i="13"/>
  <c r="DI18" i="13"/>
  <c r="DA18" i="13"/>
  <c r="DK17" i="13"/>
  <c r="DE16" i="13"/>
  <c r="DP15" i="13"/>
  <c r="DG15" i="13"/>
  <c r="DN14" i="13"/>
  <c r="DP13" i="13"/>
  <c r="CY13" i="13"/>
  <c r="DC11" i="13"/>
  <c r="DJ8" i="13"/>
  <c r="DH6" i="13"/>
  <c r="DE5" i="13"/>
  <c r="DA4" i="13"/>
  <c r="DC4" i="14"/>
  <c r="DT16" i="14"/>
  <c r="DH15" i="14"/>
  <c r="DR8" i="14"/>
  <c r="DV3" i="14"/>
  <c r="IE7" i="16"/>
  <c r="HN5" i="16"/>
  <c r="IH12" i="16"/>
  <c r="IK24" i="16"/>
  <c r="IT24" i="16"/>
  <c r="IA26" i="16"/>
  <c r="IS10" i="16"/>
  <c r="IU16" i="16"/>
  <c r="HO21" i="16"/>
  <c r="IB11" i="16"/>
  <c r="HP16" i="16"/>
  <c r="IJ24" i="16"/>
  <c r="HT16" i="16"/>
  <c r="IM18" i="16"/>
  <c r="HK26" i="16"/>
  <c r="HE3" i="12"/>
  <c r="IP21" i="16"/>
  <c r="IX8" i="16"/>
  <c r="IL3" i="16"/>
  <c r="IG6" i="16"/>
  <c r="IR4" i="16"/>
  <c r="IJ10" i="16"/>
  <c r="HN17" i="16"/>
  <c r="HQ24" i="16"/>
  <c r="HV25" i="16"/>
  <c r="HO26" i="16"/>
  <c r="HS26" i="16"/>
  <c r="HM28" i="16"/>
  <c r="HI16" i="16"/>
  <c r="HL7" i="16"/>
  <c r="IC7" i="16"/>
  <c r="IX11" i="16"/>
  <c r="IO14" i="16"/>
  <c r="IH15" i="16"/>
  <c r="IP15" i="16"/>
  <c r="HZ16" i="16"/>
  <c r="IQ10" i="16"/>
  <c r="IM14" i="16"/>
  <c r="IB25" i="16"/>
  <c r="HP26" i="16"/>
  <c r="HW28" i="16"/>
  <c r="HU3" i="16"/>
  <c r="HR15" i="16"/>
  <c r="IY15" i="16"/>
  <c r="HK14" i="16"/>
  <c r="HJ26" i="16"/>
  <c r="HX11" i="16"/>
  <c r="II14" i="16"/>
  <c r="IW21" i="16"/>
  <c r="HT22" i="16"/>
  <c r="IA24" i="16"/>
  <c r="IS26" i="16"/>
  <c r="IE28" i="16"/>
  <c r="HX3" i="12"/>
  <c r="IF3" i="12"/>
  <c r="HL7" i="12"/>
  <c r="HQ8" i="12"/>
  <c r="HC11" i="12"/>
  <c r="IG12" i="12"/>
  <c r="HZ13" i="12"/>
  <c r="HJ14" i="12"/>
  <c r="HT15" i="12"/>
  <c r="IU15" i="16"/>
  <c r="IN16" i="16"/>
  <c r="IF28" i="16"/>
  <c r="IH4" i="12"/>
  <c r="IC7" i="12"/>
  <c r="HA8" i="12"/>
  <c r="HY12" i="16"/>
  <c r="IT14" i="16"/>
  <c r="IK25" i="16"/>
  <c r="ID26" i="16"/>
  <c r="IV28" i="16"/>
  <c r="DJ11" i="18"/>
  <c r="DG6" i="18"/>
  <c r="DC11" i="18"/>
  <c r="DM6" i="17"/>
  <c r="DL8" i="17"/>
  <c r="DQ8" i="17"/>
  <c r="DY8" i="17"/>
  <c r="EC10" i="17"/>
  <c r="DX20" i="17"/>
  <c r="DI6" i="17"/>
  <c r="DK4" i="17"/>
  <c r="DO6" i="17"/>
  <c r="EA6" i="17"/>
  <c r="DW8" i="17"/>
  <c r="DS10" i="17"/>
  <c r="DJ20" i="17"/>
  <c r="DR15" i="17"/>
  <c r="DN17" i="17"/>
  <c r="DV17" i="17"/>
  <c r="DP4" i="17"/>
  <c r="DT13" i="17"/>
  <c r="DZ21" i="17"/>
  <c r="EB19" i="17"/>
  <c r="DU17" i="17"/>
  <c r="DH10" i="17"/>
  <c r="HS5" i="16"/>
  <c r="II5" i="16"/>
  <c r="IU5" i="16"/>
  <c r="IK6" i="16"/>
  <c r="HW7" i="16"/>
  <c r="HL8" i="16"/>
  <c r="IP9" i="16"/>
  <c r="HX3" i="16"/>
  <c r="ID5" i="16"/>
  <c r="IB7" i="16"/>
  <c r="IM9" i="16"/>
  <c r="IV10" i="16"/>
  <c r="IN14" i="16"/>
  <c r="HP15" i="16"/>
  <c r="IY17" i="16"/>
  <c r="IW19" i="16"/>
  <c r="IL20" i="16"/>
  <c r="HI20" i="16"/>
  <c r="DS5" i="14"/>
  <c r="HU7" i="16"/>
  <c r="HN12" i="16"/>
  <c r="HR12" i="16"/>
  <c r="IF13" i="16"/>
  <c r="IR17" i="16"/>
  <c r="IG16" i="16"/>
  <c r="HV22" i="16"/>
  <c r="IS25" i="16"/>
  <c r="IX25" i="16"/>
  <c r="IH28" i="16"/>
  <c r="HJ14" i="16"/>
  <c r="DD11" i="14"/>
  <c r="IA15" i="16"/>
  <c r="HO24" i="16"/>
  <c r="HM25" i="16"/>
  <c r="IC25" i="16"/>
  <c r="HT9" i="16"/>
  <c r="IT17" i="16"/>
  <c r="HJ5" i="12"/>
  <c r="HT7" i="12"/>
  <c r="IM10" i="12"/>
  <c r="IE15" i="16"/>
  <c r="HK6" i="16"/>
  <c r="HO5" i="12"/>
  <c r="HI7" i="12"/>
  <c r="IK7" i="12"/>
  <c r="IO12" i="16"/>
  <c r="HQ13" i="16"/>
  <c r="IQ14" i="16"/>
  <c r="HY21" i="16"/>
  <c r="IJ22" i="16"/>
  <c r="HZ28" i="16"/>
  <c r="DS3" i="18"/>
  <c r="DW10" i="18"/>
  <c r="DG11" i="18"/>
  <c r="DP11" i="18"/>
  <c r="DF4" i="18"/>
  <c r="DJ13" i="18"/>
  <c r="DI16" i="18"/>
  <c r="DV16" i="18"/>
  <c r="DD18" i="18"/>
  <c r="DK14" i="18"/>
  <c r="DE16" i="18"/>
  <c r="DO17" i="18"/>
  <c r="DQ18" i="18"/>
  <c r="DC15" i="18"/>
  <c r="DH14" i="18"/>
  <c r="DM19" i="18"/>
  <c r="DR19" i="18"/>
  <c r="DU20" i="18"/>
  <c r="DT14" i="18"/>
  <c r="DL18" i="18"/>
  <c r="DN19" i="18"/>
  <c r="DU5" i="17"/>
  <c r="EC9" i="17"/>
  <c r="DY14" i="17"/>
  <c r="DI5" i="17"/>
  <c r="DZ5" i="17"/>
  <c r="DN6" i="17"/>
  <c r="DS4" i="17"/>
  <c r="DW4" i="17"/>
  <c r="DJ6" i="17"/>
  <c r="EA8" i="17"/>
  <c r="DP8" i="17"/>
  <c r="DO13" i="17"/>
  <c r="DK17" i="17"/>
  <c r="EB16" i="17"/>
  <c r="DV14" i="17"/>
  <c r="DQ20" i="17"/>
  <c r="DR9" i="17"/>
  <c r="DM16" i="17"/>
  <c r="DL19" i="17"/>
  <c r="DT19" i="17"/>
  <c r="DX19" i="17"/>
  <c r="DH12" i="17"/>
  <c r="IL4" i="16"/>
  <c r="IV5" i="16"/>
  <c r="II7" i="16"/>
  <c r="IR7" i="16"/>
  <c r="HN6" i="16"/>
  <c r="HX10" i="16"/>
  <c r="IB10" i="16"/>
  <c r="IW11" i="16"/>
  <c r="HV17" i="16"/>
  <c r="HQ20" i="16"/>
  <c r="HO22" i="16"/>
  <c r="IM22" i="16"/>
  <c r="HK17" i="16"/>
  <c r="HJ8" i="16"/>
  <c r="DK5" i="14"/>
  <c r="DO5" i="14"/>
  <c r="DM8" i="14"/>
  <c r="DU8" i="14"/>
  <c r="DF9" i="14"/>
  <c r="DJ17" i="14"/>
  <c r="DW17" i="14"/>
  <c r="HM11" i="16"/>
  <c r="IH11" i="16"/>
  <c r="IT11" i="16"/>
  <c r="IK14" i="16"/>
  <c r="IE16" i="16"/>
  <c r="HW17" i="16"/>
  <c r="IY20" i="16"/>
  <c r="IO3" i="16"/>
  <c r="IJ11" i="16"/>
  <c r="IS22" i="16"/>
  <c r="ID27" i="16"/>
  <c r="HR28" i="16"/>
  <c r="DG8" i="14"/>
  <c r="DN8" i="14"/>
  <c r="DT10" i="14"/>
  <c r="DR11" i="14"/>
  <c r="DP5" i="13"/>
  <c r="IP8" i="16"/>
  <c r="IF12" i="16"/>
  <c r="HS16" i="16"/>
  <c r="IC18" i="16"/>
  <c r="DV7" i="14"/>
  <c r="HY3" i="16"/>
  <c r="IG7" i="16"/>
  <c r="IN11" i="16"/>
  <c r="DE3" i="14"/>
  <c r="DS4" i="14"/>
  <c r="DQ17" i="14"/>
  <c r="DC17" i="14"/>
  <c r="DK5" i="13"/>
  <c r="DI11" i="13"/>
  <c r="DQ11" i="13"/>
  <c r="DF12" i="13"/>
  <c r="DH13" i="13"/>
  <c r="CZ17" i="13"/>
  <c r="DJ18" i="13"/>
  <c r="CX17" i="13"/>
  <c r="HH3" i="12"/>
  <c r="HY8" i="12"/>
  <c r="IA14" i="12"/>
  <c r="HK15" i="12"/>
  <c r="HO15" i="12"/>
  <c r="IQ28" i="16"/>
  <c r="DL15" i="14"/>
  <c r="CY10" i="13"/>
  <c r="DC10" i="13"/>
  <c r="DN11" i="13"/>
  <c r="DA13" i="13"/>
  <c r="IB6" i="12"/>
  <c r="IX7" i="16"/>
  <c r="HU17" i="16"/>
  <c r="IU22" i="16"/>
  <c r="DP11" i="14"/>
  <c r="DD3" i="14"/>
  <c r="DG3" i="13"/>
  <c r="DE4" i="13"/>
  <c r="DM8" i="13"/>
  <c r="DB11" i="13"/>
  <c r="DD14" i="13"/>
  <c r="HZ10" i="16"/>
  <c r="HL21" i="16"/>
  <c r="IA25" i="16"/>
  <c r="HT26" i="16"/>
  <c r="HP28" i="16"/>
  <c r="DH4" i="18"/>
  <c r="DM5" i="18"/>
  <c r="DT8" i="18"/>
  <c r="DU13" i="18"/>
  <c r="DE14" i="18"/>
  <c r="DW15" i="18"/>
  <c r="DS14" i="18"/>
  <c r="DI17" i="18"/>
  <c r="DQ17" i="18"/>
  <c r="DG19" i="18"/>
  <c r="DO9" i="18"/>
  <c r="DR12" i="18"/>
  <c r="DK20" i="18"/>
  <c r="DL14" i="18"/>
  <c r="DP9" i="18"/>
  <c r="DD10" i="18"/>
  <c r="DJ20" i="18"/>
  <c r="DC14" i="18"/>
  <c r="DV20" i="18"/>
  <c r="DF8" i="18"/>
  <c r="DN16" i="18"/>
  <c r="DH4" i="17"/>
  <c r="DQ3" i="17"/>
  <c r="DY9" i="17"/>
  <c r="DP20" i="17"/>
  <c r="DL17" i="17"/>
  <c r="EC17" i="17"/>
  <c r="DR3" i="17"/>
  <c r="DS3" i="17"/>
  <c r="DW13" i="17"/>
  <c r="DJ15" i="17"/>
  <c r="EB4" i="17"/>
  <c r="DT6" i="17"/>
  <c r="DX12" i="17"/>
  <c r="DO14" i="17"/>
  <c r="DK16" i="17"/>
  <c r="EA16" i="17"/>
  <c r="DN19" i="17"/>
  <c r="DI12" i="17"/>
  <c r="DV11" i="17"/>
  <c r="DM13" i="17"/>
  <c r="DU16" i="17"/>
  <c r="DZ16" i="17"/>
  <c r="IH3" i="16"/>
  <c r="HN4" i="16"/>
  <c r="IP7" i="16"/>
  <c r="IU7" i="16"/>
  <c r="IB8" i="16"/>
  <c r="HW4" i="16"/>
  <c r="HV9" i="16"/>
  <c r="ID9" i="16"/>
  <c r="IL9" i="16"/>
  <c r="IT9" i="16"/>
  <c r="IK4" i="16"/>
  <c r="IM6" i="16"/>
  <c r="IQ17" i="16"/>
  <c r="IS19" i="16"/>
  <c r="IC20" i="16"/>
  <c r="HP23" i="16"/>
  <c r="IJ23" i="16"/>
  <c r="DU4" i="14"/>
  <c r="DG5" i="14"/>
  <c r="DW9" i="14"/>
  <c r="DH16" i="14"/>
  <c r="DD8" i="14"/>
  <c r="IV9" i="16"/>
  <c r="HT14" i="16"/>
  <c r="HR16" i="16"/>
  <c r="HS17" i="16"/>
  <c r="HZ20" i="16"/>
  <c r="IA10" i="16"/>
  <c r="HU13" i="16"/>
  <c r="IG25" i="16"/>
  <c r="DP4" i="14"/>
  <c r="DT13" i="14"/>
  <c r="DL5" i="13"/>
  <c r="IE11" i="16"/>
  <c r="IW13" i="16"/>
  <c r="HQ14" i="16"/>
  <c r="IX14" i="16"/>
  <c r="HO20" i="16"/>
  <c r="HX21" i="16"/>
  <c r="IO21" i="16"/>
  <c r="IY22" i="16"/>
  <c r="IR23" i="16"/>
  <c r="II25" i="16"/>
  <c r="IN28" i="16"/>
  <c r="HK24" i="16"/>
  <c r="HM17" i="16"/>
  <c r="DL5" i="14"/>
  <c r="DV8" i="14"/>
  <c r="DO12" i="14"/>
  <c r="DF16" i="14"/>
  <c r="DS20" i="14"/>
  <c r="DD9" i="13"/>
  <c r="DO10" i="13"/>
  <c r="DM11" i="13"/>
  <c r="DN18" i="13"/>
  <c r="DH19" i="13"/>
  <c r="IK4" i="12"/>
  <c r="HZ5" i="12"/>
  <c r="IH9" i="12"/>
  <c r="HS10" i="12"/>
  <c r="IJ11" i="12"/>
  <c r="HL13" i="16"/>
  <c r="IF22" i="16"/>
  <c r="HJ23" i="16"/>
  <c r="HI21" i="16"/>
  <c r="DN9" i="14"/>
  <c r="DI14" i="14"/>
  <c r="DA3" i="13"/>
  <c r="DK6" i="13"/>
  <c r="CX10" i="13"/>
  <c r="HC6" i="12"/>
  <c r="HN8" i="12"/>
  <c r="HY22" i="16"/>
  <c r="DE5" i="14"/>
  <c r="DJ6" i="14"/>
  <c r="DG6" i="13"/>
  <c r="DE8" i="13"/>
  <c r="DQ10" i="13"/>
  <c r="DM4" i="18"/>
  <c r="DK6" i="18"/>
  <c r="DV9" i="18"/>
  <c r="DD20" i="18"/>
  <c r="DS5" i="18"/>
  <c r="DT18" i="18"/>
  <c r="DW8" i="18"/>
  <c r="DH10" i="18"/>
  <c r="DG13" i="18"/>
  <c r="DI6" i="18"/>
  <c r="DL10" i="18"/>
  <c r="DN12" i="18"/>
  <c r="DJ16" i="18"/>
  <c r="DU3" i="18"/>
  <c r="DO5" i="18"/>
  <c r="DQ7" i="18"/>
  <c r="DE8" i="18"/>
  <c r="DP10" i="18"/>
  <c r="DF3" i="18"/>
  <c r="DR7" i="18"/>
  <c r="DC12" i="18"/>
  <c r="DY3" i="17"/>
  <c r="DQ9" i="17"/>
  <c r="DU11" i="17"/>
  <c r="EC11" i="17"/>
  <c r="DL16" i="17"/>
  <c r="DI7" i="17"/>
  <c r="DJ9" i="17"/>
  <c r="DN10" i="17"/>
  <c r="DR14" i="17"/>
  <c r="DP3" i="17"/>
  <c r="DT7" i="17"/>
  <c r="DK12" i="17"/>
  <c r="EB12" i="17"/>
  <c r="DS15" i="17"/>
  <c r="DX16" i="17"/>
  <c r="DM10" i="17"/>
  <c r="DZ13" i="17"/>
  <c r="EA19" i="17"/>
  <c r="DV21" i="17"/>
  <c r="DW19" i="17"/>
  <c r="DO21" i="17"/>
  <c r="DH8" i="17"/>
  <c r="IT4" i="16"/>
  <c r="HW5" i="16"/>
  <c r="IL7" i="16"/>
  <c r="IR8" i="16"/>
  <c r="HY9" i="16"/>
  <c r="IG9" i="16"/>
  <c r="HO4" i="16"/>
  <c r="HP5" i="16"/>
  <c r="IN5" i="16"/>
  <c r="HU6" i="16"/>
  <c r="HN7" i="16"/>
  <c r="IA7" i="16"/>
  <c r="IX9" i="16"/>
  <c r="IJ3" i="16"/>
  <c r="IF4" i="16"/>
  <c r="IV4" i="16"/>
  <c r="IY6" i="16"/>
  <c r="IM13" i="16"/>
  <c r="IW15" i="16"/>
  <c r="ID16" i="16"/>
  <c r="II17" i="16"/>
  <c r="HZ25" i="16"/>
  <c r="IH25" i="16"/>
  <c r="DK3" i="14"/>
  <c r="DI6" i="14"/>
  <c r="DN13" i="14"/>
  <c r="DW13" i="14"/>
  <c r="DD12" i="14"/>
  <c r="HT18" i="16"/>
  <c r="IQ20" i="16"/>
  <c r="IE14" i="16"/>
  <c r="HS19" i="16"/>
  <c r="HJ9" i="16"/>
  <c r="DF6" i="14"/>
  <c r="DJ7" i="14"/>
  <c r="DG19" i="14"/>
  <c r="DJ6" i="13"/>
  <c r="DL7" i="13"/>
  <c r="HM4" i="16"/>
  <c r="HX22" i="16"/>
  <c r="HV23" i="16"/>
  <c r="IB26" i="16"/>
  <c r="IP27" i="16"/>
  <c r="HK8" i="16"/>
  <c r="HI18" i="16"/>
  <c r="IC17" i="16"/>
  <c r="IO20" i="16"/>
  <c r="DH4" i="14"/>
  <c r="DV14" i="14"/>
  <c r="DQ5" i="13"/>
  <c r="DA7" i="13"/>
  <c r="DG7" i="13"/>
  <c r="CZ9" i="13"/>
  <c r="DB10" i="13"/>
  <c r="DM13" i="13"/>
  <c r="DH15" i="13"/>
  <c r="DD19" i="13"/>
  <c r="CX13" i="13"/>
  <c r="HM8" i="12"/>
  <c r="HU8" i="12"/>
  <c r="HE9" i="12"/>
  <c r="HZ9" i="12"/>
  <c r="HV13" i="12"/>
  <c r="IM14" i="12"/>
  <c r="HR27" i="16"/>
  <c r="DM5" i="14"/>
  <c r="DL8" i="14"/>
  <c r="DR12" i="14"/>
  <c r="DO14" i="14"/>
  <c r="DI4" i="13"/>
  <c r="DP6" i="13"/>
  <c r="DF9" i="13"/>
  <c r="DN13" i="13"/>
  <c r="HH6" i="12"/>
  <c r="HR8" i="12"/>
  <c r="IU18" i="16"/>
  <c r="DU3" i="14"/>
  <c r="DT6" i="14"/>
  <c r="DP8" i="14"/>
  <c r="DS14" i="14"/>
  <c r="DQ18" i="14"/>
  <c r="DC20" i="14"/>
  <c r="DC5" i="13"/>
  <c r="DO7" i="13"/>
  <c r="HQ18" i="16"/>
  <c r="IS21" i="16"/>
  <c r="IK22" i="16"/>
  <c r="HL24" i="16"/>
  <c r="GY20" i="12"/>
  <c r="GY8" i="12"/>
  <c r="IA28" i="12"/>
  <c r="HW28" i="12"/>
  <c r="HC28" i="12"/>
  <c r="HZ27" i="12"/>
  <c r="HR27" i="12"/>
  <c r="IC26" i="12"/>
  <c r="HY26" i="12"/>
  <c r="HU26" i="12"/>
  <c r="HE26" i="12"/>
  <c r="IF25" i="12"/>
  <c r="IB25" i="12"/>
  <c r="HX25" i="12"/>
  <c r="HH25" i="12"/>
  <c r="HD25" i="12"/>
  <c r="HW24" i="12"/>
  <c r="HS24" i="12"/>
  <c r="HO24" i="12"/>
  <c r="HG24" i="12"/>
  <c r="IM23" i="12"/>
  <c r="HZ23" i="12"/>
  <c r="DR10" i="18"/>
  <c r="DS10" i="18"/>
  <c r="DD12" i="18"/>
  <c r="DL12" i="18"/>
  <c r="DU12" i="18"/>
  <c r="DI13" i="18"/>
  <c r="DN18" i="18"/>
  <c r="DT10" i="18"/>
  <c r="DF19" i="18"/>
  <c r="DQ19" i="18"/>
  <c r="DO13" i="18"/>
  <c r="DK13" i="18"/>
  <c r="DM15" i="18"/>
  <c r="DH19" i="18"/>
  <c r="DG5" i="18"/>
  <c r="DW13" i="18"/>
  <c r="DC19" i="18"/>
  <c r="DV3" i="18"/>
  <c r="DJ12" i="18"/>
  <c r="DP19" i="18"/>
  <c r="DE19" i="18"/>
  <c r="DY5" i="17"/>
  <c r="DU6" i="17"/>
  <c r="EC13" i="17"/>
  <c r="DJ7" i="17"/>
  <c r="DO9" i="17"/>
  <c r="DN11" i="17"/>
  <c r="DS11" i="17"/>
  <c r="EA13" i="17"/>
  <c r="DL5" i="17"/>
  <c r="DX5" i="17"/>
  <c r="DK8" i="17"/>
  <c r="DZ9" i="17"/>
  <c r="DR11" i="17"/>
  <c r="DT18" i="17"/>
  <c r="DI18" i="17"/>
  <c r="DP18" i="17"/>
  <c r="DW21" i="17"/>
  <c r="DH11" i="17"/>
  <c r="DM12" i="17"/>
  <c r="DQ18" i="17"/>
  <c r="EB21" i="17"/>
  <c r="DV13" i="17"/>
  <c r="HN3" i="16"/>
  <c r="HR3" i="16"/>
  <c r="HZ4" i="16"/>
  <c r="IP4" i="16"/>
  <c r="HP9" i="16"/>
  <c r="IO9" i="16"/>
  <c r="IW9" i="16"/>
  <c r="IN4" i="16"/>
  <c r="HU5" i="16"/>
  <c r="HT7" i="16"/>
  <c r="HW9" i="16"/>
  <c r="IA13" i="16"/>
  <c r="IQ13" i="16"/>
  <c r="IV18" i="16"/>
  <c r="IK19" i="16"/>
  <c r="IU21" i="16"/>
  <c r="IM26" i="16"/>
  <c r="IF27" i="16"/>
  <c r="DQ6" i="14"/>
  <c r="DH12" i="14"/>
  <c r="DU12" i="14"/>
  <c r="DJ15" i="14"/>
  <c r="DR19" i="14"/>
  <c r="DW19" i="14"/>
  <c r="DD20" i="14"/>
  <c r="IR6" i="16"/>
  <c r="HX9" i="16"/>
  <c r="IC10" i="16"/>
  <c r="HQ15" i="16"/>
  <c r="IG4" i="16"/>
  <c r="IS12" i="16"/>
  <c r="IL13" i="16"/>
  <c r="HL20" i="16"/>
  <c r="IT21" i="16"/>
  <c r="ID24" i="16"/>
  <c r="II24" i="16"/>
  <c r="HS27" i="16"/>
  <c r="DM16" i="14"/>
  <c r="DP17" i="14"/>
  <c r="DL19" i="14"/>
  <c r="CY7" i="13"/>
  <c r="IE6" i="16"/>
  <c r="HM23" i="16"/>
  <c r="HI9" i="16"/>
  <c r="DK8" i="14"/>
  <c r="DN16" i="14"/>
  <c r="DI19" i="14"/>
  <c r="DC12" i="14"/>
  <c r="DO6" i="13"/>
  <c r="CZ11" i="13"/>
  <c r="DB12" i="13"/>
  <c r="DQ15" i="13"/>
  <c r="DF16" i="13"/>
  <c r="DJ16" i="13"/>
  <c r="HN5" i="12"/>
  <c r="IH5" i="12"/>
  <c r="IC8" i="12"/>
  <c r="HB14" i="12"/>
  <c r="HY18" i="16"/>
  <c r="IJ26" i="16"/>
  <c r="HK27" i="16"/>
  <c r="DO16" i="14"/>
  <c r="DG18" i="14"/>
  <c r="DV20" i="14"/>
  <c r="DI7" i="13"/>
  <c r="DD8" i="13"/>
  <c r="DL12" i="13"/>
  <c r="DP12" i="13"/>
  <c r="DG14" i="13"/>
  <c r="CX14" i="13"/>
  <c r="IE5" i="12"/>
  <c r="IH13" i="16"/>
  <c r="IX13" i="16"/>
  <c r="IB16" i="16"/>
  <c r="IY23" i="16"/>
  <c r="HV27" i="16"/>
  <c r="HJ27" i="16"/>
  <c r="DS12" i="14"/>
  <c r="DK9" i="13"/>
  <c r="DH12" i="13"/>
  <c r="DM12" i="13"/>
  <c r="HO6" i="16"/>
  <c r="IF6" i="16"/>
  <c r="HZ9" i="16"/>
  <c r="HN10" i="16"/>
  <c r="HY5" i="16"/>
  <c r="ID8" i="16"/>
  <c r="HS10" i="16"/>
  <c r="HL11" i="16"/>
  <c r="IS15" i="16"/>
  <c r="HQ16" i="16"/>
  <c r="HU16" i="16"/>
  <c r="IL16" i="16"/>
  <c r="HR21" i="16"/>
  <c r="IQ21" i="16"/>
  <c r="HT23" i="16"/>
  <c r="HW26" i="16"/>
  <c r="HK5" i="16"/>
  <c r="HJ3" i="16"/>
  <c r="IW3" i="16"/>
  <c r="IO10" i="16"/>
  <c r="HP14" i="16"/>
  <c r="IM16" i="16"/>
  <c r="IY16" i="16"/>
  <c r="IH19" i="16"/>
  <c r="II21" i="16"/>
  <c r="IN21" i="16"/>
  <c r="IR19" i="16"/>
  <c r="HM21" i="16"/>
  <c r="IU24" i="16"/>
  <c r="IK26" i="16"/>
  <c r="IP26" i="16"/>
  <c r="IX28" i="16"/>
  <c r="HI17" i="16"/>
  <c r="IV20" i="16"/>
  <c r="IT25" i="16"/>
  <c r="IE19" i="16"/>
  <c r="HX26" i="16"/>
  <c r="HT3" i="12"/>
  <c r="IG17" i="16"/>
  <c r="HA3" i="12"/>
  <c r="HO11" i="16"/>
  <c r="HV24" i="16"/>
  <c r="IJ25" i="16"/>
  <c r="IC26" i="16"/>
  <c r="IB12" i="16"/>
  <c r="IA28" i="16"/>
  <c r="IA5" i="16"/>
  <c r="IV8" i="16"/>
  <c r="HM10" i="16"/>
  <c r="IC8" i="16"/>
  <c r="IF3" i="16"/>
  <c r="IT12" i="16"/>
  <c r="IJ14" i="16"/>
  <c r="HZ21" i="16"/>
  <c r="ID21" i="16"/>
  <c r="IG24" i="16"/>
  <c r="IY25" i="16"/>
  <c r="IE26" i="16"/>
  <c r="HY28" i="16"/>
  <c r="HK25" i="16"/>
  <c r="HV12" i="16"/>
  <c r="IX15" i="16"/>
  <c r="HR10" i="16"/>
  <c r="II10" i="16"/>
  <c r="HS11" i="16"/>
  <c r="IK12" i="16"/>
  <c r="HX16" i="16"/>
  <c r="HQ17" i="16"/>
  <c r="IH17" i="16"/>
  <c r="HU21" i="16"/>
  <c r="IQ23" i="16"/>
  <c r="HL28" i="16"/>
  <c r="HI11" i="16"/>
  <c r="IM11" i="16"/>
  <c r="HP21" i="16"/>
  <c r="IL26" i="16"/>
  <c r="HJ21" i="16"/>
  <c r="HT25" i="16"/>
  <c r="IG4" i="12"/>
  <c r="IJ7" i="12"/>
  <c r="HB10" i="12"/>
  <c r="HD12" i="12"/>
  <c r="HN15" i="16"/>
  <c r="HW16" i="16"/>
  <c r="IB24" i="16"/>
  <c r="HR4" i="12"/>
  <c r="II5" i="12"/>
  <c r="HZ8" i="12"/>
  <c r="IN19" i="16"/>
  <c r="IR24" i="16"/>
  <c r="IU28" i="16"/>
  <c r="IP10" i="16"/>
  <c r="HO16" i="16"/>
  <c r="IS24" i="16"/>
  <c r="IW25" i="16"/>
  <c r="IO26" i="16"/>
  <c r="DI5" i="18"/>
  <c r="DV10" i="18"/>
  <c r="DJ5" i="18"/>
  <c r="DS6" i="18"/>
  <c r="DO10" i="18"/>
  <c r="DF14" i="18"/>
  <c r="DL16" i="18"/>
  <c r="DU16" i="18"/>
  <c r="DE17" i="18"/>
  <c r="DK19" i="18"/>
  <c r="DP6" i="18"/>
  <c r="DM7" i="18"/>
  <c r="DH11" i="18"/>
  <c r="DQ10" i="18"/>
  <c r="DT16" i="18"/>
  <c r="DW16" i="18"/>
  <c r="DN17" i="18"/>
  <c r="DR4" i="18"/>
  <c r="DG10" i="18"/>
  <c r="DD17" i="18"/>
  <c r="DC20" i="18"/>
  <c r="DU4" i="17"/>
  <c r="DY6" i="17"/>
  <c r="DM7" i="17"/>
  <c r="DQ11" i="17"/>
  <c r="DL20" i="17"/>
  <c r="EC20" i="17"/>
  <c r="DP17" i="17"/>
  <c r="DZ8" i="17"/>
  <c r="DW11" i="17"/>
  <c r="EA20" i="17"/>
  <c r="DN15" i="17"/>
  <c r="DJ17" i="17"/>
  <c r="DT8" i="17"/>
  <c r="DX8" i="17"/>
  <c r="DK7" i="17"/>
  <c r="DO11" i="17"/>
  <c r="EB15" i="17"/>
  <c r="DS18" i="17"/>
  <c r="DI17" i="17"/>
  <c r="DR19" i="17"/>
  <c r="DH17" i="17"/>
  <c r="DV10" i="17"/>
  <c r="HV7" i="16"/>
  <c r="HL6" i="16"/>
  <c r="HP4" i="16"/>
  <c r="HX4" i="16"/>
  <c r="IJ7" i="16"/>
  <c r="IL12" i="16"/>
  <c r="IE22" i="16"/>
  <c r="HQ28" i="16"/>
  <c r="IO28" i="16"/>
  <c r="IS28" i="16"/>
  <c r="DW5" i="14"/>
  <c r="DK7" i="14"/>
  <c r="DH8" i="14"/>
  <c r="DS9" i="14"/>
  <c r="DF11" i="14"/>
  <c r="DP20" i="14"/>
  <c r="IU8" i="16"/>
  <c r="IF9" i="16"/>
  <c r="IW10" i="16"/>
  <c r="IY12" i="16"/>
  <c r="HU15" i="16"/>
  <c r="IQ16" i="16"/>
  <c r="IT19" i="16"/>
  <c r="IB20" i="16"/>
  <c r="II27" i="16"/>
  <c r="IM28" i="16"/>
  <c r="HJ19" i="16"/>
  <c r="DM3" i="14"/>
  <c r="DV12" i="14"/>
  <c r="DU15" i="14"/>
  <c r="HO7" i="16"/>
  <c r="IV12" i="16"/>
  <c r="HR22" i="16"/>
  <c r="IG23" i="16"/>
  <c r="IP24" i="16"/>
  <c r="HS28" i="16"/>
  <c r="HK19" i="16"/>
  <c r="HI13" i="16"/>
  <c r="DG4" i="14"/>
  <c r="DO8" i="14"/>
  <c r="IK16" i="16"/>
  <c r="HW23" i="16"/>
  <c r="HM26" i="16"/>
  <c r="HT28" i="16"/>
  <c r="DD14" i="14"/>
  <c r="DD17" i="13"/>
  <c r="HA4" i="12"/>
  <c r="HY4" i="12"/>
  <c r="IE10" i="12"/>
  <c r="II10" i="12"/>
  <c r="HU12" i="12"/>
  <c r="IH10" i="16"/>
  <c r="IX10" i="16"/>
  <c r="IA11" i="16"/>
  <c r="HY23" i="16"/>
  <c r="DT4" i="14"/>
  <c r="DE6" i="14"/>
  <c r="DJ10" i="14"/>
  <c r="DL17" i="14"/>
  <c r="DL14" i="13"/>
  <c r="HV4" i="12"/>
  <c r="HW5" i="12"/>
  <c r="HN22" i="16"/>
  <c r="IC23" i="16"/>
  <c r="IN26" i="16"/>
  <c r="DQ5" i="14"/>
  <c r="IR12" i="16"/>
  <c r="ID14" i="16"/>
  <c r="HZ19" i="16"/>
  <c r="DP4" i="18"/>
  <c r="DF11" i="18"/>
  <c r="DD13" i="18"/>
  <c r="DV14" i="18"/>
  <c r="DG16" i="18"/>
  <c r="DI4" i="18"/>
  <c r="DQ4" i="18"/>
  <c r="DU4" i="18"/>
  <c r="DN5" i="18"/>
  <c r="DT11" i="18"/>
  <c r="DH16" i="18"/>
  <c r="DJ18" i="18"/>
  <c r="DL17" i="18"/>
  <c r="DM11" i="18"/>
  <c r="DO4" i="18"/>
  <c r="DS8" i="18"/>
  <c r="DE15" i="18"/>
  <c r="DC6" i="18"/>
  <c r="DK4" i="18"/>
  <c r="DW17" i="18"/>
  <c r="DR20" i="18"/>
  <c r="DQ6" i="17"/>
  <c r="DU8" i="17"/>
  <c r="EC7" i="17"/>
  <c r="DY11" i="17"/>
  <c r="DL14" i="17"/>
  <c r="DT17" i="17"/>
  <c r="DZ7" i="17"/>
  <c r="DO8" i="17"/>
  <c r="DW9" i="17"/>
  <c r="EA12" i="17"/>
  <c r="DN20" i="17"/>
  <c r="DR20" i="17"/>
  <c r="DJ14" i="17"/>
  <c r="DX9" i="17"/>
  <c r="EB20" i="17"/>
  <c r="DK14" i="17"/>
  <c r="DV12" i="17"/>
  <c r="DS19" i="17"/>
  <c r="DI15" i="17"/>
  <c r="DP19" i="17"/>
  <c r="DH19" i="17"/>
  <c r="DM21" i="17"/>
  <c r="HR4" i="16"/>
  <c r="IE5" i="16"/>
  <c r="HM7" i="16"/>
  <c r="HX5" i="16"/>
  <c r="IR5" i="16"/>
  <c r="HP8" i="16"/>
  <c r="HL3" i="16"/>
  <c r="IB4" i="16"/>
  <c r="IH6" i="16"/>
  <c r="IS11" i="16"/>
  <c r="HQ12" i="16"/>
  <c r="II13" i="16"/>
  <c r="HS14" i="16"/>
  <c r="HT15" i="16"/>
  <c r="IO15" i="16"/>
  <c r="HY20" i="16"/>
  <c r="IU26" i="16"/>
  <c r="IK28" i="16"/>
  <c r="HK13" i="16"/>
  <c r="HI12" i="16"/>
  <c r="DO7" i="14"/>
  <c r="DS11" i="14"/>
  <c r="DP16" i="14"/>
  <c r="DN17" i="14"/>
  <c r="HN8" i="16"/>
  <c r="IP11" i="16"/>
  <c r="IQ12" i="16"/>
  <c r="HO13" i="16"/>
  <c r="HW21" i="16"/>
  <c r="ID13" i="16"/>
  <c r="IF15" i="16"/>
  <c r="IV23" i="16"/>
  <c r="DV17" i="14"/>
  <c r="DD17" i="14"/>
  <c r="DC15" i="14"/>
  <c r="IL10" i="16"/>
  <c r="IA16" i="16"/>
  <c r="HU18" i="16"/>
  <c r="HV19" i="16"/>
  <c r="IN25" i="16"/>
  <c r="HZ27" i="16"/>
  <c r="IT28" i="16"/>
  <c r="HJ10" i="16"/>
  <c r="DJ5" i="14"/>
  <c r="DT8" i="14"/>
  <c r="IG21" i="16"/>
  <c r="DM9" i="14"/>
  <c r="DF18" i="14"/>
  <c r="DH4" i="13"/>
  <c r="DM9" i="13"/>
  <c r="DQ9" i="13"/>
  <c r="DK10" i="13"/>
  <c r="IB7" i="12"/>
  <c r="GZ12" i="12"/>
  <c r="HR13" i="12"/>
  <c r="IL13" i="12"/>
  <c r="IC27" i="16"/>
  <c r="DQ3" i="14"/>
  <c r="DL13" i="14"/>
  <c r="DW18" i="14"/>
  <c r="DK19" i="14"/>
  <c r="DB5" i="13"/>
  <c r="CY8" i="13"/>
  <c r="DL10" i="13"/>
  <c r="DE11" i="13"/>
  <c r="DN15" i="13"/>
  <c r="DP16" i="13"/>
  <c r="ID4" i="12"/>
  <c r="IM23" i="16"/>
  <c r="IY26" i="16"/>
  <c r="IJ28" i="16"/>
  <c r="DE8" i="14"/>
  <c r="DH11" i="14"/>
  <c r="DG15" i="14"/>
  <c r="DI8" i="13"/>
  <c r="CZ10" i="13"/>
  <c r="DD10" i="13"/>
  <c r="DO13" i="13"/>
  <c r="IX18" i="16"/>
  <c r="IW22" i="16"/>
  <c r="DN6" i="18"/>
  <c r="DK7" i="18"/>
  <c r="DE10" i="18"/>
  <c r="DG12" i="18"/>
  <c r="DL13" i="18"/>
  <c r="DR14" i="18"/>
  <c r="DW6" i="18"/>
  <c r="DU8" i="18"/>
  <c r="DF10" i="18"/>
  <c r="DD7" i="18"/>
  <c r="DM12" i="18"/>
  <c r="DS13" i="18"/>
  <c r="DC17" i="18"/>
  <c r="DI11" i="18"/>
  <c r="DP18" i="18"/>
  <c r="DV18" i="18"/>
  <c r="DO20" i="18"/>
  <c r="DT6" i="18"/>
  <c r="DQ20" i="18"/>
  <c r="DJ7" i="18"/>
  <c r="DH18" i="18"/>
  <c r="EC6" i="17"/>
  <c r="DL9" i="17"/>
  <c r="DU12" i="17"/>
  <c r="DP13" i="17"/>
  <c r="DY15" i="17"/>
  <c r="DV5" i="17"/>
  <c r="DI8" i="17"/>
  <c r="DN7" i="17"/>
  <c r="DR7" i="17"/>
  <c r="EA3" i="17"/>
  <c r="DW5" i="17"/>
  <c r="DS12" i="17"/>
  <c r="DJ11" i="17"/>
  <c r="DK9" i="17"/>
  <c r="DT10" i="17"/>
  <c r="DX13" i="17"/>
  <c r="EB17" i="17"/>
  <c r="DO16" i="17"/>
  <c r="DQ14" i="17"/>
  <c r="DZ17" i="17"/>
  <c r="DM9" i="17"/>
  <c r="DH21" i="17"/>
  <c r="IA3" i="16"/>
  <c r="HQ6" i="16"/>
  <c r="HM5" i="16"/>
  <c r="IK5" i="16"/>
  <c r="IE13" i="16"/>
  <c r="HS18" i="16"/>
  <c r="IG20" i="16"/>
  <c r="IT20" i="16"/>
  <c r="HX23" i="16"/>
  <c r="IX24" i="16"/>
  <c r="IU25" i="16"/>
  <c r="HP27" i="16"/>
  <c r="HI8" i="16"/>
  <c r="DQ4" i="14"/>
  <c r="DO9" i="14"/>
  <c r="DJ11" i="14"/>
  <c r="DF13" i="14"/>
  <c r="DR17" i="14"/>
  <c r="DL20" i="14"/>
  <c r="HY4" i="16"/>
  <c r="HU11" i="16"/>
  <c r="IB13" i="16"/>
  <c r="IC14" i="16"/>
  <c r="IW14" i="16"/>
  <c r="IJ17" i="16"/>
  <c r="IN17" i="16"/>
  <c r="HL18" i="16"/>
  <c r="IS18" i="16"/>
  <c r="IV6" i="16"/>
  <c r="IO7" i="16"/>
  <c r="IQ18" i="16"/>
  <c r="HW25" i="16"/>
  <c r="IF26" i="16"/>
  <c r="DM13" i="14"/>
  <c r="DS16" i="14"/>
  <c r="DU20" i="14"/>
  <c r="CY5" i="13"/>
  <c r="DH5" i="13"/>
  <c r="HO12" i="16"/>
  <c r="IR16" i="16"/>
  <c r="HZ24" i="16"/>
  <c r="HV26" i="16"/>
  <c r="HN28" i="16"/>
  <c r="DH6" i="14"/>
  <c r="IH23" i="16"/>
  <c r="HJ22" i="16"/>
  <c r="DT11" i="14"/>
  <c r="DO3" i="13"/>
  <c r="DA5" i="13"/>
  <c r="CZ19" i="13"/>
  <c r="ID5" i="12"/>
  <c r="HB6" i="12"/>
  <c r="IK8" i="12"/>
  <c r="HX11" i="12"/>
  <c r="HT21" i="16"/>
  <c r="IY27" i="16"/>
  <c r="DP6" i="14"/>
  <c r="DW8" i="14"/>
  <c r="DG20" i="14"/>
  <c r="DC18" i="14"/>
  <c r="DL8" i="13"/>
  <c r="DE13" i="13"/>
  <c r="DI17" i="13"/>
  <c r="HJ4" i="12"/>
  <c r="IM5" i="12"/>
  <c r="HL6" i="12"/>
  <c r="IP5" i="16"/>
  <c r="IL17" i="16"/>
  <c r="ID18" i="16"/>
  <c r="HR23" i="16"/>
  <c r="DE10" i="14"/>
  <c r="DV15" i="14"/>
  <c r="DI20" i="14"/>
  <c r="DD18" i="14"/>
  <c r="DB3" i="13"/>
  <c r="DJ7" i="13"/>
  <c r="DD12" i="13"/>
  <c r="DK13" i="13"/>
  <c r="II11" i="16"/>
  <c r="IM15" i="16"/>
  <c r="HK22" i="16"/>
  <c r="DO3" i="18"/>
  <c r="DV6" i="18"/>
  <c r="DG8" i="18"/>
  <c r="DP8" i="18"/>
  <c r="DU9" i="18"/>
  <c r="DI14" i="18"/>
  <c r="DH12" i="18"/>
  <c r="DE13" i="18"/>
  <c r="DM13" i="18"/>
  <c r="DN14" i="18"/>
  <c r="DF18" i="18"/>
  <c r="DL20" i="18"/>
  <c r="DQ3" i="18"/>
  <c r="DK5" i="18"/>
  <c r="DW9" i="18"/>
  <c r="DR17" i="18"/>
  <c r="DS20" i="18"/>
  <c r="DD11" i="18"/>
  <c r="DT9" i="18"/>
  <c r="DC10" i="18"/>
  <c r="DJ17" i="18"/>
  <c r="DI3" i="17"/>
  <c r="DU13" i="17"/>
  <c r="DP15" i="17"/>
  <c r="DT16" i="17"/>
  <c r="DL18" i="17"/>
  <c r="DR5" i="17"/>
  <c r="EN5" i="17" s="1"/>
  <c r="HY5" i="17" s="1"/>
  <c r="DZ6" i="17"/>
  <c r="DO3" i="17"/>
  <c r="EA5" i="17"/>
  <c r="DN12" i="17"/>
  <c r="DJ10" i="17"/>
  <c r="EB7" i="17"/>
  <c r="DX10" i="17"/>
  <c r="DS14" i="17"/>
  <c r="DK15" i="17"/>
  <c r="DW18" i="17"/>
  <c r="DM17" i="17"/>
  <c r="DH18" i="17"/>
  <c r="ED18" i="17" s="1"/>
  <c r="HO18" i="17" s="1"/>
  <c r="DQ13" i="17"/>
  <c r="DV15" i="17"/>
  <c r="EC19" i="17"/>
  <c r="DY21" i="17"/>
  <c r="IY5" i="16"/>
  <c r="HR7" i="16"/>
  <c r="IN8" i="16"/>
  <c r="HL9" i="16"/>
  <c r="HS3" i="16"/>
  <c r="HY6" i="16"/>
  <c r="IC6" i="16"/>
  <c r="IX6" i="16"/>
  <c r="IB3" i="16"/>
  <c r="IT5" i="16"/>
  <c r="HW6" i="16"/>
  <c r="IF10" i="16"/>
  <c r="ID12" i="16"/>
  <c r="IU13" i="16"/>
  <c r="HO18" i="16"/>
  <c r="IE18" i="16"/>
  <c r="IR18" i="16"/>
  <c r="IM21" i="16"/>
  <c r="HK9" i="16"/>
  <c r="DI4" i="14"/>
  <c r="DS7" i="14"/>
  <c r="DJ13" i="14"/>
  <c r="DU14" i="14"/>
  <c r="DN19" i="14"/>
  <c r="DH20" i="14"/>
  <c r="HZ11" i="16"/>
  <c r="IJ13" i="16"/>
  <c r="IO18" i="16"/>
  <c r="HM13" i="16"/>
  <c r="IS20" i="16"/>
  <c r="HX24" i="16"/>
  <c r="DL9" i="14"/>
  <c r="DW14" i="14"/>
  <c r="DC6" i="14"/>
  <c r="DH3" i="13"/>
  <c r="DN6" i="13"/>
  <c r="II15" i="16"/>
  <c r="IQ15" i="16"/>
  <c r="HT17" i="16"/>
  <c r="IV21" i="16"/>
  <c r="IH22" i="16"/>
  <c r="HQ23" i="16"/>
  <c r="IA23" i="16"/>
  <c r="HU27" i="16"/>
  <c r="IK27" i="16"/>
  <c r="HI7" i="16"/>
  <c r="DT3" i="14"/>
  <c r="DO6" i="14"/>
  <c r="DV16" i="14"/>
  <c r="DM18" i="14"/>
  <c r="DJ3" i="13"/>
  <c r="DF14" i="13"/>
  <c r="DD15" i="13"/>
  <c r="DB16" i="13"/>
  <c r="HG6" i="12"/>
  <c r="HS6" i="12"/>
  <c r="IE6" i="12"/>
  <c r="HI8" i="12"/>
  <c r="HK10" i="12"/>
  <c r="IA10" i="12"/>
  <c r="HH12" i="12"/>
  <c r="HP17" i="16"/>
  <c r="HN26" i="16"/>
  <c r="DQ3" i="13"/>
  <c r="DG5" i="13"/>
  <c r="DA9" i="13"/>
  <c r="DC12" i="13"/>
  <c r="CY14" i="13"/>
  <c r="DI15" i="13"/>
  <c r="HY3" i="12"/>
  <c r="HC5" i="12"/>
  <c r="HT6" i="12"/>
  <c r="IJ6" i="12"/>
  <c r="HE8" i="12"/>
  <c r="HV8" i="12"/>
  <c r="IW20" i="16"/>
  <c r="IG27" i="16"/>
  <c r="DP9" i="14"/>
  <c r="DK12" i="14"/>
  <c r="DG17" i="14"/>
  <c r="DQ20" i="14"/>
  <c r="DK4" i="13"/>
  <c r="DP4" i="13"/>
  <c r="DO9" i="13"/>
  <c r="HV15" i="16"/>
  <c r="IP23" i="16"/>
  <c r="IL28" i="16"/>
  <c r="GY27" i="12"/>
  <c r="GY15" i="12"/>
  <c r="IL28" i="12"/>
  <c r="HZ28" i="12"/>
  <c r="HV28" i="12"/>
  <c r="HR28" i="12"/>
  <c r="HJ28" i="12"/>
  <c r="HB28" i="12"/>
  <c r="IK27" i="12"/>
  <c r="IG27" i="12"/>
  <c r="IC27" i="12"/>
  <c r="HY27" i="12"/>
  <c r="HQ27" i="12"/>
  <c r="HM27" i="12"/>
  <c r="HI27" i="12"/>
  <c r="HE27" i="12"/>
  <c r="IF26" i="12"/>
  <c r="IB26" i="12"/>
  <c r="HT26" i="12"/>
  <c r="HL26" i="12"/>
  <c r="HD26" i="12"/>
  <c r="GZ26" i="12"/>
  <c r="II25" i="12"/>
  <c r="IE25" i="12"/>
  <c r="IA25" i="12"/>
  <c r="HW25" i="12"/>
  <c r="HO25" i="12"/>
  <c r="HK25" i="12"/>
  <c r="HG25" i="12"/>
  <c r="HC25" i="12"/>
  <c r="IM24" i="12"/>
  <c r="IH24" i="12"/>
  <c r="ID24" i="12"/>
  <c r="HV24" i="12"/>
  <c r="HN24" i="12"/>
  <c r="HJ24" i="12"/>
  <c r="HB24" i="12"/>
  <c r="IL23" i="12"/>
  <c r="IC23" i="12"/>
  <c r="HU23" i="12"/>
  <c r="HQ23" i="12"/>
  <c r="HM23" i="12"/>
  <c r="HI23" i="12"/>
  <c r="HE23" i="12"/>
  <c r="IK22" i="12"/>
  <c r="IG22" i="12"/>
  <c r="HT22" i="12"/>
  <c r="HP22" i="12"/>
  <c r="HH22" i="12"/>
  <c r="HD22" i="12"/>
  <c r="GZ22" i="12"/>
  <c r="IF21" i="12"/>
  <c r="HS21" i="12"/>
  <c r="HO21" i="12"/>
  <c r="HK21" i="12"/>
  <c r="IM20" i="12"/>
  <c r="HV20" i="12"/>
  <c r="HR20" i="12"/>
  <c r="HN20" i="12"/>
  <c r="IH19" i="12"/>
  <c r="ID19" i="12"/>
  <c r="HU19" i="12"/>
  <c r="HM19" i="12"/>
  <c r="HI19" i="12"/>
  <c r="HA19" i="12"/>
  <c r="IK18" i="12"/>
  <c r="IG18" i="12"/>
  <c r="HL18" i="12"/>
  <c r="GZ18" i="12"/>
  <c r="IJ17" i="12"/>
  <c r="IF17" i="12"/>
  <c r="IB17" i="12"/>
  <c r="HX17" i="12"/>
  <c r="HS17" i="12"/>
  <c r="HO17" i="12"/>
  <c r="HK17" i="12"/>
  <c r="HG17" i="12"/>
  <c r="HC17" i="12"/>
  <c r="IM16" i="12"/>
  <c r="II16" i="12"/>
  <c r="IE16" i="12"/>
  <c r="IA16" i="12"/>
  <c r="HR16" i="12"/>
  <c r="HJ16" i="12"/>
  <c r="IL15" i="12"/>
  <c r="ID15" i="12"/>
  <c r="HZ15" i="12"/>
  <c r="HU15" i="12"/>
  <c r="HN15" i="12"/>
  <c r="HI15" i="12"/>
  <c r="IL14" i="12"/>
  <c r="IG14" i="12"/>
  <c r="IB14" i="12"/>
  <c r="HV14" i="12"/>
  <c r="HK14" i="12"/>
  <c r="HA14" i="12"/>
  <c r="IJ13" i="12"/>
  <c r="IE13" i="12"/>
  <c r="HY13" i="12"/>
  <c r="HH13" i="12"/>
  <c r="HC13" i="12"/>
  <c r="IL12" i="12"/>
  <c r="IF12" i="12"/>
  <c r="HV12" i="12"/>
  <c r="HP12" i="12"/>
  <c r="HJ12" i="12"/>
  <c r="HE12" i="12"/>
  <c r="IM11" i="12"/>
  <c r="IH11" i="12"/>
  <c r="HW11" i="12"/>
  <c r="HR11" i="12"/>
  <c r="HM11" i="12"/>
  <c r="HA11" i="12"/>
  <c r="IJ10" i="12"/>
  <c r="HY10" i="12"/>
  <c r="HN10" i="12"/>
  <c r="HH10" i="12"/>
  <c r="HD10" i="12"/>
  <c r="IM9" i="12"/>
  <c r="IG9" i="12"/>
  <c r="HW9" i="12"/>
  <c r="HQ9" i="12"/>
  <c r="HL9" i="12"/>
  <c r="GZ9" i="12"/>
  <c r="II8" i="12"/>
  <c r="ID8" i="12"/>
  <c r="HW8" i="12"/>
  <c r="HO8" i="12"/>
  <c r="IL7" i="12"/>
  <c r="ID7" i="12"/>
  <c r="HV7" i="12"/>
  <c r="HN7" i="12"/>
  <c r="HE7" i="12"/>
  <c r="IK6" i="12"/>
  <c r="HU6" i="12"/>
  <c r="HM6" i="12"/>
  <c r="IJ5" i="12"/>
  <c r="IB5" i="12"/>
  <c r="HT5" i="12"/>
  <c r="HL5" i="12"/>
  <c r="HE5" i="12"/>
  <c r="IJ4" i="12"/>
  <c r="IB4" i="12"/>
  <c r="HT4" i="12"/>
  <c r="HL4" i="12"/>
  <c r="ID3" i="12"/>
  <c r="HN3" i="12"/>
  <c r="CX11" i="13"/>
  <c r="DF19" i="13"/>
  <c r="DQ18" i="13"/>
  <c r="DH18" i="13"/>
  <c r="CZ18" i="13"/>
  <c r="DB17" i="13"/>
  <c r="DL16" i="13"/>
  <c r="DD16" i="13"/>
  <c r="DO15" i="13"/>
  <c r="DF15" i="13"/>
  <c r="DI14" i="13"/>
  <c r="DL13" i="13"/>
  <c r="DP11" i="13"/>
  <c r="CY11" i="13"/>
  <c r="DF8" i="13"/>
  <c r="DF7" i="13"/>
  <c r="DC6" i="13"/>
  <c r="DQ4" i="13"/>
  <c r="DN3" i="13"/>
  <c r="DD5" i="14"/>
  <c r="DE18" i="14"/>
  <c r="DK16" i="14"/>
  <c r="DI13" i="14"/>
  <c r="DQ11" i="14"/>
  <c r="DF10" i="14"/>
  <c r="DF8" i="14"/>
  <c r="DR5" i="14"/>
  <c r="HJ18" i="16"/>
  <c r="OW3" i="16"/>
  <c r="OZ3" i="16"/>
  <c r="OK4" i="16"/>
  <c r="PE4" i="16"/>
  <c r="OI7" i="16"/>
  <c r="OV8" i="16"/>
  <c r="OG9" i="16"/>
  <c r="OR9" i="16"/>
  <c r="OS10" i="16"/>
  <c r="OU10" i="16"/>
  <c r="PM10" i="16"/>
  <c r="PG12" i="16"/>
  <c r="OO13" i="16"/>
  <c r="OY13" i="16"/>
  <c r="PL16" i="16"/>
  <c r="OM18" i="16"/>
  <c r="OP18" i="16"/>
  <c r="OQ18" i="16"/>
  <c r="PB18" i="16"/>
  <c r="PK18" i="16"/>
  <c r="PO18" i="16"/>
  <c r="PA19" i="16"/>
  <c r="ON20" i="16"/>
  <c r="OT20" i="16"/>
  <c r="OX20" i="16"/>
  <c r="PD20" i="16"/>
  <c r="PH20" i="16"/>
  <c r="PI21" i="16"/>
  <c r="PJ21" i="16"/>
  <c r="OJ26" i="16"/>
  <c r="OL26" i="16"/>
  <c r="PC26" i="16"/>
  <c r="PN26" i="16"/>
  <c r="OF28" i="16"/>
  <c r="OH28" i="16"/>
  <c r="PF28" i="16"/>
  <c r="OC8" i="16"/>
  <c r="OA9" i="16"/>
  <c r="OB18" i="16"/>
  <c r="OD18" i="16"/>
  <c r="NZ19" i="16"/>
  <c r="OE23" i="16"/>
  <c r="NY19" i="16"/>
  <c r="EU21" i="17" l="1"/>
  <c r="IF21" i="17" s="1"/>
  <c r="EO14" i="17"/>
  <c r="HZ14" i="17" s="1"/>
  <c r="EJ12" i="17"/>
  <c r="HU12" i="17" s="1"/>
  <c r="EQ13" i="17"/>
  <c r="IB13" i="17" s="1"/>
  <c r="EO9" i="18"/>
  <c r="HV9" i="18" s="1"/>
  <c r="ER9" i="18"/>
  <c r="HY9" i="18" s="1"/>
  <c r="EA18" i="18"/>
  <c r="HH18" i="18" s="1"/>
  <c r="EC12" i="18"/>
  <c r="HJ12" i="18" s="1"/>
  <c r="EB8" i="18"/>
  <c r="HI8" i="18" s="1"/>
  <c r="EK16" i="17"/>
  <c r="HV16" i="17" s="1"/>
  <c r="EW3" i="17"/>
  <c r="IH3" i="17" s="1"/>
  <c r="ER5" i="17"/>
  <c r="IC5" i="17" s="1"/>
  <c r="EH9" i="17"/>
  <c r="HS9" i="17" s="1"/>
  <c r="EL20" i="18"/>
  <c r="HS20" i="18" s="1"/>
  <c r="EH12" i="18"/>
  <c r="HO12" i="18" s="1"/>
  <c r="ED14" i="18"/>
  <c r="HK14" i="18" s="1"/>
  <c r="EX7" i="17"/>
  <c r="II7" i="17" s="1"/>
  <c r="EI14" i="18"/>
  <c r="HP14" i="18" s="1"/>
  <c r="EM13" i="17"/>
  <c r="HX13" i="17" s="1"/>
  <c r="EG15" i="17"/>
  <c r="HR15" i="17" s="1"/>
  <c r="EF10" i="17"/>
  <c r="HQ10" i="17" s="1"/>
  <c r="EV6" i="17"/>
  <c r="IG6" i="17" s="1"/>
  <c r="EL15" i="17"/>
  <c r="HW15" i="17" s="1"/>
  <c r="DX10" i="18"/>
  <c r="HE10" i="18" s="1"/>
  <c r="EM17" i="18"/>
  <c r="HT17" i="18" s="1"/>
  <c r="EG20" i="18"/>
  <c r="HN20" i="18" s="1"/>
  <c r="DZ13" i="18"/>
  <c r="HG13" i="18" s="1"/>
  <c r="EK8" i="18"/>
  <c r="HR8" i="18" s="1"/>
  <c r="EP10" i="17"/>
  <c r="IA10" i="17" s="1"/>
  <c r="ES5" i="17"/>
  <c r="ID5" i="17" s="1"/>
  <c r="EE8" i="17"/>
  <c r="HP8" i="17" s="1"/>
  <c r="EE7" i="18"/>
  <c r="HL7" i="18" s="1"/>
  <c r="EQ18" i="18"/>
  <c r="HX18" i="18" s="1"/>
  <c r="EN13" i="18"/>
  <c r="HU13" i="18" s="1"/>
  <c r="EP8" i="18"/>
  <c r="HW8" i="18" s="1"/>
  <c r="EI21" i="17"/>
  <c r="HT21" i="17" s="1"/>
  <c r="ET9" i="17"/>
  <c r="IE9" i="17" s="1"/>
  <c r="EF4" i="18"/>
  <c r="HM4" i="18" s="1"/>
  <c r="EJ4" i="18"/>
  <c r="HQ4" i="18" s="1"/>
  <c r="DY13" i="18"/>
  <c r="HF13" i="18" s="1"/>
  <c r="EY20" i="17"/>
  <c r="IJ20" i="17" s="1"/>
  <c r="EK18" i="18"/>
  <c r="HR18" i="18" s="1"/>
  <c r="ED21" i="17"/>
  <c r="HO21" i="17" s="1"/>
  <c r="EG9" i="17"/>
  <c r="HR9" i="17" s="1"/>
  <c r="EM14" i="17"/>
  <c r="HX14" i="17" s="1"/>
  <c r="EQ12" i="17"/>
  <c r="IB12" i="17" s="1"/>
  <c r="EB12" i="18"/>
  <c r="HI12" i="18" s="1"/>
  <c r="EO19" i="17"/>
  <c r="HZ19" i="17" s="1"/>
  <c r="EW12" i="17"/>
  <c r="IH12" i="17" s="1"/>
  <c r="EP17" i="17"/>
  <c r="IA17" i="17" s="1"/>
  <c r="EQ8" i="17"/>
  <c r="IB8" i="17" s="1"/>
  <c r="EC16" i="18"/>
  <c r="HJ16" i="18" s="1"/>
  <c r="EL4" i="18"/>
  <c r="HS4" i="18" s="1"/>
  <c r="ER10" i="17"/>
  <c r="IC10" i="17" s="1"/>
  <c r="EO18" i="17"/>
  <c r="HZ18" i="17" s="1"/>
  <c r="ET8" i="17"/>
  <c r="IE8" i="17" s="1"/>
  <c r="EW20" i="17"/>
  <c r="IH20" i="17" s="1"/>
  <c r="EU6" i="17"/>
  <c r="IF6" i="17" s="1"/>
  <c r="EB10" i="18"/>
  <c r="HI10" i="18" s="1"/>
  <c r="EO16" i="18"/>
  <c r="HV16" i="18" s="1"/>
  <c r="EK6" i="18"/>
  <c r="HR6" i="18" s="1"/>
  <c r="EG16" i="18"/>
  <c r="HN16" i="18" s="1"/>
  <c r="EE5" i="18"/>
  <c r="HL5" i="18" s="1"/>
  <c r="ER6" i="18"/>
  <c r="HY6" i="18" s="1"/>
  <c r="DZ10" i="18"/>
  <c r="HG10" i="18" s="1"/>
  <c r="ED19" i="17"/>
  <c r="HO19" i="17" s="1"/>
  <c r="ER12" i="17"/>
  <c r="IC12" i="17" s="1"/>
  <c r="EF14" i="17"/>
  <c r="HQ14" i="17" s="1"/>
  <c r="ES9" i="17"/>
  <c r="ID9" i="17" s="1"/>
  <c r="EH14" i="17"/>
  <c r="HS14" i="17" s="1"/>
  <c r="EM6" i="17"/>
  <c r="HX6" i="17" s="1"/>
  <c r="DX6" i="18"/>
  <c r="HE6" i="18" s="1"/>
  <c r="EH11" i="18"/>
  <c r="HO11" i="18" s="1"/>
  <c r="EO11" i="18"/>
  <c r="HV11" i="18" s="1"/>
  <c r="ED4" i="18"/>
  <c r="HK4" i="18" s="1"/>
  <c r="EA11" i="18"/>
  <c r="HH11" i="18" s="1"/>
  <c r="ED17" i="17"/>
  <c r="HO17" i="17" s="1"/>
  <c r="EX15" i="17"/>
  <c r="II15" i="17" s="1"/>
  <c r="EP8" i="17"/>
  <c r="IA8" i="17" s="1"/>
  <c r="ES11" i="17"/>
  <c r="ID11" i="17" s="1"/>
  <c r="EH20" i="17"/>
  <c r="HS20" i="17" s="1"/>
  <c r="EQ4" i="17"/>
  <c r="IB4" i="17" s="1"/>
  <c r="EM4" i="18"/>
  <c r="HT4" i="18" s="1"/>
  <c r="EL10" i="18"/>
  <c r="HS10" i="18" s="1"/>
  <c r="EF19" i="18"/>
  <c r="HM19" i="18" s="1"/>
  <c r="EA14" i="18"/>
  <c r="HH14" i="18" s="1"/>
  <c r="EQ10" i="18"/>
  <c r="HX10" i="18" s="1"/>
  <c r="EX21" i="17"/>
  <c r="II21" i="17" s="1"/>
  <c r="ES21" i="17"/>
  <c r="ID21" i="17" s="1"/>
  <c r="EN11" i="17"/>
  <c r="HY11" i="17" s="1"/>
  <c r="EH5" i="17"/>
  <c r="EK9" i="17"/>
  <c r="HV9" i="17" s="1"/>
  <c r="EU5" i="17"/>
  <c r="IF5" i="17" s="1"/>
  <c r="EQ3" i="18"/>
  <c r="EC19" i="18"/>
  <c r="EL19" i="18"/>
  <c r="ED13" i="18"/>
  <c r="HK13" i="18" s="1"/>
  <c r="EN10" i="18"/>
  <c r="ED8" i="17"/>
  <c r="HO8" i="17" s="1"/>
  <c r="EW19" i="17"/>
  <c r="EO15" i="17"/>
  <c r="HZ15" i="17" s="1"/>
  <c r="EL3" i="17"/>
  <c r="HW3" i="17" s="1"/>
  <c r="EE7" i="17"/>
  <c r="HP7" i="17" s="1"/>
  <c r="EM9" i="17"/>
  <c r="HX9" i="17" s="1"/>
  <c r="EA3" i="18"/>
  <c r="EJ5" i="18"/>
  <c r="HQ5" i="18" s="1"/>
  <c r="EG10" i="18"/>
  <c r="HN10" i="18" s="1"/>
  <c r="ER8" i="18"/>
  <c r="HY8" i="18" s="1"/>
  <c r="EQ9" i="18"/>
  <c r="HX9" i="18" s="1"/>
  <c r="ER11" i="17"/>
  <c r="EG16" i="17"/>
  <c r="HR16" i="17" s="1"/>
  <c r="EX4" i="17"/>
  <c r="II4" i="17" s="1"/>
  <c r="EN3" i="17"/>
  <c r="HY3" i="17" s="1"/>
  <c r="EU9" i="17"/>
  <c r="IF9" i="17" s="1"/>
  <c r="EA8" i="18"/>
  <c r="HH8" i="18" s="1"/>
  <c r="DY10" i="18"/>
  <c r="HF10" i="18" s="1"/>
  <c r="EM12" i="18"/>
  <c r="HT12" i="18" s="1"/>
  <c r="ED17" i="18"/>
  <c r="HK17" i="18" s="1"/>
  <c r="EP13" i="18"/>
  <c r="HW13" i="18" s="1"/>
  <c r="EH19" i="17"/>
  <c r="HS19" i="17" s="1"/>
  <c r="ER14" i="17"/>
  <c r="IC14" i="17" s="1"/>
  <c r="EL8" i="17"/>
  <c r="HW8" i="17" s="1"/>
  <c r="EO4" i="17"/>
  <c r="HZ4" i="17" s="1"/>
  <c r="EU14" i="17"/>
  <c r="IF14" i="17" s="1"/>
  <c r="EG18" i="18"/>
  <c r="HN18" i="18" s="1"/>
  <c r="EH19" i="18"/>
  <c r="HO19" i="18" s="1"/>
  <c r="EJ17" i="18"/>
  <c r="HQ17" i="18" s="1"/>
  <c r="EQ16" i="18"/>
  <c r="HX16" i="18" s="1"/>
  <c r="EK11" i="18"/>
  <c r="HR11" i="18" s="1"/>
  <c r="EQ17" i="17"/>
  <c r="IB17" i="17" s="1"/>
  <c r="EL4" i="17"/>
  <c r="HW4" i="17" s="1"/>
  <c r="EF20" i="17"/>
  <c r="HQ20" i="17" s="1"/>
  <c r="EK6" i="17"/>
  <c r="HV6" i="17" s="1"/>
  <c r="EY10" i="17"/>
  <c r="IJ10" i="17" s="1"/>
  <c r="EI6" i="17"/>
  <c r="HT6" i="17" s="1"/>
  <c r="ER9" i="17"/>
  <c r="IC9" i="17" s="1"/>
  <c r="ED6" i="17"/>
  <c r="HO6" i="17" s="1"/>
  <c r="ET6" i="17"/>
  <c r="IE6" i="17" s="1"/>
  <c r="EW9" i="17"/>
  <c r="IH9" i="17" s="1"/>
  <c r="EF4" i="17"/>
  <c r="HQ4" i="17" s="1"/>
  <c r="EI4" i="17"/>
  <c r="HT4" i="17" s="1"/>
  <c r="DZ3" i="18"/>
  <c r="EP11" i="18"/>
  <c r="HW11" i="18" s="1"/>
  <c r="EA9" i="18"/>
  <c r="HH9" i="18" s="1"/>
  <c r="EI9" i="18"/>
  <c r="HP9" i="18" s="1"/>
  <c r="EF12" i="18"/>
  <c r="HM12" i="18" s="1"/>
  <c r="ED7" i="17"/>
  <c r="HO7" i="17" s="1"/>
  <c r="EG21" i="17"/>
  <c r="HR21" i="17" s="1"/>
  <c r="EL10" i="17"/>
  <c r="HW10" i="17" s="1"/>
  <c r="ES10" i="17"/>
  <c r="ID10" i="17" s="1"/>
  <c r="ER3" i="17"/>
  <c r="IC3" i="17" s="1"/>
  <c r="EH11" i="17"/>
  <c r="HS11" i="17" s="1"/>
  <c r="EC7" i="18"/>
  <c r="HJ7" i="18" s="1"/>
  <c r="EE3" i="18"/>
  <c r="EF10" i="18"/>
  <c r="HM10" i="18" s="1"/>
  <c r="EJ15" i="18"/>
  <c r="HQ15" i="18" s="1"/>
  <c r="DY9" i="18"/>
  <c r="HF9" i="18" s="1"/>
  <c r="EU18" i="17"/>
  <c r="IF18" i="17" s="1"/>
  <c r="EE9" i="17"/>
  <c r="HP9" i="17" s="1"/>
  <c r="EX6" i="17"/>
  <c r="II6" i="17" s="1"/>
  <c r="ES12" i="17"/>
  <c r="ID12" i="17" s="1"/>
  <c r="EY12" i="17"/>
  <c r="IJ12" i="17" s="1"/>
  <c r="DY6" i="18"/>
  <c r="HF6" i="18" s="1"/>
  <c r="EN9" i="18"/>
  <c r="HU9" i="18" s="1"/>
  <c r="EP14" i="18"/>
  <c r="HW14" i="18" s="1"/>
  <c r="EK20" i="18"/>
  <c r="HR20" i="18" s="1"/>
  <c r="EH14" i="18"/>
  <c r="HO14" i="18" s="1"/>
  <c r="EE19" i="17"/>
  <c r="HP19" i="17" s="1"/>
  <c r="EO21" i="17"/>
  <c r="HZ21" i="17" s="1"/>
  <c r="EF19" i="17"/>
  <c r="HQ19" i="17" s="1"/>
  <c r="EP11" i="17"/>
  <c r="IA11" i="17" s="1"/>
  <c r="EY15" i="17"/>
  <c r="IJ15" i="17" s="1"/>
  <c r="EM7" i="17"/>
  <c r="HX7" i="17" s="1"/>
  <c r="EN4" i="18"/>
  <c r="HU4" i="18" s="1"/>
  <c r="EG5" i="18"/>
  <c r="HN5" i="18" s="1"/>
  <c r="EC15" i="18"/>
  <c r="HJ15" i="18" s="1"/>
  <c r="EO7" i="18"/>
  <c r="HV7" i="18" s="1"/>
  <c r="EM6" i="18"/>
  <c r="HT6" i="18" s="1"/>
  <c r="EN4" i="17"/>
  <c r="HY4" i="17" s="1"/>
  <c r="EM19" i="17"/>
  <c r="HX19" i="17" s="1"/>
  <c r="EK18" i="17"/>
  <c r="ET3" i="17"/>
  <c r="IE3" i="17" s="1"/>
  <c r="EO9" i="17"/>
  <c r="HZ9" i="17" s="1"/>
  <c r="EH10" i="17"/>
  <c r="HS10" i="17" s="1"/>
  <c r="EK5" i="18"/>
  <c r="HR5" i="18" s="1"/>
  <c r="ER5" i="18"/>
  <c r="HY5" i="18" s="1"/>
  <c r="EQ8" i="18"/>
  <c r="HX8" i="18" s="1"/>
  <c r="EJ14" i="18"/>
  <c r="HQ14" i="18" s="1"/>
  <c r="DZ5" i="18"/>
  <c r="HG5" i="18" s="1"/>
  <c r="EM21" i="17"/>
  <c r="HX21" i="17" s="1"/>
  <c r="ED9" i="17"/>
  <c r="HO9" i="17" s="1"/>
  <c r="EG18" i="17"/>
  <c r="HR18" i="17" s="1"/>
  <c r="EF13" i="17"/>
  <c r="HQ13" i="17" s="1"/>
  <c r="EJ8" i="17"/>
  <c r="HU8" i="17" s="1"/>
  <c r="EL12" i="17"/>
  <c r="HW12" i="17" s="1"/>
  <c r="EE9" i="18"/>
  <c r="HL9" i="18" s="1"/>
  <c r="ED19" i="18"/>
  <c r="HK19" i="18" s="1"/>
  <c r="EI4" i="18"/>
  <c r="HP4" i="18" s="1"/>
  <c r="EL12" i="18"/>
  <c r="HS12" i="18" s="1"/>
  <c r="EC9" i="18"/>
  <c r="HJ9" i="18" s="1"/>
  <c r="EI15" i="17"/>
  <c r="HT15" i="17" s="1"/>
  <c r="EP12" i="17"/>
  <c r="IA12" i="17" s="1"/>
  <c r="EH3" i="17"/>
  <c r="HS3" i="17" s="1"/>
  <c r="ER6" i="17"/>
  <c r="IC6" i="17" s="1"/>
  <c r="EU12" i="17"/>
  <c r="IF12" i="17" s="1"/>
  <c r="DX16" i="18"/>
  <c r="HE16" i="18" s="1"/>
  <c r="EQ7" i="18"/>
  <c r="HX7" i="18" s="1"/>
  <c r="EM8" i="18"/>
  <c r="HT8" i="18" s="1"/>
  <c r="EA6" i="18"/>
  <c r="HH6" i="18" s="1"/>
  <c r="EI10" i="18"/>
  <c r="HP10" i="18" s="1"/>
  <c r="EQ19" i="17"/>
  <c r="IB19" i="17" s="1"/>
  <c r="EI20" i="17"/>
  <c r="HT20" i="17" s="1"/>
  <c r="ET17" i="17"/>
  <c r="IE17" i="17" s="1"/>
  <c r="EN17" i="17"/>
  <c r="HY17" i="17" s="1"/>
  <c r="ER8" i="17"/>
  <c r="IC8" i="17" s="1"/>
  <c r="EU4" i="17"/>
  <c r="IF4" i="17" s="1"/>
  <c r="EG6" i="18"/>
  <c r="HN6" i="18" s="1"/>
  <c r="EM16" i="18"/>
  <c r="HT16" i="18" s="1"/>
  <c r="EK16" i="18"/>
  <c r="HR16" i="18" s="1"/>
  <c r="EC3" i="18"/>
  <c r="EH9" i="18"/>
  <c r="HO9" i="18" s="1"/>
  <c r="EN18" i="17"/>
  <c r="EE11" i="17"/>
  <c r="HP11" i="17" s="1"/>
  <c r="EP9" i="17"/>
  <c r="IA9" i="17" s="1"/>
  <c r="EW7" i="17"/>
  <c r="IH7" i="17" s="1"/>
  <c r="EG3" i="17"/>
  <c r="HR3" i="17" s="1"/>
  <c r="EQ9" i="17"/>
  <c r="IB9" i="17" s="1"/>
  <c r="ED15" i="18"/>
  <c r="EF9" i="18"/>
  <c r="HM9" i="18" s="1"/>
  <c r="EQ12" i="18"/>
  <c r="EI15" i="18"/>
  <c r="HP15" i="18" s="1"/>
  <c r="EK12" i="18"/>
  <c r="HR12" i="18" s="1"/>
  <c r="EY19" i="17"/>
  <c r="IJ19" i="17" s="1"/>
  <c r="EI17" i="17"/>
  <c r="HT17" i="17" s="1"/>
  <c r="ET10" i="17"/>
  <c r="IE10" i="17" s="1"/>
  <c r="EW5" i="17"/>
  <c r="IH5" i="17" s="1"/>
  <c r="EH18" i="17"/>
  <c r="HS18" i="17" s="1"/>
  <c r="EE3" i="17"/>
  <c r="HP3" i="17" s="1"/>
  <c r="DY11" i="18"/>
  <c r="HF11" i="18" s="1"/>
  <c r="EF5" i="18"/>
  <c r="HM5" i="18" s="1"/>
  <c r="EQ6" i="18"/>
  <c r="HX6" i="18" s="1"/>
  <c r="EI9" i="17"/>
  <c r="HT9" i="17" s="1"/>
  <c r="EX17" i="17"/>
  <c r="II17" i="17" s="1"/>
  <c r="EF11" i="17"/>
  <c r="HQ11" i="17" s="1"/>
  <c r="EN7" i="17"/>
  <c r="HY7" i="17" s="1"/>
  <c r="EU15" i="17"/>
  <c r="IF15" i="17" s="1"/>
  <c r="EY6" i="17"/>
  <c r="IJ6" i="17" s="1"/>
  <c r="EO6" i="18"/>
  <c r="HV6" i="18" s="1"/>
  <c r="ED11" i="18"/>
  <c r="HK11" i="18" s="1"/>
  <c r="DY7" i="18"/>
  <c r="HF7" i="18" s="1"/>
  <c r="EM14" i="18"/>
  <c r="HT14" i="18" s="1"/>
  <c r="EF7" i="18"/>
  <c r="HM7" i="18" s="1"/>
  <c r="EL19" i="17"/>
  <c r="HW19" i="17" s="1"/>
  <c r="EG14" i="17"/>
  <c r="HR14" i="17" s="1"/>
  <c r="EN20" i="17"/>
  <c r="HY20" i="17" s="1"/>
  <c r="EK8" i="17"/>
  <c r="HV8" i="17" s="1"/>
  <c r="EU11" i="17"/>
  <c r="IF11" i="17" s="1"/>
  <c r="EM20" i="18"/>
  <c r="HT20" i="18" s="1"/>
  <c r="DZ15" i="18"/>
  <c r="HG15" i="18" s="1"/>
  <c r="EG17" i="18"/>
  <c r="HN17" i="18" s="1"/>
  <c r="EI5" i="18"/>
  <c r="HP5" i="18" s="1"/>
  <c r="EB16" i="18"/>
  <c r="HI16" i="18" s="1"/>
  <c r="EK4" i="18"/>
  <c r="HR4" i="18" s="1"/>
  <c r="EN19" i="17"/>
  <c r="HY19" i="17" s="1"/>
  <c r="EK11" i="17"/>
  <c r="HV11" i="17" s="1"/>
  <c r="EF17" i="17"/>
  <c r="HQ17" i="17" s="1"/>
  <c r="EV8" i="17"/>
  <c r="IG8" i="17" s="1"/>
  <c r="EM11" i="17"/>
  <c r="HX11" i="17" s="1"/>
  <c r="DX20" i="18"/>
  <c r="HE20" i="18" s="1"/>
  <c r="EI17" i="18"/>
  <c r="HP17" i="18" s="1"/>
  <c r="EC11" i="18"/>
  <c r="HJ11" i="18" s="1"/>
  <c r="DZ17" i="18"/>
  <c r="HG17" i="18" s="1"/>
  <c r="EJ10" i="18"/>
  <c r="HQ10" i="18" s="1"/>
  <c r="ED5" i="18"/>
  <c r="HK5" i="18" s="1"/>
  <c r="EM18" i="17"/>
  <c r="EL18" i="17"/>
  <c r="EV9" i="17"/>
  <c r="EW13" i="17"/>
  <c r="IH13" i="17" s="1"/>
  <c r="EF7" i="17"/>
  <c r="HQ7" i="17" s="1"/>
  <c r="DZ19" i="18"/>
  <c r="HG19" i="18" s="1"/>
  <c r="DX19" i="18"/>
  <c r="EH15" i="18"/>
  <c r="EA19" i="18"/>
  <c r="EP12" i="18"/>
  <c r="HW12" i="18" s="1"/>
  <c r="EM10" i="18"/>
  <c r="EK21" i="17"/>
  <c r="HV21" i="17" s="1"/>
  <c r="EV13" i="17"/>
  <c r="IG13" i="17" s="1"/>
  <c r="EX12" i="17"/>
  <c r="II12" i="17" s="1"/>
  <c r="EN14" i="17"/>
  <c r="HY14" i="17" s="1"/>
  <c r="EH16" i="17"/>
  <c r="HS16" i="17" s="1"/>
  <c r="EU3" i="17"/>
  <c r="IF3" i="17" s="1"/>
  <c r="EK10" i="18"/>
  <c r="HR10" i="18" s="1"/>
  <c r="EP3" i="18"/>
  <c r="ED6" i="18"/>
  <c r="HK6" i="18" s="1"/>
  <c r="EO18" i="18"/>
  <c r="HV18" i="18" s="1"/>
  <c r="EF6" i="18"/>
  <c r="HM6" i="18" s="1"/>
  <c r="EV16" i="17"/>
  <c r="IG16" i="17" s="1"/>
  <c r="EE12" i="17"/>
  <c r="HP12" i="17" s="1"/>
  <c r="EK14" i="17"/>
  <c r="HV14" i="17" s="1"/>
  <c r="EF15" i="17"/>
  <c r="HQ15" i="17" s="1"/>
  <c r="EY17" i="17"/>
  <c r="IJ17" i="17" s="1"/>
  <c r="EM3" i="17"/>
  <c r="HX3" i="17" s="1"/>
  <c r="EQ20" i="18"/>
  <c r="HX20" i="18" s="1"/>
  <c r="EK9" i="18"/>
  <c r="HR9" i="18" s="1"/>
  <c r="EJ9" i="18"/>
  <c r="HQ9" i="18" s="1"/>
  <c r="EN14" i="18"/>
  <c r="HU14" i="18" s="1"/>
  <c r="EO8" i="18"/>
  <c r="HV8" i="18" s="1"/>
  <c r="ED12" i="17"/>
  <c r="HO12" i="17" s="1"/>
  <c r="EI16" i="17"/>
  <c r="HT16" i="17" s="1"/>
  <c r="EX16" i="17"/>
  <c r="II16" i="17" s="1"/>
  <c r="EW8" i="17"/>
  <c r="IH8" i="17" s="1"/>
  <c r="EJ6" i="17"/>
  <c r="HU6" i="17" s="1"/>
  <c r="EY9" i="17"/>
  <c r="IJ9" i="17" s="1"/>
  <c r="EO14" i="18"/>
  <c r="HV14" i="18" s="1"/>
  <c r="EC14" i="18"/>
  <c r="HJ14" i="18" s="1"/>
  <c r="DZ16" i="18"/>
  <c r="HG16" i="18" s="1"/>
  <c r="ED16" i="18"/>
  <c r="HK16" i="18" s="1"/>
  <c r="EB11" i="18"/>
  <c r="HI11" i="18" s="1"/>
  <c r="EX19" i="17"/>
  <c r="II19" i="17" s="1"/>
  <c r="ER17" i="17"/>
  <c r="IC17" i="17" s="1"/>
  <c r="EO10" i="17"/>
  <c r="HZ10" i="17" s="1"/>
  <c r="EG4" i="17"/>
  <c r="HR4" i="17" s="1"/>
  <c r="EU8" i="17"/>
  <c r="IF8" i="17" s="1"/>
  <c r="DX11" i="18"/>
  <c r="HE11" i="18" s="1"/>
  <c r="EQ21" i="17"/>
  <c r="IB21" i="17" s="1"/>
  <c r="EK17" i="17"/>
  <c r="HV17" i="17" s="1"/>
  <c r="EX5" i="17"/>
  <c r="II5" i="17" s="1"/>
  <c r="ES7" i="17"/>
  <c r="ID7" i="17" s="1"/>
  <c r="EU13" i="17"/>
  <c r="IF13" i="17" s="1"/>
  <c r="EN18" i="18"/>
  <c r="HU18" i="18" s="1"/>
  <c r="EK14" i="18"/>
  <c r="HR14" i="18" s="1"/>
  <c r="DX3" i="18"/>
  <c r="ED3" i="18"/>
  <c r="EL8" i="18"/>
  <c r="HS8" i="18" s="1"/>
  <c r="ER3" i="18"/>
  <c r="EV11" i="17"/>
  <c r="IG11" i="17" s="1"/>
  <c r="EW18" i="17"/>
  <c r="IH18" i="17" s="1"/>
  <c r="ET11" i="17"/>
  <c r="IE11" i="17" s="1"/>
  <c r="EO7" i="17"/>
  <c r="HZ7" i="17" s="1"/>
  <c r="EU17" i="17"/>
  <c r="IF17" i="17" s="1"/>
  <c r="DX4" i="18"/>
  <c r="HE4" i="18" s="1"/>
  <c r="EN17" i="18"/>
  <c r="HU17" i="18" s="1"/>
  <c r="EI13" i="18"/>
  <c r="HP13" i="18" s="1"/>
  <c r="ED8" i="18"/>
  <c r="HK8" i="18" s="1"/>
  <c r="EM5" i="18"/>
  <c r="HT5" i="18" s="1"/>
  <c r="EA7" i="18"/>
  <c r="HH7" i="18" s="1"/>
  <c r="ED5" i="17"/>
  <c r="HO5" i="17" s="1"/>
  <c r="EQ18" i="17"/>
  <c r="IB18" i="17" s="1"/>
  <c r="EO16" i="17"/>
  <c r="HZ16" i="17" s="1"/>
  <c r="EW15" i="17"/>
  <c r="IH15" i="17" s="1"/>
  <c r="EL16" i="17"/>
  <c r="HW16" i="17" s="1"/>
  <c r="EI5" i="17"/>
  <c r="HT5" i="17" s="1"/>
  <c r="EC5" i="18"/>
  <c r="HJ5" i="18" s="1"/>
  <c r="DX18" i="18"/>
  <c r="HE18" i="18" s="1"/>
  <c r="EQ11" i="18"/>
  <c r="HX11" i="18" s="1"/>
  <c r="ER18" i="18"/>
  <c r="HY18" i="18" s="1"/>
  <c r="EO12" i="18"/>
  <c r="HV12" i="18" s="1"/>
  <c r="EV15" i="17"/>
  <c r="IG15" i="17" s="1"/>
  <c r="EU20" i="17"/>
  <c r="IF20" i="17" s="1"/>
  <c r="ET15" i="17"/>
  <c r="IE15" i="17" s="1"/>
  <c r="EJ16" i="17"/>
  <c r="HU16" i="17" s="1"/>
  <c r="EL14" i="17"/>
  <c r="HW14" i="17" s="1"/>
  <c r="EF17" i="18"/>
  <c r="HM17" i="18" s="1"/>
  <c r="EI7" i="18"/>
  <c r="HP7" i="18" s="1"/>
  <c r="EP6" i="18"/>
  <c r="HW6" i="18" s="1"/>
  <c r="EQ4" i="18"/>
  <c r="HX4" i="18" s="1"/>
  <c r="EK7" i="18"/>
  <c r="HR7" i="18" s="1"/>
  <c r="EE6" i="18"/>
  <c r="HL6" i="18" s="1"/>
  <c r="EI14" i="17"/>
  <c r="HT14" i="17" s="1"/>
  <c r="EV10" i="17"/>
  <c r="IG10" i="17" s="1"/>
  <c r="EG20" i="17"/>
  <c r="HR20" i="17" s="1"/>
  <c r="EP3" i="17"/>
  <c r="IA3" i="17" s="1"/>
  <c r="EW4" i="17"/>
  <c r="IH4" i="17" s="1"/>
  <c r="EU7" i="17"/>
  <c r="IF7" i="17" s="1"/>
  <c r="EA13" i="18"/>
  <c r="HH13" i="18" s="1"/>
  <c r="EH3" i="18"/>
  <c r="DX9" i="18"/>
  <c r="HE9" i="18" s="1"/>
  <c r="EC20" i="18"/>
  <c r="HJ20" i="18" s="1"/>
  <c r="EP5" i="18"/>
  <c r="HW5" i="18" s="1"/>
  <c r="EE21" i="17"/>
  <c r="HP21" i="17" s="1"/>
  <c r="EI18" i="17"/>
  <c r="HT18" i="17" s="1"/>
  <c r="EX13" i="17"/>
  <c r="II13" i="17" s="1"/>
  <c r="EW10" i="17"/>
  <c r="IH10" i="17" s="1"/>
  <c r="EN6" i="17"/>
  <c r="HY6" i="17" s="1"/>
  <c r="EY3" i="17"/>
  <c r="IJ3" i="17" s="1"/>
  <c r="DZ20" i="18"/>
  <c r="HG20" i="18" s="1"/>
  <c r="DX13" i="18"/>
  <c r="HE13" i="18" s="1"/>
  <c r="EJ19" i="18"/>
  <c r="EF11" i="18"/>
  <c r="HM11" i="18" s="1"/>
  <c r="DY5" i="18"/>
  <c r="HF5" i="18" s="1"/>
  <c r="ED14" i="17"/>
  <c r="HO14" i="17" s="1"/>
  <c r="EO17" i="17"/>
  <c r="HZ17" i="17" s="1"/>
  <c r="EL7" i="17"/>
  <c r="HW7" i="17" s="1"/>
  <c r="EW11" i="17"/>
  <c r="IH11" i="17" s="1"/>
  <c r="EV4" i="17"/>
  <c r="IG4" i="17" s="1"/>
  <c r="EM5" i="17"/>
  <c r="HX5" i="17" s="1"/>
  <c r="EC17" i="18"/>
  <c r="HJ17" i="18" s="1"/>
  <c r="EB4" i="18"/>
  <c r="HI4" i="18" s="1"/>
  <c r="EH17" i="18"/>
  <c r="HO17" i="18" s="1"/>
  <c r="EO3" i="18"/>
  <c r="EG8" i="18"/>
  <c r="HN8" i="18" s="1"/>
  <c r="EL21" i="17"/>
  <c r="HW21" i="17" s="1"/>
  <c r="EX14" i="17"/>
  <c r="II14" i="17" s="1"/>
  <c r="ES15" i="17"/>
  <c r="ID15" i="17" s="1"/>
  <c r="EH15" i="17"/>
  <c r="HS15" i="17" s="1"/>
  <c r="DY14" i="18"/>
  <c r="HF14" i="18" s="1"/>
  <c r="DZ18" i="18"/>
  <c r="HG18" i="18" s="1"/>
  <c r="DX5" i="18"/>
  <c r="HE5" i="18" s="1"/>
  <c r="EO15" i="18"/>
  <c r="HV15" i="18" s="1"/>
  <c r="EF16" i="18"/>
  <c r="HM16" i="18" s="1"/>
  <c r="ER7" i="18"/>
  <c r="HY7" i="18" s="1"/>
  <c r="EH21" i="17"/>
  <c r="HS21" i="17" s="1"/>
  <c r="ED20" i="17"/>
  <c r="HO20" i="17" s="1"/>
  <c r="EL5" i="17"/>
  <c r="HW5" i="17" s="1"/>
  <c r="EK7" i="17"/>
  <c r="HV7" i="17" s="1"/>
  <c r="EV3" i="17"/>
  <c r="IG3" i="17" s="1"/>
  <c r="EI3" i="17"/>
  <c r="EN12" i="18"/>
  <c r="HU12" i="18" s="1"/>
  <c r="EJ8" i="18"/>
  <c r="HQ8" i="18" s="1"/>
  <c r="EM9" i="18"/>
  <c r="HT9" i="18" s="1"/>
  <c r="EA15" i="18"/>
  <c r="HH15" i="18" s="1"/>
  <c r="EG4" i="18"/>
  <c r="HN4" i="18" s="1"/>
  <c r="ER15" i="17"/>
  <c r="IC15" i="17" s="1"/>
  <c r="ES18" i="17"/>
  <c r="ID18" i="17" s="1"/>
  <c r="EK3" i="17"/>
  <c r="HV3" i="17" s="1"/>
  <c r="EP16" i="17"/>
  <c r="IA16" i="17" s="1"/>
  <c r="EE17" i="18"/>
  <c r="HL17" i="18" s="1"/>
  <c r="EN20" i="18"/>
  <c r="HU20" i="18" s="1"/>
  <c r="EL3" i="18"/>
  <c r="EH13" i="18"/>
  <c r="HO13" i="18" s="1"/>
  <c r="EP9" i="18"/>
  <c r="HW9" i="18" s="1"/>
  <c r="EJ3" i="18"/>
  <c r="EV17" i="17"/>
  <c r="IG17" i="17" s="1"/>
  <c r="ET13" i="17"/>
  <c r="IE13" i="17" s="1"/>
  <c r="EO12" i="17"/>
  <c r="HZ12" i="17" s="1"/>
  <c r="EJ7" i="17"/>
  <c r="EL13" i="17"/>
  <c r="HW13" i="17" s="1"/>
  <c r="EC18" i="18"/>
  <c r="HJ18" i="18" s="1"/>
  <c r="EJ20" i="18"/>
  <c r="HQ20" i="18" s="1"/>
  <c r="DX17" i="18"/>
  <c r="HE17" i="18" s="1"/>
  <c r="EA10" i="18"/>
  <c r="HH10" i="18" s="1"/>
  <c r="EG13" i="18"/>
  <c r="HN13" i="18" s="1"/>
  <c r="EI6" i="18"/>
  <c r="HP6" i="18" s="1"/>
  <c r="EE15" i="17"/>
  <c r="HP15" i="17" s="1"/>
  <c r="EX20" i="17"/>
  <c r="II20" i="17" s="1"/>
  <c r="EJ20" i="17"/>
  <c r="HU20" i="17" s="1"/>
  <c r="EV7" i="17"/>
  <c r="IG7" i="17" s="1"/>
  <c r="EY7" i="17"/>
  <c r="IJ7" i="17" s="1"/>
  <c r="ER17" i="18"/>
  <c r="HY17" i="18" s="1"/>
  <c r="EN8" i="18"/>
  <c r="HU8" i="18" s="1"/>
  <c r="EE18" i="18"/>
  <c r="HL18" i="18" s="1"/>
  <c r="EP4" i="18"/>
  <c r="HW4" i="18" s="1"/>
  <c r="EQ14" i="18"/>
  <c r="HX14" i="18" s="1"/>
  <c r="EE17" i="17"/>
  <c r="HP17" i="17" s="1"/>
  <c r="EG7" i="17"/>
  <c r="HR7" i="17" s="1"/>
  <c r="EJ15" i="17"/>
  <c r="HU15" i="17" s="1"/>
  <c r="EL17" i="17"/>
  <c r="HW17" i="17" s="1"/>
  <c r="EI7" i="17"/>
  <c r="HT7" i="17" s="1"/>
  <c r="DY17" i="18"/>
  <c r="HF17" i="18" s="1"/>
  <c r="ER16" i="18"/>
  <c r="HY16" i="18" s="1"/>
  <c r="EH7" i="18"/>
  <c r="HO7" i="18" s="1"/>
  <c r="EP16" i="18"/>
  <c r="HW16" i="18" s="1"/>
  <c r="EN6" i="18"/>
  <c r="HU6" i="18" s="1"/>
  <c r="EI12" i="17"/>
  <c r="HT12" i="17" s="1"/>
  <c r="EE18" i="17"/>
  <c r="EG8" i="17"/>
  <c r="EO11" i="17"/>
  <c r="HZ11" i="17" s="1"/>
  <c r="EY13" i="17"/>
  <c r="EK19" i="18"/>
  <c r="ER13" i="18"/>
  <c r="EF13" i="18"/>
  <c r="HM13" i="18" s="1"/>
  <c r="EO10" i="18"/>
  <c r="HV10" i="18" s="1"/>
  <c r="EG12" i="18"/>
  <c r="ES19" i="17"/>
  <c r="ID19" i="17" s="1"/>
  <c r="EI10" i="17"/>
  <c r="HT10" i="17" s="1"/>
  <c r="EG12" i="17"/>
  <c r="HR12" i="17" s="1"/>
  <c r="EJ10" i="17"/>
  <c r="HU10" i="17" s="1"/>
  <c r="EY11" i="17"/>
  <c r="IJ11" i="17" s="1"/>
  <c r="DX12" i="18"/>
  <c r="HE12" i="18" s="1"/>
  <c r="DZ8" i="18"/>
  <c r="HG8" i="18" s="1"/>
  <c r="EE16" i="18"/>
  <c r="HL16" i="18" s="1"/>
  <c r="EB13" i="18"/>
  <c r="HI13" i="18" s="1"/>
  <c r="EN5" i="18"/>
  <c r="HU5" i="18" s="1"/>
  <c r="EH4" i="18"/>
  <c r="HO4" i="18" s="1"/>
  <c r="EQ16" i="17"/>
  <c r="IB16" i="17" s="1"/>
  <c r="EJ19" i="17"/>
  <c r="HU19" i="17" s="1"/>
  <c r="ET12" i="17"/>
  <c r="IE12" i="17" s="1"/>
  <c r="ES13" i="17"/>
  <c r="ID13" i="17" s="1"/>
  <c r="EH17" i="17"/>
  <c r="HS17" i="17" s="1"/>
  <c r="ED4" i="17"/>
  <c r="HO4" i="17" s="1"/>
  <c r="DX14" i="18"/>
  <c r="HE14" i="18" s="1"/>
  <c r="EG14" i="18"/>
  <c r="HN14" i="18" s="1"/>
  <c r="EB19" i="18"/>
  <c r="HI19" i="18" s="1"/>
  <c r="ER15" i="18"/>
  <c r="HY15" i="18" s="1"/>
  <c r="EH5" i="18"/>
  <c r="HO5" i="18" s="1"/>
  <c r="ET19" i="17"/>
  <c r="IE19" i="17" s="1"/>
  <c r="EN9" i="17"/>
  <c r="HY9" i="17" s="1"/>
  <c r="EG17" i="17"/>
  <c r="HR17" i="17" s="1"/>
  <c r="EF6" i="17"/>
  <c r="HQ6" i="17" s="1"/>
  <c r="EV5" i="17"/>
  <c r="IG5" i="17" s="1"/>
  <c r="EQ5" i="17"/>
  <c r="IB5" i="17" s="1"/>
  <c r="EP20" i="18"/>
  <c r="HW20" i="18" s="1"/>
  <c r="DX15" i="18"/>
  <c r="HE15" i="18" s="1"/>
  <c r="EF14" i="18"/>
  <c r="HM14" i="18" s="1"/>
  <c r="EE13" i="18"/>
  <c r="HL13" i="18" s="1"/>
  <c r="ER10" i="18"/>
  <c r="HY10" i="18" s="1"/>
  <c r="EV21" i="17"/>
  <c r="IG21" i="17" s="1"/>
  <c r="EJ17" i="17"/>
  <c r="HU17" i="17" s="1"/>
  <c r="ES8" i="17"/>
  <c r="ID8" i="17" s="1"/>
  <c r="EE6" i="17"/>
  <c r="HP6" i="17" s="1"/>
  <c r="EM8" i="17"/>
  <c r="HX8" i="17" s="1"/>
  <c r="EB6" i="18"/>
  <c r="HI6" i="18" s="1"/>
  <c r="EN10" i="17"/>
  <c r="HY10" i="17" s="1"/>
  <c r="EG11" i="17"/>
  <c r="HR11" i="17" s="1"/>
  <c r="EP5" i="17"/>
  <c r="IA5" i="17" s="1"/>
  <c r="EO6" i="17"/>
  <c r="HZ6" i="17" s="1"/>
  <c r="EM10" i="17"/>
  <c r="HX10" i="17" s="1"/>
  <c r="EH20" i="18"/>
  <c r="HO20" i="18" s="1"/>
  <c r="EM11" i="18"/>
  <c r="HT11" i="18" s="1"/>
  <c r="EG19" i="18"/>
  <c r="HN19" i="18" s="1"/>
  <c r="EB15" i="18"/>
  <c r="HI15" i="18" s="1"/>
  <c r="EC8" i="18"/>
  <c r="HJ8" i="18" s="1"/>
  <c r="EI19" i="17"/>
  <c r="HT19" i="17" s="1"/>
  <c r="EE16" i="17"/>
  <c r="HP16" i="17" s="1"/>
  <c r="EP4" i="17"/>
  <c r="IA4" i="17" s="1"/>
  <c r="EK4" i="17"/>
  <c r="HV4" i="17" s="1"/>
  <c r="EY14" i="17"/>
  <c r="IJ14" i="17" s="1"/>
  <c r="EL15" i="18"/>
  <c r="HS15" i="18" s="1"/>
  <c r="EQ15" i="18"/>
  <c r="HX15" i="18" s="1"/>
  <c r="EB14" i="18"/>
  <c r="HI14" i="18" s="1"/>
  <c r="EP7" i="18"/>
  <c r="HW7" i="18" s="1"/>
  <c r="EK3" i="18"/>
  <c r="ET21" i="17"/>
  <c r="IE21" i="17" s="1"/>
  <c r="EF21" i="17"/>
  <c r="HQ21" i="17" s="1"/>
  <c r="EG13" i="17"/>
  <c r="HR13" i="17" s="1"/>
  <c r="ER20" i="17"/>
  <c r="IC20" i="17" s="1"/>
  <c r="EP15" i="17"/>
  <c r="IA15" i="17" s="1"/>
  <c r="EM4" i="17"/>
  <c r="HX4" i="17" s="1"/>
  <c r="EI3" i="18"/>
  <c r="EF18" i="18"/>
  <c r="HM18" i="18" s="1"/>
  <c r="ED20" i="18"/>
  <c r="HK20" i="18" s="1"/>
  <c r="EE14" i="18"/>
  <c r="HL14" i="18" s="1"/>
  <c r="EL9" i="18"/>
  <c r="HS9" i="18" s="1"/>
  <c r="EI11" i="17"/>
  <c r="HT11" i="17" s="1"/>
  <c r="EN21" i="17"/>
  <c r="HY21" i="17" s="1"/>
  <c r="EK15" i="17"/>
  <c r="HV15" i="17" s="1"/>
  <c r="ES6" i="17"/>
  <c r="ID6" i="17" s="1"/>
  <c r="EH12" i="17"/>
  <c r="HS12" i="17" s="1"/>
  <c r="EH18" i="18"/>
  <c r="HO18" i="18" s="1"/>
  <c r="DZ7" i="18"/>
  <c r="HG7" i="18" s="1"/>
  <c r="DX7" i="18"/>
  <c r="HE7" i="18" s="1"/>
  <c r="ER14" i="18"/>
  <c r="HY14" i="18" s="1"/>
  <c r="DY4" i="18"/>
  <c r="EX10" i="17"/>
  <c r="II10" i="17" s="1"/>
  <c r="ED15" i="17"/>
  <c r="HO15" i="17" s="1"/>
  <c r="EJ18" i="17"/>
  <c r="HU18" i="17" s="1"/>
  <c r="EX9" i="17"/>
  <c r="ES14" i="17"/>
  <c r="ID14" i="17" s="1"/>
  <c r="ER7" i="17"/>
  <c r="IC7" i="17" s="1"/>
  <c r="EQ3" i="17"/>
  <c r="IB3" i="17" s="1"/>
  <c r="ED12" i="18"/>
  <c r="HK12" i="18" s="1"/>
  <c r="EO13" i="18"/>
  <c r="HV13" i="18" s="1"/>
  <c r="EI20" i="18"/>
  <c r="HP20" i="18" s="1"/>
  <c r="EN19" i="18"/>
  <c r="HU19" i="18" s="1"/>
  <c r="EL5" i="18"/>
  <c r="HS5" i="18" s="1"/>
  <c r="EP21" i="17"/>
  <c r="IA21" i="17" s="1"/>
  <c r="EV18" i="17"/>
  <c r="IG18" i="17" s="1"/>
  <c r="ET7" i="17"/>
  <c r="IE7" i="17" s="1"/>
  <c r="EO8" i="17"/>
  <c r="HZ8" i="17" s="1"/>
  <c r="ER4" i="17"/>
  <c r="IC4" i="17" s="1"/>
  <c r="EB20" i="18"/>
  <c r="HI20" i="18" s="1"/>
  <c r="ER12" i="18"/>
  <c r="HY12" i="18" s="1"/>
  <c r="EP15" i="18"/>
  <c r="HW15" i="18" s="1"/>
  <c r="EQ13" i="18"/>
  <c r="HX13" i="18" s="1"/>
  <c r="EH8" i="18"/>
  <c r="HO8" i="18" s="1"/>
  <c r="EO4" i="18"/>
  <c r="HV4" i="18" s="1"/>
  <c r="EK19" i="17"/>
  <c r="HV19" i="17" s="1"/>
  <c r="ES20" i="17"/>
  <c r="ID20" i="17" s="1"/>
  <c r="EX8" i="17"/>
  <c r="II8" i="17" s="1"/>
  <c r="EF12" i="17"/>
  <c r="HQ12" i="17" s="1"/>
  <c r="EJ3" i="17"/>
  <c r="HU3" i="17" s="1"/>
  <c r="EY4" i="17"/>
  <c r="IJ4" i="17" s="1"/>
  <c r="EL16" i="18"/>
  <c r="HS16" i="18" s="1"/>
  <c r="EJ18" i="18"/>
  <c r="HQ18" i="18" s="1"/>
  <c r="DY16" i="18"/>
  <c r="HF16" i="18" s="1"/>
  <c r="EE15" i="18"/>
  <c r="HL15" i="18" s="1"/>
  <c r="EN7" i="18"/>
  <c r="HU7" i="18" s="1"/>
  <c r="ED16" i="17"/>
  <c r="HO16" i="17" s="1"/>
  <c r="EM17" i="17"/>
  <c r="HX17" i="17" s="1"/>
  <c r="EG19" i="17"/>
  <c r="HR19" i="17" s="1"/>
  <c r="EO20" i="17"/>
  <c r="HZ20" i="17" s="1"/>
  <c r="EW14" i="17"/>
  <c r="IH14" i="17" s="1"/>
  <c r="EP20" i="17"/>
  <c r="IA20" i="17" s="1"/>
  <c r="EP17" i="18"/>
  <c r="HW17" i="18" s="1"/>
  <c r="EE8" i="18"/>
  <c r="HL8" i="18" s="1"/>
  <c r="EL11" i="18"/>
  <c r="HS11" i="18" s="1"/>
  <c r="EB7" i="18"/>
  <c r="HI7" i="18" s="1"/>
  <c r="EN11" i="18"/>
  <c r="HU11" i="18" s="1"/>
  <c r="ER18" i="17"/>
  <c r="IC18" i="17" s="1"/>
  <c r="EM15" i="17"/>
  <c r="HX15" i="17" s="1"/>
  <c r="EX3" i="17"/>
  <c r="II3" i="17" s="1"/>
  <c r="EO5" i="17"/>
  <c r="EY16" i="17"/>
  <c r="IJ16" i="17" s="1"/>
  <c r="DX8" i="18"/>
  <c r="HE8" i="18" s="1"/>
  <c r="EH16" i="18"/>
  <c r="HO16" i="18" s="1"/>
  <c r="EO19" i="18"/>
  <c r="DZ9" i="18"/>
  <c r="HG9" i="18" s="1"/>
  <c r="EL13" i="18"/>
  <c r="HS13" i="18" s="1"/>
  <c r="EB3" i="18"/>
  <c r="ER13" i="17"/>
  <c r="IC13" i="17" s="1"/>
  <c r="ED11" i="17"/>
  <c r="EP18" i="17"/>
  <c r="ET5" i="17"/>
  <c r="EJ11" i="17"/>
  <c r="HU11" i="17" s="1"/>
  <c r="EQ6" i="17"/>
  <c r="EE12" i="18"/>
  <c r="EB5" i="18"/>
  <c r="HI5" i="18" s="1"/>
  <c r="EJ13" i="18"/>
  <c r="HQ13" i="18" s="1"/>
  <c r="EI18" i="18"/>
  <c r="DY12" i="18"/>
  <c r="HF12" i="18" s="1"/>
  <c r="ER21" i="17"/>
  <c r="IC21" i="17" s="1"/>
  <c r="ET16" i="17"/>
  <c r="IE16" i="17" s="1"/>
  <c r="EP7" i="17"/>
  <c r="IA7" i="17" s="1"/>
  <c r="EF9" i="17"/>
  <c r="HQ9" i="17" s="1"/>
  <c r="EQ11" i="17"/>
  <c r="IB11" i="17" s="1"/>
  <c r="EM7" i="18"/>
  <c r="HT7" i="18" s="1"/>
  <c r="EL7" i="18"/>
  <c r="HS7" i="18" s="1"/>
  <c r="EI12" i="18"/>
  <c r="HP12" i="18" s="1"/>
  <c r="EC10" i="18"/>
  <c r="HJ10" i="18" s="1"/>
  <c r="DY20" i="18"/>
  <c r="HF20" i="18" s="1"/>
  <c r="EI13" i="17"/>
  <c r="HT13" i="17" s="1"/>
  <c r="EW16" i="17"/>
  <c r="IH16" i="17" s="1"/>
  <c r="EP6" i="17"/>
  <c r="IA6" i="17" s="1"/>
  <c r="EO3" i="17"/>
  <c r="HZ3" i="17" s="1"/>
  <c r="EL20" i="17"/>
  <c r="HW20" i="17" s="1"/>
  <c r="EI16" i="18"/>
  <c r="HP16" i="18" s="1"/>
  <c r="EE20" i="18"/>
  <c r="HL20" i="18" s="1"/>
  <c r="EF20" i="18"/>
  <c r="HM20" i="18" s="1"/>
  <c r="EL17" i="18"/>
  <c r="HS17" i="18" s="1"/>
  <c r="DZ14" i="18"/>
  <c r="HG14" i="18" s="1"/>
  <c r="EC4" i="18"/>
  <c r="HJ4" i="18" s="1"/>
  <c r="EP19" i="17"/>
  <c r="IA19" i="17" s="1"/>
  <c r="EM20" i="17"/>
  <c r="HX20" i="17" s="1"/>
  <c r="EK13" i="17"/>
  <c r="HV13" i="17" s="1"/>
  <c r="ES4" i="17"/>
  <c r="ID4" i="17" s="1"/>
  <c r="EE5" i="17"/>
  <c r="HP5" i="17" s="1"/>
  <c r="EI19" i="18"/>
  <c r="HP19" i="18" s="1"/>
  <c r="EM19" i="18"/>
  <c r="HT19" i="18" s="1"/>
  <c r="EL18" i="18"/>
  <c r="HS18" i="18" s="1"/>
  <c r="DY18" i="18"/>
  <c r="HF18" i="18" s="1"/>
  <c r="EA4" i="18"/>
  <c r="HH4" i="18" s="1"/>
  <c r="EN3" i="18"/>
  <c r="ED10" i="17"/>
  <c r="HO10" i="17" s="1"/>
  <c r="EP13" i="17"/>
  <c r="IA13" i="17" s="1"/>
  <c r="EN15" i="17"/>
  <c r="HY15" i="17" s="1"/>
  <c r="EW6" i="17"/>
  <c r="IH6" i="17" s="1"/>
  <c r="ET20" i="17"/>
  <c r="IE20" i="17" s="1"/>
  <c r="EH8" i="17"/>
  <c r="HS8" i="17" s="1"/>
  <c r="EE11" i="18"/>
  <c r="HL11" i="18" s="1"/>
  <c r="EE10" i="17"/>
  <c r="HP10" i="17" s="1"/>
  <c r="EV12" i="17"/>
  <c r="IG12" i="17" s="1"/>
  <c r="EL9" i="17"/>
  <c r="HW9" i="17" s="1"/>
  <c r="EH4" i="17"/>
  <c r="HS4" i="17" s="1"/>
  <c r="EJ5" i="17"/>
  <c r="HU5" i="17" s="1"/>
  <c r="EY5" i="17"/>
  <c r="IJ5" i="17" s="1"/>
  <c r="DY19" i="18"/>
  <c r="EO5" i="18"/>
  <c r="HV5" i="18" s="1"/>
  <c r="EJ16" i="18"/>
  <c r="HQ16" i="18" s="1"/>
  <c r="EE10" i="18"/>
  <c r="HL10" i="18" s="1"/>
  <c r="EQ5" i="18"/>
  <c r="HX5" i="18" s="1"/>
  <c r="EM16" i="17"/>
  <c r="HX16" i="17" s="1"/>
  <c r="EN12" i="17"/>
  <c r="HY12" i="17" s="1"/>
  <c r="EX18" i="17"/>
  <c r="II18" i="17" s="1"/>
  <c r="EF16" i="17"/>
  <c r="HQ16" i="17" s="1"/>
  <c r="EJ4" i="17"/>
  <c r="HU4" i="17" s="1"/>
  <c r="EQ10" i="17"/>
  <c r="IB10" i="17" s="1"/>
  <c r="EH6" i="18"/>
  <c r="HO6" i="18" s="1"/>
  <c r="ER4" i="18"/>
  <c r="HY4" i="18" s="1"/>
  <c r="DZ12" i="18"/>
  <c r="HG12" i="18" s="1"/>
  <c r="EO20" i="18"/>
  <c r="HV20" i="18" s="1"/>
  <c r="EG3" i="18"/>
  <c r="EV14" i="17"/>
  <c r="IG14" i="17" s="1"/>
  <c r="EN16" i="17"/>
  <c r="HY16" i="17" s="1"/>
  <c r="EK12" i="17"/>
  <c r="HV12" i="17" s="1"/>
  <c r="EJ13" i="17"/>
  <c r="HU13" i="17" s="1"/>
  <c r="EH13" i="17"/>
  <c r="HS13" i="17" s="1"/>
  <c r="DZ11" i="18"/>
  <c r="HG11" i="18" s="1"/>
  <c r="EA20" i="18"/>
  <c r="HH20" i="18" s="1"/>
  <c r="EM3" i="18"/>
  <c r="EB17" i="18"/>
  <c r="HI17" i="18" s="1"/>
  <c r="EG7" i="18"/>
  <c r="HN7" i="18" s="1"/>
  <c r="EJ7" i="18"/>
  <c r="HQ7" i="18" s="1"/>
  <c r="ED13" i="17"/>
  <c r="HO13" i="17" s="1"/>
  <c r="EW21" i="17"/>
  <c r="IH21" i="17" s="1"/>
  <c r="ER19" i="17"/>
  <c r="IC19" i="17" s="1"/>
  <c r="EX11" i="17"/>
  <c r="II11" i="17" s="1"/>
  <c r="EG5" i="17"/>
  <c r="HR5" i="17" s="1"/>
  <c r="EQ7" i="17"/>
  <c r="IB7" i="17" s="1"/>
  <c r="EA17" i="18"/>
  <c r="HH17" i="18" s="1"/>
  <c r="EL6" i="18"/>
  <c r="HS6" i="18" s="1"/>
  <c r="EB18" i="18"/>
  <c r="HI18" i="18" s="1"/>
  <c r="ED9" i="18"/>
  <c r="HK9" i="18" s="1"/>
  <c r="EJ11" i="18"/>
  <c r="HQ11" i="18" s="1"/>
  <c r="EW17" i="17"/>
  <c r="IH17" i="17" s="1"/>
  <c r="EY18" i="17"/>
  <c r="IJ18" i="17" s="1"/>
  <c r="EE13" i="17"/>
  <c r="HP13" i="17" s="1"/>
  <c r="EL6" i="17"/>
  <c r="HW6" i="17" s="1"/>
  <c r="EN13" i="17"/>
  <c r="HY13" i="17" s="1"/>
  <c r="EF3" i="17"/>
  <c r="HQ3" i="17" s="1"/>
  <c r="EE19" i="18"/>
  <c r="HL19" i="18" s="1"/>
  <c r="EG11" i="18"/>
  <c r="HN11" i="18" s="1"/>
  <c r="EB9" i="18"/>
  <c r="HI9" i="18" s="1"/>
  <c r="DY15" i="18"/>
  <c r="HF15" i="18" s="1"/>
  <c r="EM18" i="18"/>
  <c r="HT18" i="18" s="1"/>
  <c r="EF3" i="18"/>
  <c r="ES16" i="17"/>
  <c r="ID16" i="17" s="1"/>
  <c r="EQ20" i="17"/>
  <c r="IB20" i="17" s="1"/>
  <c r="EH6" i="17"/>
  <c r="HS6" i="17" s="1"/>
  <c r="EK5" i="17"/>
  <c r="HV5" i="17" s="1"/>
  <c r="EU10" i="17"/>
  <c r="IF10" i="17" s="1"/>
  <c r="EK15" i="18"/>
  <c r="HR15" i="18" s="1"/>
  <c r="EA12" i="18"/>
  <c r="HH12" i="18" s="1"/>
  <c r="EG15" i="18"/>
  <c r="HN15" i="18" s="1"/>
  <c r="EM13" i="18"/>
  <c r="HT13" i="18" s="1"/>
  <c r="EN15" i="18"/>
  <c r="HU15" i="18" s="1"/>
  <c r="EE20" i="17"/>
  <c r="HP20" i="17" s="1"/>
  <c r="EG10" i="17"/>
  <c r="HR10" i="17" s="1"/>
  <c r="ET4" i="17"/>
  <c r="IE4" i="17" s="1"/>
  <c r="EN8" i="17"/>
  <c r="HY8" i="17" s="1"/>
  <c r="EQ14" i="17"/>
  <c r="IB14" i="17" s="1"/>
  <c r="EK17" i="18"/>
  <c r="HR17" i="18" s="1"/>
  <c r="EP10" i="18"/>
  <c r="HW10" i="18" s="1"/>
  <c r="ED18" i="18"/>
  <c r="HK18" i="18" s="1"/>
  <c r="EF15" i="18"/>
  <c r="HM15" i="18" s="1"/>
  <c r="ER11" i="18"/>
  <c r="HY11" i="18" s="1"/>
  <c r="DZ6" i="18"/>
  <c r="HG6" i="18" s="1"/>
  <c r="EV19" i="17"/>
  <c r="IG19" i="17" s="1"/>
  <c r="EE14" i="17"/>
  <c r="HP14" i="17" s="1"/>
  <c r="EJ21" i="17"/>
  <c r="HU21" i="17" s="1"/>
  <c r="EK20" i="17"/>
  <c r="HV20" i="17" s="1"/>
  <c r="EF8" i="17"/>
  <c r="HQ8" i="17" s="1"/>
  <c r="EY8" i="17"/>
  <c r="IJ8" i="17" s="1"/>
  <c r="EI8" i="18"/>
  <c r="HP8" i="18" s="1"/>
  <c r="EA16" i="18"/>
  <c r="HH16" i="18" s="1"/>
  <c r="EQ17" i="18"/>
  <c r="HX17" i="18" s="1"/>
  <c r="EJ6" i="18"/>
  <c r="HQ6" i="18" s="1"/>
  <c r="ED10" i="18"/>
  <c r="HK10" i="18" s="1"/>
  <c r="EF18" i="17"/>
  <c r="ET14" i="17"/>
  <c r="IE14" i="17" s="1"/>
  <c r="EJ14" i="17"/>
  <c r="HU14" i="17" s="1"/>
  <c r="ES3" i="17"/>
  <c r="EU16" i="17"/>
  <c r="EP19" i="18"/>
  <c r="EE4" i="18"/>
  <c r="HL4" i="18" s="1"/>
  <c r="ER19" i="18"/>
  <c r="HY19" i="18" s="1"/>
  <c r="DY8" i="18"/>
  <c r="HF8" i="18" s="1"/>
  <c r="EC13" i="18"/>
  <c r="HJ13" i="18" s="1"/>
  <c r="KJ21" i="16"/>
  <c r="KM22" i="16"/>
  <c r="KP24" i="16"/>
  <c r="JD25" i="16"/>
  <c r="JH25" i="16"/>
  <c r="JL25" i="16"/>
  <c r="JP25" i="16"/>
  <c r="JT25" i="16"/>
  <c r="JX25" i="16"/>
  <c r="KB25" i="16"/>
  <c r="KF25" i="16"/>
  <c r="JC26" i="16"/>
  <c r="JG26" i="16"/>
  <c r="JK26" i="16"/>
  <c r="JO26" i="16"/>
  <c r="JS26" i="16"/>
  <c r="JW26" i="16"/>
  <c r="KA26" i="16"/>
  <c r="KE26" i="16"/>
  <c r="KI26" i="16"/>
  <c r="KN26" i="16"/>
  <c r="JB27" i="16"/>
  <c r="JF27" i="16"/>
  <c r="JJ27" i="16"/>
  <c r="JN27" i="16"/>
  <c r="JR27" i="16"/>
  <c r="JV27" i="16"/>
  <c r="JZ27" i="16"/>
  <c r="KD27" i="16"/>
  <c r="KH27" i="16"/>
  <c r="KL27" i="16"/>
  <c r="JA28" i="16"/>
  <c r="JE28" i="16"/>
  <c r="JI28" i="16"/>
  <c r="JM28" i="16"/>
  <c r="JQ28" i="16"/>
  <c r="JU28" i="16"/>
  <c r="JY28" i="16"/>
  <c r="KC28" i="16"/>
  <c r="KO28" i="16"/>
  <c r="IZ28" i="16"/>
  <c r="FK19" i="18" l="1"/>
  <c r="HW19" i="18"/>
  <c r="FP5" i="17"/>
  <c r="IE5" i="17"/>
  <c r="JA5" i="17" s="1"/>
  <c r="JW5" i="17" s="1"/>
  <c r="FE3" i="17"/>
  <c r="HT3" i="17"/>
  <c r="HW3" i="18"/>
  <c r="IR20" i="18" s="1"/>
  <c r="EP21" i="18"/>
  <c r="HE19" i="18"/>
  <c r="ES19" i="18"/>
  <c r="FA3" i="18"/>
  <c r="HM3" i="18"/>
  <c r="IH11" i="18" s="1"/>
  <c r="EF21" i="18"/>
  <c r="IP13" i="17"/>
  <c r="IB6" i="17"/>
  <c r="IX6" i="17" s="1"/>
  <c r="FM6" i="17"/>
  <c r="HF19" i="18"/>
  <c r="ET19" i="18"/>
  <c r="HV19" i="18"/>
  <c r="FJ19" i="18"/>
  <c r="HZ5" i="17"/>
  <c r="IV5" i="17" s="1"/>
  <c r="FK5" i="17"/>
  <c r="IR17" i="18"/>
  <c r="FM13" i="18"/>
  <c r="HY13" i="18"/>
  <c r="HR8" i="17"/>
  <c r="IN8" i="17" s="1"/>
  <c r="JJ8" i="17" s="1"/>
  <c r="FC8" i="17"/>
  <c r="IP7" i="17"/>
  <c r="HO15" i="18"/>
  <c r="FC15" i="18"/>
  <c r="IP9" i="17"/>
  <c r="EY15" i="18"/>
  <c r="HK15" i="18"/>
  <c r="HJ3" i="18"/>
  <c r="EC21" i="18"/>
  <c r="IP20" i="17"/>
  <c r="IH19" i="17"/>
  <c r="JD19" i="17" s="1"/>
  <c r="FS19" i="17"/>
  <c r="HS19" i="18"/>
  <c r="FG19" i="18"/>
  <c r="IV19" i="17"/>
  <c r="JR19" i="17" s="1"/>
  <c r="HT3" i="18"/>
  <c r="EM21" i="18"/>
  <c r="HN3" i="18"/>
  <c r="II11" i="18" s="1"/>
  <c r="EG21" i="18"/>
  <c r="II9" i="17"/>
  <c r="JE9" i="17" s="1"/>
  <c r="KA9" i="17" s="1"/>
  <c r="FT9" i="17"/>
  <c r="HR19" i="18"/>
  <c r="IM4" i="18" s="1"/>
  <c r="FF19" i="18"/>
  <c r="JE20" i="17"/>
  <c r="IV16" i="17"/>
  <c r="HK3" i="18"/>
  <c r="IF6" i="18" s="1"/>
  <c r="ED21" i="18"/>
  <c r="IV10" i="17"/>
  <c r="HT10" i="18"/>
  <c r="FH10" i="18"/>
  <c r="IG9" i="17"/>
  <c r="JC14" i="17" s="1"/>
  <c r="FR9" i="17"/>
  <c r="IV9" i="17"/>
  <c r="IP6" i="17"/>
  <c r="IV4" i="17"/>
  <c r="HJ19" i="18"/>
  <c r="IE14" i="18" s="1"/>
  <c r="EX19" i="18"/>
  <c r="HS5" i="17"/>
  <c r="IO5" i="17" s="1"/>
  <c r="JK5" i="17" s="1"/>
  <c r="FD5" i="17"/>
  <c r="IF16" i="17"/>
  <c r="JB16" i="17" s="1"/>
  <c r="FQ16" i="17"/>
  <c r="HQ18" i="17"/>
  <c r="IM18" i="17" s="1"/>
  <c r="FB18" i="17"/>
  <c r="JB10" i="17"/>
  <c r="JE11" i="17"/>
  <c r="IX10" i="17"/>
  <c r="HU3" i="18"/>
  <c r="EN21" i="18"/>
  <c r="EZ12" i="18"/>
  <c r="HL12" i="18"/>
  <c r="IA18" i="17"/>
  <c r="IW18" i="17" s="1"/>
  <c r="JS18" i="17" s="1"/>
  <c r="FL18" i="17"/>
  <c r="IX13" i="17"/>
  <c r="IP11" i="17"/>
  <c r="HR3" i="18"/>
  <c r="EK21" i="18"/>
  <c r="IV6" i="17"/>
  <c r="IN12" i="17"/>
  <c r="IJ13" i="17"/>
  <c r="JF13" i="17" s="1"/>
  <c r="FU13" i="17"/>
  <c r="IP12" i="17"/>
  <c r="FF7" i="17"/>
  <c r="HU7" i="17"/>
  <c r="IQ7" i="17" s="1"/>
  <c r="HQ3" i="18"/>
  <c r="EJ21" i="18"/>
  <c r="JC3" i="17"/>
  <c r="JY3" i="17" s="1"/>
  <c r="HV3" i="18"/>
  <c r="EO21" i="18"/>
  <c r="IV17" i="17"/>
  <c r="HQ19" i="18"/>
  <c r="IL11" i="18" s="1"/>
  <c r="FE19" i="18"/>
  <c r="HO3" i="18"/>
  <c r="IJ8" i="18" s="1"/>
  <c r="EH21" i="18"/>
  <c r="IP5" i="17"/>
  <c r="IX18" i="17"/>
  <c r="JC11" i="17"/>
  <c r="HE3" i="18"/>
  <c r="HZ18" i="18" s="1"/>
  <c r="DX21" i="18"/>
  <c r="JE12" i="17"/>
  <c r="HW18" i="17"/>
  <c r="IS18" i="17" s="1"/>
  <c r="FH18" i="17"/>
  <c r="IP17" i="17"/>
  <c r="FL12" i="18"/>
  <c r="HX12" i="18"/>
  <c r="IN15" i="17"/>
  <c r="HY18" i="17"/>
  <c r="IU18" i="17" s="1"/>
  <c r="FJ18" i="17"/>
  <c r="JB18" i="17"/>
  <c r="HL3" i="18"/>
  <c r="EE21" i="18"/>
  <c r="EU3" i="18"/>
  <c r="HG3" i="18"/>
  <c r="DZ21" i="18"/>
  <c r="IX17" i="17"/>
  <c r="JB9" i="17"/>
  <c r="IC11" i="17"/>
  <c r="IY11" i="17" s="1"/>
  <c r="FN11" i="17"/>
  <c r="FI10" i="18"/>
  <c r="HU10" i="18"/>
  <c r="IP10" i="18" s="1"/>
  <c r="JK10" i="18" s="1"/>
  <c r="HX3" i="18"/>
  <c r="IS17" i="18" s="1"/>
  <c r="EQ21" i="18"/>
  <c r="IX4" i="17"/>
  <c r="JE15" i="17"/>
  <c r="IV18" i="17"/>
  <c r="IX12" i="17"/>
  <c r="IX20" i="17"/>
  <c r="EW3" i="18"/>
  <c r="HI3" i="18"/>
  <c r="ID19" i="18" s="1"/>
  <c r="EB21" i="18"/>
  <c r="IV8" i="17"/>
  <c r="HF4" i="18"/>
  <c r="IA9" i="18" s="1"/>
  <c r="DY21" i="18"/>
  <c r="IX16" i="17"/>
  <c r="FB12" i="18"/>
  <c r="HN12" i="18"/>
  <c r="HP18" i="17"/>
  <c r="IL18" i="17" s="1"/>
  <c r="FA18" i="17"/>
  <c r="HS3" i="18"/>
  <c r="EL21" i="18"/>
  <c r="IP18" i="17"/>
  <c r="IP14" i="17"/>
  <c r="IX21" i="17"/>
  <c r="IP16" i="17"/>
  <c r="IX19" i="17"/>
  <c r="FO3" i="17"/>
  <c r="ID3" i="17"/>
  <c r="IZ19" i="17" s="1"/>
  <c r="HP18" i="18"/>
  <c r="FD18" i="18"/>
  <c r="HO11" i="17"/>
  <c r="IK11" i="17" s="1"/>
  <c r="JG11" i="17" s="1"/>
  <c r="EZ11" i="17"/>
  <c r="IP7" i="18"/>
  <c r="JE8" i="17"/>
  <c r="ID20" i="18"/>
  <c r="JC18" i="17"/>
  <c r="HZ7" i="18"/>
  <c r="HP3" i="18"/>
  <c r="EI21" i="18"/>
  <c r="IN13" i="17"/>
  <c r="JF14" i="17"/>
  <c r="IP19" i="17"/>
  <c r="JC21" i="17"/>
  <c r="HZ12" i="18"/>
  <c r="IP10" i="17"/>
  <c r="JL10" i="17" s="1"/>
  <c r="IV11" i="17"/>
  <c r="IN7" i="17"/>
  <c r="JC7" i="17"/>
  <c r="IV12" i="17"/>
  <c r="IY15" i="17"/>
  <c r="IB18" i="18"/>
  <c r="JC4" i="17"/>
  <c r="HZ13" i="18"/>
  <c r="JD10" i="17"/>
  <c r="JB20" i="17"/>
  <c r="IS11" i="18"/>
  <c r="IV7" i="17"/>
  <c r="HY3" i="18"/>
  <c r="IT4" i="18" s="1"/>
  <c r="JO4" i="18" s="1"/>
  <c r="ER21" i="18"/>
  <c r="IM14" i="18"/>
  <c r="JE5" i="17"/>
  <c r="JB8" i="17"/>
  <c r="JE19" i="17"/>
  <c r="IQ18" i="18"/>
  <c r="JB3" i="17"/>
  <c r="JB21" i="17"/>
  <c r="JC13" i="17"/>
  <c r="EV19" i="18"/>
  <c r="HH19" i="18"/>
  <c r="HX18" i="17"/>
  <c r="IT18" i="17" s="1"/>
  <c r="FI18" i="17"/>
  <c r="JC8" i="17"/>
  <c r="IB15" i="18"/>
  <c r="JF6" i="17"/>
  <c r="JE17" i="17"/>
  <c r="JF19" i="17"/>
  <c r="IH9" i="18"/>
  <c r="JD7" i="17"/>
  <c r="JB12" i="17"/>
  <c r="IP15" i="17"/>
  <c r="IB5" i="18"/>
  <c r="FG18" i="17"/>
  <c r="HV18" i="17"/>
  <c r="IR18" i="17" s="1"/>
  <c r="JN18" i="17" s="1"/>
  <c r="IQ7" i="18"/>
  <c r="IV21" i="17"/>
  <c r="IR14" i="18"/>
  <c r="IP4" i="17"/>
  <c r="IR6" i="17"/>
  <c r="HH3" i="18"/>
  <c r="IC4" i="18" s="1"/>
  <c r="EA21" i="18"/>
  <c r="IV15" i="17"/>
  <c r="IF13" i="18"/>
  <c r="JB5" i="17"/>
  <c r="JX5" i="17" s="1"/>
  <c r="IJ11" i="18"/>
  <c r="IB10" i="18"/>
  <c r="JB6" i="17"/>
  <c r="IQ12" i="17"/>
  <c r="QP28" i="16"/>
  <c r="QY27" i="16"/>
  <c r="QR26" i="16"/>
  <c r="QS25" i="16"/>
  <c r="QU27" i="16"/>
  <c r="RF28" i="16"/>
  <c r="QH28" i="16"/>
  <c r="PR28" i="16"/>
  <c r="QQ27" i="16"/>
  <c r="LA27" i="16"/>
  <c r="QA27" i="16"/>
  <c r="QZ26" i="16"/>
  <c r="QJ26" i="16"/>
  <c r="PT26" i="16"/>
  <c r="QK25" i="16"/>
  <c r="PU25" i="16"/>
  <c r="KS27" i="16"/>
  <c r="PS27" i="16"/>
  <c r="PQ28" i="16"/>
  <c r="PV28" i="16"/>
  <c r="QT28" i="16"/>
  <c r="QD28" i="16"/>
  <c r="RC27" i="16"/>
  <c r="QM27" i="16"/>
  <c r="PW27" i="16"/>
  <c r="QV26" i="16"/>
  <c r="QF26" i="16"/>
  <c r="QW25" i="16"/>
  <c r="QG25" i="16"/>
  <c r="RG24" i="16"/>
  <c r="RD22" i="16"/>
  <c r="PZ28" i="16"/>
  <c r="LI27" i="16"/>
  <c r="QI27" i="16"/>
  <c r="QB26" i="16"/>
  <c r="QC25" i="16"/>
  <c r="QL28" i="16"/>
  <c r="QE27" i="16"/>
  <c r="RE26" i="16"/>
  <c r="QN26" i="16"/>
  <c r="PX26" i="16"/>
  <c r="QO25" i="16"/>
  <c r="PY25" i="16"/>
  <c r="RA21" i="16"/>
  <c r="KG20" i="16"/>
  <c r="KK28" i="16"/>
  <c r="JT20" i="16"/>
  <c r="JH20" i="16"/>
  <c r="KL19" i="16"/>
  <c r="KD19" i="16"/>
  <c r="JQ19" i="16"/>
  <c r="JE19" i="16"/>
  <c r="KE18" i="16"/>
  <c r="JR18" i="16"/>
  <c r="JF18" i="16"/>
  <c r="KF17" i="16"/>
  <c r="JS17" i="16"/>
  <c r="JG17" i="16"/>
  <c r="KK16" i="16"/>
  <c r="JY16" i="16"/>
  <c r="JL16" i="16"/>
  <c r="KP15" i="16"/>
  <c r="JZ15" i="16"/>
  <c r="JM15" i="16"/>
  <c r="JA15" i="16"/>
  <c r="KE14" i="16"/>
  <c r="JN14" i="16"/>
  <c r="JB14" i="16"/>
  <c r="KB13" i="16"/>
  <c r="JP13" i="16"/>
  <c r="JC13" i="16"/>
  <c r="KG12" i="16"/>
  <c r="JU12" i="16"/>
  <c r="KD11" i="16"/>
  <c r="JV26" i="16"/>
  <c r="JR26" i="16"/>
  <c r="JN26" i="16"/>
  <c r="JJ26" i="16"/>
  <c r="JF26" i="16"/>
  <c r="JB26" i="16"/>
  <c r="KN25" i="16"/>
  <c r="KJ25" i="16"/>
  <c r="KE25" i="16"/>
  <c r="KA25" i="16"/>
  <c r="JW25" i="16"/>
  <c r="JS25" i="16"/>
  <c r="JO25" i="16"/>
  <c r="JK25" i="16"/>
  <c r="JG25" i="16"/>
  <c r="JC25" i="16"/>
  <c r="KO24" i="16"/>
  <c r="KK24" i="16"/>
  <c r="KF24" i="16"/>
  <c r="KB24" i="16"/>
  <c r="JX24" i="16"/>
  <c r="JT24" i="16"/>
  <c r="JP24" i="16"/>
  <c r="JL24" i="16"/>
  <c r="JH24" i="16"/>
  <c r="JC24" i="16"/>
  <c r="KO23" i="16"/>
  <c r="KK23" i="16"/>
  <c r="KG23" i="16"/>
  <c r="KB23" i="16"/>
  <c r="JX23" i="16"/>
  <c r="JT23" i="16"/>
  <c r="JP23" i="16"/>
  <c r="JL23" i="16"/>
  <c r="JH23" i="16"/>
  <c r="JD23" i="16"/>
  <c r="KP22" i="16"/>
  <c r="KL22" i="16"/>
  <c r="KH22" i="16"/>
  <c r="KC22" i="16"/>
  <c r="JY22" i="16"/>
  <c r="JU22" i="16"/>
  <c r="JQ22" i="16"/>
  <c r="JM22" i="16"/>
  <c r="JI22" i="16"/>
  <c r="JE22" i="16"/>
  <c r="JA22" i="16"/>
  <c r="KM21" i="16"/>
  <c r="KI21" i="16"/>
  <c r="KE21" i="16"/>
  <c r="JZ21" i="16"/>
  <c r="JV21" i="16"/>
  <c r="JR21" i="16"/>
  <c r="JN21" i="16"/>
  <c r="JJ21" i="16"/>
  <c r="JF21" i="16"/>
  <c r="JB21" i="16"/>
  <c r="KN20" i="16"/>
  <c r="KJ20" i="16"/>
  <c r="KF20" i="16"/>
  <c r="KB20" i="16"/>
  <c r="JW20" i="16"/>
  <c r="JS20" i="16"/>
  <c r="JO20" i="16"/>
  <c r="JK20" i="16"/>
  <c r="JG20" i="16"/>
  <c r="JC20" i="16"/>
  <c r="KO19" i="16"/>
  <c r="KK19" i="16"/>
  <c r="KG19" i="16"/>
  <c r="KC19" i="16"/>
  <c r="JY19" i="16"/>
  <c r="JT19" i="16"/>
  <c r="JP19" i="16"/>
  <c r="JL19" i="16"/>
  <c r="JH19" i="16"/>
  <c r="JD19" i="16"/>
  <c r="IZ24" i="16"/>
  <c r="IZ16" i="16"/>
  <c r="IZ8" i="16"/>
  <c r="KK25" i="16"/>
  <c r="KL24" i="16"/>
  <c r="KG24" i="16"/>
  <c r="JY24" i="16"/>
  <c r="JU24" i="16"/>
  <c r="JM24" i="16"/>
  <c r="JE24" i="16"/>
  <c r="KL23" i="16"/>
  <c r="KC23" i="16"/>
  <c r="JY23" i="16"/>
  <c r="JQ23" i="16"/>
  <c r="JM23" i="16"/>
  <c r="JE23" i="16"/>
  <c r="JA23" i="16"/>
  <c r="KD22" i="16"/>
  <c r="JV22" i="16"/>
  <c r="JN22" i="16"/>
  <c r="JF22" i="16"/>
  <c r="KN21" i="16"/>
  <c r="KF21" i="16"/>
  <c r="JW21" i="16"/>
  <c r="JO21" i="16"/>
  <c r="JG21" i="16"/>
  <c r="KO20" i="16"/>
  <c r="KC20" i="16"/>
  <c r="JL20" i="16"/>
  <c r="KP19" i="16"/>
  <c r="JZ19" i="16"/>
  <c r="JM19" i="16"/>
  <c r="KM18" i="16"/>
  <c r="KA18" i="16"/>
  <c r="JN18" i="16"/>
  <c r="JB18" i="16"/>
  <c r="KB17" i="16"/>
  <c r="JO17" i="16"/>
  <c r="JC17" i="16"/>
  <c r="KG16" i="16"/>
  <c r="JP16" i="16"/>
  <c r="JD16" i="16"/>
  <c r="KH15" i="16"/>
  <c r="JV15" i="16"/>
  <c r="JI15" i="16"/>
  <c r="KI14" i="16"/>
  <c r="JW14" i="16"/>
  <c r="JJ14" i="16"/>
  <c r="KN13" i="16"/>
  <c r="JX13" i="16"/>
  <c r="JK13" i="16"/>
  <c r="KO12" i="16"/>
  <c r="JY12" i="16"/>
  <c r="JL12" i="16"/>
  <c r="JD12" i="16"/>
  <c r="KL11" i="16"/>
  <c r="JZ11" i="16"/>
  <c r="JR11" i="16"/>
  <c r="JI11" i="16"/>
  <c r="JA11" i="16"/>
  <c r="KI10" i="16"/>
  <c r="KA10" i="16"/>
  <c r="JS10" i="16"/>
  <c r="JJ10" i="16"/>
  <c r="JB10" i="16"/>
  <c r="KJ9" i="16"/>
  <c r="KF9" i="16"/>
  <c r="KB9" i="16"/>
  <c r="JX9" i="16"/>
  <c r="JP9" i="16"/>
  <c r="JC9" i="16"/>
  <c r="KK8" i="16"/>
  <c r="KC8" i="16"/>
  <c r="JU8" i="16"/>
  <c r="JM8" i="16"/>
  <c r="JH8" i="16"/>
  <c r="KP7" i="16"/>
  <c r="KL7" i="16"/>
  <c r="KH7" i="16"/>
  <c r="KD7" i="16"/>
  <c r="JV7" i="16"/>
  <c r="JN7" i="16"/>
  <c r="JE7" i="16"/>
  <c r="KM6" i="16"/>
  <c r="KA6" i="16"/>
  <c r="JS6" i="16"/>
  <c r="JO6" i="16"/>
  <c r="JG6" i="16"/>
  <c r="KN5" i="16"/>
  <c r="KF5" i="16"/>
  <c r="JW5" i="16"/>
  <c r="JO5" i="16"/>
  <c r="JG5" i="16"/>
  <c r="KN4" i="16"/>
  <c r="KF4" i="16"/>
  <c r="JX4" i="16"/>
  <c r="JO4" i="16"/>
  <c r="JG4" i="16"/>
  <c r="KN3" i="16"/>
  <c r="RE3" i="16" s="1"/>
  <c r="KF3" i="16"/>
  <c r="QW3" i="16" s="1"/>
  <c r="JX3" i="16"/>
  <c r="QO3" i="16" s="1"/>
  <c r="JP3" i="16"/>
  <c r="QG3" i="16" s="1"/>
  <c r="JL3" i="16"/>
  <c r="QC3" i="16" s="1"/>
  <c r="IZ27" i="16"/>
  <c r="IZ19" i="16"/>
  <c r="IZ11" i="16"/>
  <c r="KN28" i="16"/>
  <c r="KF28" i="16"/>
  <c r="JX28" i="16"/>
  <c r="JP28" i="16"/>
  <c r="JH28" i="16"/>
  <c r="KP27" i="16"/>
  <c r="KG27" i="16"/>
  <c r="JY27" i="16"/>
  <c r="JQ27" i="16"/>
  <c r="JI27" i="16"/>
  <c r="JA27" i="16"/>
  <c r="KH26" i="16"/>
  <c r="JZ26" i="16"/>
  <c r="IZ22" i="16"/>
  <c r="IZ14" i="16"/>
  <c r="IZ6" i="16"/>
  <c r="KI28" i="16"/>
  <c r="KA28" i="16"/>
  <c r="JW28" i="16"/>
  <c r="JS28" i="16"/>
  <c r="JO28" i="16"/>
  <c r="JG28" i="16"/>
  <c r="KJ27" i="16"/>
  <c r="KB27" i="16"/>
  <c r="JT27" i="16"/>
  <c r="JL27" i="16"/>
  <c r="JD27" i="16"/>
  <c r="KK26" i="16"/>
  <c r="KC26" i="16"/>
  <c r="JQ26" i="16"/>
  <c r="JI26" i="16"/>
  <c r="JA26" i="16"/>
  <c r="KH25" i="16"/>
  <c r="JZ25" i="16"/>
  <c r="JV25" i="16"/>
  <c r="JR25" i="16"/>
  <c r="JN25" i="16"/>
  <c r="JJ25" i="16"/>
  <c r="JF25" i="16"/>
  <c r="JB25" i="16"/>
  <c r="KN24" i="16"/>
  <c r="KJ24" i="16"/>
  <c r="KE24" i="16"/>
  <c r="KA24" i="16"/>
  <c r="JW24" i="16"/>
  <c r="JS24" i="16"/>
  <c r="JO24" i="16"/>
  <c r="JK24" i="16"/>
  <c r="JG24" i="16"/>
  <c r="JB24" i="16"/>
  <c r="KN23" i="16"/>
  <c r="KJ23" i="16"/>
  <c r="KE23" i="16"/>
  <c r="KA23" i="16"/>
  <c r="JW23" i="16"/>
  <c r="JS23" i="16"/>
  <c r="JO23" i="16"/>
  <c r="JK23" i="16"/>
  <c r="JG23" i="16"/>
  <c r="JC23" i="16"/>
  <c r="KO22" i="16"/>
  <c r="KK22" i="16"/>
  <c r="KG22" i="16"/>
  <c r="KB22" i="16"/>
  <c r="JX22" i="16"/>
  <c r="JT22" i="16"/>
  <c r="JP22" i="16"/>
  <c r="JL22" i="16"/>
  <c r="JH22" i="16"/>
  <c r="JD22" i="16"/>
  <c r="KP21" i="16"/>
  <c r="KL21" i="16"/>
  <c r="KH21" i="16"/>
  <c r="KD21" i="16"/>
  <c r="JY21" i="16"/>
  <c r="JU21" i="16"/>
  <c r="JQ21" i="16"/>
  <c r="JM21" i="16"/>
  <c r="JI21" i="16"/>
  <c r="JE21" i="16"/>
  <c r="JA21" i="16"/>
  <c r="KM20" i="16"/>
  <c r="KI20" i="16"/>
  <c r="KE20" i="16"/>
  <c r="KA20" i="16"/>
  <c r="JV20" i="16"/>
  <c r="JR20" i="16"/>
  <c r="JN20" i="16"/>
  <c r="JJ20" i="16"/>
  <c r="JF20" i="16"/>
  <c r="JB20" i="16"/>
  <c r="KN19" i="16"/>
  <c r="KJ19" i="16"/>
  <c r="KF19" i="16"/>
  <c r="KB19" i="16"/>
  <c r="JW19" i="16"/>
  <c r="JS19" i="16"/>
  <c r="JO19" i="16"/>
  <c r="JK19" i="16"/>
  <c r="JG19" i="16"/>
  <c r="JC19" i="16"/>
  <c r="KO18" i="16"/>
  <c r="KK18" i="16"/>
  <c r="KG18" i="16"/>
  <c r="KC18" i="16"/>
  <c r="JY18" i="16"/>
  <c r="JT18" i="16"/>
  <c r="JP18" i="16"/>
  <c r="JL18" i="16"/>
  <c r="JH18" i="16"/>
  <c r="JD18" i="16"/>
  <c r="KP17" i="16"/>
  <c r="KL17" i="16"/>
  <c r="KH17" i="16"/>
  <c r="KD17" i="16"/>
  <c r="JZ17" i="16"/>
  <c r="JV17" i="16"/>
  <c r="JQ17" i="16"/>
  <c r="JM17" i="16"/>
  <c r="JI17" i="16"/>
  <c r="JE17" i="16"/>
  <c r="IZ20" i="16"/>
  <c r="IZ12" i="16"/>
  <c r="KG28" i="16"/>
  <c r="KO25" i="16"/>
  <c r="KC24" i="16"/>
  <c r="JQ24" i="16"/>
  <c r="JI24" i="16"/>
  <c r="KP23" i="16"/>
  <c r="KH23" i="16"/>
  <c r="JU23" i="16"/>
  <c r="JI23" i="16"/>
  <c r="KI22" i="16"/>
  <c r="JZ22" i="16"/>
  <c r="JR22" i="16"/>
  <c r="JJ22" i="16"/>
  <c r="JB22" i="16"/>
  <c r="KA21" i="16"/>
  <c r="JS21" i="16"/>
  <c r="JK21" i="16"/>
  <c r="JC21" i="16"/>
  <c r="KK20" i="16"/>
  <c r="JX20" i="16"/>
  <c r="JP20" i="16"/>
  <c r="JD20" i="16"/>
  <c r="KH19" i="16"/>
  <c r="JU19" i="16"/>
  <c r="JI19" i="16"/>
  <c r="JA19" i="16"/>
  <c r="KI18" i="16"/>
  <c r="JV18" i="16"/>
  <c r="JJ18" i="16"/>
  <c r="KN17" i="16"/>
  <c r="KJ17" i="16"/>
  <c r="JX17" i="16"/>
  <c r="JK17" i="16"/>
  <c r="KO16" i="16"/>
  <c r="KC16" i="16"/>
  <c r="JU16" i="16"/>
  <c r="JH16" i="16"/>
  <c r="KL15" i="16"/>
  <c r="KD15" i="16"/>
  <c r="JR15" i="16"/>
  <c r="JE15" i="16"/>
  <c r="KM14" i="16"/>
  <c r="KA14" i="16"/>
  <c r="JS14" i="16"/>
  <c r="JF14" i="16"/>
  <c r="KJ13" i="16"/>
  <c r="KF13" i="16"/>
  <c r="JT13" i="16"/>
  <c r="JG13" i="16"/>
  <c r="KK12" i="16"/>
  <c r="KC12" i="16"/>
  <c r="JQ12" i="16"/>
  <c r="JH12" i="16"/>
  <c r="KP11" i="16"/>
  <c r="KH11" i="16"/>
  <c r="JV11" i="16"/>
  <c r="JN11" i="16"/>
  <c r="JE11" i="16"/>
  <c r="KM10" i="16"/>
  <c r="KE10" i="16"/>
  <c r="JW10" i="16"/>
  <c r="JO10" i="16"/>
  <c r="JF10" i="16"/>
  <c r="KN9" i="16"/>
  <c r="JT9" i="16"/>
  <c r="JL9" i="16"/>
  <c r="JG9" i="16"/>
  <c r="KO8" i="16"/>
  <c r="KG8" i="16"/>
  <c r="JY8" i="16"/>
  <c r="JQ8" i="16"/>
  <c r="JD8" i="16"/>
  <c r="JZ7" i="16"/>
  <c r="JR7" i="16"/>
  <c r="JJ7" i="16"/>
  <c r="JA7" i="16"/>
  <c r="KI6" i="16"/>
  <c r="KE6" i="16"/>
  <c r="JW6" i="16"/>
  <c r="JK6" i="16"/>
  <c r="JB6" i="16"/>
  <c r="KJ5" i="16"/>
  <c r="KA5" i="16"/>
  <c r="JS5" i="16"/>
  <c r="JK5" i="16"/>
  <c r="JB5" i="16"/>
  <c r="KJ4" i="16"/>
  <c r="KB4" i="16"/>
  <c r="JT4" i="16"/>
  <c r="JK4" i="16"/>
  <c r="JC4" i="16"/>
  <c r="KJ3" i="16"/>
  <c r="RA3" i="16" s="1"/>
  <c r="KB3" i="16"/>
  <c r="QS3" i="16" s="1"/>
  <c r="JT3" i="16"/>
  <c r="QK3" i="16" s="1"/>
  <c r="IZ23" i="16"/>
  <c r="IZ15" i="16"/>
  <c r="IZ7" i="16"/>
  <c r="KJ28" i="16"/>
  <c r="KB28" i="16"/>
  <c r="JT28" i="16"/>
  <c r="JL28" i="16"/>
  <c r="JD28" i="16"/>
  <c r="KK27" i="16"/>
  <c r="KC27" i="16"/>
  <c r="JU27" i="16"/>
  <c r="JM27" i="16"/>
  <c r="JE27" i="16"/>
  <c r="KL26" i="16"/>
  <c r="KD26" i="16"/>
  <c r="IZ26" i="16"/>
  <c r="IZ18" i="16"/>
  <c r="IZ10" i="16"/>
  <c r="KM28" i="16"/>
  <c r="KE28" i="16"/>
  <c r="JK28" i="16"/>
  <c r="JC28" i="16"/>
  <c r="KO27" i="16"/>
  <c r="KF27" i="16"/>
  <c r="JX27" i="16"/>
  <c r="JP27" i="16"/>
  <c r="JH27" i="16"/>
  <c r="KP26" i="16"/>
  <c r="KG26" i="16"/>
  <c r="JY26" i="16"/>
  <c r="JU26" i="16"/>
  <c r="JM26" i="16"/>
  <c r="JE26" i="16"/>
  <c r="KM25" i="16"/>
  <c r="KD25" i="16"/>
  <c r="IZ4" i="16"/>
  <c r="PQ4" i="16" s="1"/>
  <c r="IZ25" i="16"/>
  <c r="IZ21" i="16"/>
  <c r="IZ17" i="16"/>
  <c r="IZ13" i="16"/>
  <c r="IZ9" i="16"/>
  <c r="IZ5" i="16"/>
  <c r="KL28" i="16"/>
  <c r="KH28" i="16"/>
  <c r="KD28" i="16"/>
  <c r="JZ28" i="16"/>
  <c r="JV28" i="16"/>
  <c r="JR28" i="16"/>
  <c r="JN28" i="16"/>
  <c r="JJ28" i="16"/>
  <c r="JF28" i="16"/>
  <c r="JB28" i="16"/>
  <c r="KM27" i="16"/>
  <c r="KI27" i="16"/>
  <c r="KE27" i="16"/>
  <c r="KA27" i="16"/>
  <c r="JW27" i="16"/>
  <c r="JS27" i="16"/>
  <c r="JO27" i="16"/>
  <c r="JK27" i="16"/>
  <c r="JG27" i="16"/>
  <c r="JC27" i="16"/>
  <c r="KO26" i="16"/>
  <c r="KJ26" i="16"/>
  <c r="KF26" i="16"/>
  <c r="KB26" i="16"/>
  <c r="JX26" i="16"/>
  <c r="JT26" i="16"/>
  <c r="JP26" i="16"/>
  <c r="JL26" i="16"/>
  <c r="JH26" i="16"/>
  <c r="JD26" i="16"/>
  <c r="KP25" i="16"/>
  <c r="KL25" i="16"/>
  <c r="KG25" i="16"/>
  <c r="KC25" i="16"/>
  <c r="JY25" i="16"/>
  <c r="JU25" i="16"/>
  <c r="JQ25" i="16"/>
  <c r="JM25" i="16"/>
  <c r="JI25" i="16"/>
  <c r="JE25" i="16"/>
  <c r="JA25" i="16"/>
  <c r="KM24" i="16"/>
  <c r="KI24" i="16"/>
  <c r="KD24" i="16"/>
  <c r="JZ24" i="16"/>
  <c r="JV24" i="16"/>
  <c r="JR24" i="16"/>
  <c r="JN24" i="16"/>
  <c r="JJ24" i="16"/>
  <c r="JF24" i="16"/>
  <c r="JA24" i="16"/>
  <c r="KM23" i="16"/>
  <c r="KI23" i="16"/>
  <c r="KD23" i="16"/>
  <c r="JZ23" i="16"/>
  <c r="JV23" i="16"/>
  <c r="JR23" i="16"/>
  <c r="JN23" i="16"/>
  <c r="JJ23" i="16"/>
  <c r="JF23" i="16"/>
  <c r="JB23" i="16"/>
  <c r="KN22" i="16"/>
  <c r="KJ22" i="16"/>
  <c r="KF22" i="16"/>
  <c r="KA22" i="16"/>
  <c r="JW22" i="16"/>
  <c r="JS22" i="16"/>
  <c r="JO22" i="16"/>
  <c r="JK22" i="16"/>
  <c r="JG22" i="16"/>
  <c r="JC22" i="16"/>
  <c r="KO21" i="16"/>
  <c r="KK21" i="16"/>
  <c r="KG21" i="16"/>
  <c r="KB21" i="16"/>
  <c r="JX21" i="16"/>
  <c r="JT21" i="16"/>
  <c r="JP21" i="16"/>
  <c r="JL21" i="16"/>
  <c r="JH21" i="16"/>
  <c r="JD21" i="16"/>
  <c r="KP20" i="16"/>
  <c r="KL20" i="16"/>
  <c r="KH20" i="16"/>
  <c r="KD20" i="16"/>
  <c r="JY20" i="16"/>
  <c r="JU20" i="16"/>
  <c r="JQ20" i="16"/>
  <c r="JM20" i="16"/>
  <c r="JI20" i="16"/>
  <c r="JE20" i="16"/>
  <c r="JA20" i="16"/>
  <c r="KM19" i="16"/>
  <c r="KI19" i="16"/>
  <c r="KE19" i="16"/>
  <c r="KA19" i="16"/>
  <c r="JV19" i="16"/>
  <c r="KP18" i="16"/>
  <c r="KL18" i="16"/>
  <c r="KH18" i="16"/>
  <c r="KD18" i="16"/>
  <c r="JZ18" i="16"/>
  <c r="JU18" i="16"/>
  <c r="JQ18" i="16"/>
  <c r="JM18" i="16"/>
  <c r="JI18" i="16"/>
  <c r="JE18" i="16"/>
  <c r="JA18" i="16"/>
  <c r="KM17" i="16"/>
  <c r="KI17" i="16"/>
  <c r="KE17" i="16"/>
  <c r="KA17" i="16"/>
  <c r="JW17" i="16"/>
  <c r="JR17" i="16"/>
  <c r="JN17" i="16"/>
  <c r="JJ17" i="16"/>
  <c r="JF17" i="16"/>
  <c r="JB17" i="16"/>
  <c r="KN16" i="16"/>
  <c r="KJ16" i="16"/>
  <c r="KF16" i="16"/>
  <c r="KB16" i="16"/>
  <c r="JX16" i="16"/>
  <c r="JS16" i="16"/>
  <c r="JO16" i="16"/>
  <c r="JK16" i="16"/>
  <c r="JG16" i="16"/>
  <c r="JC16" i="16"/>
  <c r="KO15" i="16"/>
  <c r="KK15" i="16"/>
  <c r="KG15" i="16"/>
  <c r="KC15" i="16"/>
  <c r="JY15" i="16"/>
  <c r="JU15" i="16"/>
  <c r="JP15" i="16"/>
  <c r="JL15" i="16"/>
  <c r="JH15" i="16"/>
  <c r="JD15" i="16"/>
  <c r="KP14" i="16"/>
  <c r="KL14" i="16"/>
  <c r="KH14" i="16"/>
  <c r="KD14" i="16"/>
  <c r="JZ14" i="16"/>
  <c r="JV14" i="16"/>
  <c r="JR14" i="16"/>
  <c r="JM14" i="16"/>
  <c r="JI14" i="16"/>
  <c r="JE14" i="16"/>
  <c r="JA14" i="16"/>
  <c r="KM13" i="16"/>
  <c r="KI13" i="16"/>
  <c r="KE13" i="16"/>
  <c r="KA13" i="16"/>
  <c r="JW13" i="16"/>
  <c r="JS13" i="16"/>
  <c r="JN13" i="16"/>
  <c r="JJ13" i="16"/>
  <c r="JF13" i="16"/>
  <c r="JB13" i="16"/>
  <c r="KN12" i="16"/>
  <c r="KJ12" i="16"/>
  <c r="KF12" i="16"/>
  <c r="KB12" i="16"/>
  <c r="JX12" i="16"/>
  <c r="JT12" i="16"/>
  <c r="JP12" i="16"/>
  <c r="JK12" i="16"/>
  <c r="JG12" i="16"/>
  <c r="JC12" i="16"/>
  <c r="KO11" i="16"/>
  <c r="KK11" i="16"/>
  <c r="KG11" i="16"/>
  <c r="KC11" i="16"/>
  <c r="JY11" i="16"/>
  <c r="JU11" i="16"/>
  <c r="JQ11" i="16"/>
  <c r="JL11" i="16"/>
  <c r="JH11" i="16"/>
  <c r="JD11" i="16"/>
  <c r="KP10" i="16"/>
  <c r="KL10" i="16"/>
  <c r="KH10" i="16"/>
  <c r="JA17" i="16"/>
  <c r="KM16" i="16"/>
  <c r="KI16" i="16"/>
  <c r="KE16" i="16"/>
  <c r="KA16" i="16"/>
  <c r="JW16" i="16"/>
  <c r="JR16" i="16"/>
  <c r="JN16" i="16"/>
  <c r="JJ16" i="16"/>
  <c r="JF16" i="16"/>
  <c r="JB16" i="16"/>
  <c r="KN15" i="16"/>
  <c r="KJ15" i="16"/>
  <c r="KF15" i="16"/>
  <c r="KB15" i="16"/>
  <c r="JX15" i="16"/>
  <c r="JT15" i="16"/>
  <c r="JO15" i="16"/>
  <c r="JK15" i="16"/>
  <c r="JG15" i="16"/>
  <c r="JC15" i="16"/>
  <c r="KO14" i="16"/>
  <c r="KK14" i="16"/>
  <c r="KG14" i="16"/>
  <c r="KC14" i="16"/>
  <c r="JY14" i="16"/>
  <c r="JU14" i="16"/>
  <c r="JQ14" i="16"/>
  <c r="JL14" i="16"/>
  <c r="JH14" i="16"/>
  <c r="JD14" i="16"/>
  <c r="KP13" i="16"/>
  <c r="KL13" i="16"/>
  <c r="KH13" i="16"/>
  <c r="KD13" i="16"/>
  <c r="JZ13" i="16"/>
  <c r="JV13" i="16"/>
  <c r="JR13" i="16"/>
  <c r="JM13" i="16"/>
  <c r="JI13" i="16"/>
  <c r="JE13" i="16"/>
  <c r="JA13" i="16"/>
  <c r="KM12" i="16"/>
  <c r="KI12" i="16"/>
  <c r="KE12" i="16"/>
  <c r="KA12" i="16"/>
  <c r="JW12" i="16"/>
  <c r="JS12" i="16"/>
  <c r="JO12" i="16"/>
  <c r="JJ12" i="16"/>
  <c r="JF12" i="16"/>
  <c r="JB12" i="16"/>
  <c r="KN11" i="16"/>
  <c r="KJ11" i="16"/>
  <c r="KF11" i="16"/>
  <c r="KB11" i="16"/>
  <c r="JX11" i="16"/>
  <c r="JT11" i="16"/>
  <c r="JP11" i="16"/>
  <c r="JK11" i="16"/>
  <c r="JG11" i="16"/>
  <c r="JC11" i="16"/>
  <c r="KO10" i="16"/>
  <c r="KK10" i="16"/>
  <c r="KG10" i="16"/>
  <c r="KC10" i="16"/>
  <c r="JY10" i="16"/>
  <c r="JU10" i="16"/>
  <c r="JQ10" i="16"/>
  <c r="JM10" i="16"/>
  <c r="JH10" i="16"/>
  <c r="JD10" i="16"/>
  <c r="KP9" i="16"/>
  <c r="KL9" i="16"/>
  <c r="KH9" i="16"/>
  <c r="KD9" i="16"/>
  <c r="JR19" i="16"/>
  <c r="JN19" i="16"/>
  <c r="JJ19" i="16"/>
  <c r="JF19" i="16"/>
  <c r="JB19" i="16"/>
  <c r="KN18" i="16"/>
  <c r="KJ18" i="16"/>
  <c r="KF18" i="16"/>
  <c r="KB18" i="16"/>
  <c r="JX18" i="16"/>
  <c r="JS18" i="16"/>
  <c r="JO18" i="16"/>
  <c r="JK18" i="16"/>
  <c r="JG18" i="16"/>
  <c r="JC18" i="16"/>
  <c r="KO17" i="16"/>
  <c r="KK17" i="16"/>
  <c r="KG17" i="16"/>
  <c r="KC17" i="16"/>
  <c r="JY17" i="16"/>
  <c r="JT17" i="16"/>
  <c r="JP17" i="16"/>
  <c r="JL17" i="16"/>
  <c r="JH17" i="16"/>
  <c r="JD17" i="16"/>
  <c r="KP16" i="16"/>
  <c r="KL16" i="16"/>
  <c r="KH16" i="16"/>
  <c r="KD16" i="16"/>
  <c r="JZ16" i="16"/>
  <c r="JV16" i="16"/>
  <c r="JQ16" i="16"/>
  <c r="JM16" i="16"/>
  <c r="JI16" i="16"/>
  <c r="JE16" i="16"/>
  <c r="JA16" i="16"/>
  <c r="KM15" i="16"/>
  <c r="KI15" i="16"/>
  <c r="KE15" i="16"/>
  <c r="KA15" i="16"/>
  <c r="JW15" i="16"/>
  <c r="JS15" i="16"/>
  <c r="JN15" i="16"/>
  <c r="JJ15" i="16"/>
  <c r="JF15" i="16"/>
  <c r="JB15" i="16"/>
  <c r="KN14" i="16"/>
  <c r="KJ14" i="16"/>
  <c r="KF14" i="16"/>
  <c r="KB14" i="16"/>
  <c r="JX14" i="16"/>
  <c r="JT14" i="16"/>
  <c r="JO14" i="16"/>
  <c r="JK14" i="16"/>
  <c r="JG14" i="16"/>
  <c r="JC14" i="16"/>
  <c r="KO13" i="16"/>
  <c r="KK13" i="16"/>
  <c r="KG13" i="16"/>
  <c r="KC13" i="16"/>
  <c r="JY13" i="16"/>
  <c r="JU13" i="16"/>
  <c r="JQ13" i="16"/>
  <c r="JL13" i="16"/>
  <c r="JH13" i="16"/>
  <c r="JD13" i="16"/>
  <c r="KP12" i="16"/>
  <c r="KL12" i="16"/>
  <c r="KH12" i="16"/>
  <c r="KD12" i="16"/>
  <c r="JZ12" i="16"/>
  <c r="JV12" i="16"/>
  <c r="JR12" i="16"/>
  <c r="JM12" i="16"/>
  <c r="JI12" i="16"/>
  <c r="JE12" i="16"/>
  <c r="JA12" i="16"/>
  <c r="KM11" i="16"/>
  <c r="KI11" i="16"/>
  <c r="KE11" i="16"/>
  <c r="KA11" i="16"/>
  <c r="JW11" i="16"/>
  <c r="JS11" i="16"/>
  <c r="JO11" i="16"/>
  <c r="JJ11" i="16"/>
  <c r="JF11" i="16"/>
  <c r="JB11" i="16"/>
  <c r="KN10" i="16"/>
  <c r="KJ10" i="16"/>
  <c r="KF10" i="16"/>
  <c r="KB10" i="16"/>
  <c r="JX10" i="16"/>
  <c r="JT10" i="16"/>
  <c r="JP10" i="16"/>
  <c r="JK10" i="16"/>
  <c r="JG10" i="16"/>
  <c r="JC10" i="16"/>
  <c r="KO9" i="16"/>
  <c r="KK9" i="16"/>
  <c r="KG9" i="16"/>
  <c r="KC9" i="16"/>
  <c r="JY9" i="16"/>
  <c r="JU9" i="16"/>
  <c r="JQ9" i="16"/>
  <c r="JM9" i="16"/>
  <c r="JH9" i="16"/>
  <c r="KD10" i="16"/>
  <c r="JZ10" i="16"/>
  <c r="JV10" i="16"/>
  <c r="JR10" i="16"/>
  <c r="JN10" i="16"/>
  <c r="JI10" i="16"/>
  <c r="JE10" i="16"/>
  <c r="JA10" i="16"/>
  <c r="KM9" i="16"/>
  <c r="KI9" i="16"/>
  <c r="KE9" i="16"/>
  <c r="KA9" i="16"/>
  <c r="JW9" i="16"/>
  <c r="JS9" i="16"/>
  <c r="JO9" i="16"/>
  <c r="JK9" i="16"/>
  <c r="JF9" i="16"/>
  <c r="JB9" i="16"/>
  <c r="KN8" i="16"/>
  <c r="KJ8" i="16"/>
  <c r="KF8" i="16"/>
  <c r="KB8" i="16"/>
  <c r="JX8" i="16"/>
  <c r="JT8" i="16"/>
  <c r="JP8" i="16"/>
  <c r="JL8" i="16"/>
  <c r="JG8" i="16"/>
  <c r="JC8" i="16"/>
  <c r="KO7" i="16"/>
  <c r="KK7" i="16"/>
  <c r="KG7" i="16"/>
  <c r="KC7" i="16"/>
  <c r="JY7" i="16"/>
  <c r="JU7" i="16"/>
  <c r="JQ7" i="16"/>
  <c r="JM7" i="16"/>
  <c r="JI7" i="16"/>
  <c r="JD7" i="16"/>
  <c r="KP6" i="16"/>
  <c r="KL6" i="16"/>
  <c r="KH6" i="16"/>
  <c r="KD6" i="16"/>
  <c r="JZ6" i="16"/>
  <c r="JV6" i="16"/>
  <c r="JR6" i="16"/>
  <c r="JN6" i="16"/>
  <c r="JJ6" i="16"/>
  <c r="JF6" i="16"/>
  <c r="JA6" i="16"/>
  <c r="KM5" i="16"/>
  <c r="KI5" i="16"/>
  <c r="KE5" i="16"/>
  <c r="JZ5" i="16"/>
  <c r="JV5" i="16"/>
  <c r="JR5" i="16"/>
  <c r="JN5" i="16"/>
  <c r="JJ5" i="16"/>
  <c r="JF5" i="16"/>
  <c r="JA5" i="16"/>
  <c r="KM4" i="16"/>
  <c r="KI4" i="16"/>
  <c r="KE4" i="16"/>
  <c r="KA4" i="16"/>
  <c r="JW4" i="16"/>
  <c r="JR4" i="16"/>
  <c r="JN4" i="16"/>
  <c r="JJ4" i="16"/>
  <c r="JF4" i="16"/>
  <c r="JB4" i="16"/>
  <c r="KM3" i="16"/>
  <c r="RD3" i="16" s="1"/>
  <c r="KI3" i="16"/>
  <c r="QZ3" i="16" s="1"/>
  <c r="KE3" i="16"/>
  <c r="QV3" i="16" s="1"/>
  <c r="KA3" i="16"/>
  <c r="QR3" i="16" s="1"/>
  <c r="JW3" i="16"/>
  <c r="QN3" i="16" s="1"/>
  <c r="JS4" i="16"/>
  <c r="JS3" i="16"/>
  <c r="QJ3" i="16" s="1"/>
  <c r="JO3" i="16"/>
  <c r="QF3" i="16" s="1"/>
  <c r="JK3" i="16"/>
  <c r="QB3" i="16" s="1"/>
  <c r="JG3" i="16"/>
  <c r="PX3" i="16" s="1"/>
  <c r="JC3" i="16"/>
  <c r="PT3" i="16" s="1"/>
  <c r="JZ9" i="16"/>
  <c r="JV9" i="16"/>
  <c r="JR9" i="16"/>
  <c r="JN9" i="16"/>
  <c r="JI9" i="16"/>
  <c r="JE9" i="16"/>
  <c r="JA9" i="16"/>
  <c r="KM8" i="16"/>
  <c r="KI8" i="16"/>
  <c r="KE8" i="16"/>
  <c r="KA8" i="16"/>
  <c r="JW8" i="16"/>
  <c r="JS8" i="16"/>
  <c r="JO8" i="16"/>
  <c r="JK8" i="16"/>
  <c r="JF8" i="16"/>
  <c r="JB8" i="16"/>
  <c r="KN7" i="16"/>
  <c r="KJ7" i="16"/>
  <c r="KF7" i="16"/>
  <c r="KB7" i="16"/>
  <c r="JX7" i="16"/>
  <c r="JT7" i="16"/>
  <c r="JP7" i="16"/>
  <c r="JL7" i="16"/>
  <c r="JG7" i="16"/>
  <c r="JC7" i="16"/>
  <c r="KO6" i="16"/>
  <c r="KK6" i="16"/>
  <c r="KG6" i="16"/>
  <c r="KC6" i="16"/>
  <c r="JY6" i="16"/>
  <c r="JU6" i="16"/>
  <c r="JQ6" i="16"/>
  <c r="JM6" i="16"/>
  <c r="JI6" i="16"/>
  <c r="JE6" i="16"/>
  <c r="KP5" i="16"/>
  <c r="KL5" i="16"/>
  <c r="KH5" i="16"/>
  <c r="KC5" i="16"/>
  <c r="JY5" i="16"/>
  <c r="JU5" i="16"/>
  <c r="JQ5" i="16"/>
  <c r="JM5" i="16"/>
  <c r="JI5" i="16"/>
  <c r="JE5" i="16"/>
  <c r="KP4" i="16"/>
  <c r="KL4" i="16"/>
  <c r="KH4" i="16"/>
  <c r="KD4" i="16"/>
  <c r="JZ4" i="16"/>
  <c r="JV4" i="16"/>
  <c r="JQ4" i="16"/>
  <c r="JM4" i="16"/>
  <c r="JI4" i="16"/>
  <c r="JE4" i="16"/>
  <c r="KP3" i="16"/>
  <c r="RG3" i="16" s="1"/>
  <c r="KL3" i="16"/>
  <c r="RC3" i="16" s="1"/>
  <c r="KH3" i="16"/>
  <c r="QY3" i="16" s="1"/>
  <c r="KD3" i="16"/>
  <c r="QU3" i="16" s="1"/>
  <c r="KD5" i="16"/>
  <c r="JZ3" i="16"/>
  <c r="QQ3" i="16" s="1"/>
  <c r="JV3" i="16"/>
  <c r="QM3" i="16" s="1"/>
  <c r="JR3" i="16"/>
  <c r="QI3" i="16" s="1"/>
  <c r="JN3" i="16"/>
  <c r="QE3" i="16" s="1"/>
  <c r="JJ3" i="16"/>
  <c r="QA3" i="16" s="1"/>
  <c r="JF3" i="16"/>
  <c r="PW3" i="16" s="1"/>
  <c r="JB3" i="16"/>
  <c r="PS3" i="16" s="1"/>
  <c r="JD9" i="16"/>
  <c r="KP8" i="16"/>
  <c r="KL8" i="16"/>
  <c r="KH8" i="16"/>
  <c r="KD8" i="16"/>
  <c r="JZ8" i="16"/>
  <c r="JV8" i="16"/>
  <c r="JR8" i="16"/>
  <c r="JN8" i="16"/>
  <c r="JJ8" i="16"/>
  <c r="JE8" i="16"/>
  <c r="JA8" i="16"/>
  <c r="KM7" i="16"/>
  <c r="KI7" i="16"/>
  <c r="KE7" i="16"/>
  <c r="KA7" i="16"/>
  <c r="JW7" i="16"/>
  <c r="JS7" i="16"/>
  <c r="JO7" i="16"/>
  <c r="JK7" i="16"/>
  <c r="JF7" i="16"/>
  <c r="JB7" i="16"/>
  <c r="KN6" i="16"/>
  <c r="KJ6" i="16"/>
  <c r="KF6" i="16"/>
  <c r="KB6" i="16"/>
  <c r="JX6" i="16"/>
  <c r="JT6" i="16"/>
  <c r="JP6" i="16"/>
  <c r="JL6" i="16"/>
  <c r="JH6" i="16"/>
  <c r="JC6" i="16"/>
  <c r="KO5" i="16"/>
  <c r="KK5" i="16"/>
  <c r="KG5" i="16"/>
  <c r="KB5" i="16"/>
  <c r="JX5" i="16"/>
  <c r="JT5" i="16"/>
  <c r="JP5" i="16"/>
  <c r="JL5" i="16"/>
  <c r="JH5" i="16"/>
  <c r="JD5" i="16"/>
  <c r="KO4" i="16"/>
  <c r="KK4" i="16"/>
  <c r="KG4" i="16"/>
  <c r="KC4" i="16"/>
  <c r="JY4" i="16"/>
  <c r="JU4" i="16"/>
  <c r="JP4" i="16"/>
  <c r="JL4" i="16"/>
  <c r="JH4" i="16"/>
  <c r="JD4" i="16"/>
  <c r="KO3" i="16"/>
  <c r="RF3" i="16" s="1"/>
  <c r="KK3" i="16"/>
  <c r="RB3" i="16" s="1"/>
  <c r="KG3" i="16"/>
  <c r="QX3" i="16" s="1"/>
  <c r="KC3" i="16"/>
  <c r="QT3" i="16" s="1"/>
  <c r="JY3" i="16"/>
  <c r="QP3" i="16" s="1"/>
  <c r="JU3" i="16"/>
  <c r="QL3" i="16" s="1"/>
  <c r="JQ3" i="16"/>
  <c r="QH3" i="16" s="1"/>
  <c r="JM3" i="16"/>
  <c r="QD3" i="16" s="1"/>
  <c r="JI3" i="16"/>
  <c r="PZ3" i="16" s="1"/>
  <c r="JE3" i="16"/>
  <c r="PV3" i="16" s="1"/>
  <c r="JA3" i="16"/>
  <c r="PR3" i="16" s="1"/>
  <c r="JH3" i="16"/>
  <c r="PY3" i="16" s="1"/>
  <c r="JD3" i="16"/>
  <c r="PU3" i="16" s="1"/>
  <c r="JD24" i="16"/>
  <c r="IU5" i="17" l="1"/>
  <c r="IF19" i="18"/>
  <c r="IG19" i="18"/>
  <c r="IO20" i="17"/>
  <c r="IU3" i="17"/>
  <c r="IU20" i="17"/>
  <c r="IM7" i="18"/>
  <c r="IL20" i="18"/>
  <c r="IL17" i="18"/>
  <c r="IH19" i="18"/>
  <c r="JC19" i="18" s="1"/>
  <c r="IM11" i="18"/>
  <c r="IM5" i="18"/>
  <c r="IO18" i="17"/>
  <c r="IL8" i="18"/>
  <c r="II12" i="18"/>
  <c r="IA17" i="18"/>
  <c r="HZ15" i="18"/>
  <c r="IO4" i="17"/>
  <c r="HZ4" i="18"/>
  <c r="JA7" i="17"/>
  <c r="IO13" i="18"/>
  <c r="II6" i="18"/>
  <c r="IF18" i="18"/>
  <c r="IM10" i="18"/>
  <c r="IP6" i="18"/>
  <c r="IG8" i="18"/>
  <c r="IM17" i="18"/>
  <c r="IF20" i="18"/>
  <c r="IQ3" i="17"/>
  <c r="IF17" i="18"/>
  <c r="IG5" i="18"/>
  <c r="IM20" i="18"/>
  <c r="IO12" i="17"/>
  <c r="JA8" i="17"/>
  <c r="IG17" i="18"/>
  <c r="IO14" i="17"/>
  <c r="IS10" i="18"/>
  <c r="JF10" i="17"/>
  <c r="IF8" i="18"/>
  <c r="IT14" i="17"/>
  <c r="IZ9" i="17"/>
  <c r="IZ21" i="17"/>
  <c r="IZ12" i="17"/>
  <c r="IM13" i="17"/>
  <c r="JA17" i="17"/>
  <c r="IS20" i="18"/>
  <c r="IS7" i="17"/>
  <c r="IE10" i="18"/>
  <c r="IH12" i="18"/>
  <c r="IO19" i="18"/>
  <c r="IO12" i="18"/>
  <c r="IK5" i="17"/>
  <c r="IH17" i="18"/>
  <c r="JA12" i="17"/>
  <c r="IO11" i="18"/>
  <c r="JA3" i="17"/>
  <c r="IH7" i="18"/>
  <c r="IH6" i="18"/>
  <c r="IQ6" i="18"/>
  <c r="II16" i="18"/>
  <c r="IS9" i="18"/>
  <c r="II18" i="18"/>
  <c r="IS10" i="17"/>
  <c r="IS16" i="17"/>
  <c r="JE14" i="17"/>
  <c r="IH13" i="18"/>
  <c r="HZ14" i="18"/>
  <c r="IK12" i="18"/>
  <c r="IS20" i="17"/>
  <c r="IL10" i="18"/>
  <c r="IN10" i="18"/>
  <c r="IS3" i="17"/>
  <c r="HZ16" i="18"/>
  <c r="HZ11" i="18"/>
  <c r="JB17" i="17"/>
  <c r="JA15" i="17"/>
  <c r="IO21" i="17"/>
  <c r="IX3" i="17"/>
  <c r="IX8" i="17"/>
  <c r="IH10" i="18"/>
  <c r="IX14" i="17"/>
  <c r="IK9" i="18"/>
  <c r="IK6" i="18"/>
  <c r="IL8" i="17"/>
  <c r="IH5" i="18"/>
  <c r="JE16" i="17"/>
  <c r="IQ8" i="18"/>
  <c r="IF4" i="18"/>
  <c r="JA4" i="18" s="1"/>
  <c r="JE18" i="17"/>
  <c r="IO6" i="18"/>
  <c r="IE17" i="18"/>
  <c r="IH16" i="18"/>
  <c r="IH20" i="18"/>
  <c r="IH15" i="18"/>
  <c r="IS14" i="18"/>
  <c r="IJ17" i="18"/>
  <c r="IH14" i="18"/>
  <c r="IH18" i="18"/>
  <c r="IO17" i="17"/>
  <c r="JA13" i="17"/>
  <c r="IV20" i="17"/>
  <c r="IQ15" i="17"/>
  <c r="JD12" i="17"/>
  <c r="IY14" i="17"/>
  <c r="IK6" i="17"/>
  <c r="IE7" i="18"/>
  <c r="IO14" i="18"/>
  <c r="IM7" i="17"/>
  <c r="IN20" i="17"/>
  <c r="IR7" i="17"/>
  <c r="IR9" i="18"/>
  <c r="IJ5" i="18"/>
  <c r="IT8" i="17"/>
  <c r="IY7" i="17"/>
  <c r="IY18" i="17"/>
  <c r="IQ4" i="17"/>
  <c r="IE4" i="18"/>
  <c r="JA6" i="17"/>
  <c r="JA9" i="17"/>
  <c r="IO16" i="18"/>
  <c r="IN3" i="17"/>
  <c r="IM11" i="17"/>
  <c r="IW3" i="17"/>
  <c r="IO9" i="18"/>
  <c r="JA19" i="17"/>
  <c r="JD14" i="17"/>
  <c r="JA4" i="17"/>
  <c r="IE19" i="18"/>
  <c r="IO3" i="17"/>
  <c r="IO10" i="18"/>
  <c r="JJ10" i="18" s="1"/>
  <c r="JA21" i="17"/>
  <c r="IN5" i="17"/>
  <c r="IN21" i="17"/>
  <c r="IN14" i="17"/>
  <c r="IN4" i="17"/>
  <c r="JA16" i="17"/>
  <c r="IR6" i="18"/>
  <c r="IK17" i="17"/>
  <c r="IK15" i="17"/>
  <c r="JA10" i="17"/>
  <c r="IY10" i="17"/>
  <c r="IT7" i="17"/>
  <c r="IJ9" i="18"/>
  <c r="IE11" i="18"/>
  <c r="IC19" i="18"/>
  <c r="JD8" i="17"/>
  <c r="IR5" i="18"/>
  <c r="IG18" i="18"/>
  <c r="IP5" i="18"/>
  <c r="IM6" i="17"/>
  <c r="IW5" i="17"/>
  <c r="IR7" i="18"/>
  <c r="IN9" i="18"/>
  <c r="IN16" i="18"/>
  <c r="IN7" i="18"/>
  <c r="JI7" i="18" s="1"/>
  <c r="IU16" i="17"/>
  <c r="IU14" i="17"/>
  <c r="IE5" i="18"/>
  <c r="IU10" i="17"/>
  <c r="JF5" i="17"/>
  <c r="KB5" i="17" s="1"/>
  <c r="IW17" i="17"/>
  <c r="IL5" i="18"/>
  <c r="IM19" i="17"/>
  <c r="IQ8" i="17"/>
  <c r="IR12" i="18"/>
  <c r="IM15" i="17"/>
  <c r="IW10" i="17"/>
  <c r="IL19" i="18"/>
  <c r="JG19" i="18" s="1"/>
  <c r="HZ5" i="18"/>
  <c r="HZ17" i="18"/>
  <c r="JC5" i="17"/>
  <c r="IM6" i="18"/>
  <c r="HZ8" i="18"/>
  <c r="IP18" i="18"/>
  <c r="JD17" i="17"/>
  <c r="IR10" i="18"/>
  <c r="IN16" i="17"/>
  <c r="IR11" i="18"/>
  <c r="JM11" i="18" s="1"/>
  <c r="JC16" i="17"/>
  <c r="II4" i="18"/>
  <c r="JA14" i="17"/>
  <c r="JA11" i="17"/>
  <c r="IR16" i="18"/>
  <c r="IV14" i="17"/>
  <c r="IX7" i="17"/>
  <c r="IW4" i="17"/>
  <c r="IQ13" i="17"/>
  <c r="JD3" i="17"/>
  <c r="IE16" i="18"/>
  <c r="IW12" i="17"/>
  <c r="IQ6" i="17"/>
  <c r="IR4" i="18"/>
  <c r="JD16" i="17"/>
  <c r="JD6" i="17"/>
  <c r="IR13" i="18"/>
  <c r="JD4" i="17"/>
  <c r="IN9" i="17"/>
  <c r="IT7" i="18"/>
  <c r="IK8" i="18"/>
  <c r="IC10" i="18"/>
  <c r="IA4" i="18"/>
  <c r="IA13" i="18"/>
  <c r="IB3" i="18"/>
  <c r="IB13" i="18"/>
  <c r="IK10" i="18"/>
  <c r="IU19" i="17"/>
  <c r="IK12" i="17"/>
  <c r="IG6" i="18"/>
  <c r="IJ3" i="18"/>
  <c r="IJ12" i="18"/>
  <c r="IQ3" i="18"/>
  <c r="IQ9" i="18"/>
  <c r="IJ4" i="18"/>
  <c r="IT12" i="18"/>
  <c r="IK16" i="17"/>
  <c r="IG12" i="18"/>
  <c r="IR13" i="17"/>
  <c r="IU12" i="17"/>
  <c r="IC20" i="18"/>
  <c r="IB6" i="18"/>
  <c r="IM18" i="18"/>
  <c r="IN4" i="18"/>
  <c r="IT6" i="17"/>
  <c r="IJ14" i="18"/>
  <c r="IS12" i="17"/>
  <c r="IL11" i="17"/>
  <c r="JH11" i="17" s="1"/>
  <c r="IR11" i="17"/>
  <c r="IQ16" i="17"/>
  <c r="IQ15" i="18"/>
  <c r="IS17" i="17"/>
  <c r="IN5" i="18"/>
  <c r="IY21" i="17"/>
  <c r="IO3" i="18"/>
  <c r="IO17" i="18"/>
  <c r="IA15" i="18"/>
  <c r="IE13" i="18"/>
  <c r="IC11" i="18"/>
  <c r="IR9" i="17"/>
  <c r="IA10" i="18"/>
  <c r="IV10" i="18" s="1"/>
  <c r="IM20" i="17"/>
  <c r="IP9" i="18"/>
  <c r="IT19" i="17"/>
  <c r="IG9" i="18"/>
  <c r="IW9" i="17"/>
  <c r="JD5" i="17"/>
  <c r="IA7" i="18"/>
  <c r="IM17" i="17"/>
  <c r="IP14" i="18"/>
  <c r="JC10" i="17"/>
  <c r="IB20" i="18"/>
  <c r="IS21" i="17"/>
  <c r="IP12" i="18"/>
  <c r="IP8" i="18"/>
  <c r="IK4" i="17"/>
  <c r="IJ20" i="18"/>
  <c r="IM21" i="17"/>
  <c r="IB7" i="18"/>
  <c r="IW21" i="17"/>
  <c r="JF4" i="17"/>
  <c r="IP11" i="18"/>
  <c r="IQ19" i="18"/>
  <c r="IA18" i="18"/>
  <c r="JD21" i="17"/>
  <c r="IL20" i="17"/>
  <c r="JF8" i="17"/>
  <c r="IT20" i="17"/>
  <c r="IT16" i="17"/>
  <c r="IC17" i="18"/>
  <c r="IQ21" i="17"/>
  <c r="IY3" i="17"/>
  <c r="IN12" i="18"/>
  <c r="JF17" i="17"/>
  <c r="IO5" i="18"/>
  <c r="JF20" i="17"/>
  <c r="IP3" i="17"/>
  <c r="IP21" i="17"/>
  <c r="IS13" i="17"/>
  <c r="IW15" i="17"/>
  <c r="IA16" i="18"/>
  <c r="IN18" i="18"/>
  <c r="IK13" i="17"/>
  <c r="IM8" i="17"/>
  <c r="IT3" i="18"/>
  <c r="IT9" i="18"/>
  <c r="IK3" i="18"/>
  <c r="IK14" i="18"/>
  <c r="IZ3" i="17"/>
  <c r="IZ5" i="17"/>
  <c r="IK15" i="18"/>
  <c r="IK20" i="17"/>
  <c r="ID3" i="18"/>
  <c r="IY3" i="18" s="1"/>
  <c r="ID8" i="18"/>
  <c r="ID18" i="18"/>
  <c r="IK19" i="17"/>
  <c r="IS3" i="18"/>
  <c r="IS18" i="18"/>
  <c r="IG3" i="18"/>
  <c r="IG7" i="18"/>
  <c r="IK4" i="18"/>
  <c r="IU17" i="17"/>
  <c r="IT11" i="17"/>
  <c r="IB19" i="18"/>
  <c r="IW19" i="18" s="1"/>
  <c r="IZ7" i="17"/>
  <c r="IT18" i="18"/>
  <c r="IL21" i="17"/>
  <c r="IZ15" i="17"/>
  <c r="IL3" i="18"/>
  <c r="IL4" i="18"/>
  <c r="IL15" i="17"/>
  <c r="IT16" i="18"/>
  <c r="IQ10" i="18"/>
  <c r="JL10" i="18" s="1"/>
  <c r="IZ13" i="17"/>
  <c r="II19" i="18"/>
  <c r="IM3" i="18"/>
  <c r="IM8" i="18"/>
  <c r="IQ4" i="18"/>
  <c r="IN13" i="18"/>
  <c r="IL10" i="17"/>
  <c r="IL7" i="18"/>
  <c r="IU13" i="17"/>
  <c r="IR20" i="17"/>
  <c r="IK21" i="17"/>
  <c r="IK8" i="17"/>
  <c r="IC8" i="18"/>
  <c r="IS4" i="17"/>
  <c r="IK7" i="17"/>
  <c r="II5" i="18"/>
  <c r="IA11" i="18"/>
  <c r="IF3" i="18"/>
  <c r="IF14" i="18"/>
  <c r="IC15" i="18"/>
  <c r="IG13" i="18"/>
  <c r="IU21" i="17"/>
  <c r="IR19" i="17"/>
  <c r="IG20" i="18"/>
  <c r="IP15" i="18"/>
  <c r="IT6" i="18"/>
  <c r="IZ11" i="17"/>
  <c r="IT9" i="17"/>
  <c r="IO19" i="17"/>
  <c r="IY9" i="17"/>
  <c r="IO11" i="17"/>
  <c r="IL19" i="17"/>
  <c r="IO10" i="17"/>
  <c r="IE9" i="18"/>
  <c r="JB4" i="17"/>
  <c r="IF15" i="18"/>
  <c r="IK17" i="18"/>
  <c r="IJ15" i="18"/>
  <c r="JE15" i="18" s="1"/>
  <c r="IL12" i="17"/>
  <c r="IR17" i="17"/>
  <c r="IP17" i="18"/>
  <c r="JC15" i="17"/>
  <c r="JB7" i="17"/>
  <c r="IA5" i="18"/>
  <c r="IA14" i="18"/>
  <c r="IE18" i="18"/>
  <c r="IL17" i="17"/>
  <c r="JF11" i="17"/>
  <c r="IK18" i="17"/>
  <c r="IT10" i="18"/>
  <c r="IE8" i="18"/>
  <c r="IT4" i="17"/>
  <c r="JE10" i="17"/>
  <c r="IY4" i="17"/>
  <c r="IG15" i="18"/>
  <c r="IY13" i="17"/>
  <c r="JU13" i="17" s="1"/>
  <c r="IO7" i="18"/>
  <c r="IW13" i="17"/>
  <c r="IA19" i="18"/>
  <c r="IO18" i="18"/>
  <c r="IL6" i="18"/>
  <c r="JF16" i="17"/>
  <c r="IW7" i="17"/>
  <c r="IB12" i="18"/>
  <c r="IS6" i="17"/>
  <c r="IR5" i="17"/>
  <c r="IF10" i="18"/>
  <c r="IW11" i="17"/>
  <c r="IS7" i="18"/>
  <c r="IU7" i="17"/>
  <c r="HZ19" i="18"/>
  <c r="JF9" i="17"/>
  <c r="IQ12" i="18"/>
  <c r="JF3" i="17"/>
  <c r="IT17" i="18"/>
  <c r="IX5" i="17"/>
  <c r="IJ18" i="18"/>
  <c r="IW20" i="17"/>
  <c r="JA20" i="17"/>
  <c r="JF18" i="17"/>
  <c r="IR19" i="18"/>
  <c r="IC3" i="18"/>
  <c r="IC18" i="18"/>
  <c r="IC6" i="18"/>
  <c r="IK19" i="18"/>
  <c r="II15" i="18"/>
  <c r="IS6" i="18"/>
  <c r="IK10" i="17"/>
  <c r="IC14" i="18"/>
  <c r="IS8" i="17"/>
  <c r="IP4" i="18"/>
  <c r="IT5" i="18"/>
  <c r="IL3" i="17"/>
  <c r="IR8" i="17"/>
  <c r="IB17" i="18"/>
  <c r="IB16" i="18"/>
  <c r="IU6" i="17"/>
  <c r="IT5" i="17"/>
  <c r="IZ18" i="17"/>
  <c r="JV18" i="17" s="1"/>
  <c r="JF7" i="17"/>
  <c r="II14" i="18"/>
  <c r="IQ17" i="17"/>
  <c r="IL16" i="17"/>
  <c r="IY20" i="17"/>
  <c r="IT14" i="18"/>
  <c r="IP19" i="18"/>
  <c r="IM12" i="17"/>
  <c r="IN11" i="18"/>
  <c r="IA12" i="18"/>
  <c r="IK16" i="18"/>
  <c r="IQ5" i="17"/>
  <c r="JM5" i="17" s="1"/>
  <c r="IQ20" i="18"/>
  <c r="ID9" i="18"/>
  <c r="IC16" i="18"/>
  <c r="ID12" i="18"/>
  <c r="IQ16" i="18"/>
  <c r="IW8" i="17"/>
  <c r="IL7" i="17"/>
  <c r="IO9" i="17"/>
  <c r="IF11" i="18"/>
  <c r="JC9" i="17"/>
  <c r="JC6" i="17"/>
  <c r="IL9" i="18"/>
  <c r="JD18" i="17"/>
  <c r="JC17" i="17"/>
  <c r="IM19" i="18"/>
  <c r="IZ8" i="17"/>
  <c r="IT17" i="17"/>
  <c r="IZ4" i="17"/>
  <c r="II3" i="18"/>
  <c r="JD3" i="18" s="1"/>
  <c r="II20" i="18"/>
  <c r="IM10" i="17"/>
  <c r="JI10" i="17" s="1"/>
  <c r="JC19" i="17"/>
  <c r="IM14" i="17"/>
  <c r="IN19" i="18"/>
  <c r="IT8" i="18"/>
  <c r="JB14" i="17"/>
  <c r="IM4" i="17"/>
  <c r="IL15" i="18"/>
  <c r="JF15" i="17"/>
  <c r="IL14" i="18"/>
  <c r="IY6" i="17"/>
  <c r="IO20" i="18"/>
  <c r="IF5" i="18"/>
  <c r="IR21" i="17"/>
  <c r="IT3" i="17"/>
  <c r="IQ14" i="18"/>
  <c r="IC7" i="18"/>
  <c r="IS14" i="17"/>
  <c r="IE20" i="18"/>
  <c r="IZ20" i="18" s="1"/>
  <c r="JD11" i="17"/>
  <c r="IW16" i="17"/>
  <c r="II13" i="18"/>
  <c r="IT13" i="18"/>
  <c r="ID13" i="18"/>
  <c r="IT15" i="18"/>
  <c r="IL6" i="17"/>
  <c r="IR4" i="17"/>
  <c r="IG14" i="18"/>
  <c r="IZ14" i="17"/>
  <c r="IS13" i="18"/>
  <c r="IN19" i="17"/>
  <c r="IQ11" i="17"/>
  <c r="IA20" i="18"/>
  <c r="IW19" i="17"/>
  <c r="IO8" i="17"/>
  <c r="IS5" i="18"/>
  <c r="IO13" i="17"/>
  <c r="IF9" i="18"/>
  <c r="IO6" i="17"/>
  <c r="IQ14" i="17"/>
  <c r="IB9" i="18"/>
  <c r="IG11" i="18"/>
  <c r="IB11" i="18"/>
  <c r="IN10" i="17"/>
  <c r="IT19" i="18"/>
  <c r="IU4" i="17"/>
  <c r="IM16" i="18"/>
  <c r="JB11" i="17"/>
  <c r="IF16" i="18"/>
  <c r="IR3" i="17"/>
  <c r="IJ7" i="18"/>
  <c r="IT10" i="17"/>
  <c r="JP10" i="17" s="1"/>
  <c r="IF12" i="18"/>
  <c r="JE3" i="17"/>
  <c r="IX11" i="17"/>
  <c r="JT11" i="17" s="1"/>
  <c r="IG10" i="18"/>
  <c r="IM15" i="18"/>
  <c r="IR14" i="17"/>
  <c r="IK13" i="18"/>
  <c r="IC13" i="18"/>
  <c r="IK14" i="17"/>
  <c r="IZ6" i="17"/>
  <c r="IK20" i="18"/>
  <c r="IK18" i="18"/>
  <c r="JF18" i="18" s="1"/>
  <c r="IU15" i="17"/>
  <c r="II7" i="18"/>
  <c r="IA6" i="18"/>
  <c r="IS19" i="17"/>
  <c r="IN3" i="18"/>
  <c r="IN20" i="18"/>
  <c r="IU9" i="17"/>
  <c r="ID7" i="18"/>
  <c r="ID5" i="18"/>
  <c r="ID10" i="18"/>
  <c r="IQ11" i="18"/>
  <c r="IU11" i="17"/>
  <c r="JQ11" i="17" s="1"/>
  <c r="IJ19" i="18"/>
  <c r="IZ10" i="17"/>
  <c r="JF12" i="17"/>
  <c r="IT21" i="17"/>
  <c r="IS12" i="18"/>
  <c r="JN12" i="18" s="1"/>
  <c r="II17" i="18"/>
  <c r="IM9" i="18"/>
  <c r="IY17" i="17"/>
  <c r="HZ3" i="18"/>
  <c r="IU3" i="18" s="1"/>
  <c r="HZ10" i="18"/>
  <c r="IK7" i="18"/>
  <c r="IP20" i="18"/>
  <c r="IB8" i="18"/>
  <c r="ID6" i="18"/>
  <c r="IN15" i="18"/>
  <c r="IQ18" i="17"/>
  <c r="IL18" i="18"/>
  <c r="IT15" i="17"/>
  <c r="IM9" i="17"/>
  <c r="IB14" i="18"/>
  <c r="IP3" i="18"/>
  <c r="IP13" i="18"/>
  <c r="IL16" i="18"/>
  <c r="IR12" i="17"/>
  <c r="IN6" i="18"/>
  <c r="IZ16" i="17"/>
  <c r="IA8" i="18"/>
  <c r="IY12" i="17"/>
  <c r="IO4" i="18"/>
  <c r="II10" i="18"/>
  <c r="JD9" i="17"/>
  <c r="IL9" i="17"/>
  <c r="IS8" i="18"/>
  <c r="IY8" i="17"/>
  <c r="IK5" i="18"/>
  <c r="II8" i="18"/>
  <c r="IG16" i="18"/>
  <c r="ID15" i="18"/>
  <c r="IJ16" i="18"/>
  <c r="JC12" i="17"/>
  <c r="IM3" i="17"/>
  <c r="JD20" i="17"/>
  <c r="HZ6" i="18"/>
  <c r="JE21" i="17"/>
  <c r="JE4" i="17"/>
  <c r="IS16" i="18"/>
  <c r="IC9" i="18"/>
  <c r="JE6" i="17"/>
  <c r="IE15" i="18"/>
  <c r="IN18" i="17"/>
  <c r="IO8" i="18"/>
  <c r="IE3" i="18"/>
  <c r="IE12" i="18"/>
  <c r="IM12" i="18"/>
  <c r="JH12" i="18" s="1"/>
  <c r="JB15" i="17"/>
  <c r="ID16" i="18"/>
  <c r="JD13" i="17"/>
  <c r="JZ13" i="17" s="1"/>
  <c r="IO16" i="17"/>
  <c r="IT13" i="17"/>
  <c r="ID11" i="18"/>
  <c r="IN8" i="18"/>
  <c r="JD15" i="17"/>
  <c r="IS4" i="18"/>
  <c r="JE13" i="17"/>
  <c r="ID4" i="18"/>
  <c r="IS5" i="17"/>
  <c r="IJ13" i="18"/>
  <c r="IQ20" i="17"/>
  <c r="IQ19" i="17"/>
  <c r="IN17" i="17"/>
  <c r="IN11" i="17"/>
  <c r="ID14" i="18"/>
  <c r="IR15" i="17"/>
  <c r="IQ13" i="18"/>
  <c r="IZ20" i="17"/>
  <c r="IL13" i="18"/>
  <c r="IV3" i="17"/>
  <c r="IL5" i="17"/>
  <c r="IS9" i="17"/>
  <c r="IM16" i="17"/>
  <c r="ID17" i="18"/>
  <c r="IL13" i="17"/>
  <c r="IC12" i="18"/>
  <c r="IX12" i="18" s="1"/>
  <c r="IL14" i="17"/>
  <c r="IG4" i="18"/>
  <c r="JB4" i="18" s="1"/>
  <c r="IN17" i="18"/>
  <c r="IQ5" i="18"/>
  <c r="IY19" i="17"/>
  <c r="IH3" i="18"/>
  <c r="IH4" i="18"/>
  <c r="IT11" i="18"/>
  <c r="IY5" i="17"/>
  <c r="IK9" i="17"/>
  <c r="IX9" i="17"/>
  <c r="HZ20" i="18"/>
  <c r="IR3" i="18"/>
  <c r="IR8" i="18"/>
  <c r="JB13" i="17"/>
  <c r="HZ9" i="18"/>
  <c r="IO15" i="17"/>
  <c r="IR16" i="17"/>
  <c r="IQ10" i="17"/>
  <c r="IS15" i="18"/>
  <c r="IR15" i="18"/>
  <c r="JE7" i="17"/>
  <c r="IW6" i="17"/>
  <c r="IJ6" i="18"/>
  <c r="IU8" i="17"/>
  <c r="IS15" i="17"/>
  <c r="JO15" i="17" s="1"/>
  <c r="QU9" i="16"/>
  <c r="QP4" i="16"/>
  <c r="QX5" i="16"/>
  <c r="RE6" i="16"/>
  <c r="PV8" i="16"/>
  <c r="RC8" i="16"/>
  <c r="QQ4" i="16"/>
  <c r="QY5" i="16"/>
  <c r="RF6" i="16"/>
  <c r="PW8" i="16"/>
  <c r="LE9" i="16"/>
  <c r="QE9" i="16"/>
  <c r="RD4" i="16"/>
  <c r="KW6" i="16"/>
  <c r="PW6" i="16"/>
  <c r="QD7" i="16"/>
  <c r="QK8" i="16"/>
  <c r="QR9" i="16"/>
  <c r="PY9" i="16"/>
  <c r="RF9" i="16"/>
  <c r="QN11" i="16"/>
  <c r="QD12" i="16"/>
  <c r="QL13" i="16"/>
  <c r="PS15" i="16"/>
  <c r="PZ16" i="16"/>
  <c r="QG17" i="16"/>
  <c r="PX18" i="16"/>
  <c r="QE19" i="16"/>
  <c r="QT10" i="16"/>
  <c r="QK11" i="16"/>
  <c r="QR12" i="16"/>
  <c r="LY13" i="16"/>
  <c r="QY13" i="16"/>
  <c r="RF14" i="16"/>
  <c r="PW16" i="16"/>
  <c r="RG10" i="16"/>
  <c r="QO12" i="16"/>
  <c r="RC14" i="16"/>
  <c r="QG4" i="16"/>
  <c r="QX4" i="16"/>
  <c r="PY5" i="16"/>
  <c r="QO5" i="16"/>
  <c r="RF5" i="16"/>
  <c r="QG6" i="16"/>
  <c r="QW6" i="16"/>
  <c r="PW7" i="16"/>
  <c r="QN7" i="16"/>
  <c r="RD7" i="16"/>
  <c r="QE8" i="16"/>
  <c r="QU8" i="16"/>
  <c r="PU9" i="16"/>
  <c r="QU5" i="16"/>
  <c r="QH4" i="16"/>
  <c r="QY4" i="16"/>
  <c r="PZ5" i="16"/>
  <c r="QP5" i="16"/>
  <c r="RG5" i="16"/>
  <c r="QH6" i="16"/>
  <c r="LX6" i="16"/>
  <c r="QX6" i="16"/>
  <c r="PX7" i="16"/>
  <c r="QO7" i="16"/>
  <c r="RE7" i="16"/>
  <c r="QF8" i="16"/>
  <c r="QV8" i="16"/>
  <c r="PV9" i="16"/>
  <c r="QM9" i="16"/>
  <c r="QE4" i="16"/>
  <c r="LV4" i="16"/>
  <c r="QV4" i="16"/>
  <c r="PW5" i="16"/>
  <c r="QM5" i="16"/>
  <c r="RD5" i="16"/>
  <c r="QE6" i="16"/>
  <c r="QU6" i="16"/>
  <c r="PU7" i="16"/>
  <c r="QL7" i="16"/>
  <c r="RB7" i="16"/>
  <c r="QC8" i="16"/>
  <c r="QS8" i="16"/>
  <c r="PS9" i="16"/>
  <c r="LJ9" i="16"/>
  <c r="QJ9" i="16"/>
  <c r="QZ9" i="16"/>
  <c r="PZ10" i="16"/>
  <c r="QQ10" i="16"/>
  <c r="QH9" i="16"/>
  <c r="QX9" i="16"/>
  <c r="PX10" i="16"/>
  <c r="QO10" i="16"/>
  <c r="RE10" i="16"/>
  <c r="QF11" i="16"/>
  <c r="QV11" i="16"/>
  <c r="PV12" i="16"/>
  <c r="QM12" i="16"/>
  <c r="RC12" i="16"/>
  <c r="QC13" i="16"/>
  <c r="LT13" i="16"/>
  <c r="QT13" i="16"/>
  <c r="PT14" i="16"/>
  <c r="QK14" i="16"/>
  <c r="RA14" i="16"/>
  <c r="QA15" i="16"/>
  <c r="QR15" i="16"/>
  <c r="PR16" i="16"/>
  <c r="QH16" i="16"/>
  <c r="QY16" i="16"/>
  <c r="PY17" i="16"/>
  <c r="QP17" i="16"/>
  <c r="RF17" i="16"/>
  <c r="QF18" i="16"/>
  <c r="QW18" i="16"/>
  <c r="PW19" i="16"/>
  <c r="PU4" i="16"/>
  <c r="QL4" i="16"/>
  <c r="RB4" i="16"/>
  <c r="QC5" i="16"/>
  <c r="QS5" i="16"/>
  <c r="PT6" i="16"/>
  <c r="QK6" i="16"/>
  <c r="MA6" i="16"/>
  <c r="RA6" i="16"/>
  <c r="QB7" i="16"/>
  <c r="QR7" i="16"/>
  <c r="PR8" i="16"/>
  <c r="QI8" i="16"/>
  <c r="QY8" i="16"/>
  <c r="MF4" i="16"/>
  <c r="RF4" i="16"/>
  <c r="KY6" i="16"/>
  <c r="PY6" i="16"/>
  <c r="QV7" i="16"/>
  <c r="PZ4" i="16"/>
  <c r="QH5" i="16"/>
  <c r="QP6" i="16"/>
  <c r="QW7" i="16"/>
  <c r="RD8" i="16"/>
  <c r="QN4" i="16"/>
  <c r="QV5" i="16"/>
  <c r="RC6" i="16"/>
  <c r="PT8" i="16"/>
  <c r="QB9" i="16"/>
  <c r="QI10" i="16"/>
  <c r="QG10" i="16"/>
  <c r="PW11" i="16"/>
  <c r="QU12" i="16"/>
  <c r="RB13" i="16"/>
  <c r="QS14" i="16"/>
  <c r="QZ15" i="16"/>
  <c r="RG16" i="16"/>
  <c r="QO18" i="16"/>
  <c r="RC9" i="16"/>
  <c r="PT11" i="16"/>
  <c r="QA12" i="16"/>
  <c r="QI13" i="16"/>
  <c r="QP14" i="16"/>
  <c r="QW15" i="16"/>
  <c r="RD16" i="16"/>
  <c r="QX11" i="16"/>
  <c r="QE13" i="16"/>
  <c r="PV14" i="16"/>
  <c r="QC15" i="16"/>
  <c r="PT16" i="16"/>
  <c r="RA16" i="16"/>
  <c r="QR17" i="16"/>
  <c r="QY18" i="16"/>
  <c r="PR20" i="16"/>
  <c r="QY20" i="16"/>
  <c r="QO21" i="16"/>
  <c r="QF22" i="16"/>
  <c r="QM23" i="16"/>
  <c r="QE24" i="16"/>
  <c r="PV25" i="16"/>
  <c r="RC25" i="16"/>
  <c r="QS26" i="16"/>
  <c r="QJ27" i="16"/>
  <c r="QA28" i="16"/>
  <c r="PQ5" i="16"/>
  <c r="RD25" i="16"/>
  <c r="QG27" i="16"/>
  <c r="RC26" i="16"/>
  <c r="QK28" i="16"/>
  <c r="PQ15" i="16"/>
  <c r="QS4" i="16"/>
  <c r="QB6" i="16"/>
  <c r="PR7" i="16"/>
  <c r="RF8" i="16"/>
  <c r="ME9" i="16"/>
  <c r="RE9" i="16"/>
  <c r="QV10" i="16"/>
  <c r="QM11" i="16"/>
  <c r="QH12" i="16"/>
  <c r="QK13" i="16"/>
  <c r="QJ14" i="16"/>
  <c r="QI15" i="16"/>
  <c r="QL16" i="16"/>
  <c r="QO17" i="16"/>
  <c r="QM18" i="16"/>
  <c r="QL19" i="16"/>
  <c r="QJ21" i="16"/>
  <c r="QI22" i="16"/>
  <c r="QL23" i="16"/>
  <c r="QH24" i="16"/>
  <c r="PQ12" i="16"/>
  <c r="QD17" i="16"/>
  <c r="QU17" i="16"/>
  <c r="KU18" i="16"/>
  <c r="PU18" i="16"/>
  <c r="QK18" i="16"/>
  <c r="RB18" i="16"/>
  <c r="QB19" i="16"/>
  <c r="QS19" i="16"/>
  <c r="PS20" i="16"/>
  <c r="QI20" i="16"/>
  <c r="QZ20" i="16"/>
  <c r="PZ21" i="16"/>
  <c r="QP21" i="16"/>
  <c r="RG21" i="16"/>
  <c r="QG22" i="16"/>
  <c r="QX22" i="16"/>
  <c r="PX23" i="16"/>
  <c r="QN23" i="16"/>
  <c r="RE23" i="16"/>
  <c r="QF24" i="16"/>
  <c r="QV24" i="16"/>
  <c r="PW25" i="16"/>
  <c r="QM25" i="16"/>
  <c r="PZ26" i="16"/>
  <c r="PU27" i="16"/>
  <c r="RA27" i="16"/>
  <c r="QN28" i="16"/>
  <c r="PQ14" i="16"/>
  <c r="KR27" i="16"/>
  <c r="PR27" i="16"/>
  <c r="QX27" i="16"/>
  <c r="QO28" i="16"/>
  <c r="KQ19" i="16"/>
  <c r="PQ19" i="16"/>
  <c r="QF4" i="16"/>
  <c r="PX5" i="16"/>
  <c r="RE5" i="16"/>
  <c r="QR6" i="16"/>
  <c r="QM7" i="16"/>
  <c r="RG7" i="16"/>
  <c r="QT8" i="16"/>
  <c r="QO9" i="16"/>
  <c r="PS10" i="16"/>
  <c r="QZ10" i="16"/>
  <c r="QQ11" i="16"/>
  <c r="QP12" i="16"/>
  <c r="RE13" i="16"/>
  <c r="PZ15" i="16"/>
  <c r="QG16" i="16"/>
  <c r="QS17" i="16"/>
  <c r="RD18" i="16"/>
  <c r="QC20" i="16"/>
  <c r="QF21" i="16"/>
  <c r="PW22" i="16"/>
  <c r="PR23" i="16"/>
  <c r="QP23" i="16"/>
  <c r="QD24" i="16"/>
  <c r="RC24" i="16"/>
  <c r="PQ24" i="16"/>
  <c r="QG19" i="16"/>
  <c r="QX19" i="16"/>
  <c r="PX20" i="16"/>
  <c r="QN20" i="16"/>
  <c r="RE20" i="16"/>
  <c r="QE21" i="16"/>
  <c r="QV21" i="16"/>
  <c r="PV22" i="16"/>
  <c r="QL22" i="16"/>
  <c r="RC22" i="16"/>
  <c r="QC23" i="16"/>
  <c r="QS23" i="16"/>
  <c r="PT24" i="16"/>
  <c r="QK24" i="16"/>
  <c r="RB24" i="16"/>
  <c r="QB25" i="16"/>
  <c r="QR25" i="16"/>
  <c r="PS26" i="16"/>
  <c r="QI26" i="16"/>
  <c r="QX12" i="16"/>
  <c r="PS14" i="16"/>
  <c r="QD15" i="16"/>
  <c r="QP16" i="16"/>
  <c r="QW17" i="16"/>
  <c r="PV19" i="16"/>
  <c r="PY20" i="16"/>
  <c r="PY4" i="16"/>
  <c r="QG5" i="16"/>
  <c r="QO6" i="16"/>
  <c r="QF7" i="16"/>
  <c r="QM8" i="16"/>
  <c r="RG4" i="16"/>
  <c r="PZ6" i="16"/>
  <c r="QG7" i="16"/>
  <c r="QN8" i="16"/>
  <c r="PW4" i="16"/>
  <c r="QE5" i="16"/>
  <c r="LM6" i="16"/>
  <c r="QM6" i="16"/>
  <c r="QT7" i="16"/>
  <c r="RA8" i="16"/>
  <c r="PR10" i="16"/>
  <c r="QP9" i="16"/>
  <c r="QW10" i="16"/>
  <c r="RD11" i="16"/>
  <c r="PU13" i="16"/>
  <c r="QB14" i="16"/>
  <c r="QJ15" i="16"/>
  <c r="QQ16" i="16"/>
  <c r="QX17" i="16"/>
  <c r="RE18" i="16"/>
  <c r="QD10" i="16"/>
  <c r="RA11" i="16"/>
  <c r="PR13" i="16"/>
  <c r="PY14" i="16"/>
  <c r="QF15" i="16"/>
  <c r="QN16" i="16"/>
  <c r="QH11" i="16"/>
  <c r="PX12" i="16"/>
  <c r="RE12" i="16"/>
  <c r="QV13" i="16"/>
  <c r="QM14" i="16"/>
  <c r="QT15" i="16"/>
  <c r="QJ16" i="16"/>
  <c r="QA17" i="16"/>
  <c r="PR18" i="16"/>
  <c r="LH18" i="16"/>
  <c r="QH18" i="16"/>
  <c r="QR19" i="16"/>
  <c r="QH20" i="16"/>
  <c r="PY21" i="16"/>
  <c r="RF21" i="16"/>
  <c r="QW22" i="16"/>
  <c r="PW23" i="16"/>
  <c r="RD23" i="16"/>
  <c r="QU24" i="16"/>
  <c r="QL25" i="16"/>
  <c r="QC26" i="16"/>
  <c r="KT27" i="16"/>
  <c r="PT27" i="16"/>
  <c r="QZ27" i="16"/>
  <c r="QQ28" i="16"/>
  <c r="PQ21" i="16"/>
  <c r="QP26" i="16"/>
  <c r="PT28" i="16"/>
  <c r="PQ10" i="16"/>
  <c r="QT27" i="16"/>
  <c r="QJ5" i="16"/>
  <c r="PU8" i="16"/>
  <c r="QO20" i="16"/>
  <c r="PU24" i="16"/>
  <c r="LC4" i="16"/>
  <c r="QC4" i="16"/>
  <c r="QT4" i="16"/>
  <c r="PU5" i="16"/>
  <c r="QK5" i="16"/>
  <c r="RB5" i="16"/>
  <c r="QC6" i="16"/>
  <c r="QS6" i="16"/>
  <c r="PS7" i="16"/>
  <c r="QJ7" i="16"/>
  <c r="QZ7" i="16"/>
  <c r="QA8" i="16"/>
  <c r="QQ8" i="16"/>
  <c r="RG8" i="16"/>
  <c r="QD4" i="16"/>
  <c r="QU4" i="16"/>
  <c r="PV5" i="16"/>
  <c r="QL5" i="16"/>
  <c r="RC5" i="16"/>
  <c r="QD6" i="16"/>
  <c r="QT6" i="16"/>
  <c r="PT7" i="16"/>
  <c r="QK7" i="16"/>
  <c r="RA7" i="16"/>
  <c r="QB8" i="16"/>
  <c r="QR8" i="16"/>
  <c r="PR9" i="16"/>
  <c r="QI9" i="16"/>
  <c r="QJ4" i="16"/>
  <c r="QA4" i="16"/>
  <c r="QR4" i="16"/>
  <c r="PR5" i="16"/>
  <c r="QI5" i="16"/>
  <c r="QZ5" i="16"/>
  <c r="QA6" i="16"/>
  <c r="LQ6" i="16"/>
  <c r="QQ6" i="16"/>
  <c r="RG6" i="16"/>
  <c r="QH7" i="16"/>
  <c r="QX7" i="16"/>
  <c r="PX8" i="16"/>
  <c r="QO8" i="16"/>
  <c r="RE8" i="16"/>
  <c r="QF9" i="16"/>
  <c r="QV9" i="16"/>
  <c r="PV10" i="16"/>
  <c r="QM10" i="16"/>
  <c r="QD9" i="16"/>
  <c r="QT9" i="16"/>
  <c r="PT10" i="16"/>
  <c r="LK10" i="16"/>
  <c r="QK10" i="16"/>
  <c r="RA10" i="16"/>
  <c r="QA11" i="16"/>
  <c r="QR11" i="16"/>
  <c r="PR12" i="16"/>
  <c r="QI12" i="16"/>
  <c r="QY12" i="16"/>
  <c r="PY13" i="16"/>
  <c r="QP13" i="16"/>
  <c r="RF13" i="16"/>
  <c r="QF14" i="16"/>
  <c r="QW14" i="16"/>
  <c r="PU10" i="16"/>
  <c r="QL10" i="16"/>
  <c r="RB10" i="16"/>
  <c r="QB11" i="16"/>
  <c r="QS11" i="16"/>
  <c r="PS12" i="16"/>
  <c r="QJ12" i="16"/>
  <c r="QZ12" i="16"/>
  <c r="PZ13" i="16"/>
  <c r="QQ13" i="16"/>
  <c r="RG13" i="16"/>
  <c r="QH14" i="16"/>
  <c r="QX14" i="16"/>
  <c r="PX15" i="16"/>
  <c r="QO15" i="16"/>
  <c r="RE15" i="16"/>
  <c r="QE16" i="16"/>
  <c r="QV16" i="16"/>
  <c r="QY10" i="16"/>
  <c r="PY11" i="16"/>
  <c r="QP11" i="16"/>
  <c r="RF11" i="16"/>
  <c r="QG12" i="16"/>
  <c r="QW12" i="16"/>
  <c r="PW13" i="16"/>
  <c r="QN13" i="16"/>
  <c r="RD13" i="16"/>
  <c r="QD14" i="16"/>
  <c r="QU14" i="16"/>
  <c r="PU15" i="16"/>
  <c r="QL15" i="16"/>
  <c r="RB15" i="16"/>
  <c r="QB16" i="16"/>
  <c r="QS16" i="16"/>
  <c r="PS17" i="16"/>
  <c r="QI17" i="16"/>
  <c r="QZ17" i="16"/>
  <c r="KZ18" i="16"/>
  <c r="PZ18" i="16"/>
  <c r="QQ18" i="16"/>
  <c r="RG18" i="16"/>
  <c r="QZ19" i="16"/>
  <c r="PZ20" i="16"/>
  <c r="QP20" i="16"/>
  <c r="RG20" i="16"/>
  <c r="QG21" i="16"/>
  <c r="QX21" i="16"/>
  <c r="PX22" i="16"/>
  <c r="QN22" i="16"/>
  <c r="RE22" i="16"/>
  <c r="QE23" i="16"/>
  <c r="QU23" i="16"/>
  <c r="PW24" i="16"/>
  <c r="QM24" i="16"/>
  <c r="RD24" i="16"/>
  <c r="QD25" i="16"/>
  <c r="QT25" i="16"/>
  <c r="PU26" i="16"/>
  <c r="QK26" i="16"/>
  <c r="RA26" i="16"/>
  <c r="QB27" i="16"/>
  <c r="QR27" i="16"/>
  <c r="PS28" i="16"/>
  <c r="QI28" i="16"/>
  <c r="QY28" i="16"/>
  <c r="PQ13" i="16"/>
  <c r="QD26" i="16"/>
  <c r="RG26" i="16"/>
  <c r="QW27" i="16"/>
  <c r="QV28" i="16"/>
  <c r="PQ26" i="16"/>
  <c r="LD27" i="16"/>
  <c r="QD27" i="16"/>
  <c r="PU28" i="16"/>
  <c r="RA28" i="16"/>
  <c r="QB4" i="16"/>
  <c r="PS5" i="16"/>
  <c r="RA5" i="16"/>
  <c r="QV6" i="16"/>
  <c r="QI7" i="16"/>
  <c r="QP8" i="16"/>
  <c r="QC9" i="16"/>
  <c r="QF10" i="16"/>
  <c r="PV11" i="16"/>
  <c r="RG11" i="16"/>
  <c r="RB12" i="16"/>
  <c r="RA13" i="16"/>
  <c r="RD14" i="16"/>
  <c r="RC15" i="16"/>
  <c r="RF16" i="16"/>
  <c r="RE17" i="16"/>
  <c r="PR19" i="16"/>
  <c r="PU20" i="16"/>
  <c r="PT21" i="16"/>
  <c r="PS22" i="16"/>
  <c r="QZ22" i="16"/>
  <c r="RG23" i="16"/>
  <c r="RF25" i="16"/>
  <c r="PV17" i="16"/>
  <c r="QM17" i="16"/>
  <c r="RC17" i="16"/>
  <c r="QC18" i="16"/>
  <c r="QT18" i="16"/>
  <c r="PT19" i="16"/>
  <c r="QJ19" i="16"/>
  <c r="RA19" i="16"/>
  <c r="QA20" i="16"/>
  <c r="QR20" i="16"/>
  <c r="PR21" i="16"/>
  <c r="QH21" i="16"/>
  <c r="QY21" i="16"/>
  <c r="PY22" i="16"/>
  <c r="LO22" i="16"/>
  <c r="QO22" i="16"/>
  <c r="RF22" i="16"/>
  <c r="QF23" i="16"/>
  <c r="QV23" i="16"/>
  <c r="PX24" i="16"/>
  <c r="QN24" i="16"/>
  <c r="RE24" i="16"/>
  <c r="QE25" i="16"/>
  <c r="QY25" i="16"/>
  <c r="QT26" i="16"/>
  <c r="QK27" i="16"/>
  <c r="QF28" i="16"/>
  <c r="QZ28" i="16"/>
  <c r="QQ26" i="16"/>
  <c r="QH27" i="16"/>
  <c r="PY28" i="16"/>
  <c r="RE28" i="16"/>
  <c r="LW4" i="16"/>
  <c r="QW4" i="16"/>
  <c r="QN5" i="16"/>
  <c r="LF6" i="16"/>
  <c r="QF6" i="16"/>
  <c r="PV7" i="16"/>
  <c r="QY7" i="16"/>
  <c r="QD8" i="16"/>
  <c r="PT9" i="16"/>
  <c r="QW9" i="16"/>
  <c r="QJ10" i="16"/>
  <c r="PZ11" i="16"/>
  <c r="PU12" i="16"/>
  <c r="QB13" i="16"/>
  <c r="QN14" i="16"/>
  <c r="QY15" i="16"/>
  <c r="PT17" i="16"/>
  <c r="QE18" i="16"/>
  <c r="QQ19" i="16"/>
  <c r="RF20" i="16"/>
  <c r="QW21" i="16"/>
  <c r="QM22" i="16"/>
  <c r="QD23" i="16"/>
  <c r="RC23" i="16"/>
  <c r="QP24" i="16"/>
  <c r="PQ8" i="16"/>
  <c r="PY19" i="16"/>
  <c r="QP19" i="16"/>
  <c r="RF19" i="16"/>
  <c r="QF20" i="16"/>
  <c r="QW20" i="16"/>
  <c r="PW21" i="16"/>
  <c r="QM21" i="16"/>
  <c r="RD21" i="16"/>
  <c r="QD22" i="16"/>
  <c r="QT22" i="16"/>
  <c r="PU23" i="16"/>
  <c r="QK23" i="16"/>
  <c r="RB23" i="16"/>
  <c r="QC24" i="16"/>
  <c r="QS24" i="16"/>
  <c r="PT25" i="16"/>
  <c r="QJ25" i="16"/>
  <c r="RA25" i="16"/>
  <c r="QA26" i="16"/>
  <c r="QU11" i="16"/>
  <c r="QG13" i="16"/>
  <c r="QV14" i="16"/>
  <c r="MG15" i="16"/>
  <c r="RG15" i="16"/>
  <c r="PX17" i="16"/>
  <c r="QI18" i="16"/>
  <c r="QU19" i="16"/>
  <c r="RB28" i="16"/>
  <c r="PV4" i="16"/>
  <c r="QM4" i="16"/>
  <c r="RC4" i="16"/>
  <c r="QD5" i="16"/>
  <c r="QT5" i="16"/>
  <c r="PV6" i="16"/>
  <c r="QL6" i="16"/>
  <c r="RB6" i="16"/>
  <c r="QC7" i="16"/>
  <c r="QS7" i="16"/>
  <c r="PS8" i="16"/>
  <c r="QJ8" i="16"/>
  <c r="QZ8" i="16"/>
  <c r="PZ9" i="16"/>
  <c r="QQ9" i="16"/>
  <c r="PS4" i="16"/>
  <c r="QI4" i="16"/>
  <c r="QZ4" i="16"/>
  <c r="QA5" i="16"/>
  <c r="QQ5" i="16"/>
  <c r="PR6" i="16"/>
  <c r="QI6" i="16"/>
  <c r="QY6" i="16"/>
  <c r="PZ7" i="16"/>
  <c r="QP7" i="16"/>
  <c r="RF7" i="16"/>
  <c r="QG8" i="16"/>
  <c r="QW8" i="16"/>
  <c r="PW9" i="16"/>
  <c r="QN9" i="16"/>
  <c r="RD9" i="16"/>
  <c r="QE10" i="16"/>
  <c r="QU10" i="16"/>
  <c r="LL9" i="16"/>
  <c r="QL9" i="16"/>
  <c r="RB9" i="16"/>
  <c r="QB10" i="16"/>
  <c r="QS10" i="16"/>
  <c r="PS11" i="16"/>
  <c r="QJ11" i="16"/>
  <c r="QZ11" i="16"/>
  <c r="PZ12" i="16"/>
  <c r="QQ12" i="16"/>
  <c r="RG12" i="16"/>
  <c r="QH13" i="16"/>
  <c r="QX13" i="16"/>
  <c r="PX14" i="16"/>
  <c r="QO14" i="16"/>
  <c r="RE14" i="16"/>
  <c r="QE15" i="16"/>
  <c r="QV15" i="16"/>
  <c r="PV16" i="16"/>
  <c r="QM16" i="16"/>
  <c r="RC16" i="16"/>
  <c r="QC17" i="16"/>
  <c r="QT17" i="16"/>
  <c r="PT18" i="16"/>
  <c r="QJ18" i="16"/>
  <c r="RA18" i="16"/>
  <c r="QA19" i="16"/>
  <c r="QY9" i="16"/>
  <c r="PY10" i="16"/>
  <c r="QP10" i="16"/>
  <c r="RF10" i="16"/>
  <c r="QG11" i="16"/>
  <c r="QW11" i="16"/>
  <c r="PW12" i="16"/>
  <c r="QN12" i="16"/>
  <c r="RD12" i="16"/>
  <c r="QD13" i="16"/>
  <c r="QU13" i="16"/>
  <c r="PU14" i="16"/>
  <c r="QL14" i="16"/>
  <c r="RB14" i="16"/>
  <c r="QB15" i="16"/>
  <c r="QS15" i="16"/>
  <c r="PS16" i="16"/>
  <c r="QI16" i="16"/>
  <c r="QZ16" i="16"/>
  <c r="RC10" i="16"/>
  <c r="QC11" i="16"/>
  <c r="QT11" i="16"/>
  <c r="PT12" i="16"/>
  <c r="QK12" i="16"/>
  <c r="RA12" i="16"/>
  <c r="QA13" i="16"/>
  <c r="LR13" i="16"/>
  <c r="QR13" i="16"/>
  <c r="PR14" i="16"/>
  <c r="QI14" i="16"/>
  <c r="QY14" i="16"/>
  <c r="PY15" i="16"/>
  <c r="QP15" i="16"/>
  <c r="RF15" i="16"/>
  <c r="QF16" i="16"/>
  <c r="QW16" i="16"/>
  <c r="PW17" i="16"/>
  <c r="QN17" i="16"/>
  <c r="RD17" i="16"/>
  <c r="QD18" i="16"/>
  <c r="QU18" i="16"/>
  <c r="QM19" i="16"/>
  <c r="RD19" i="16"/>
  <c r="QD20" i="16"/>
  <c r="QU20" i="16"/>
  <c r="PU21" i="16"/>
  <c r="QK21" i="16"/>
  <c r="MB21" i="16"/>
  <c r="RB21" i="16"/>
  <c r="QB22" i="16"/>
  <c r="QR22" i="16"/>
  <c r="PS23" i="16"/>
  <c r="QI23" i="16"/>
  <c r="QZ23" i="16"/>
  <c r="QA24" i="16"/>
  <c r="QQ24" i="16"/>
  <c r="PR25" i="16"/>
  <c r="QH25" i="16"/>
  <c r="QX25" i="16"/>
  <c r="PY26" i="16"/>
  <c r="QO26" i="16"/>
  <c r="RF26" i="16"/>
  <c r="QF27" i="16"/>
  <c r="QV27" i="16"/>
  <c r="PW28" i="16"/>
  <c r="QM28" i="16"/>
  <c r="RC28" i="16"/>
  <c r="PQ17" i="16"/>
  <c r="QU25" i="16"/>
  <c r="QL26" i="16"/>
  <c r="PY27" i="16"/>
  <c r="RF27" i="16"/>
  <c r="RD28" i="16"/>
  <c r="LU26" i="16"/>
  <c r="QU26" i="16"/>
  <c r="QL27" i="16"/>
  <c r="QC28" i="16"/>
  <c r="PQ7" i="16"/>
  <c r="QK4" i="16"/>
  <c r="QB5" i="16"/>
  <c r="PS6" i="16"/>
  <c r="LZ6" i="16"/>
  <c r="QZ6" i="16"/>
  <c r="QQ7" i="16"/>
  <c r="QX8" i="16"/>
  <c r="QK9" i="16"/>
  <c r="QN10" i="16"/>
  <c r="QE11" i="16"/>
  <c r="PY12" i="16"/>
  <c r="PX13" i="16"/>
  <c r="PW14" i="16"/>
  <c r="PV15" i="16"/>
  <c r="PY16" i="16"/>
  <c r="QB17" i="16"/>
  <c r="QA18" i="16"/>
  <c r="PZ19" i="16"/>
  <c r="QG20" i="16"/>
  <c r="QB21" i="16"/>
  <c r="QA22" i="16"/>
  <c r="PZ23" i="16"/>
  <c r="PZ24" i="16"/>
  <c r="QX28" i="16"/>
  <c r="PZ17" i="16"/>
  <c r="QQ17" i="16"/>
  <c r="RG17" i="16"/>
  <c r="LG18" i="16"/>
  <c r="QG18" i="16"/>
  <c r="QX18" i="16"/>
  <c r="PX19" i="16"/>
  <c r="QN19" i="16"/>
  <c r="RE19" i="16"/>
  <c r="QE20" i="16"/>
  <c r="QV20" i="16"/>
  <c r="PV21" i="16"/>
  <c r="QL21" i="16"/>
  <c r="RC21" i="16"/>
  <c r="QC22" i="16"/>
  <c r="QS22" i="16"/>
  <c r="PT23" i="16"/>
  <c r="QJ23" i="16"/>
  <c r="RA23" i="16"/>
  <c r="QB24" i="16"/>
  <c r="QR24" i="16"/>
  <c r="PS25" i="16"/>
  <c r="QI25" i="16"/>
  <c r="PR26" i="16"/>
  <c r="RB26" i="16"/>
  <c r="QS27" i="16"/>
  <c r="QJ28" i="16"/>
  <c r="PQ6" i="16"/>
  <c r="QY26" i="16"/>
  <c r="LP27" i="16"/>
  <c r="QP27" i="16"/>
  <c r="QG28" i="16"/>
  <c r="PQ11" i="16"/>
  <c r="PX4" i="16"/>
  <c r="RE4" i="16"/>
  <c r="QW5" i="16"/>
  <c r="QJ6" i="16"/>
  <c r="QE7" i="16"/>
  <c r="RC7" i="16"/>
  <c r="QL8" i="16"/>
  <c r="QG9" i="16"/>
  <c r="RA9" i="16"/>
  <c r="QR10" i="16"/>
  <c r="QI11" i="16"/>
  <c r="QC12" i="16"/>
  <c r="QO13" i="16"/>
  <c r="QZ14" i="16"/>
  <c r="PU16" i="16"/>
  <c r="QF17" i="16"/>
  <c r="QR18" i="16"/>
  <c r="RG19" i="16"/>
  <c r="PX21" i="16"/>
  <c r="RE21" i="16"/>
  <c r="QU22" i="16"/>
  <c r="QH23" i="16"/>
  <c r="PV24" i="16"/>
  <c r="QX24" i="16"/>
  <c r="PQ16" i="16"/>
  <c r="QC19" i="16"/>
  <c r="QT19" i="16"/>
  <c r="PT20" i="16"/>
  <c r="QJ20" i="16"/>
  <c r="RA20" i="16"/>
  <c r="QA21" i="16"/>
  <c r="QQ21" i="16"/>
  <c r="PR22" i="16"/>
  <c r="QH22" i="16"/>
  <c r="QY22" i="16"/>
  <c r="PY23" i="16"/>
  <c r="QO23" i="16"/>
  <c r="RF23" i="16"/>
  <c r="QG24" i="16"/>
  <c r="QW24" i="16"/>
  <c r="PX25" i="16"/>
  <c r="QN25" i="16"/>
  <c r="RE25" i="16"/>
  <c r="QE26" i="16"/>
  <c r="QL12" i="16"/>
  <c r="QS13" i="16"/>
  <c r="PR15" i="16"/>
  <c r="QC16" i="16"/>
  <c r="QJ17" i="16"/>
  <c r="QV18" i="16"/>
  <c r="RC19" i="16"/>
  <c r="QX20" i="16"/>
  <c r="PW15" i="16"/>
  <c r="QN15" i="16"/>
  <c r="RD15" i="16"/>
  <c r="QD16" i="16"/>
  <c r="QU16" i="16"/>
  <c r="PU17" i="16"/>
  <c r="QK17" i="16"/>
  <c r="RB17" i="16"/>
  <c r="QB18" i="16"/>
  <c r="QS18" i="16"/>
  <c r="PS19" i="16"/>
  <c r="QI19" i="16"/>
  <c r="RG9" i="16"/>
  <c r="QH10" i="16"/>
  <c r="QX10" i="16"/>
  <c r="PX11" i="16"/>
  <c r="QO11" i="16"/>
  <c r="RE11" i="16"/>
  <c r="QF12" i="16"/>
  <c r="QV12" i="16"/>
  <c r="PV13" i="16"/>
  <c r="QM13" i="16"/>
  <c r="RC13" i="16"/>
  <c r="QC14" i="16"/>
  <c r="QT14" i="16"/>
  <c r="PT15" i="16"/>
  <c r="QK15" i="16"/>
  <c r="RA15" i="16"/>
  <c r="QA16" i="16"/>
  <c r="QR16" i="16"/>
  <c r="PR17" i="16"/>
  <c r="PU11" i="16"/>
  <c r="QL11" i="16"/>
  <c r="RB11" i="16"/>
  <c r="QB12" i="16"/>
  <c r="QS12" i="16"/>
  <c r="PS13" i="16"/>
  <c r="QJ13" i="16"/>
  <c r="QZ13" i="16"/>
  <c r="PZ14" i="16"/>
  <c r="QQ14" i="16"/>
  <c r="RG14" i="16"/>
  <c r="QG15" i="16"/>
  <c r="QX15" i="16"/>
  <c r="PX16" i="16"/>
  <c r="QO16" i="16"/>
  <c r="RE16" i="16"/>
  <c r="QE17" i="16"/>
  <c r="QV17" i="16"/>
  <c r="PV18" i="16"/>
  <c r="QL18" i="16"/>
  <c r="MC18" i="16"/>
  <c r="RC18" i="16"/>
  <c r="QV19" i="16"/>
  <c r="PV20" i="16"/>
  <c r="QL20" i="16"/>
  <c r="RC20" i="16"/>
  <c r="QC21" i="16"/>
  <c r="QS21" i="16"/>
  <c r="PT22" i="16"/>
  <c r="QJ22" i="16"/>
  <c r="RA22" i="16"/>
  <c r="QA23" i="16"/>
  <c r="QQ23" i="16"/>
  <c r="PR24" i="16"/>
  <c r="QI24" i="16"/>
  <c r="QZ24" i="16"/>
  <c r="PZ25" i="16"/>
  <c r="QP25" i="16"/>
  <c r="RG25" i="16"/>
  <c r="QG26" i="16"/>
  <c r="QW26" i="16"/>
  <c r="PX27" i="16"/>
  <c r="QN27" i="16"/>
  <c r="MD27" i="16"/>
  <c r="RD27" i="16"/>
  <c r="QE28" i="16"/>
  <c r="QU28" i="16"/>
  <c r="PQ9" i="16"/>
  <c r="PQ25" i="16"/>
  <c r="PV26" i="16"/>
  <c r="QX26" i="16"/>
  <c r="QO27" i="16"/>
  <c r="QB28" i="16"/>
  <c r="PQ18" i="16"/>
  <c r="PV27" i="16"/>
  <c r="RB27" i="16"/>
  <c r="QS28" i="16"/>
  <c r="PQ23" i="16"/>
  <c r="PT4" i="16"/>
  <c r="RA4" i="16"/>
  <c r="QR5" i="16"/>
  <c r="LN6" i="16"/>
  <c r="QN6" i="16"/>
  <c r="QA7" i="16"/>
  <c r="QH8" i="16"/>
  <c r="KX9" i="16"/>
  <c r="PX9" i="16"/>
  <c r="PW10" i="16"/>
  <c r="RD10" i="16"/>
  <c r="QY11" i="16"/>
  <c r="QT12" i="16"/>
  <c r="QW13" i="16"/>
  <c r="QR14" i="16"/>
  <c r="QU15" i="16"/>
  <c r="QT16" i="16"/>
  <c r="RA17" i="16"/>
  <c r="QZ18" i="16"/>
  <c r="QY19" i="16"/>
  <c r="RB20" i="16"/>
  <c r="QR21" i="16"/>
  <c r="QQ22" i="16"/>
  <c r="QY23" i="16"/>
  <c r="QT24" i="16"/>
  <c r="PQ20" i="16"/>
  <c r="QH17" i="16"/>
  <c r="QY17" i="16"/>
  <c r="PY18" i="16"/>
  <c r="QP18" i="16"/>
  <c r="RF18" i="16"/>
  <c r="QF19" i="16"/>
  <c r="QW19" i="16"/>
  <c r="PW20" i="16"/>
  <c r="QM20" i="16"/>
  <c r="RD20" i="16"/>
  <c r="QD21" i="16"/>
  <c r="QU21" i="16"/>
  <c r="PU22" i="16"/>
  <c r="QK22" i="16"/>
  <c r="RB22" i="16"/>
  <c r="QB23" i="16"/>
  <c r="QR23" i="16"/>
  <c r="PS24" i="16"/>
  <c r="QJ24" i="16"/>
  <c r="RA24" i="16"/>
  <c r="QA25" i="16"/>
  <c r="QQ25" i="16"/>
  <c r="QH26" i="16"/>
  <c r="QC27" i="16"/>
  <c r="PX28" i="16"/>
  <c r="QR28" i="16"/>
  <c r="PQ22" i="16"/>
  <c r="PZ27" i="16"/>
  <c r="RG27" i="16"/>
  <c r="QW28" i="16"/>
  <c r="PQ27" i="16"/>
  <c r="QO4" i="16"/>
  <c r="QF5" i="16"/>
  <c r="PX6" i="16"/>
  <c r="RD6" i="16"/>
  <c r="QU7" i="16"/>
  <c r="PY8" i="16"/>
  <c r="RB8" i="16"/>
  <c r="LS9" i="16"/>
  <c r="QS9" i="16"/>
  <c r="QA10" i="16"/>
  <c r="PR11" i="16"/>
  <c r="RC11" i="16"/>
  <c r="RF12" i="16"/>
  <c r="QA14" i="16"/>
  <c r="QM15" i="16"/>
  <c r="QX16" i="16"/>
  <c r="PS18" i="16"/>
  <c r="QD19" i="16"/>
  <c r="QT20" i="16"/>
  <c r="QN21" i="16"/>
  <c r="QE22" i="16"/>
  <c r="PV23" i="16"/>
  <c r="QT23" i="16"/>
  <c r="QL24" i="16"/>
  <c r="RB25" i="16"/>
  <c r="PU19" i="16"/>
  <c r="QK19" i="16"/>
  <c r="RB19" i="16"/>
  <c r="LB20" i="16"/>
  <c r="QB20" i="16"/>
  <c r="QS20" i="16"/>
  <c r="PS21" i="16"/>
  <c r="QI21" i="16"/>
  <c r="QZ21" i="16"/>
  <c r="PZ22" i="16"/>
  <c r="QP22" i="16"/>
  <c r="RG22" i="16"/>
  <c r="QG23" i="16"/>
  <c r="QX23" i="16"/>
  <c r="PY24" i="16"/>
  <c r="QO24" i="16"/>
  <c r="RF24" i="16"/>
  <c r="QF25" i="16"/>
  <c r="QV25" i="16"/>
  <c r="PW26" i="16"/>
  <c r="QM26" i="16"/>
  <c r="PT13" i="16"/>
  <c r="QE14" i="16"/>
  <c r="QQ15" i="16"/>
  <c r="RB16" i="16"/>
  <c r="PW18" i="16"/>
  <c r="QH19" i="16"/>
  <c r="QK20" i="16"/>
  <c r="JQ29" i="16"/>
  <c r="JF29" i="16"/>
  <c r="KH29" i="16"/>
  <c r="JS29" i="16"/>
  <c r="JL29" i="16"/>
  <c r="JE29" i="16"/>
  <c r="KV3" i="16"/>
  <c r="JJ29" i="16"/>
  <c r="KL29" i="16"/>
  <c r="JG29" i="16"/>
  <c r="KI29" i="16"/>
  <c r="KJ29" i="16"/>
  <c r="JP29" i="16"/>
  <c r="KN29" i="16"/>
  <c r="JU29" i="16"/>
  <c r="KK29" i="16"/>
  <c r="JZ29" i="16"/>
  <c r="JD29" i="16"/>
  <c r="JI29" i="16"/>
  <c r="JY29" i="16"/>
  <c r="KO29" i="16"/>
  <c r="JN29" i="16"/>
  <c r="KP29" i="16"/>
  <c r="JK29" i="16"/>
  <c r="JW29" i="16"/>
  <c r="KM29" i="16"/>
  <c r="IZ29" i="16"/>
  <c r="JX29" i="16"/>
  <c r="JA29" i="16"/>
  <c r="KG29" i="16"/>
  <c r="JV29" i="16"/>
  <c r="JC29" i="16"/>
  <c r="KE29" i="16"/>
  <c r="KB29" i="16"/>
  <c r="JH29" i="16"/>
  <c r="JM29" i="16"/>
  <c r="KC29" i="16"/>
  <c r="JB29" i="16"/>
  <c r="JR29" i="16"/>
  <c r="KD29" i="16"/>
  <c r="JO29" i="16"/>
  <c r="KA29" i="16"/>
  <c r="JT29" i="16"/>
  <c r="KF29" i="16"/>
  <c r="MX3" i="14"/>
  <c r="MY3" i="14"/>
  <c r="MZ3" i="14"/>
  <c r="NA3" i="14"/>
  <c r="NB3" i="14"/>
  <c r="NC3" i="14"/>
  <c r="ND3" i="14"/>
  <c r="NE3" i="14"/>
  <c r="NF3" i="14"/>
  <c r="NG3" i="14"/>
  <c r="NH3" i="14"/>
  <c r="NI3" i="14"/>
  <c r="NJ3" i="14"/>
  <c r="NK3" i="14"/>
  <c r="NL3" i="14"/>
  <c r="NM3" i="14"/>
  <c r="NN3" i="14"/>
  <c r="NO3" i="14"/>
  <c r="NP3" i="14"/>
  <c r="NQ3" i="14"/>
  <c r="MX4" i="14"/>
  <c r="MY4" i="14"/>
  <c r="MZ4" i="14"/>
  <c r="NA4" i="14"/>
  <c r="NB4" i="14"/>
  <c r="NC4" i="14"/>
  <c r="ND4" i="14"/>
  <c r="NE4" i="14"/>
  <c r="NF4" i="14"/>
  <c r="NG4" i="14"/>
  <c r="NH4" i="14"/>
  <c r="NI4" i="14"/>
  <c r="NJ4" i="14"/>
  <c r="NK4" i="14"/>
  <c r="NL4" i="14"/>
  <c r="NM4" i="14"/>
  <c r="NN4" i="14"/>
  <c r="NO4" i="14"/>
  <c r="NP4" i="14"/>
  <c r="NQ4" i="14"/>
  <c r="MX5" i="14"/>
  <c r="MY5" i="14"/>
  <c r="MZ5" i="14"/>
  <c r="NA5" i="14"/>
  <c r="NB5" i="14"/>
  <c r="NC5" i="14"/>
  <c r="ND5" i="14"/>
  <c r="NE5" i="14"/>
  <c r="NF5" i="14"/>
  <c r="NG5" i="14"/>
  <c r="NH5" i="14"/>
  <c r="NI5" i="14"/>
  <c r="NJ5" i="14"/>
  <c r="NK5" i="14"/>
  <c r="NL5" i="14"/>
  <c r="NM5" i="14"/>
  <c r="NN5" i="14"/>
  <c r="NO5" i="14"/>
  <c r="NP5" i="14"/>
  <c r="NQ5" i="14"/>
  <c r="MX6" i="14"/>
  <c r="MY6" i="14"/>
  <c r="MZ6" i="14"/>
  <c r="NA6" i="14"/>
  <c r="NB6" i="14"/>
  <c r="NC6" i="14"/>
  <c r="ND6" i="14"/>
  <c r="NE6" i="14"/>
  <c r="NF6" i="14"/>
  <c r="NG6" i="14"/>
  <c r="NH6" i="14"/>
  <c r="NI6" i="14"/>
  <c r="NJ6" i="14"/>
  <c r="NK6" i="14"/>
  <c r="NL6" i="14"/>
  <c r="NM6" i="14"/>
  <c r="NN6" i="14"/>
  <c r="NO6" i="14"/>
  <c r="NP6" i="14"/>
  <c r="NQ6" i="14"/>
  <c r="MX7" i="14"/>
  <c r="MY7" i="14"/>
  <c r="MZ7" i="14"/>
  <c r="NA7" i="14"/>
  <c r="NB7" i="14"/>
  <c r="NC7" i="14"/>
  <c r="ND7" i="14"/>
  <c r="NE7" i="14"/>
  <c r="NF7" i="14"/>
  <c r="NG7" i="14"/>
  <c r="NH7" i="14"/>
  <c r="NI7" i="14"/>
  <c r="NJ7" i="14"/>
  <c r="NK7" i="14"/>
  <c r="NL7" i="14"/>
  <c r="NM7" i="14"/>
  <c r="NN7" i="14"/>
  <c r="NO7" i="14"/>
  <c r="NP7" i="14"/>
  <c r="NQ7" i="14"/>
  <c r="MX8" i="14"/>
  <c r="MY8" i="14"/>
  <c r="MZ8" i="14"/>
  <c r="NA8" i="14"/>
  <c r="NB8" i="14"/>
  <c r="NC8" i="14"/>
  <c r="ND8" i="14"/>
  <c r="NE8" i="14"/>
  <c r="NF8" i="14"/>
  <c r="NG8" i="14"/>
  <c r="NH8" i="14"/>
  <c r="NI8" i="14"/>
  <c r="NJ8" i="14"/>
  <c r="NK8" i="14"/>
  <c r="NL8" i="14"/>
  <c r="NM8" i="14"/>
  <c r="NN8" i="14"/>
  <c r="NO8" i="14"/>
  <c r="NP8" i="14"/>
  <c r="NQ8" i="14"/>
  <c r="MX9" i="14"/>
  <c r="MY9" i="14"/>
  <c r="MZ9" i="14"/>
  <c r="NA9" i="14"/>
  <c r="NB9" i="14"/>
  <c r="NC9" i="14"/>
  <c r="ND9" i="14"/>
  <c r="NE9" i="14"/>
  <c r="NF9" i="14"/>
  <c r="NG9" i="14"/>
  <c r="NH9" i="14"/>
  <c r="NI9" i="14"/>
  <c r="NJ9" i="14"/>
  <c r="NK9" i="14"/>
  <c r="NL9" i="14"/>
  <c r="NM9" i="14"/>
  <c r="NN9" i="14"/>
  <c r="NO9" i="14"/>
  <c r="NP9" i="14"/>
  <c r="NQ9" i="14"/>
  <c r="MX10" i="14"/>
  <c r="MY10" i="14"/>
  <c r="MZ10" i="14"/>
  <c r="NA10" i="14"/>
  <c r="NB10" i="14"/>
  <c r="NC10" i="14"/>
  <c r="ND10" i="14"/>
  <c r="NE10" i="14"/>
  <c r="NF10" i="14"/>
  <c r="NG10" i="14"/>
  <c r="NH10" i="14"/>
  <c r="NI10" i="14"/>
  <c r="NJ10" i="14"/>
  <c r="NK10" i="14"/>
  <c r="NL10" i="14"/>
  <c r="NM10" i="14"/>
  <c r="NN10" i="14"/>
  <c r="NO10" i="14"/>
  <c r="NP10" i="14"/>
  <c r="NQ10" i="14"/>
  <c r="MX11" i="14"/>
  <c r="MY11" i="14"/>
  <c r="MZ11" i="14"/>
  <c r="NA11" i="14"/>
  <c r="NB11" i="14"/>
  <c r="NC11" i="14"/>
  <c r="ND11" i="14"/>
  <c r="NE11" i="14"/>
  <c r="NF11" i="14"/>
  <c r="NG11" i="14"/>
  <c r="NH11" i="14"/>
  <c r="NI11" i="14"/>
  <c r="NJ11" i="14"/>
  <c r="NK11" i="14"/>
  <c r="NL11" i="14"/>
  <c r="NM11" i="14"/>
  <c r="NN11" i="14"/>
  <c r="NO11" i="14"/>
  <c r="NP11" i="14"/>
  <c r="NQ11" i="14"/>
  <c r="MX12" i="14"/>
  <c r="MY12" i="14"/>
  <c r="MZ12" i="14"/>
  <c r="NA12" i="14"/>
  <c r="NB12" i="14"/>
  <c r="NC12" i="14"/>
  <c r="ND12" i="14"/>
  <c r="NE12" i="14"/>
  <c r="NF12" i="14"/>
  <c r="NG12" i="14"/>
  <c r="NH12" i="14"/>
  <c r="NI12" i="14"/>
  <c r="NJ12" i="14"/>
  <c r="NK12" i="14"/>
  <c r="NL12" i="14"/>
  <c r="NM12" i="14"/>
  <c r="NN12" i="14"/>
  <c r="NO12" i="14"/>
  <c r="NP12" i="14"/>
  <c r="NQ12" i="14"/>
  <c r="MX13" i="14"/>
  <c r="MY13" i="14"/>
  <c r="MZ13" i="14"/>
  <c r="NA13" i="14"/>
  <c r="NB13" i="14"/>
  <c r="NC13" i="14"/>
  <c r="ND13" i="14"/>
  <c r="NE13" i="14"/>
  <c r="NF13" i="14"/>
  <c r="NG13" i="14"/>
  <c r="NH13" i="14"/>
  <c r="NI13" i="14"/>
  <c r="NJ13" i="14"/>
  <c r="NK13" i="14"/>
  <c r="NL13" i="14"/>
  <c r="NM13" i="14"/>
  <c r="NN13" i="14"/>
  <c r="NO13" i="14"/>
  <c r="NP13" i="14"/>
  <c r="NQ13" i="14"/>
  <c r="MX14" i="14"/>
  <c r="MY14" i="14"/>
  <c r="MZ14" i="14"/>
  <c r="NA14" i="14"/>
  <c r="NB14" i="14"/>
  <c r="NC14" i="14"/>
  <c r="ND14" i="14"/>
  <c r="NE14" i="14"/>
  <c r="NF14" i="14"/>
  <c r="NG14" i="14"/>
  <c r="NH14" i="14"/>
  <c r="NI14" i="14"/>
  <c r="NJ14" i="14"/>
  <c r="NK14" i="14"/>
  <c r="NL14" i="14"/>
  <c r="NM14" i="14"/>
  <c r="NN14" i="14"/>
  <c r="NO14" i="14"/>
  <c r="NP14" i="14"/>
  <c r="NQ14" i="14"/>
  <c r="MX15" i="14"/>
  <c r="MY15" i="14"/>
  <c r="MZ15" i="14"/>
  <c r="NA15" i="14"/>
  <c r="NB15" i="14"/>
  <c r="NC15" i="14"/>
  <c r="ND15" i="14"/>
  <c r="NE15" i="14"/>
  <c r="NF15" i="14"/>
  <c r="NG15" i="14"/>
  <c r="NH15" i="14"/>
  <c r="NI15" i="14"/>
  <c r="NJ15" i="14"/>
  <c r="NK15" i="14"/>
  <c r="NL15" i="14"/>
  <c r="NM15" i="14"/>
  <c r="NN15" i="14"/>
  <c r="NO15" i="14"/>
  <c r="NP15" i="14"/>
  <c r="NQ15" i="14"/>
  <c r="MX16" i="14"/>
  <c r="MY16" i="14"/>
  <c r="MZ16" i="14"/>
  <c r="NA16" i="14"/>
  <c r="NB16" i="14"/>
  <c r="NC16" i="14"/>
  <c r="ND16" i="14"/>
  <c r="NE16" i="14"/>
  <c r="NF16" i="14"/>
  <c r="NG16" i="14"/>
  <c r="NH16" i="14"/>
  <c r="NI16" i="14"/>
  <c r="NJ16" i="14"/>
  <c r="NK16" i="14"/>
  <c r="NL16" i="14"/>
  <c r="NM16" i="14"/>
  <c r="NN16" i="14"/>
  <c r="NO16" i="14"/>
  <c r="NP16" i="14"/>
  <c r="NQ16" i="14"/>
  <c r="MX17" i="14"/>
  <c r="MY17" i="14"/>
  <c r="MZ17" i="14"/>
  <c r="NA17" i="14"/>
  <c r="NB17" i="14"/>
  <c r="NC17" i="14"/>
  <c r="ND17" i="14"/>
  <c r="NE17" i="14"/>
  <c r="NF17" i="14"/>
  <c r="NG17" i="14"/>
  <c r="NH17" i="14"/>
  <c r="NI17" i="14"/>
  <c r="NJ17" i="14"/>
  <c r="NK17" i="14"/>
  <c r="NL17" i="14"/>
  <c r="NM17" i="14"/>
  <c r="NN17" i="14"/>
  <c r="NO17" i="14"/>
  <c r="NP17" i="14"/>
  <c r="NQ17" i="14"/>
  <c r="MX18" i="14"/>
  <c r="MY18" i="14"/>
  <c r="MZ18" i="14"/>
  <c r="NA18" i="14"/>
  <c r="NB18" i="14"/>
  <c r="NC18" i="14"/>
  <c r="ND18" i="14"/>
  <c r="NE18" i="14"/>
  <c r="NF18" i="14"/>
  <c r="NG18" i="14"/>
  <c r="NH18" i="14"/>
  <c r="NI18" i="14"/>
  <c r="NJ18" i="14"/>
  <c r="NK18" i="14"/>
  <c r="NL18" i="14"/>
  <c r="NM18" i="14"/>
  <c r="NN18" i="14"/>
  <c r="NO18" i="14"/>
  <c r="NP18" i="14"/>
  <c r="NQ18" i="14"/>
  <c r="MX19" i="14"/>
  <c r="MY19" i="14"/>
  <c r="MZ19" i="14"/>
  <c r="NA19" i="14"/>
  <c r="NB19" i="14"/>
  <c r="NC19" i="14"/>
  <c r="ND19" i="14"/>
  <c r="NE19" i="14"/>
  <c r="NF19" i="14"/>
  <c r="NG19" i="14"/>
  <c r="NH19" i="14"/>
  <c r="NI19" i="14"/>
  <c r="NJ19" i="14"/>
  <c r="NK19" i="14"/>
  <c r="NL19" i="14"/>
  <c r="NM19" i="14"/>
  <c r="NN19" i="14"/>
  <c r="NO19" i="14"/>
  <c r="NP19" i="14"/>
  <c r="NQ19" i="14"/>
  <c r="MX20" i="14"/>
  <c r="MY20" i="14"/>
  <c r="MZ20" i="14"/>
  <c r="NA20" i="14"/>
  <c r="NB20" i="14"/>
  <c r="NC20" i="14"/>
  <c r="ND20" i="14"/>
  <c r="NE20" i="14"/>
  <c r="NF20" i="14"/>
  <c r="NG20" i="14"/>
  <c r="NH20" i="14"/>
  <c r="NI20" i="14"/>
  <c r="NJ20" i="14"/>
  <c r="NK20" i="14"/>
  <c r="NL20" i="14"/>
  <c r="NM20" i="14"/>
  <c r="NN20" i="14"/>
  <c r="NO20" i="14"/>
  <c r="NP20" i="14"/>
  <c r="NQ20" i="14"/>
  <c r="MW4" i="14"/>
  <c r="MW5" i="14"/>
  <c r="MW6" i="14"/>
  <c r="MW7" i="14"/>
  <c r="MW8" i="14"/>
  <c r="MW9" i="14"/>
  <c r="MW10" i="14"/>
  <c r="MW11" i="14"/>
  <c r="MW12" i="14"/>
  <c r="MW13" i="14"/>
  <c r="MW14" i="14"/>
  <c r="MW15" i="14"/>
  <c r="MW16" i="14"/>
  <c r="MW17" i="14"/>
  <c r="MW18" i="14"/>
  <c r="MW19" i="14"/>
  <c r="MW20" i="14"/>
  <c r="MW3" i="14"/>
  <c r="MC3" i="14"/>
  <c r="MD3" i="14"/>
  <c r="ME3" i="14"/>
  <c r="MF3" i="14"/>
  <c r="MG3" i="14"/>
  <c r="MH3" i="14"/>
  <c r="MI3" i="14"/>
  <c r="MJ3" i="14"/>
  <c r="MK3" i="14"/>
  <c r="ML3" i="14"/>
  <c r="MM3" i="14"/>
  <c r="MN3" i="14"/>
  <c r="MO3" i="14"/>
  <c r="MP3" i="14"/>
  <c r="MQ3" i="14"/>
  <c r="MR3" i="14"/>
  <c r="MS3" i="14"/>
  <c r="MT3" i="14"/>
  <c r="MU3" i="14"/>
  <c r="MV3" i="14"/>
  <c r="MC4" i="14"/>
  <c r="MD4" i="14"/>
  <c r="ME4" i="14"/>
  <c r="MF4" i="14"/>
  <c r="MG4" i="14"/>
  <c r="MH4" i="14"/>
  <c r="MI4" i="14"/>
  <c r="MJ4" i="14"/>
  <c r="MK4" i="14"/>
  <c r="ML4" i="14"/>
  <c r="MM4" i="14"/>
  <c r="MN4" i="14"/>
  <c r="MO4" i="14"/>
  <c r="MP4" i="14"/>
  <c r="MQ4" i="14"/>
  <c r="MR4" i="14"/>
  <c r="MS4" i="14"/>
  <c r="MT4" i="14"/>
  <c r="MU4" i="14"/>
  <c r="MV4" i="14"/>
  <c r="MC5" i="14"/>
  <c r="MD5" i="14"/>
  <c r="ME5" i="14"/>
  <c r="MF5" i="14"/>
  <c r="MG5" i="14"/>
  <c r="MH5" i="14"/>
  <c r="MI5" i="14"/>
  <c r="MJ5" i="14"/>
  <c r="MK5" i="14"/>
  <c r="ML5" i="14"/>
  <c r="MM5" i="14"/>
  <c r="MN5" i="14"/>
  <c r="MO5" i="14"/>
  <c r="MP5" i="14"/>
  <c r="MQ5" i="14"/>
  <c r="MR5" i="14"/>
  <c r="MS5" i="14"/>
  <c r="MT5" i="14"/>
  <c r="MU5" i="14"/>
  <c r="MV5" i="14"/>
  <c r="MC6" i="14"/>
  <c r="MD6" i="14"/>
  <c r="ME6" i="14"/>
  <c r="MF6" i="14"/>
  <c r="MG6" i="14"/>
  <c r="MH6" i="14"/>
  <c r="MI6" i="14"/>
  <c r="MJ6" i="14"/>
  <c r="MK6" i="14"/>
  <c r="ML6" i="14"/>
  <c r="MM6" i="14"/>
  <c r="MN6" i="14"/>
  <c r="MO6" i="14"/>
  <c r="MP6" i="14"/>
  <c r="MQ6" i="14"/>
  <c r="MR6" i="14"/>
  <c r="MS6" i="14"/>
  <c r="MT6" i="14"/>
  <c r="MU6" i="14"/>
  <c r="MV6" i="14"/>
  <c r="MC7" i="14"/>
  <c r="MD7" i="14"/>
  <c r="ME7" i="14"/>
  <c r="MF7" i="14"/>
  <c r="MG7" i="14"/>
  <c r="MH7" i="14"/>
  <c r="MI7" i="14"/>
  <c r="MJ7" i="14"/>
  <c r="MK7" i="14"/>
  <c r="ML7" i="14"/>
  <c r="MM7" i="14"/>
  <c r="MN7" i="14"/>
  <c r="MO7" i="14"/>
  <c r="MP7" i="14"/>
  <c r="MQ7" i="14"/>
  <c r="MR7" i="14"/>
  <c r="MS7" i="14"/>
  <c r="MT7" i="14"/>
  <c r="MU7" i="14"/>
  <c r="MV7" i="14"/>
  <c r="MC8" i="14"/>
  <c r="MD8" i="14"/>
  <c r="ME8" i="14"/>
  <c r="MF8" i="14"/>
  <c r="MG8" i="14"/>
  <c r="MH8" i="14"/>
  <c r="MI8" i="14"/>
  <c r="MJ8" i="14"/>
  <c r="MK8" i="14"/>
  <c r="ML8" i="14"/>
  <c r="MM8" i="14"/>
  <c r="MN8" i="14"/>
  <c r="MO8" i="14"/>
  <c r="MP8" i="14"/>
  <c r="MQ8" i="14"/>
  <c r="MR8" i="14"/>
  <c r="MS8" i="14"/>
  <c r="MT8" i="14"/>
  <c r="MU8" i="14"/>
  <c r="MV8" i="14"/>
  <c r="MC9" i="14"/>
  <c r="MD9" i="14"/>
  <c r="ME9" i="14"/>
  <c r="MF9" i="14"/>
  <c r="MG9" i="14"/>
  <c r="MH9" i="14"/>
  <c r="MI9" i="14"/>
  <c r="MJ9" i="14"/>
  <c r="MK9" i="14"/>
  <c r="ML9" i="14"/>
  <c r="MM9" i="14"/>
  <c r="MN9" i="14"/>
  <c r="MO9" i="14"/>
  <c r="MP9" i="14"/>
  <c r="MQ9" i="14"/>
  <c r="MR9" i="14"/>
  <c r="MS9" i="14"/>
  <c r="MT9" i="14"/>
  <c r="MU9" i="14"/>
  <c r="MV9" i="14"/>
  <c r="MC10" i="14"/>
  <c r="MD10" i="14"/>
  <c r="ME10" i="14"/>
  <c r="MF10" i="14"/>
  <c r="MG10" i="14"/>
  <c r="MH10" i="14"/>
  <c r="MI10" i="14"/>
  <c r="MJ10" i="14"/>
  <c r="MK10" i="14"/>
  <c r="ML10" i="14"/>
  <c r="MM10" i="14"/>
  <c r="MN10" i="14"/>
  <c r="MO10" i="14"/>
  <c r="MP10" i="14"/>
  <c r="MQ10" i="14"/>
  <c r="MR10" i="14"/>
  <c r="MS10" i="14"/>
  <c r="MT10" i="14"/>
  <c r="MU10" i="14"/>
  <c r="MV10" i="14"/>
  <c r="MC11" i="14"/>
  <c r="MD11" i="14"/>
  <c r="ME11" i="14"/>
  <c r="MF11" i="14"/>
  <c r="MG11" i="14"/>
  <c r="MH11" i="14"/>
  <c r="MI11" i="14"/>
  <c r="MJ11" i="14"/>
  <c r="MK11" i="14"/>
  <c r="ML11" i="14"/>
  <c r="MM11" i="14"/>
  <c r="MN11" i="14"/>
  <c r="MO11" i="14"/>
  <c r="MP11" i="14"/>
  <c r="MQ11" i="14"/>
  <c r="MR11" i="14"/>
  <c r="MS11" i="14"/>
  <c r="MT11" i="14"/>
  <c r="MU11" i="14"/>
  <c r="MV11" i="14"/>
  <c r="MC12" i="14"/>
  <c r="MD12" i="14"/>
  <c r="ME12" i="14"/>
  <c r="MF12" i="14"/>
  <c r="MG12" i="14"/>
  <c r="MH12" i="14"/>
  <c r="MI12" i="14"/>
  <c r="MJ12" i="14"/>
  <c r="MK12" i="14"/>
  <c r="ML12" i="14"/>
  <c r="MM12" i="14"/>
  <c r="MN12" i="14"/>
  <c r="MO12" i="14"/>
  <c r="MP12" i="14"/>
  <c r="MQ12" i="14"/>
  <c r="MR12" i="14"/>
  <c r="MS12" i="14"/>
  <c r="MT12" i="14"/>
  <c r="MU12" i="14"/>
  <c r="MV12" i="14"/>
  <c r="MC13" i="14"/>
  <c r="MD13" i="14"/>
  <c r="ME13" i="14"/>
  <c r="MF13" i="14"/>
  <c r="MG13" i="14"/>
  <c r="MH13" i="14"/>
  <c r="MI13" i="14"/>
  <c r="MJ13" i="14"/>
  <c r="MK13" i="14"/>
  <c r="ML13" i="14"/>
  <c r="MM13" i="14"/>
  <c r="MN13" i="14"/>
  <c r="MO13" i="14"/>
  <c r="MP13" i="14"/>
  <c r="MQ13" i="14"/>
  <c r="MR13" i="14"/>
  <c r="MS13" i="14"/>
  <c r="MT13" i="14"/>
  <c r="MU13" i="14"/>
  <c r="MV13" i="14"/>
  <c r="MC14" i="14"/>
  <c r="MD14" i="14"/>
  <c r="ME14" i="14"/>
  <c r="MF14" i="14"/>
  <c r="MG14" i="14"/>
  <c r="MH14" i="14"/>
  <c r="MI14" i="14"/>
  <c r="MJ14" i="14"/>
  <c r="MK14" i="14"/>
  <c r="ML14" i="14"/>
  <c r="MM14" i="14"/>
  <c r="MN14" i="14"/>
  <c r="MO14" i="14"/>
  <c r="MP14" i="14"/>
  <c r="MQ14" i="14"/>
  <c r="MR14" i="14"/>
  <c r="MS14" i="14"/>
  <c r="MT14" i="14"/>
  <c r="MU14" i="14"/>
  <c r="MV14" i="14"/>
  <c r="MC15" i="14"/>
  <c r="MD15" i="14"/>
  <c r="ME15" i="14"/>
  <c r="MF15" i="14"/>
  <c r="MG15" i="14"/>
  <c r="MH15" i="14"/>
  <c r="MI15" i="14"/>
  <c r="MJ15" i="14"/>
  <c r="MK15" i="14"/>
  <c r="ML15" i="14"/>
  <c r="MM15" i="14"/>
  <c r="MN15" i="14"/>
  <c r="MO15" i="14"/>
  <c r="MP15" i="14"/>
  <c r="MQ15" i="14"/>
  <c r="MR15" i="14"/>
  <c r="MS15" i="14"/>
  <c r="MT15" i="14"/>
  <c r="MU15" i="14"/>
  <c r="MV15" i="14"/>
  <c r="MC16" i="14"/>
  <c r="MD16" i="14"/>
  <c r="ME16" i="14"/>
  <c r="MF16" i="14"/>
  <c r="MG16" i="14"/>
  <c r="MH16" i="14"/>
  <c r="MI16" i="14"/>
  <c r="MJ16" i="14"/>
  <c r="MK16" i="14"/>
  <c r="ML16" i="14"/>
  <c r="MM16" i="14"/>
  <c r="MN16" i="14"/>
  <c r="MO16" i="14"/>
  <c r="MP16" i="14"/>
  <c r="MQ16" i="14"/>
  <c r="MR16" i="14"/>
  <c r="MS16" i="14"/>
  <c r="MT16" i="14"/>
  <c r="MU16" i="14"/>
  <c r="MV16" i="14"/>
  <c r="MC17" i="14"/>
  <c r="MD17" i="14"/>
  <c r="ME17" i="14"/>
  <c r="MF17" i="14"/>
  <c r="MG17" i="14"/>
  <c r="MH17" i="14"/>
  <c r="MI17" i="14"/>
  <c r="MJ17" i="14"/>
  <c r="MK17" i="14"/>
  <c r="ML17" i="14"/>
  <c r="MM17" i="14"/>
  <c r="MN17" i="14"/>
  <c r="MO17" i="14"/>
  <c r="MP17" i="14"/>
  <c r="MQ17" i="14"/>
  <c r="MR17" i="14"/>
  <c r="MS17" i="14"/>
  <c r="MT17" i="14"/>
  <c r="MU17" i="14"/>
  <c r="MV17" i="14"/>
  <c r="MC18" i="14"/>
  <c r="MD18" i="14"/>
  <c r="ME18" i="14"/>
  <c r="MF18" i="14"/>
  <c r="MG18" i="14"/>
  <c r="MH18" i="14"/>
  <c r="MI18" i="14"/>
  <c r="MJ18" i="14"/>
  <c r="MK18" i="14"/>
  <c r="ML18" i="14"/>
  <c r="MM18" i="14"/>
  <c r="MN18" i="14"/>
  <c r="MO18" i="14"/>
  <c r="MP18" i="14"/>
  <c r="MQ18" i="14"/>
  <c r="MR18" i="14"/>
  <c r="MS18" i="14"/>
  <c r="MT18" i="14"/>
  <c r="MU18" i="14"/>
  <c r="MV18" i="14"/>
  <c r="MC19" i="14"/>
  <c r="MD19" i="14"/>
  <c r="ME19" i="14"/>
  <c r="MF19" i="14"/>
  <c r="MG19" i="14"/>
  <c r="MH19" i="14"/>
  <c r="MI19" i="14"/>
  <c r="MJ19" i="14"/>
  <c r="MK19" i="14"/>
  <c r="ML19" i="14"/>
  <c r="MM19" i="14"/>
  <c r="MN19" i="14"/>
  <c r="MO19" i="14"/>
  <c r="MP19" i="14"/>
  <c r="MQ19" i="14"/>
  <c r="MR19" i="14"/>
  <c r="MS19" i="14"/>
  <c r="MT19" i="14"/>
  <c r="MU19" i="14"/>
  <c r="MV19" i="14"/>
  <c r="MC20" i="14"/>
  <c r="MD20" i="14"/>
  <c r="ME20" i="14"/>
  <c r="MF20" i="14"/>
  <c r="MG20" i="14"/>
  <c r="MH20" i="14"/>
  <c r="MI20" i="14"/>
  <c r="MJ20" i="14"/>
  <c r="MK20" i="14"/>
  <c r="ML20" i="14"/>
  <c r="MM20" i="14"/>
  <c r="MN20" i="14"/>
  <c r="MO20" i="14"/>
  <c r="MP20" i="14"/>
  <c r="MQ20" i="14"/>
  <c r="MR20" i="14"/>
  <c r="MS20" i="14"/>
  <c r="MT20" i="14"/>
  <c r="MU20" i="14"/>
  <c r="MV20" i="14"/>
  <c r="MB20" i="14"/>
  <c r="MB19" i="14"/>
  <c r="MB18" i="14"/>
  <c r="MB17" i="14"/>
  <c r="MB16" i="14"/>
  <c r="MB15" i="14"/>
  <c r="MB14" i="14"/>
  <c r="MB13" i="14"/>
  <c r="MB12" i="14"/>
  <c r="MB11" i="14"/>
  <c r="MB10" i="14"/>
  <c r="MB9" i="14"/>
  <c r="MB8" i="14"/>
  <c r="MB7" i="14"/>
  <c r="MB6" i="14"/>
  <c r="MB5" i="14"/>
  <c r="MB4" i="14"/>
  <c r="MB3" i="14"/>
  <c r="LH3" i="14"/>
  <c r="LI3" i="14"/>
  <c r="LJ3" i="14"/>
  <c r="LK3" i="14"/>
  <c r="LL3" i="14"/>
  <c r="LM3" i="14"/>
  <c r="LN3" i="14"/>
  <c r="LO3" i="14"/>
  <c r="LP3" i="14"/>
  <c r="LQ3" i="14"/>
  <c r="LR3" i="14"/>
  <c r="LS3" i="14"/>
  <c r="LT3" i="14"/>
  <c r="LU3" i="14"/>
  <c r="LV3" i="14"/>
  <c r="LW3" i="14"/>
  <c r="LX3" i="14"/>
  <c r="LY3" i="14"/>
  <c r="LZ3" i="14"/>
  <c r="MA3" i="14"/>
  <c r="LH4" i="14"/>
  <c r="LI4" i="14"/>
  <c r="LJ4" i="14"/>
  <c r="LK4" i="14"/>
  <c r="LL4" i="14"/>
  <c r="LM4" i="14"/>
  <c r="LN4" i="14"/>
  <c r="LO4" i="14"/>
  <c r="LP4" i="14"/>
  <c r="LQ4" i="14"/>
  <c r="LR4" i="14"/>
  <c r="LS4" i="14"/>
  <c r="LT4" i="14"/>
  <c r="LU4" i="14"/>
  <c r="LV4" i="14"/>
  <c r="LW4" i="14"/>
  <c r="LX4" i="14"/>
  <c r="LY4" i="14"/>
  <c r="LZ4" i="14"/>
  <c r="MA4" i="14"/>
  <c r="LH5" i="14"/>
  <c r="LI5" i="14"/>
  <c r="LJ5" i="14"/>
  <c r="LK5" i="14"/>
  <c r="LL5" i="14"/>
  <c r="LM5" i="14"/>
  <c r="LN5" i="14"/>
  <c r="LO5" i="14"/>
  <c r="LP5" i="14"/>
  <c r="LQ5" i="14"/>
  <c r="LR5" i="14"/>
  <c r="LS5" i="14"/>
  <c r="LT5" i="14"/>
  <c r="LU5" i="14"/>
  <c r="LV5" i="14"/>
  <c r="LW5" i="14"/>
  <c r="LX5" i="14"/>
  <c r="LY5" i="14"/>
  <c r="LZ5" i="14"/>
  <c r="MA5" i="14"/>
  <c r="LH6" i="14"/>
  <c r="LI6" i="14"/>
  <c r="LJ6" i="14"/>
  <c r="LK6" i="14"/>
  <c r="LL6" i="14"/>
  <c r="LM6" i="14"/>
  <c r="LN6" i="14"/>
  <c r="LO6" i="14"/>
  <c r="LP6" i="14"/>
  <c r="LQ6" i="14"/>
  <c r="LR6" i="14"/>
  <c r="LS6" i="14"/>
  <c r="LT6" i="14"/>
  <c r="LU6" i="14"/>
  <c r="LV6" i="14"/>
  <c r="LW6" i="14"/>
  <c r="LX6" i="14"/>
  <c r="LY6" i="14"/>
  <c r="LZ6" i="14"/>
  <c r="MA6" i="14"/>
  <c r="LH7" i="14"/>
  <c r="LI7" i="14"/>
  <c r="LJ7" i="14"/>
  <c r="LK7" i="14"/>
  <c r="LL7" i="14"/>
  <c r="LM7" i="14"/>
  <c r="LN7" i="14"/>
  <c r="LO7" i="14"/>
  <c r="LP7" i="14"/>
  <c r="LQ7" i="14"/>
  <c r="LR7" i="14"/>
  <c r="LS7" i="14"/>
  <c r="LT7" i="14"/>
  <c r="LU7" i="14"/>
  <c r="LV7" i="14"/>
  <c r="LW7" i="14"/>
  <c r="LX7" i="14"/>
  <c r="LY7" i="14"/>
  <c r="LZ7" i="14"/>
  <c r="MA7" i="14"/>
  <c r="LH8" i="14"/>
  <c r="LI8" i="14"/>
  <c r="LJ8" i="14"/>
  <c r="LK8" i="14"/>
  <c r="LL8" i="14"/>
  <c r="LM8" i="14"/>
  <c r="LN8" i="14"/>
  <c r="LO8" i="14"/>
  <c r="LP8" i="14"/>
  <c r="LQ8" i="14"/>
  <c r="LR8" i="14"/>
  <c r="LS8" i="14"/>
  <c r="LT8" i="14"/>
  <c r="LU8" i="14"/>
  <c r="LV8" i="14"/>
  <c r="LW8" i="14"/>
  <c r="LX8" i="14"/>
  <c r="LY8" i="14"/>
  <c r="LZ8" i="14"/>
  <c r="MA8" i="14"/>
  <c r="LH9" i="14"/>
  <c r="LI9" i="14"/>
  <c r="LJ9" i="14"/>
  <c r="LK9" i="14"/>
  <c r="LL9" i="14"/>
  <c r="LM9" i="14"/>
  <c r="LN9" i="14"/>
  <c r="LO9" i="14"/>
  <c r="LP9" i="14"/>
  <c r="LQ9" i="14"/>
  <c r="LR9" i="14"/>
  <c r="LS9" i="14"/>
  <c r="LT9" i="14"/>
  <c r="LU9" i="14"/>
  <c r="LV9" i="14"/>
  <c r="LW9" i="14"/>
  <c r="LX9" i="14"/>
  <c r="LY9" i="14"/>
  <c r="LZ9" i="14"/>
  <c r="MA9" i="14"/>
  <c r="LH10" i="14"/>
  <c r="LI10" i="14"/>
  <c r="LJ10" i="14"/>
  <c r="LK10" i="14"/>
  <c r="LL10" i="14"/>
  <c r="LM10" i="14"/>
  <c r="LN10" i="14"/>
  <c r="LO10" i="14"/>
  <c r="LP10" i="14"/>
  <c r="LQ10" i="14"/>
  <c r="LR10" i="14"/>
  <c r="LS10" i="14"/>
  <c r="LT10" i="14"/>
  <c r="LU10" i="14"/>
  <c r="LV10" i="14"/>
  <c r="LW10" i="14"/>
  <c r="LX10" i="14"/>
  <c r="LY10" i="14"/>
  <c r="LZ10" i="14"/>
  <c r="MA10" i="14"/>
  <c r="LH11" i="14"/>
  <c r="LI11" i="14"/>
  <c r="LJ11" i="14"/>
  <c r="LK11" i="14"/>
  <c r="LL11" i="14"/>
  <c r="LM11" i="14"/>
  <c r="LN11" i="14"/>
  <c r="LO11" i="14"/>
  <c r="LP11" i="14"/>
  <c r="LQ11" i="14"/>
  <c r="LR11" i="14"/>
  <c r="LS11" i="14"/>
  <c r="LT11" i="14"/>
  <c r="LU11" i="14"/>
  <c r="LV11" i="14"/>
  <c r="LW11" i="14"/>
  <c r="LX11" i="14"/>
  <c r="LY11" i="14"/>
  <c r="LZ11" i="14"/>
  <c r="MA11" i="14"/>
  <c r="LH12" i="14"/>
  <c r="LI12" i="14"/>
  <c r="LJ12" i="14"/>
  <c r="LK12" i="14"/>
  <c r="LL12" i="14"/>
  <c r="LM12" i="14"/>
  <c r="LN12" i="14"/>
  <c r="LO12" i="14"/>
  <c r="LP12" i="14"/>
  <c r="LQ12" i="14"/>
  <c r="LR12" i="14"/>
  <c r="LS12" i="14"/>
  <c r="LT12" i="14"/>
  <c r="LU12" i="14"/>
  <c r="LV12" i="14"/>
  <c r="LW12" i="14"/>
  <c r="LX12" i="14"/>
  <c r="LY12" i="14"/>
  <c r="LZ12" i="14"/>
  <c r="MA12" i="14"/>
  <c r="LH13" i="14"/>
  <c r="LI13" i="14"/>
  <c r="LJ13" i="14"/>
  <c r="LK13" i="14"/>
  <c r="LL13" i="14"/>
  <c r="LM13" i="14"/>
  <c r="LN13" i="14"/>
  <c r="LO13" i="14"/>
  <c r="LP13" i="14"/>
  <c r="LQ13" i="14"/>
  <c r="LR13" i="14"/>
  <c r="LS13" i="14"/>
  <c r="LT13" i="14"/>
  <c r="LU13" i="14"/>
  <c r="LV13" i="14"/>
  <c r="LW13" i="14"/>
  <c r="LX13" i="14"/>
  <c r="LY13" i="14"/>
  <c r="LZ13" i="14"/>
  <c r="MA13" i="14"/>
  <c r="LH14" i="14"/>
  <c r="LI14" i="14"/>
  <c r="LJ14" i="14"/>
  <c r="LK14" i="14"/>
  <c r="LL14" i="14"/>
  <c r="LM14" i="14"/>
  <c r="LN14" i="14"/>
  <c r="LO14" i="14"/>
  <c r="LP14" i="14"/>
  <c r="LQ14" i="14"/>
  <c r="LR14" i="14"/>
  <c r="LS14" i="14"/>
  <c r="LT14" i="14"/>
  <c r="LU14" i="14"/>
  <c r="LV14" i="14"/>
  <c r="LW14" i="14"/>
  <c r="LX14" i="14"/>
  <c r="LY14" i="14"/>
  <c r="LZ14" i="14"/>
  <c r="MA14" i="14"/>
  <c r="LH15" i="14"/>
  <c r="LI15" i="14"/>
  <c r="LJ15" i="14"/>
  <c r="LK15" i="14"/>
  <c r="LL15" i="14"/>
  <c r="LM15" i="14"/>
  <c r="LN15" i="14"/>
  <c r="LO15" i="14"/>
  <c r="LP15" i="14"/>
  <c r="LQ15" i="14"/>
  <c r="LR15" i="14"/>
  <c r="LS15" i="14"/>
  <c r="LT15" i="14"/>
  <c r="LU15" i="14"/>
  <c r="LV15" i="14"/>
  <c r="LW15" i="14"/>
  <c r="LX15" i="14"/>
  <c r="LY15" i="14"/>
  <c r="LZ15" i="14"/>
  <c r="MA15" i="14"/>
  <c r="LH16" i="14"/>
  <c r="LI16" i="14"/>
  <c r="LJ16" i="14"/>
  <c r="LK16" i="14"/>
  <c r="LL16" i="14"/>
  <c r="LM16" i="14"/>
  <c r="LN16" i="14"/>
  <c r="LO16" i="14"/>
  <c r="LP16" i="14"/>
  <c r="LQ16" i="14"/>
  <c r="LR16" i="14"/>
  <c r="LS16" i="14"/>
  <c r="LT16" i="14"/>
  <c r="LU16" i="14"/>
  <c r="LV16" i="14"/>
  <c r="LW16" i="14"/>
  <c r="LX16" i="14"/>
  <c r="LY16" i="14"/>
  <c r="LZ16" i="14"/>
  <c r="MA16" i="14"/>
  <c r="LH17" i="14"/>
  <c r="LI17" i="14"/>
  <c r="LJ17" i="14"/>
  <c r="LK17" i="14"/>
  <c r="LL17" i="14"/>
  <c r="LM17" i="14"/>
  <c r="LN17" i="14"/>
  <c r="LO17" i="14"/>
  <c r="LP17" i="14"/>
  <c r="LQ17" i="14"/>
  <c r="LR17" i="14"/>
  <c r="LS17" i="14"/>
  <c r="LT17" i="14"/>
  <c r="LU17" i="14"/>
  <c r="LV17" i="14"/>
  <c r="LW17" i="14"/>
  <c r="LX17" i="14"/>
  <c r="LY17" i="14"/>
  <c r="LZ17" i="14"/>
  <c r="MA17" i="14"/>
  <c r="LH18" i="14"/>
  <c r="LI18" i="14"/>
  <c r="LJ18" i="14"/>
  <c r="LK18" i="14"/>
  <c r="LL18" i="14"/>
  <c r="LM18" i="14"/>
  <c r="LN18" i="14"/>
  <c r="LO18" i="14"/>
  <c r="LP18" i="14"/>
  <c r="LQ18" i="14"/>
  <c r="LR18" i="14"/>
  <c r="LS18" i="14"/>
  <c r="LT18" i="14"/>
  <c r="LU18" i="14"/>
  <c r="LV18" i="14"/>
  <c r="LW18" i="14"/>
  <c r="LX18" i="14"/>
  <c r="LY18" i="14"/>
  <c r="LZ18" i="14"/>
  <c r="MA18" i="14"/>
  <c r="LH19" i="14"/>
  <c r="LI19" i="14"/>
  <c r="LJ19" i="14"/>
  <c r="LK19" i="14"/>
  <c r="LL19" i="14"/>
  <c r="LM19" i="14"/>
  <c r="LN19" i="14"/>
  <c r="LO19" i="14"/>
  <c r="LP19" i="14"/>
  <c r="LQ19" i="14"/>
  <c r="LR19" i="14"/>
  <c r="LS19" i="14"/>
  <c r="LT19" i="14"/>
  <c r="LU19" i="14"/>
  <c r="LV19" i="14"/>
  <c r="LW19" i="14"/>
  <c r="LX19" i="14"/>
  <c r="LY19" i="14"/>
  <c r="LZ19" i="14"/>
  <c r="MA19" i="14"/>
  <c r="LH20" i="14"/>
  <c r="LI20" i="14"/>
  <c r="LJ20" i="14"/>
  <c r="LK20" i="14"/>
  <c r="LL20" i="14"/>
  <c r="LM20" i="14"/>
  <c r="LN20" i="14"/>
  <c r="LO20" i="14"/>
  <c r="LP20" i="14"/>
  <c r="LQ20" i="14"/>
  <c r="LR20" i="14"/>
  <c r="LS20" i="14"/>
  <c r="LT20" i="14"/>
  <c r="LU20" i="14"/>
  <c r="LV20" i="14"/>
  <c r="LW20" i="14"/>
  <c r="LX20" i="14"/>
  <c r="LY20" i="14"/>
  <c r="LZ20" i="14"/>
  <c r="MA20" i="14"/>
  <c r="LG4" i="14"/>
  <c r="LG5" i="14"/>
  <c r="LG6" i="14"/>
  <c r="LG7" i="14"/>
  <c r="LG8" i="14"/>
  <c r="LG9" i="14"/>
  <c r="LG10" i="14"/>
  <c r="LG11" i="14"/>
  <c r="LG12" i="14"/>
  <c r="LG13" i="14"/>
  <c r="LG14" i="14"/>
  <c r="LG15" i="14"/>
  <c r="LG16" i="14"/>
  <c r="LG17" i="14"/>
  <c r="LG18" i="14"/>
  <c r="LG19" i="14"/>
  <c r="LG20" i="14"/>
  <c r="LG3" i="14"/>
  <c r="ACX26" i="16" l="1"/>
  <c r="ACZ26" i="16" s="1"/>
  <c r="ACX10" i="16"/>
  <c r="ACZ10" i="16" s="1"/>
  <c r="ACX25" i="16"/>
  <c r="ACZ25" i="16" s="1"/>
  <c r="ACX9" i="16"/>
  <c r="ACZ9" i="16" s="1"/>
  <c r="ACX20" i="16"/>
  <c r="ACZ20" i="16" s="1"/>
  <c r="ACX4" i="16"/>
  <c r="ACZ4" i="16" s="1"/>
  <c r="ACX15" i="16"/>
  <c r="ACZ15" i="16" s="1"/>
  <c r="ACX3" i="16"/>
  <c r="ACZ3" i="16" s="1"/>
  <c r="ACX22" i="16"/>
  <c r="ACZ22" i="16" s="1"/>
  <c r="ACX6" i="16"/>
  <c r="ACZ6" i="16" s="1"/>
  <c r="ACX21" i="16"/>
  <c r="ACZ21" i="16" s="1"/>
  <c r="ACX5" i="16"/>
  <c r="ACZ5" i="16" s="1"/>
  <c r="ACX16" i="16"/>
  <c r="ACZ16" i="16" s="1"/>
  <c r="ACX27" i="16"/>
  <c r="ACZ27" i="16" s="1"/>
  <c r="ACX11" i="16"/>
  <c r="ACZ11" i="16" s="1"/>
  <c r="ACX14" i="16"/>
  <c r="ACZ14" i="16" s="1"/>
  <c r="ACX8" i="16"/>
  <c r="ACZ8" i="16" s="1"/>
  <c r="ACX18" i="16"/>
  <c r="ACZ18" i="16" s="1"/>
  <c r="ACX17" i="16"/>
  <c r="ACZ17" i="16" s="1"/>
  <c r="ACX28" i="16"/>
  <c r="ACZ28" i="16" s="1"/>
  <c r="ACX12" i="16"/>
  <c r="ACZ12" i="16" s="1"/>
  <c r="ACX23" i="16"/>
  <c r="ACZ23" i="16" s="1"/>
  <c r="ACX7" i="16"/>
  <c r="ACZ7" i="16" s="1"/>
  <c r="ACX13" i="16"/>
  <c r="ACZ13" i="16" s="1"/>
  <c r="ACX24" i="16"/>
  <c r="ACZ24" i="16" s="1"/>
  <c r="ACX19" i="16"/>
  <c r="ACZ19" i="16" s="1"/>
  <c r="SN3" i="16"/>
  <c r="SD26" i="16"/>
  <c r="SW24" i="16"/>
  <c r="RP24" i="16"/>
  <c r="SJ9" i="16"/>
  <c r="SS16" i="16"/>
  <c r="SG22" i="16"/>
  <c r="RS20" i="16"/>
  <c r="SK23" i="16"/>
  <c r="SU6" i="16"/>
  <c r="RV14" i="16"/>
  <c r="RW5" i="16"/>
  <c r="RY19" i="16"/>
  <c r="SM25" i="16"/>
  <c r="RX23" i="16"/>
  <c r="SQ21" i="16"/>
  <c r="RJ21" i="16"/>
  <c r="SB19" i="16"/>
  <c r="RI11" i="16"/>
  <c r="SX24" i="16"/>
  <c r="SK20" i="16"/>
  <c r="RP25" i="16"/>
  <c r="SX8" i="16"/>
  <c r="SV3" i="16"/>
  <c r="RN28" i="16"/>
  <c r="SO25" i="16"/>
  <c r="RU20" i="16"/>
  <c r="RU28" i="16"/>
  <c r="SE17" i="16"/>
  <c r="RK12" i="16"/>
  <c r="RT11" i="16"/>
  <c r="SH12" i="16"/>
  <c r="RQ7" i="16"/>
  <c r="RY3" i="16"/>
  <c r="SR21" i="16"/>
  <c r="UI21" i="16" s="1"/>
  <c r="ST19" i="16"/>
  <c r="SA17" i="16"/>
  <c r="SC12" i="16"/>
  <c r="SV25" i="16"/>
  <c r="RO25" i="16"/>
  <c r="SF23" i="16"/>
  <c r="SP22" i="16"/>
  <c r="RR21" i="16"/>
  <c r="RH16" i="16"/>
  <c r="RM24" i="16"/>
  <c r="SL22" i="16"/>
  <c r="SI18" i="16"/>
  <c r="RL16" i="16"/>
  <c r="RZ11" i="16"/>
  <c r="SR9" i="16"/>
  <c r="SN5" i="16"/>
  <c r="SG3" i="16"/>
  <c r="SA20" i="16"/>
  <c r="SF13" i="16"/>
  <c r="SC27" i="16"/>
  <c r="RP27" i="16"/>
  <c r="SI22" i="16"/>
  <c r="SN16" i="16"/>
  <c r="RZ14" i="16"/>
  <c r="SI13" i="16"/>
  <c r="SR12" i="16"/>
  <c r="RJ16" i="16"/>
  <c r="SL13" i="16"/>
  <c r="RX11" i="16"/>
  <c r="SR18" i="16"/>
  <c r="RK18" i="16"/>
  <c r="TB18" i="16" s="1"/>
  <c r="RT17" i="16"/>
  <c r="SV14" i="16"/>
  <c r="RO14" i="16"/>
  <c r="RY13" i="16"/>
  <c r="SQ11" i="16"/>
  <c r="RJ11" i="16"/>
  <c r="RS10" i="16"/>
  <c r="SC9" i="16"/>
  <c r="RV10" i="16"/>
  <c r="SE9" i="16"/>
  <c r="SN8" i="16"/>
  <c r="SW7" i="16"/>
  <c r="RJ4" i="16"/>
  <c r="RJ3" i="16"/>
  <c r="RJ18" i="16"/>
  <c r="RI15" i="16"/>
  <c r="RX24" i="16"/>
  <c r="SK19" i="16"/>
  <c r="RO21" i="16"/>
  <c r="SC8" i="16"/>
  <c r="RO4" i="16"/>
  <c r="RH7" i="16"/>
  <c r="SF26" i="16"/>
  <c r="RR24" i="16"/>
  <c r="SD19" i="16"/>
  <c r="SW15" i="16"/>
  <c r="RS15" i="16"/>
  <c r="RN12" i="16"/>
  <c r="SG10" i="16"/>
  <c r="SM15" i="16"/>
  <c r="RZ6" i="16"/>
  <c r="SH5" i="16"/>
  <c r="SQ4" i="16"/>
  <c r="SQ26" i="16"/>
  <c r="SQ3" i="16"/>
  <c r="SH9" i="16"/>
  <c r="SQ8" i="16"/>
  <c r="RJ8" i="16"/>
  <c r="RT7" i="16"/>
  <c r="SC6" i="16"/>
  <c r="SC3" i="16"/>
  <c r="SK5" i="16"/>
  <c r="ST4" i="16"/>
  <c r="ST27" i="16"/>
  <c r="ST3" i="16"/>
  <c r="RM4" i="16"/>
  <c r="SJ25" i="16"/>
  <c r="SA26" i="16"/>
  <c r="SV26" i="16"/>
  <c r="RR8" i="16"/>
  <c r="RT4" i="16"/>
  <c r="TK4" i="16" s="1"/>
  <c r="SX3" i="16"/>
  <c r="RX5" i="16"/>
  <c r="RX25" i="16"/>
  <c r="RT25" i="16"/>
  <c r="RH14" i="16"/>
  <c r="RQ26" i="16"/>
  <c r="RW24" i="16"/>
  <c r="SO22" i="16"/>
  <c r="RQ21" i="16"/>
  <c r="SJ19" i="16"/>
  <c r="UA19" i="16" s="1"/>
  <c r="RL18" i="16"/>
  <c r="TC18" i="16" s="1"/>
  <c r="RY24" i="16"/>
  <c r="SC19" i="16"/>
  <c r="RZ15" i="16"/>
  <c r="SD11" i="16"/>
  <c r="RI7" i="16"/>
  <c r="SB28" i="16"/>
  <c r="SA27" i="16"/>
  <c r="SP20" i="16"/>
  <c r="RH27" i="16"/>
  <c r="SX27" i="16"/>
  <c r="RH22" i="16"/>
  <c r="RO28" i="16"/>
  <c r="RY26" i="16"/>
  <c r="RR25" i="16"/>
  <c r="SA24" i="16"/>
  <c r="SI23" i="16"/>
  <c r="SS22" i="16"/>
  <c r="RL22" i="16"/>
  <c r="RU21" i="16"/>
  <c r="SD20" i="16"/>
  <c r="SN19" i="16"/>
  <c r="SW18" i="16"/>
  <c r="RP18" i="16"/>
  <c r="RY17" i="16"/>
  <c r="SK24" i="16"/>
  <c r="SH22" i="16"/>
  <c r="SS20" i="16"/>
  <c r="SQ18" i="16"/>
  <c r="UH18" i="16" s="1"/>
  <c r="SK16" i="16"/>
  <c r="SI14" i="16"/>
  <c r="SK12" i="16"/>
  <c r="SU10" i="16"/>
  <c r="RO9" i="16"/>
  <c r="RR7" i="16"/>
  <c r="SI5" i="16"/>
  <c r="RK4" i="16"/>
  <c r="RK26" i="16"/>
  <c r="SJ28" i="16"/>
  <c r="RM27" i="16"/>
  <c r="RS28" i="16"/>
  <c r="SO26" i="16"/>
  <c r="RH25" i="16"/>
  <c r="SL28" i="16"/>
  <c r="SU27" i="16"/>
  <c r="RO27" i="16"/>
  <c r="RX26" i="16"/>
  <c r="SG25" i="16"/>
  <c r="SQ24" i="16"/>
  <c r="RI24" i="16"/>
  <c r="RR23" i="16"/>
  <c r="SA22" i="16"/>
  <c r="SJ21" i="16"/>
  <c r="ST20" i="16"/>
  <c r="RM20" i="16"/>
  <c r="ST18" i="16"/>
  <c r="UK18" i="16" s="1"/>
  <c r="RM18" i="16"/>
  <c r="RV17" i="16"/>
  <c r="SF16" i="16"/>
  <c r="SO15" i="16"/>
  <c r="SX14" i="16"/>
  <c r="RQ14" i="16"/>
  <c r="SA13" i="16"/>
  <c r="SJ12" i="16"/>
  <c r="SS11" i="16"/>
  <c r="RL11" i="16"/>
  <c r="SI16" i="16"/>
  <c r="SR15" i="16"/>
  <c r="RK15" i="16"/>
  <c r="RT14" i="16"/>
  <c r="SD13" i="16"/>
  <c r="SM12" i="16"/>
  <c r="SV11" i="16"/>
  <c r="RO11" i="16"/>
  <c r="RY10" i="16"/>
  <c r="RZ19" i="16"/>
  <c r="SJ18" i="16"/>
  <c r="SS17" i="16"/>
  <c r="RL17" i="16"/>
  <c r="RU16" i="16"/>
  <c r="SE15" i="16"/>
  <c r="SG28" i="16"/>
  <c r="RX28" i="16"/>
  <c r="SP26" i="16"/>
  <c r="SA28" i="16"/>
  <c r="SS26" i="16"/>
  <c r="RZ25" i="16"/>
  <c r="SI24" i="16"/>
  <c r="SR23" i="16"/>
  <c r="RK23" i="16"/>
  <c r="RT22" i="16"/>
  <c r="SC21" i="16"/>
  <c r="SM20" i="16"/>
  <c r="SV19" i="16"/>
  <c r="RO19" i="16"/>
  <c r="RX18" i="16"/>
  <c r="TO18" i="16" s="1"/>
  <c r="SH17" i="16"/>
  <c r="SO28" i="16"/>
  <c r="RQ23" i="16"/>
  <c r="RS21" i="16"/>
  <c r="RQ19" i="16"/>
  <c r="RS17" i="16"/>
  <c r="RM15" i="16"/>
  <c r="RO13" i="16"/>
  <c r="RV11" i="16"/>
  <c r="SB9" i="16"/>
  <c r="SH7" i="16"/>
  <c r="RJ6" i="16"/>
  <c r="SB4" i="16"/>
  <c r="SB3" i="16"/>
  <c r="SW28" i="16"/>
  <c r="SB25" i="16"/>
  <c r="SD27" i="16"/>
  <c r="RQ28" i="16"/>
  <c r="RO26" i="16"/>
  <c r="SL19" i="16"/>
  <c r="RO17" i="16"/>
  <c r="SM14" i="16"/>
  <c r="SL11" i="16"/>
  <c r="SR25" i="16"/>
  <c r="RK25" i="16"/>
  <c r="RT24" i="16"/>
  <c r="SB23" i="16"/>
  <c r="SK22" i="16"/>
  <c r="SU21" i="16"/>
  <c r="RN21" i="16"/>
  <c r="RW20" i="16"/>
  <c r="TN20" i="16" s="1"/>
  <c r="SG19" i="16"/>
  <c r="RH8" i="16"/>
  <c r="ST23" i="16"/>
  <c r="SD22" i="16"/>
  <c r="SW20" i="16"/>
  <c r="RV18" i="16"/>
  <c r="TM18" i="16" s="1"/>
  <c r="SP15" i="16"/>
  <c r="RS13" i="16"/>
  <c r="RQ11" i="16"/>
  <c r="SN9" i="16"/>
  <c r="RU8" i="16"/>
  <c r="RM7" i="16"/>
  <c r="SE5" i="16"/>
  <c r="RP28" i="16"/>
  <c r="SH26" i="16"/>
  <c r="RW28" i="16"/>
  <c r="SK26" i="16"/>
  <c r="RV25" i="16"/>
  <c r="SE24" i="16"/>
  <c r="SM23" i="16"/>
  <c r="SW22" i="16"/>
  <c r="RP22" i="16"/>
  <c r="RY21" i="16"/>
  <c r="SI20" i="16"/>
  <c r="SR19" i="16"/>
  <c r="RK19" i="16"/>
  <c r="RT18" i="16"/>
  <c r="SD17" i="16"/>
  <c r="SW25" i="16"/>
  <c r="SQ22" i="16"/>
  <c r="RK21" i="16"/>
  <c r="RI19" i="16"/>
  <c r="SW16" i="16"/>
  <c r="SU14" i="16"/>
  <c r="SS12" i="16"/>
  <c r="RM11" i="16"/>
  <c r="RT9" i="16"/>
  <c r="RZ7" i="16"/>
  <c r="SR5" i="16"/>
  <c r="RS4" i="16"/>
  <c r="RL28" i="16"/>
  <c r="RH26" i="16"/>
  <c r="SN27" i="16"/>
  <c r="RU26" i="16"/>
  <c r="RH10" i="16"/>
  <c r="SG26" i="16"/>
  <c r="SH28" i="16"/>
  <c r="RK27" i="16"/>
  <c r="SC25" i="16"/>
  <c r="SU23" i="16"/>
  <c r="SN22" i="16"/>
  <c r="RP21" i="16"/>
  <c r="SI19" i="16"/>
  <c r="RI18" i="16"/>
  <c r="SA16" i="16"/>
  <c r="SD14" i="16"/>
  <c r="SV12" i="16"/>
  <c r="RY11" i="16"/>
  <c r="RW15" i="16"/>
  <c r="RI13" i="16"/>
  <c r="RU10" i="16"/>
  <c r="SO17" i="16"/>
  <c r="SA15" i="16"/>
  <c r="RL13" i="16"/>
  <c r="SN10" i="16"/>
  <c r="RI10" i="16"/>
  <c r="SK7" i="16"/>
  <c r="RV5" i="16"/>
  <c r="RK3" i="16"/>
  <c r="SH27" i="16"/>
  <c r="RN19" i="16"/>
  <c r="RW18" i="16"/>
  <c r="SG17" i="16"/>
  <c r="SP16" i="16"/>
  <c r="RI16" i="16"/>
  <c r="RR15" i="16"/>
  <c r="SB14" i="16"/>
  <c r="SK13" i="16"/>
  <c r="ST12" i="16"/>
  <c r="RM12" i="16"/>
  <c r="RW11" i="16"/>
  <c r="SF10" i="16"/>
  <c r="TW10" i="16" s="1"/>
  <c r="SO9" i="16"/>
  <c r="SH10" i="16"/>
  <c r="SQ9" i="16"/>
  <c r="RJ9" i="16"/>
  <c r="TA9" i="16" s="1"/>
  <c r="RT8" i="16"/>
  <c r="SC7" i="16"/>
  <c r="SL6" i="16"/>
  <c r="SU5" i="16"/>
  <c r="SU3" i="16"/>
  <c r="SU22" i="16"/>
  <c r="RN5" i="16"/>
  <c r="RN27" i="16"/>
  <c r="RV4" i="16"/>
  <c r="RV27" i="16"/>
  <c r="SO3" i="16"/>
  <c r="SJ6" i="16"/>
  <c r="RL5" i="16"/>
  <c r="RL25" i="16"/>
  <c r="RW7" i="16"/>
  <c r="RI3" i="16"/>
  <c r="RH19" i="16"/>
  <c r="SY19" i="16" s="1"/>
  <c r="SR27" i="16"/>
  <c r="RN25" i="16"/>
  <c r="SE23" i="16"/>
  <c r="SX21" i="16"/>
  <c r="RZ20" i="16"/>
  <c r="SS18" i="16"/>
  <c r="RU17" i="16"/>
  <c r="RZ22" i="16"/>
  <c r="SF17" i="16"/>
  <c r="SB13" i="16"/>
  <c r="SV9" i="16"/>
  <c r="SJ4" i="16"/>
  <c r="RX27" i="16"/>
  <c r="RH5" i="16"/>
  <c r="RH4" i="16"/>
  <c r="ST25" i="16"/>
  <c r="RV24" i="16"/>
  <c r="RW22" i="16"/>
  <c r="SP18" i="16"/>
  <c r="SR16" i="16"/>
  <c r="RT15" i="16"/>
  <c r="RV13" i="16"/>
  <c r="SU16" i="16"/>
  <c r="SG14" i="16"/>
  <c r="RR12" i="16"/>
  <c r="ST9" i="16"/>
  <c r="SX16" i="16"/>
  <c r="SJ14" i="16"/>
  <c r="SL12" i="16"/>
  <c r="RX10" i="16"/>
  <c r="RS9" i="16"/>
  <c r="ST6" i="16"/>
  <c r="SE4" i="16"/>
  <c r="SE3" i="16"/>
  <c r="SE26" i="16"/>
  <c r="SB20" i="16"/>
  <c r="RN18" i="16"/>
  <c r="SH15" i="16"/>
  <c r="TY15" i="16" s="1"/>
  <c r="RK13" i="16"/>
  <c r="RN26" i="16"/>
  <c r="RW25" i="16"/>
  <c r="SF24" i="16"/>
  <c r="SO23" i="16"/>
  <c r="SX22" i="16"/>
  <c r="RQ22" i="16"/>
  <c r="RZ21" i="16"/>
  <c r="SJ20" i="16"/>
  <c r="SS19" i="16"/>
  <c r="RL19" i="16"/>
  <c r="SC24" i="16"/>
  <c r="RM23" i="16"/>
  <c r="SE21" i="16"/>
  <c r="RU19" i="16"/>
  <c r="SO16" i="16"/>
  <c r="UF16" i="16" s="1"/>
  <c r="RR14" i="16"/>
  <c r="ST11" i="16"/>
  <c r="RR10" i="16"/>
  <c r="SS8" i="16"/>
  <c r="SL7" i="16"/>
  <c r="RO6" i="16"/>
  <c r="SF4" i="16"/>
  <c r="SF3" i="16"/>
  <c r="SF25" i="16"/>
  <c r="SO20" i="16"/>
  <c r="SM18" i="16"/>
  <c r="RT16" i="16"/>
  <c r="SJ13" i="16"/>
  <c r="RV26" i="16"/>
  <c r="SE25" i="16"/>
  <c r="SN24" i="16"/>
  <c r="SW23" i="16"/>
  <c r="RP23" i="16"/>
  <c r="RY22" i="16"/>
  <c r="SH21" i="16"/>
  <c r="SR20" i="16"/>
  <c r="RK20" i="16"/>
  <c r="RT19" i="16"/>
  <c r="SO24" i="16"/>
  <c r="RY23" i="16"/>
  <c r="SV21" i="16"/>
  <c r="SX19" i="16"/>
  <c r="RW17" i="16"/>
  <c r="SQ14" i="16"/>
  <c r="RT12" i="16"/>
  <c r="SI10" i="16"/>
  <c r="RX9" i="16"/>
  <c r="ST7" i="16"/>
  <c r="SA6" i="16"/>
  <c r="SV4" i="16"/>
  <c r="RX3" i="16"/>
  <c r="RT28" i="16"/>
  <c r="SL26" i="16"/>
  <c r="UC26" i="16" s="1"/>
  <c r="SW27" i="16"/>
  <c r="SC26" i="16"/>
  <c r="RH17" i="16"/>
  <c r="SD28" i="16"/>
  <c r="SM27" i="16"/>
  <c r="SW26" i="16"/>
  <c r="RP26" i="16"/>
  <c r="RY25" i="16"/>
  <c r="SH24" i="16"/>
  <c r="SQ23" i="16"/>
  <c r="RJ23" i="16"/>
  <c r="RS22" i="16"/>
  <c r="SB21" i="16"/>
  <c r="SL20" i="16"/>
  <c r="SU19" i="16"/>
  <c r="UL19" i="16" s="1"/>
  <c r="SL18" i="16"/>
  <c r="SU17" i="16"/>
  <c r="RN17" i="16"/>
  <c r="RW16" i="16"/>
  <c r="SG15" i="16"/>
  <c r="SP14" i="16"/>
  <c r="RI14" i="16"/>
  <c r="RR13" i="16"/>
  <c r="SB12" i="16"/>
  <c r="SK11" i="16"/>
  <c r="ST10" i="16"/>
  <c r="RZ16" i="16"/>
  <c r="SJ15" i="16"/>
  <c r="SS14" i="16"/>
  <c r="RL14" i="16"/>
  <c r="RU13" i="16"/>
  <c r="SE12" i="16"/>
  <c r="SN11" i="16"/>
  <c r="SW10" i="16"/>
  <c r="RP10" i="16"/>
  <c r="RR19" i="16"/>
  <c r="TI19" i="16" s="1"/>
  <c r="SA18" i="16"/>
  <c r="SK17" i="16"/>
  <c r="ST16" i="16"/>
  <c r="RM16" i="16"/>
  <c r="RV15" i="16"/>
  <c r="SF14" i="16"/>
  <c r="SO13" i="16"/>
  <c r="SX12" i="16"/>
  <c r="RQ12" i="16"/>
  <c r="SA11" i="16"/>
  <c r="SJ10" i="16"/>
  <c r="SS9" i="16"/>
  <c r="SL10" i="16"/>
  <c r="SU9" i="16"/>
  <c r="RN9" i="16"/>
  <c r="RX8" i="16"/>
  <c r="SG7" i="16"/>
  <c r="SP6" i="16"/>
  <c r="SP3" i="16"/>
  <c r="RI6" i="16"/>
  <c r="RR5" i="16"/>
  <c r="RZ4" i="16"/>
  <c r="RZ27" i="16"/>
  <c r="RZ3" i="16"/>
  <c r="SI3" i="16"/>
  <c r="RQ9" i="16"/>
  <c r="SA8" i="16"/>
  <c r="SJ7" i="16"/>
  <c r="SS6" i="16"/>
  <c r="RM6" i="16"/>
  <c r="RU5" i="16"/>
  <c r="SD4" i="16"/>
  <c r="SD3" i="16"/>
  <c r="SL3" i="16"/>
  <c r="RI28" i="16"/>
  <c r="RJ27" i="16"/>
  <c r="SM26" i="16"/>
  <c r="RS26" i="16"/>
  <c r="RT3" i="16"/>
  <c r="RU3" i="16"/>
  <c r="SK3" i="16"/>
  <c r="RM3" i="16"/>
  <c r="RH28" i="16"/>
  <c r="RQ3" i="16"/>
  <c r="RP6" i="16"/>
  <c r="TG6" i="16" s="1"/>
  <c r="RV3" i="16"/>
  <c r="RV9" i="16"/>
  <c r="SW6" i="16"/>
  <c r="SH4" i="16"/>
  <c r="SH3" i="16"/>
  <c r="SS25" i="16"/>
  <c r="RV22" i="16"/>
  <c r="SD15" i="16"/>
  <c r="SW12" i="16"/>
  <c r="RP8" i="16"/>
  <c r="RI22" i="16"/>
  <c r="RV7" i="16"/>
  <c r="SU28" i="16"/>
  <c r="SL25" i="16"/>
  <c r="ST28" i="16"/>
  <c r="RW27" i="16"/>
  <c r="RI25" i="16"/>
  <c r="RZ23" i="16"/>
  <c r="SS21" i="16"/>
  <c r="UJ21" i="16" s="1"/>
  <c r="RL21" i="16"/>
  <c r="RU18" i="16"/>
  <c r="RP15" i="16"/>
  <c r="SQ16" i="16"/>
  <c r="SC14" i="16"/>
  <c r="SU12" i="16"/>
  <c r="SP9" i="16"/>
  <c r="SD16" i="16"/>
  <c r="SA7" i="16"/>
  <c r="SS5" i="16"/>
  <c r="SS3" i="16"/>
  <c r="SO27" i="16"/>
  <c r="SN28" i="16"/>
  <c r="RQ27" i="16"/>
  <c r="SI28" i="16"/>
  <c r="RT27" i="16"/>
  <c r="SH25" i="16"/>
  <c r="SR24" i="16"/>
  <c r="RJ24" i="16"/>
  <c r="RS23" i="16"/>
  <c r="SB22" i="16"/>
  <c r="SL21" i="16"/>
  <c r="SU20" i="16"/>
  <c r="RN20" i="16"/>
  <c r="RW19" i="16"/>
  <c r="SG18" i="16"/>
  <c r="SP17" i="16"/>
  <c r="RH20" i="16"/>
  <c r="SP23" i="16"/>
  <c r="SI21" i="16"/>
  <c r="SP19" i="16"/>
  <c r="SR17" i="16"/>
  <c r="SL15" i="16"/>
  <c r="SN13" i="16"/>
  <c r="SP11" i="16"/>
  <c r="RN10" i="16"/>
  <c r="RY8" i="16"/>
  <c r="SE6" i="16"/>
  <c r="TV6" i="16" s="1"/>
  <c r="SR4" i="16"/>
  <c r="SR3" i="16"/>
  <c r="RH23" i="16"/>
  <c r="SS27" i="16"/>
  <c r="RH18" i="16"/>
  <c r="SF27" i="16"/>
  <c r="RM26" i="16"/>
  <c r="RH9" i="16"/>
  <c r="RV28" i="16"/>
  <c r="SE27" i="16"/>
  <c r="SN26" i="16"/>
  <c r="SX25" i="16"/>
  <c r="RQ25" i="16"/>
  <c r="RZ24" i="16"/>
  <c r="SH23" i="16"/>
  <c r="SR22" i="16"/>
  <c r="RK22" i="16"/>
  <c r="RT21" i="16"/>
  <c r="SC20" i="16"/>
  <c r="SM19" i="16"/>
  <c r="SC18" i="16"/>
  <c r="SM17" i="16"/>
  <c r="SV16" i="16"/>
  <c r="RO16" i="16"/>
  <c r="RX15" i="16"/>
  <c r="SH14" i="16"/>
  <c r="SQ13" i="16"/>
  <c r="RJ13" i="16"/>
  <c r="RS12" i="16"/>
  <c r="SC11" i="16"/>
  <c r="RI17" i="16"/>
  <c r="SZ17" i="16" s="1"/>
  <c r="RR16" i="16"/>
  <c r="SB15" i="16"/>
  <c r="SK14" i="16"/>
  <c r="ST13" i="16"/>
  <c r="RM13" i="16"/>
  <c r="RW12" i="16"/>
  <c r="SF11" i="16"/>
  <c r="SO10" i="16"/>
  <c r="SX9" i="16"/>
  <c r="RJ19" i="16"/>
  <c r="RS18" i="16"/>
  <c r="TJ18" i="16" s="1"/>
  <c r="SB17" i="16"/>
  <c r="SL16" i="16"/>
  <c r="SU15" i="16"/>
  <c r="RN15" i="16"/>
  <c r="RH11" i="16"/>
  <c r="SG27" i="16"/>
  <c r="RH6" i="16"/>
  <c r="SJ27" i="16"/>
  <c r="RI26" i="16"/>
  <c r="RJ25" i="16"/>
  <c r="RS24" i="16"/>
  <c r="SA23" i="16"/>
  <c r="SJ22" i="16"/>
  <c r="ST21" i="16"/>
  <c r="RM21" i="16"/>
  <c r="RV20" i="16"/>
  <c r="SE19" i="16"/>
  <c r="SO18" i="16"/>
  <c r="SX17" i="16"/>
  <c r="RQ17" i="16"/>
  <c r="RQ24" i="16"/>
  <c r="RR22" i="16"/>
  <c r="RX20" i="16"/>
  <c r="RR18" i="16"/>
  <c r="RP16" i="16"/>
  <c r="RN14" i="16"/>
  <c r="RP12" i="16"/>
  <c r="SE10" i="16"/>
  <c r="SO8" i="16"/>
  <c r="SQ6" i="16"/>
  <c r="RS5" i="16"/>
  <c r="SJ3" i="16"/>
  <c r="RW3" i="16"/>
  <c r="SP27" i="16"/>
  <c r="RR27" i="16"/>
  <c r="RM28" i="16"/>
  <c r="TD28" i="16" s="1"/>
  <c r="SN25" i="16"/>
  <c r="SC28" i="16"/>
  <c r="SS28" i="16"/>
  <c r="RZ18" i="16"/>
  <c r="SX15" i="16"/>
  <c r="RX13" i="16"/>
  <c r="RR26" i="16"/>
  <c r="SA25" i="16"/>
  <c r="SJ24" i="16"/>
  <c r="SS23" i="16"/>
  <c r="RL23" i="16"/>
  <c r="RU22" i="16"/>
  <c r="SD21" i="16"/>
  <c r="SN20" i="16"/>
  <c r="SW19" i="16"/>
  <c r="RP19" i="16"/>
  <c r="SG24" i="16"/>
  <c r="RU23" i="16"/>
  <c r="SN21" i="16"/>
  <c r="SH19" i="16"/>
  <c r="RK17" i="16"/>
  <c r="SE14" i="16"/>
  <c r="RH13" i="16"/>
  <c r="RZ28" i="16"/>
  <c r="SI27" i="16"/>
  <c r="SR26" i="16"/>
  <c r="RL26" i="16"/>
  <c r="RU25" i="16"/>
  <c r="SD24" i="16"/>
  <c r="SL23" i="16"/>
  <c r="SV22" i="16"/>
  <c r="RO22" i="16"/>
  <c r="TF22" i="16" s="1"/>
  <c r="RX21" i="16"/>
  <c r="SG20" i="16"/>
  <c r="SQ19" i="16"/>
  <c r="SH18" i="16"/>
  <c r="SQ17" i="16"/>
  <c r="RJ17" i="16"/>
  <c r="RS16" i="16"/>
  <c r="SC15" i="16"/>
  <c r="SL14" i="16"/>
  <c r="RO3" i="16"/>
  <c r="RN3" i="16"/>
  <c r="RW26" i="16"/>
  <c r="RL3" i="16"/>
  <c r="RS3" i="16"/>
  <c r="RL12" i="16"/>
  <c r="SA10" i="16"/>
  <c r="RK9" i="16"/>
  <c r="SP7" i="16"/>
  <c r="RW6" i="16"/>
  <c r="SN4" i="16"/>
  <c r="UE4" i="16" s="1"/>
  <c r="SV28" i="16"/>
  <c r="RY27" i="16"/>
  <c r="SQ28" i="16"/>
  <c r="SB27" i="16"/>
  <c r="SP25" i="16"/>
  <c r="SV24" i="16"/>
  <c r="RO24" i="16"/>
  <c r="RW23" i="16"/>
  <c r="SF22" i="16"/>
  <c r="SP21" i="16"/>
  <c r="RI21" i="16"/>
  <c r="RR20" i="16"/>
  <c r="SA19" i="16"/>
  <c r="SK18" i="16"/>
  <c r="UB18" i="16" s="1"/>
  <c r="ST17" i="16"/>
  <c r="RM17" i="16"/>
  <c r="SX23" i="16"/>
  <c r="RJ22" i="16"/>
  <c r="RL20" i="16"/>
  <c r="SV17" i="16"/>
  <c r="ST15" i="16"/>
  <c r="SR13" i="16"/>
  <c r="SX11" i="16"/>
  <c r="RW10" i="16"/>
  <c r="SG8" i="16"/>
  <c r="SM6" i="16"/>
  <c r="UD6" i="16" s="1"/>
  <c r="RJ5" i="16"/>
  <c r="SP28" i="16"/>
  <c r="RJ28" i="16"/>
  <c r="RS27" i="16"/>
  <c r="SB26" i="16"/>
  <c r="SK25" i="16"/>
  <c r="SU24" i="16"/>
  <c r="RN24" i="16"/>
  <c r="RV23" i="16"/>
  <c r="SE22" i="16"/>
  <c r="SO21" i="16"/>
  <c r="SX20" i="16"/>
  <c r="RQ20" i="16"/>
  <c r="SX18" i="16"/>
  <c r="UO18" i="16" s="1"/>
  <c r="RQ18" i="16"/>
  <c r="TH18" i="16" s="1"/>
  <c r="RZ17" i="16"/>
  <c r="SJ16" i="16"/>
  <c r="SS15" i="16"/>
  <c r="RL15" i="16"/>
  <c r="RU14" i="16"/>
  <c r="SE13" i="16"/>
  <c r="SN12" i="16"/>
  <c r="SW11" i="16"/>
  <c r="RP11" i="16"/>
  <c r="SM16" i="16"/>
  <c r="SV15" i="16"/>
  <c r="RO15" i="16"/>
  <c r="RY14" i="16"/>
  <c r="SH13" i="16"/>
  <c r="SQ12" i="16"/>
  <c r="RJ12" i="16"/>
  <c r="RS11" i="16"/>
  <c r="SC10" i="16"/>
  <c r="SN14" i="16"/>
  <c r="SW13" i="16"/>
  <c r="RP13" i="16"/>
  <c r="RZ12" i="16"/>
  <c r="SI11" i="16"/>
  <c r="SR10" i="16"/>
  <c r="RK10" i="16"/>
  <c r="RU9" i="16"/>
  <c r="TL9" i="16" s="1"/>
  <c r="RM10" i="16"/>
  <c r="RW9" i="16"/>
  <c r="SF8" i="16"/>
  <c r="SO7" i="16"/>
  <c r="SX6" i="16"/>
  <c r="RR6" i="16"/>
  <c r="RZ5" i="16"/>
  <c r="SI4" i="16"/>
  <c r="RZ9" i="16"/>
  <c r="SI8" i="16"/>
  <c r="SR7" i="16"/>
  <c r="RK7" i="16"/>
  <c r="RU6" i="16"/>
  <c r="SC5" i="16"/>
  <c r="SL4" i="16"/>
  <c r="RL24" i="16"/>
  <c r="RL8" i="16"/>
  <c r="SE8" i="16"/>
  <c r="RQ6" i="16"/>
  <c r="SI26" i="16"/>
  <c r="TZ26" i="16" s="1"/>
  <c r="SK28" i="16"/>
  <c r="RP20" i="16"/>
  <c r="SN17" i="16"/>
  <c r="RU15" i="16"/>
  <c r="SO12" i="16"/>
  <c r="RJ26" i="16"/>
  <c r="RS25" i="16"/>
  <c r="SB24" i="16"/>
  <c r="SJ23" i="16"/>
  <c r="ST22" i="16"/>
  <c r="RM22" i="16"/>
  <c r="RV21" i="16"/>
  <c r="SE20" i="16"/>
  <c r="SO19" i="16"/>
  <c r="RH24" i="16"/>
  <c r="RU24" i="16"/>
  <c r="RI23" i="16"/>
  <c r="RW21" i="16"/>
  <c r="SU18" i="16"/>
  <c r="RX16" i="16"/>
  <c r="SV13" i="16"/>
  <c r="SH11" i="16"/>
  <c r="RJ10" i="16"/>
  <c r="SK8" i="16"/>
  <c r="SD7" i="16"/>
  <c r="SV5" i="16"/>
  <c r="RW4" i="16"/>
  <c r="SN7" i="16"/>
  <c r="RY5" i="16"/>
  <c r="RZ8" i="16"/>
  <c r="SI7" i="16"/>
  <c r="SR6" i="16"/>
  <c r="RK6" i="16"/>
  <c r="RT5" i="16"/>
  <c r="SC4" i="16"/>
  <c r="TT4" i="16" s="1"/>
  <c r="SD9" i="16"/>
  <c r="SM8" i="16"/>
  <c r="SV7" i="16"/>
  <c r="RO7" i="16"/>
  <c r="RY6" i="16"/>
  <c r="SG5" i="16"/>
  <c r="SP4" i="16"/>
  <c r="RL9" i="16"/>
  <c r="RV8" i="16"/>
  <c r="SE7" i="16"/>
  <c r="SN6" i="16"/>
  <c r="SW5" i="16"/>
  <c r="RP5" i="16"/>
  <c r="RX4" i="16"/>
  <c r="SF12" i="16"/>
  <c r="RN16" i="16"/>
  <c r="SP13" i="16"/>
  <c r="UG13" i="16" s="1"/>
  <c r="SB11" i="16"/>
  <c r="RV19" i="16"/>
  <c r="RX17" i="16"/>
  <c r="RJ15" i="16"/>
  <c r="RU12" i="16"/>
  <c r="SW9" i="16"/>
  <c r="SI9" i="16"/>
  <c r="RU7" i="16"/>
  <c r="SU4" i="16"/>
  <c r="RM8" i="16"/>
  <c r="SO5" i="16"/>
  <c r="SR28" i="16"/>
  <c r="RU27" i="16"/>
  <c r="SM28" i="16"/>
  <c r="SX26" i="16"/>
  <c r="SA4" i="16"/>
  <c r="SH8" i="16"/>
  <c r="SQ7" i="16"/>
  <c r="RJ7" i="16"/>
  <c r="RT6" i="16"/>
  <c r="SB5" i="16"/>
  <c r="SK4" i="16"/>
  <c r="SK27" i="16"/>
  <c r="RK28" i="16"/>
  <c r="RH21" i="16"/>
  <c r="SQ27" i="16"/>
  <c r="RT26" i="16"/>
  <c r="SL24" i="16"/>
  <c r="RN23" i="16"/>
  <c r="TE23" i="16" s="1"/>
  <c r="SW21" i="16"/>
  <c r="RY20" i="16"/>
  <c r="RY18" i="16"/>
  <c r="TP18" i="16" s="1"/>
  <c r="RR17" i="16"/>
  <c r="SK15" i="16"/>
  <c r="SM13" i="16"/>
  <c r="RO12" i="16"/>
  <c r="SE16" i="16"/>
  <c r="RP14" i="16"/>
  <c r="SR11" i="16"/>
  <c r="SV18" i="16"/>
  <c r="UM18" i="16" s="1"/>
  <c r="SH16" i="16"/>
  <c r="RS14" i="16"/>
  <c r="SU11" i="16"/>
  <c r="SG9" i="16"/>
  <c r="SR8" i="16"/>
  <c r="SD6" i="16"/>
  <c r="RN4" i="16"/>
  <c r="SD8" i="16"/>
  <c r="SF6" i="16"/>
  <c r="RP4" i="16"/>
  <c r="SL27" i="16"/>
  <c r="SF28" i="16"/>
  <c r="RI27" i="16"/>
  <c r="SE28" i="16"/>
  <c r="RL27" i="16"/>
  <c r="SD25" i="16"/>
  <c r="SM24" i="16"/>
  <c r="SV23" i="16"/>
  <c r="RO23" i="16"/>
  <c r="RX22" i="16"/>
  <c r="SG21" i="16"/>
  <c r="SQ20" i="16"/>
  <c r="RJ20" i="16"/>
  <c r="RS19" i="16"/>
  <c r="SB18" i="16"/>
  <c r="SL17" i="16"/>
  <c r="RH12" i="16"/>
  <c r="SC23" i="16"/>
  <c r="SA21" i="16"/>
  <c r="SD18" i="16"/>
  <c r="TU18" i="16" s="1"/>
  <c r="SC16" i="16"/>
  <c r="SA14" i="16"/>
  <c r="RY12" i="16"/>
  <c r="SM10" i="16"/>
  <c r="SW8" i="16"/>
  <c r="RS6" i="16"/>
  <c r="RH15" i="16"/>
  <c r="ST26" i="16"/>
  <c r="SU25" i="16"/>
  <c r="RR28" i="16"/>
  <c r="SJ26" i="16"/>
  <c r="RM25" i="16"/>
  <c r="SD23" i="16"/>
  <c r="SF21" i="16"/>
  <c r="RI20" i="16"/>
  <c r="SI17" i="16"/>
  <c r="RK16" i="16"/>
  <c r="RM14" i="16"/>
  <c r="SO11" i="16"/>
  <c r="SN15" i="16"/>
  <c r="RZ13" i="16"/>
  <c r="TQ13" i="16" s="1"/>
  <c r="RK11" i="16"/>
  <c r="SF18" i="16"/>
  <c r="SQ15" i="16"/>
  <c r="SS13" i="16"/>
  <c r="RN11" i="16"/>
  <c r="RZ10" i="16"/>
  <c r="RK8" i="16"/>
  <c r="SM5" i="16"/>
  <c r="SA3" i="16"/>
  <c r="SM7" i="16"/>
  <c r="SW4" i="16"/>
  <c r="UN4" i="16" s="1"/>
  <c r="SN18" i="16"/>
  <c r="SW17" i="16"/>
  <c r="RP17" i="16"/>
  <c r="RY16" i="16"/>
  <c r="SI15" i="16"/>
  <c r="SR14" i="16"/>
  <c r="RK14" i="16"/>
  <c r="RT13" i="16"/>
  <c r="SD12" i="16"/>
  <c r="SM11" i="16"/>
  <c r="SV10" i="16"/>
  <c r="RO10" i="16"/>
  <c r="RY9" i="16"/>
  <c r="RQ10" i="16"/>
  <c r="SA9" i="16"/>
  <c r="TR9" i="16" s="1"/>
  <c r="SJ8" i="16"/>
  <c r="SS7" i="16"/>
  <c r="RL7" i="16"/>
  <c r="RV6" i="16"/>
  <c r="SD5" i="16"/>
  <c r="SM4" i="16"/>
  <c r="SL5" i="16"/>
  <c r="RN8" i="16"/>
  <c r="SP5" i="16"/>
  <c r="SL9" i="16"/>
  <c r="SU13" i="16"/>
  <c r="RN13" i="16"/>
  <c r="RX12" i="16"/>
  <c r="SG11" i="16"/>
  <c r="SP10" i="16"/>
  <c r="RV16" i="16"/>
  <c r="SF15" i="16"/>
  <c r="SO14" i="16"/>
  <c r="SX13" i="16"/>
  <c r="RQ13" i="16"/>
  <c r="SA12" i="16"/>
  <c r="SJ11" i="16"/>
  <c r="SS10" i="16"/>
  <c r="RL10" i="16"/>
  <c r="RW14" i="16"/>
  <c r="SG13" i="16"/>
  <c r="TX13" i="16" s="1"/>
  <c r="SP12" i="16"/>
  <c r="RI12" i="16"/>
  <c r="RR11" i="16"/>
  <c r="SB10" i="16"/>
  <c r="TS10" i="16" s="1"/>
  <c r="SK9" i="16"/>
  <c r="SD10" i="16"/>
  <c r="SM9" i="16"/>
  <c r="SV8" i="16"/>
  <c r="RO8" i="16"/>
  <c r="RY7" i="16"/>
  <c r="SH6" i="16"/>
  <c r="SQ5" i="16"/>
  <c r="RI5" i="16"/>
  <c r="RR4" i="16"/>
  <c r="RI9" i="16"/>
  <c r="RS8" i="16"/>
  <c r="SB7" i="16"/>
  <c r="SK6" i="16"/>
  <c r="ST5" i="16"/>
  <c r="RM5" i="16"/>
  <c r="RU4" i="16"/>
  <c r="RR3" i="16"/>
  <c r="SF20" i="16"/>
  <c r="SA5" i="16"/>
  <c r="RX7" i="16"/>
  <c r="SX4" i="16"/>
  <c r="RY28" i="16"/>
  <c r="RM19" i="16"/>
  <c r="SG16" i="16"/>
  <c r="RJ14" i="16"/>
  <c r="RZ26" i="16"/>
  <c r="SI25" i="16"/>
  <c r="SS24" i="16"/>
  <c r="RK24" i="16"/>
  <c r="RT23" i="16"/>
  <c r="SC22" i="16"/>
  <c r="SM21" i="16"/>
  <c r="SV20" i="16"/>
  <c r="RO20" i="16"/>
  <c r="RX19" i="16"/>
  <c r="ST24" i="16"/>
  <c r="SG23" i="16"/>
  <c r="RN22" i="16"/>
  <c r="RT20" i="16"/>
  <c r="SJ17" i="16"/>
  <c r="RQ15" i="16"/>
  <c r="SG12" i="16"/>
  <c r="SQ10" i="16"/>
  <c r="SF9" i="16"/>
  <c r="SX7" i="16"/>
  <c r="SI6" i="16"/>
  <c r="RO5" i="16"/>
  <c r="SU8" i="16"/>
  <c r="SG6" i="16"/>
  <c r="RQ4" i="16"/>
  <c r="SP8" i="16"/>
  <c r="RI8" i="16"/>
  <c r="RS7" i="16"/>
  <c r="SB6" i="16"/>
  <c r="SJ5" i="16"/>
  <c r="SS4" i="16"/>
  <c r="RL4" i="16"/>
  <c r="RP3" i="16"/>
  <c r="RM9" i="16"/>
  <c r="RW8" i="16"/>
  <c r="SF7" i="16"/>
  <c r="SO6" i="16"/>
  <c r="SX5" i="16"/>
  <c r="RQ5" i="16"/>
  <c r="RY4" i="16"/>
  <c r="SL8" i="16"/>
  <c r="SU7" i="16"/>
  <c r="RN7" i="16"/>
  <c r="RX6" i="16"/>
  <c r="SF5" i="16"/>
  <c r="SO4" i="16"/>
  <c r="SW3" i="16"/>
  <c r="ST14" i="16"/>
  <c r="SX10" i="16"/>
  <c r="SW14" i="16"/>
  <c r="SI12" i="16"/>
  <c r="SK10" i="16"/>
  <c r="RO18" i="16"/>
  <c r="RQ16" i="16"/>
  <c r="SC13" i="16"/>
  <c r="SE11" i="16"/>
  <c r="RP9" i="16"/>
  <c r="SB8" i="16"/>
  <c r="RN6" i="16"/>
  <c r="SM3" i="16"/>
  <c r="ST8" i="16"/>
  <c r="SV6" i="16"/>
  <c r="SG4" i="16"/>
  <c r="NR13" i="14"/>
  <c r="NT13" i="14" s="1"/>
  <c r="NR9" i="14"/>
  <c r="NT9" i="14" s="1"/>
  <c r="NR19" i="14"/>
  <c r="NT19" i="14" s="1"/>
  <c r="NR15" i="14"/>
  <c r="NT15" i="14" s="1"/>
  <c r="NR11" i="14"/>
  <c r="NT11" i="14" s="1"/>
  <c r="NR7" i="14"/>
  <c r="NT7" i="14" s="1"/>
  <c r="NR3" i="14"/>
  <c r="NT3" i="14" s="1"/>
  <c r="NR17" i="14"/>
  <c r="NT17" i="14" s="1"/>
  <c r="NR5" i="14"/>
  <c r="NT5" i="14" s="1"/>
  <c r="NR20" i="14"/>
  <c r="NT20" i="14" s="1"/>
  <c r="NR16" i="14"/>
  <c r="NT16" i="14" s="1"/>
  <c r="NR12" i="14"/>
  <c r="NT12" i="14" s="1"/>
  <c r="NR8" i="14"/>
  <c r="NT8" i="14" s="1"/>
  <c r="NR4" i="14"/>
  <c r="NT4" i="14" s="1"/>
  <c r="NR18" i="14"/>
  <c r="NT18" i="14" s="1"/>
  <c r="NR14" i="14"/>
  <c r="NT14" i="14" s="1"/>
  <c r="NR10" i="14"/>
  <c r="NT10" i="14" s="1"/>
  <c r="NR6" i="14"/>
  <c r="NT6" i="14" s="1"/>
  <c r="GQ3" i="14"/>
  <c r="GT3" i="14"/>
  <c r="HC3" i="14"/>
  <c r="HA6" i="14"/>
  <c r="GS10" i="14"/>
  <c r="GP11" i="14"/>
  <c r="GW11" i="14"/>
  <c r="GY11" i="14"/>
  <c r="GN12" i="14"/>
  <c r="GZ14" i="14"/>
  <c r="GO15" i="14"/>
  <c r="GX15" i="14"/>
  <c r="HB15" i="14"/>
  <c r="GV17" i="14"/>
  <c r="GK18" i="14"/>
  <c r="GM18" i="14"/>
  <c r="GR18" i="14"/>
  <c r="GJ20" i="14"/>
  <c r="GL20" i="14"/>
  <c r="GU20" i="14"/>
  <c r="GI15" i="14"/>
  <c r="EH7" i="14" l="1"/>
  <c r="HO7" i="14" s="1"/>
  <c r="DX4" i="14"/>
  <c r="HE4" i="14" s="1"/>
  <c r="EN20" i="14"/>
  <c r="HU20" i="14" s="1"/>
  <c r="EJ20" i="14"/>
  <c r="HQ20" i="14" s="1"/>
  <c r="EF20" i="14"/>
  <c r="EB20" i="14"/>
  <c r="HI20" i="14" s="1"/>
  <c r="ER19" i="14"/>
  <c r="HY19" i="14" s="1"/>
  <c r="EM19" i="14"/>
  <c r="HT19" i="14" s="1"/>
  <c r="EI19" i="14"/>
  <c r="EE19" i="14"/>
  <c r="HL19" i="14" s="1"/>
  <c r="EA19" i="14"/>
  <c r="HH19" i="14" s="1"/>
  <c r="EQ18" i="14"/>
  <c r="HX18" i="14" s="1"/>
  <c r="EL18" i="14"/>
  <c r="HS18" i="14" s="1"/>
  <c r="EH18" i="14"/>
  <c r="HO18" i="14" s="1"/>
  <c r="ED18" i="14"/>
  <c r="HK18" i="14" s="1"/>
  <c r="DY18" i="14"/>
  <c r="HF18" i="14" s="1"/>
  <c r="DZ15" i="14"/>
  <c r="EP14" i="14"/>
  <c r="HW14" i="14" s="1"/>
  <c r="EG14" i="14"/>
  <c r="HN14" i="14" s="1"/>
  <c r="EC14" i="14"/>
  <c r="HJ14" i="14" s="1"/>
  <c r="EO13" i="14"/>
  <c r="HV13" i="14" s="1"/>
  <c r="EK13" i="14"/>
  <c r="HR13" i="14" s="1"/>
  <c r="DX17" i="14"/>
  <c r="DX13" i="14"/>
  <c r="DX9" i="14"/>
  <c r="DX5" i="14"/>
  <c r="HM20" i="14"/>
  <c r="HP19" i="14"/>
  <c r="EN17" i="14"/>
  <c r="EJ17" i="14"/>
  <c r="EF17" i="14"/>
  <c r="EB17" i="14"/>
  <c r="ER16" i="14"/>
  <c r="EN16" i="14"/>
  <c r="EI16" i="14"/>
  <c r="EE16" i="14"/>
  <c r="EA16" i="14"/>
  <c r="EQ15" i="14"/>
  <c r="EM15" i="14"/>
  <c r="EH15" i="14"/>
  <c r="ED15" i="14"/>
  <c r="EL14" i="14"/>
  <c r="DY14" i="14"/>
  <c r="EB13" i="14"/>
  <c r="EN12" i="14"/>
  <c r="EE12" i="14"/>
  <c r="EQ11" i="14"/>
  <c r="EI11" i="14"/>
  <c r="ED11" i="14"/>
  <c r="EP10" i="14"/>
  <c r="EH10" i="14"/>
  <c r="DY10" i="14"/>
  <c r="EJ9" i="14"/>
  <c r="EA9" i="14"/>
  <c r="EM8" i="14"/>
  <c r="EE8" i="14"/>
  <c r="EP7" i="14"/>
  <c r="EL7" i="14"/>
  <c r="EB7" i="14"/>
  <c r="EN6" i="14"/>
  <c r="EF6" i="14"/>
  <c r="EQ5" i="14"/>
  <c r="EM5" i="14"/>
  <c r="EE5" i="14"/>
  <c r="EP4" i="14"/>
  <c r="EH4" i="14"/>
  <c r="ED4" i="14"/>
  <c r="EO3" i="14"/>
  <c r="EK3" i="14"/>
  <c r="EG3" i="14"/>
  <c r="DY3" i="14"/>
  <c r="DX16" i="14"/>
  <c r="DX12" i="14"/>
  <c r="EQ20" i="14"/>
  <c r="EI20" i="14"/>
  <c r="EA20" i="14"/>
  <c r="EP19" i="14"/>
  <c r="EH19" i="14"/>
  <c r="DZ19" i="14"/>
  <c r="EO18" i="14"/>
  <c r="EG18" i="14"/>
  <c r="ER17" i="14"/>
  <c r="EM17" i="14"/>
  <c r="EE17" i="14"/>
  <c r="EA17" i="14"/>
  <c r="EL16" i="14"/>
  <c r="EH16" i="14"/>
  <c r="DZ16" i="14"/>
  <c r="EK15" i="14"/>
  <c r="EG15" i="14"/>
  <c r="DY15" i="14"/>
  <c r="EJ14" i="14"/>
  <c r="EB14" i="14"/>
  <c r="EN13" i="14"/>
  <c r="EE13" i="14"/>
  <c r="EA13" i="14"/>
  <c r="EM12" i="14"/>
  <c r="ED12" i="14"/>
  <c r="EP11" i="14"/>
  <c r="EG11" i="14"/>
  <c r="DY11" i="14"/>
  <c r="EO10" i="14"/>
  <c r="EF10" i="14"/>
  <c r="EB10" i="14"/>
  <c r="EM9" i="14"/>
  <c r="EI9" i="14"/>
  <c r="DZ9" i="14"/>
  <c r="EP8" i="14"/>
  <c r="ER14" i="14"/>
  <c r="EN14" i="14"/>
  <c r="EI14" i="14"/>
  <c r="EE14" i="14"/>
  <c r="EA14" i="14"/>
  <c r="EQ13" i="14"/>
  <c r="EM13" i="14"/>
  <c r="EH13" i="14"/>
  <c r="ED13" i="14"/>
  <c r="DZ13" i="14"/>
  <c r="EP12" i="14"/>
  <c r="EL12" i="14"/>
  <c r="EG12" i="14"/>
  <c r="EC12" i="14"/>
  <c r="DY12" i="14"/>
  <c r="EO11" i="14"/>
  <c r="EK11" i="14"/>
  <c r="EF11" i="14"/>
  <c r="EB11" i="14"/>
  <c r="ER10" i="14"/>
  <c r="EN10" i="14"/>
  <c r="EJ10" i="14"/>
  <c r="EE10" i="14"/>
  <c r="EA10" i="14"/>
  <c r="EQ9" i="14"/>
  <c r="EL9" i="14"/>
  <c r="EH9" i="14"/>
  <c r="EC9" i="14"/>
  <c r="DY9" i="14"/>
  <c r="EO8" i="14"/>
  <c r="EK8" i="14"/>
  <c r="EG8" i="14"/>
  <c r="EB8" i="14"/>
  <c r="ER7" i="14"/>
  <c r="EN7" i="14"/>
  <c r="EJ7" i="14"/>
  <c r="EE7" i="14"/>
  <c r="DZ7" i="14"/>
  <c r="EP6" i="14"/>
  <c r="EL6" i="14"/>
  <c r="EH6" i="14"/>
  <c r="ED6" i="14"/>
  <c r="DY6" i="14"/>
  <c r="EO5" i="14"/>
  <c r="EK5" i="14"/>
  <c r="EG5" i="14"/>
  <c r="EC5" i="14"/>
  <c r="ER4" i="14"/>
  <c r="EN4" i="14"/>
  <c r="EJ4" i="14"/>
  <c r="EF4" i="14"/>
  <c r="EB4" i="14"/>
  <c r="EQ3" i="14"/>
  <c r="EM3" i="14"/>
  <c r="EI3" i="14"/>
  <c r="EE3" i="14"/>
  <c r="EA3" i="14"/>
  <c r="EF13" i="14"/>
  <c r="ER12" i="14"/>
  <c r="EJ12" i="14"/>
  <c r="EA12" i="14"/>
  <c r="EM11" i="14"/>
  <c r="DZ11" i="14"/>
  <c r="EL10" i="14"/>
  <c r="EC10" i="14"/>
  <c r="EO9" i="14"/>
  <c r="EF9" i="14"/>
  <c r="EQ8" i="14"/>
  <c r="EI8" i="14"/>
  <c r="DZ8" i="14"/>
  <c r="EG7" i="14"/>
  <c r="ER6" i="14"/>
  <c r="EJ6" i="14"/>
  <c r="EA6" i="14"/>
  <c r="EI5" i="14"/>
  <c r="DZ5" i="14"/>
  <c r="EL4" i="14"/>
  <c r="DY4" i="14"/>
  <c r="EC3" i="14"/>
  <c r="DX20" i="14"/>
  <c r="DX8" i="14"/>
  <c r="EM20" i="14"/>
  <c r="EE20" i="14"/>
  <c r="EL19" i="14"/>
  <c r="ED19" i="14"/>
  <c r="EK18" i="14"/>
  <c r="EC18" i="14"/>
  <c r="EI17" i="14"/>
  <c r="EQ16" i="14"/>
  <c r="ED16" i="14"/>
  <c r="EP15" i="14"/>
  <c r="EC15" i="14"/>
  <c r="EO14" i="14"/>
  <c r="EF14" i="14"/>
  <c r="ER13" i="14"/>
  <c r="EI13" i="14"/>
  <c r="EQ12" i="14"/>
  <c r="EH12" i="14"/>
  <c r="DZ12" i="14"/>
  <c r="EL11" i="14"/>
  <c r="EC11" i="14"/>
  <c r="EK10" i="14"/>
  <c r="ER9" i="14"/>
  <c r="ED9" i="14"/>
  <c r="EL8" i="14"/>
  <c r="EH8" i="14"/>
  <c r="EC8" i="14"/>
  <c r="DY8" i="14"/>
  <c r="EO7" i="14"/>
  <c r="EK7" i="14"/>
  <c r="EF7" i="14"/>
  <c r="EA7" i="14"/>
  <c r="EQ6" i="14"/>
  <c r="EM6" i="14"/>
  <c r="EI6" i="14"/>
  <c r="EE6" i="14"/>
  <c r="DZ6" i="14"/>
  <c r="EP5" i="14"/>
  <c r="EL5" i="14"/>
  <c r="EH5" i="14"/>
  <c r="ED5" i="14"/>
  <c r="DY5" i="14"/>
  <c r="EO4" i="14"/>
  <c r="EK4" i="14"/>
  <c r="EG4" i="14"/>
  <c r="EC4" i="14"/>
  <c r="ER3" i="14"/>
  <c r="EN3" i="14"/>
  <c r="EJ3" i="14"/>
  <c r="EF3" i="14"/>
  <c r="EB3" i="14"/>
  <c r="DZ18" i="14"/>
  <c r="DX19" i="14"/>
  <c r="DX15" i="14"/>
  <c r="DX11" i="14"/>
  <c r="DX7" i="14"/>
  <c r="EP20" i="14"/>
  <c r="EL20" i="14"/>
  <c r="EH20" i="14"/>
  <c r="ED20" i="14"/>
  <c r="DZ20" i="14"/>
  <c r="EO19" i="14"/>
  <c r="EK19" i="14"/>
  <c r="EG19" i="14"/>
  <c r="EC19" i="14"/>
  <c r="DY19" i="14"/>
  <c r="EN18" i="14"/>
  <c r="EJ18" i="14"/>
  <c r="EF18" i="14"/>
  <c r="EB18" i="14"/>
  <c r="EQ17" i="14"/>
  <c r="EL17" i="14"/>
  <c r="EH17" i="14"/>
  <c r="ED17" i="14"/>
  <c r="DZ17" i="14"/>
  <c r="EP16" i="14"/>
  <c r="EK16" i="14"/>
  <c r="EG16" i="14"/>
  <c r="EC16" i="14"/>
  <c r="DY16" i="14"/>
  <c r="EO15" i="14"/>
  <c r="EJ15" i="14"/>
  <c r="EF15" i="14"/>
  <c r="EB15" i="14"/>
  <c r="DX18" i="14"/>
  <c r="DX14" i="14"/>
  <c r="DX10" i="14"/>
  <c r="DX6" i="14"/>
  <c r="EO20" i="14"/>
  <c r="EK20" i="14"/>
  <c r="EG20" i="14"/>
  <c r="EC20" i="14"/>
  <c r="DY20" i="14"/>
  <c r="EN19" i="14"/>
  <c r="EJ19" i="14"/>
  <c r="EF19" i="14"/>
  <c r="EB19" i="14"/>
  <c r="ER18" i="14"/>
  <c r="EM18" i="14"/>
  <c r="EI18" i="14"/>
  <c r="EE18" i="14"/>
  <c r="EA18" i="14"/>
  <c r="EP17" i="14"/>
  <c r="EK17" i="14"/>
  <c r="EG17" i="14"/>
  <c r="EC17" i="14"/>
  <c r="DY17" i="14"/>
  <c r="EO16" i="14"/>
  <c r="EJ16" i="14"/>
  <c r="EF16" i="14"/>
  <c r="EB16" i="14"/>
  <c r="ER15" i="14"/>
  <c r="EN15" i="14"/>
  <c r="EI15" i="14"/>
  <c r="EE15" i="14"/>
  <c r="EA15" i="14"/>
  <c r="EQ14" i="14"/>
  <c r="EM14" i="14"/>
  <c r="EH14" i="14"/>
  <c r="ED14" i="14"/>
  <c r="DZ14" i="14"/>
  <c r="EP13" i="14"/>
  <c r="EL13" i="14"/>
  <c r="EG13" i="14"/>
  <c r="EC13" i="14"/>
  <c r="DY13" i="14"/>
  <c r="EO12" i="14"/>
  <c r="EK12" i="14"/>
  <c r="EF12" i="14"/>
  <c r="EB12" i="14"/>
  <c r="ER11" i="14"/>
  <c r="EN11" i="14"/>
  <c r="EJ11" i="14"/>
  <c r="EE11" i="14"/>
  <c r="EA11" i="14"/>
  <c r="EQ10" i="14"/>
  <c r="EM10" i="14"/>
  <c r="EI10" i="14"/>
  <c r="ED10" i="14"/>
  <c r="DZ10" i="14"/>
  <c r="EP9" i="14"/>
  <c r="EK9" i="14"/>
  <c r="EG9" i="14"/>
  <c r="EB9" i="14"/>
  <c r="ER8" i="14"/>
  <c r="EN8" i="14"/>
  <c r="EJ8" i="14"/>
  <c r="EF8" i="14"/>
  <c r="EA8" i="14"/>
  <c r="EQ7" i="14"/>
  <c r="EM7" i="14"/>
  <c r="EI7" i="14"/>
  <c r="ED7" i="14"/>
  <c r="DY7" i="14"/>
  <c r="EO6" i="14"/>
  <c r="EK6" i="14"/>
  <c r="EG6" i="14"/>
  <c r="EC6" i="14"/>
  <c r="ER5" i="14"/>
  <c r="EN5" i="14"/>
  <c r="EJ5" i="14"/>
  <c r="EF5" i="14"/>
  <c r="EB5" i="14"/>
  <c r="EQ4" i="14"/>
  <c r="EM4" i="14"/>
  <c r="EI4" i="14"/>
  <c r="EE4" i="14"/>
  <c r="EA4" i="14"/>
  <c r="EP3" i="14"/>
  <c r="EL3" i="14"/>
  <c r="EH3" i="14"/>
  <c r="ED3" i="14"/>
  <c r="DZ3" i="14"/>
  <c r="EN9" i="14"/>
  <c r="MG3" i="13"/>
  <c r="MH3" i="13"/>
  <c r="MI3" i="13"/>
  <c r="MJ3" i="13"/>
  <c r="MK3" i="13"/>
  <c r="ML3" i="13"/>
  <c r="MM3" i="13"/>
  <c r="MN3" i="13"/>
  <c r="MO3" i="13"/>
  <c r="MP3" i="13"/>
  <c r="MQ3" i="13"/>
  <c r="MR3" i="13"/>
  <c r="MS3" i="13"/>
  <c r="MT3" i="13"/>
  <c r="MU3" i="13"/>
  <c r="MV3" i="13"/>
  <c r="MW3" i="13"/>
  <c r="MX3" i="13"/>
  <c r="MY3" i="13"/>
  <c r="MG4" i="13"/>
  <c r="MH4" i="13"/>
  <c r="MI4" i="13"/>
  <c r="MJ4" i="13"/>
  <c r="MK4" i="13"/>
  <c r="ML4" i="13"/>
  <c r="MM4" i="13"/>
  <c r="MN4" i="13"/>
  <c r="MO4" i="13"/>
  <c r="MP4" i="13"/>
  <c r="MQ4" i="13"/>
  <c r="MR4" i="13"/>
  <c r="MS4" i="13"/>
  <c r="MT4" i="13"/>
  <c r="MU4" i="13"/>
  <c r="MV4" i="13"/>
  <c r="MW4" i="13"/>
  <c r="MX4" i="13"/>
  <c r="MY4" i="13"/>
  <c r="MG5" i="13"/>
  <c r="MH5" i="13"/>
  <c r="MI5" i="13"/>
  <c r="MJ5" i="13"/>
  <c r="MK5" i="13"/>
  <c r="ML5" i="13"/>
  <c r="MM5" i="13"/>
  <c r="MN5" i="13"/>
  <c r="MO5" i="13"/>
  <c r="MP5" i="13"/>
  <c r="MQ5" i="13"/>
  <c r="MR5" i="13"/>
  <c r="MS5" i="13"/>
  <c r="MT5" i="13"/>
  <c r="MU5" i="13"/>
  <c r="MV5" i="13"/>
  <c r="MW5" i="13"/>
  <c r="MX5" i="13"/>
  <c r="MY5" i="13"/>
  <c r="MG6" i="13"/>
  <c r="MH6" i="13"/>
  <c r="MI6" i="13"/>
  <c r="MJ6" i="13"/>
  <c r="MK6" i="13"/>
  <c r="ML6" i="13"/>
  <c r="MM6" i="13"/>
  <c r="MN6" i="13"/>
  <c r="MO6" i="13"/>
  <c r="MP6" i="13"/>
  <c r="MQ6" i="13"/>
  <c r="MR6" i="13"/>
  <c r="MS6" i="13"/>
  <c r="MT6" i="13"/>
  <c r="MU6" i="13"/>
  <c r="MV6" i="13"/>
  <c r="MW6" i="13"/>
  <c r="MX6" i="13"/>
  <c r="MY6" i="13"/>
  <c r="MG7" i="13"/>
  <c r="MH7" i="13"/>
  <c r="MI7" i="13"/>
  <c r="MJ7" i="13"/>
  <c r="MK7" i="13"/>
  <c r="ML7" i="13"/>
  <c r="MM7" i="13"/>
  <c r="MN7" i="13"/>
  <c r="MO7" i="13"/>
  <c r="MP7" i="13"/>
  <c r="MQ7" i="13"/>
  <c r="MR7" i="13"/>
  <c r="MS7" i="13"/>
  <c r="MT7" i="13"/>
  <c r="MU7" i="13"/>
  <c r="MV7" i="13"/>
  <c r="MW7" i="13"/>
  <c r="MX7" i="13"/>
  <c r="MY7" i="13"/>
  <c r="MG8" i="13"/>
  <c r="MH8" i="13"/>
  <c r="MI8" i="13"/>
  <c r="MJ8" i="13"/>
  <c r="MK8" i="13"/>
  <c r="ML8" i="13"/>
  <c r="MM8" i="13"/>
  <c r="MN8" i="13"/>
  <c r="MO8" i="13"/>
  <c r="MP8" i="13"/>
  <c r="MQ8" i="13"/>
  <c r="MR8" i="13"/>
  <c r="MS8" i="13"/>
  <c r="MT8" i="13"/>
  <c r="MU8" i="13"/>
  <c r="MV8" i="13"/>
  <c r="MW8" i="13"/>
  <c r="MX8" i="13"/>
  <c r="MY8" i="13"/>
  <c r="MG9" i="13"/>
  <c r="MH9" i="13"/>
  <c r="MI9" i="13"/>
  <c r="MJ9" i="13"/>
  <c r="MK9" i="13"/>
  <c r="ML9" i="13"/>
  <c r="MM9" i="13"/>
  <c r="MN9" i="13"/>
  <c r="MO9" i="13"/>
  <c r="MP9" i="13"/>
  <c r="MQ9" i="13"/>
  <c r="MR9" i="13"/>
  <c r="MS9" i="13"/>
  <c r="MT9" i="13"/>
  <c r="MU9" i="13"/>
  <c r="MV9" i="13"/>
  <c r="MW9" i="13"/>
  <c r="MX9" i="13"/>
  <c r="MY9" i="13"/>
  <c r="MG10" i="13"/>
  <c r="MH10" i="13"/>
  <c r="MI10" i="13"/>
  <c r="MJ10" i="13"/>
  <c r="MK10" i="13"/>
  <c r="ML10" i="13"/>
  <c r="MM10" i="13"/>
  <c r="MN10" i="13"/>
  <c r="MO10" i="13"/>
  <c r="MP10" i="13"/>
  <c r="MQ10" i="13"/>
  <c r="MR10" i="13"/>
  <c r="MS10" i="13"/>
  <c r="MT10" i="13"/>
  <c r="MU10" i="13"/>
  <c r="MV10" i="13"/>
  <c r="MW10" i="13"/>
  <c r="MX10" i="13"/>
  <c r="MY10" i="13"/>
  <c r="MG11" i="13"/>
  <c r="MH11" i="13"/>
  <c r="MI11" i="13"/>
  <c r="MJ11" i="13"/>
  <c r="MK11" i="13"/>
  <c r="ML11" i="13"/>
  <c r="MM11" i="13"/>
  <c r="MN11" i="13"/>
  <c r="MO11" i="13"/>
  <c r="MP11" i="13"/>
  <c r="MQ11" i="13"/>
  <c r="MR11" i="13"/>
  <c r="MS11" i="13"/>
  <c r="MT11" i="13"/>
  <c r="MU11" i="13"/>
  <c r="MV11" i="13"/>
  <c r="MW11" i="13"/>
  <c r="MX11" i="13"/>
  <c r="MY11" i="13"/>
  <c r="MG12" i="13"/>
  <c r="MH12" i="13"/>
  <c r="MI12" i="13"/>
  <c r="MJ12" i="13"/>
  <c r="MK12" i="13"/>
  <c r="ML12" i="13"/>
  <c r="MM12" i="13"/>
  <c r="MN12" i="13"/>
  <c r="MO12" i="13"/>
  <c r="MP12" i="13"/>
  <c r="MQ12" i="13"/>
  <c r="MR12" i="13"/>
  <c r="MS12" i="13"/>
  <c r="MT12" i="13"/>
  <c r="MU12" i="13"/>
  <c r="MV12" i="13"/>
  <c r="MW12" i="13"/>
  <c r="MX12" i="13"/>
  <c r="MY12" i="13"/>
  <c r="MG13" i="13"/>
  <c r="MH13" i="13"/>
  <c r="MI13" i="13"/>
  <c r="MJ13" i="13"/>
  <c r="MK13" i="13"/>
  <c r="ML13" i="13"/>
  <c r="MM13" i="13"/>
  <c r="MN13" i="13"/>
  <c r="MO13" i="13"/>
  <c r="MP13" i="13"/>
  <c r="MQ13" i="13"/>
  <c r="MR13" i="13"/>
  <c r="MS13" i="13"/>
  <c r="MT13" i="13"/>
  <c r="MU13" i="13"/>
  <c r="MV13" i="13"/>
  <c r="MW13" i="13"/>
  <c r="MX13" i="13"/>
  <c r="MY13" i="13"/>
  <c r="MG14" i="13"/>
  <c r="MH14" i="13"/>
  <c r="MI14" i="13"/>
  <c r="MJ14" i="13"/>
  <c r="MK14" i="13"/>
  <c r="ML14" i="13"/>
  <c r="MM14" i="13"/>
  <c r="MN14" i="13"/>
  <c r="MO14" i="13"/>
  <c r="MP14" i="13"/>
  <c r="MQ14" i="13"/>
  <c r="MR14" i="13"/>
  <c r="MS14" i="13"/>
  <c r="MT14" i="13"/>
  <c r="MU14" i="13"/>
  <c r="MV14" i="13"/>
  <c r="MW14" i="13"/>
  <c r="MX14" i="13"/>
  <c r="MY14" i="13"/>
  <c r="MG15" i="13"/>
  <c r="MH15" i="13"/>
  <c r="MI15" i="13"/>
  <c r="MJ15" i="13"/>
  <c r="MK15" i="13"/>
  <c r="ML15" i="13"/>
  <c r="MM15" i="13"/>
  <c r="MN15" i="13"/>
  <c r="MO15" i="13"/>
  <c r="MP15" i="13"/>
  <c r="MQ15" i="13"/>
  <c r="MR15" i="13"/>
  <c r="MS15" i="13"/>
  <c r="MT15" i="13"/>
  <c r="MU15" i="13"/>
  <c r="MV15" i="13"/>
  <c r="MW15" i="13"/>
  <c r="MX15" i="13"/>
  <c r="MY15" i="13"/>
  <c r="MG16" i="13"/>
  <c r="MH16" i="13"/>
  <c r="MI16" i="13"/>
  <c r="MJ16" i="13"/>
  <c r="MK16" i="13"/>
  <c r="ML16" i="13"/>
  <c r="MM16" i="13"/>
  <c r="MN16" i="13"/>
  <c r="MO16" i="13"/>
  <c r="MP16" i="13"/>
  <c r="MQ16" i="13"/>
  <c r="MR16" i="13"/>
  <c r="MS16" i="13"/>
  <c r="MT16" i="13"/>
  <c r="MU16" i="13"/>
  <c r="MV16" i="13"/>
  <c r="MW16" i="13"/>
  <c r="MX16" i="13"/>
  <c r="MY16" i="13"/>
  <c r="MG17" i="13"/>
  <c r="MH17" i="13"/>
  <c r="MI17" i="13"/>
  <c r="MJ17" i="13"/>
  <c r="MK17" i="13"/>
  <c r="ML17" i="13"/>
  <c r="MM17" i="13"/>
  <c r="MN17" i="13"/>
  <c r="MO17" i="13"/>
  <c r="MP17" i="13"/>
  <c r="MQ17" i="13"/>
  <c r="MR17" i="13"/>
  <c r="MS17" i="13"/>
  <c r="MT17" i="13"/>
  <c r="MU17" i="13"/>
  <c r="MV17" i="13"/>
  <c r="MW17" i="13"/>
  <c r="MX17" i="13"/>
  <c r="MY17" i="13"/>
  <c r="MG18" i="13"/>
  <c r="MH18" i="13"/>
  <c r="MI18" i="13"/>
  <c r="MJ18" i="13"/>
  <c r="MK18" i="13"/>
  <c r="ML18" i="13"/>
  <c r="MM18" i="13"/>
  <c r="MN18" i="13"/>
  <c r="MO18" i="13"/>
  <c r="MP18" i="13"/>
  <c r="MQ18" i="13"/>
  <c r="MR18" i="13"/>
  <c r="MS18" i="13"/>
  <c r="MT18" i="13"/>
  <c r="MU18" i="13"/>
  <c r="MV18" i="13"/>
  <c r="MW18" i="13"/>
  <c r="MX18" i="13"/>
  <c r="MY18" i="13"/>
  <c r="MG19" i="13"/>
  <c r="MH19" i="13"/>
  <c r="MI19" i="13"/>
  <c r="MJ19" i="13"/>
  <c r="MK19" i="13"/>
  <c r="ML19" i="13"/>
  <c r="MM19" i="13"/>
  <c r="MN19" i="13"/>
  <c r="MO19" i="13"/>
  <c r="MP19" i="13"/>
  <c r="MQ19" i="13"/>
  <c r="MR19" i="13"/>
  <c r="MS19" i="13"/>
  <c r="MT19" i="13"/>
  <c r="MU19" i="13"/>
  <c r="MV19" i="13"/>
  <c r="MW19" i="13"/>
  <c r="MX19" i="13"/>
  <c r="MY19" i="13"/>
  <c r="MF11" i="13"/>
  <c r="MF15" i="13"/>
  <c r="LM3" i="13"/>
  <c r="LN3" i="13"/>
  <c r="LO3" i="13"/>
  <c r="LP3" i="13"/>
  <c r="LQ3" i="13"/>
  <c r="LR3" i="13"/>
  <c r="LS3" i="13"/>
  <c r="LT3" i="13"/>
  <c r="LU3" i="13"/>
  <c r="LV3" i="13"/>
  <c r="LW3" i="13"/>
  <c r="LX3" i="13"/>
  <c r="LY3" i="13"/>
  <c r="LZ3" i="13"/>
  <c r="MA3" i="13"/>
  <c r="MB3" i="13"/>
  <c r="MC3" i="13"/>
  <c r="MD3" i="13"/>
  <c r="ME3" i="13"/>
  <c r="LM4" i="13"/>
  <c r="LN4" i="13"/>
  <c r="LO4" i="13"/>
  <c r="LP4" i="13"/>
  <c r="LQ4" i="13"/>
  <c r="LR4" i="13"/>
  <c r="LS4" i="13"/>
  <c r="LT4" i="13"/>
  <c r="LU4" i="13"/>
  <c r="LV4" i="13"/>
  <c r="LW4" i="13"/>
  <c r="LX4" i="13"/>
  <c r="LY4" i="13"/>
  <c r="LZ4" i="13"/>
  <c r="MA4" i="13"/>
  <c r="MB4" i="13"/>
  <c r="MC4" i="13"/>
  <c r="MD4" i="13"/>
  <c r="ME4" i="13"/>
  <c r="LM5" i="13"/>
  <c r="LN5" i="13"/>
  <c r="LO5" i="13"/>
  <c r="LP5" i="13"/>
  <c r="LQ5" i="13"/>
  <c r="LR5" i="13"/>
  <c r="LS5" i="13"/>
  <c r="LT5" i="13"/>
  <c r="LU5" i="13"/>
  <c r="LV5" i="13"/>
  <c r="LW5" i="13"/>
  <c r="LX5" i="13"/>
  <c r="LY5" i="13"/>
  <c r="LZ5" i="13"/>
  <c r="MA5" i="13"/>
  <c r="MB5" i="13"/>
  <c r="MC5" i="13"/>
  <c r="MD5" i="13"/>
  <c r="ME5" i="13"/>
  <c r="LM6" i="13"/>
  <c r="LN6" i="13"/>
  <c r="LO6" i="13"/>
  <c r="LP6" i="13"/>
  <c r="LQ6" i="13"/>
  <c r="LR6" i="13"/>
  <c r="LS6" i="13"/>
  <c r="LT6" i="13"/>
  <c r="LU6" i="13"/>
  <c r="LV6" i="13"/>
  <c r="LW6" i="13"/>
  <c r="LX6" i="13"/>
  <c r="LY6" i="13"/>
  <c r="LZ6" i="13"/>
  <c r="MA6" i="13"/>
  <c r="MB6" i="13"/>
  <c r="MC6" i="13"/>
  <c r="MD6" i="13"/>
  <c r="ME6" i="13"/>
  <c r="LM7" i="13"/>
  <c r="LN7" i="13"/>
  <c r="LO7" i="13"/>
  <c r="LP7" i="13"/>
  <c r="LQ7" i="13"/>
  <c r="LR7" i="13"/>
  <c r="LS7" i="13"/>
  <c r="LT7" i="13"/>
  <c r="LU7" i="13"/>
  <c r="LV7" i="13"/>
  <c r="LW7" i="13"/>
  <c r="LX7" i="13"/>
  <c r="LY7" i="13"/>
  <c r="LZ7" i="13"/>
  <c r="MA7" i="13"/>
  <c r="MB7" i="13"/>
  <c r="MC7" i="13"/>
  <c r="MD7" i="13"/>
  <c r="ME7" i="13"/>
  <c r="LM8" i="13"/>
  <c r="LN8" i="13"/>
  <c r="LO8" i="13"/>
  <c r="LP8" i="13"/>
  <c r="LQ8" i="13"/>
  <c r="LR8" i="13"/>
  <c r="LS8" i="13"/>
  <c r="LT8" i="13"/>
  <c r="LU8" i="13"/>
  <c r="LV8" i="13"/>
  <c r="LW8" i="13"/>
  <c r="LX8" i="13"/>
  <c r="LY8" i="13"/>
  <c r="LZ8" i="13"/>
  <c r="MA8" i="13"/>
  <c r="MB8" i="13"/>
  <c r="MC8" i="13"/>
  <c r="MD8" i="13"/>
  <c r="ME8" i="13"/>
  <c r="LM9" i="13"/>
  <c r="LN9" i="13"/>
  <c r="LO9" i="13"/>
  <c r="LP9" i="13"/>
  <c r="LQ9" i="13"/>
  <c r="LR9" i="13"/>
  <c r="LS9" i="13"/>
  <c r="LT9" i="13"/>
  <c r="LU9" i="13"/>
  <c r="LV9" i="13"/>
  <c r="LW9" i="13"/>
  <c r="LX9" i="13"/>
  <c r="LY9" i="13"/>
  <c r="LZ9" i="13"/>
  <c r="MA9" i="13"/>
  <c r="MB9" i="13"/>
  <c r="MC9" i="13"/>
  <c r="MD9" i="13"/>
  <c r="ME9" i="13"/>
  <c r="LM10" i="13"/>
  <c r="LN10" i="13"/>
  <c r="LO10" i="13"/>
  <c r="LP10" i="13"/>
  <c r="LQ10" i="13"/>
  <c r="LR10" i="13"/>
  <c r="LS10" i="13"/>
  <c r="LT10" i="13"/>
  <c r="LU10" i="13"/>
  <c r="LV10" i="13"/>
  <c r="LW10" i="13"/>
  <c r="LX10" i="13"/>
  <c r="LY10" i="13"/>
  <c r="LZ10" i="13"/>
  <c r="MA10" i="13"/>
  <c r="MB10" i="13"/>
  <c r="MC10" i="13"/>
  <c r="MD10" i="13"/>
  <c r="ME10" i="13"/>
  <c r="LM11" i="13"/>
  <c r="LN11" i="13"/>
  <c r="LO11" i="13"/>
  <c r="LP11" i="13"/>
  <c r="LQ11" i="13"/>
  <c r="LR11" i="13"/>
  <c r="LS11" i="13"/>
  <c r="LT11" i="13"/>
  <c r="LU11" i="13"/>
  <c r="LV11" i="13"/>
  <c r="LW11" i="13"/>
  <c r="LX11" i="13"/>
  <c r="LY11" i="13"/>
  <c r="LZ11" i="13"/>
  <c r="MA11" i="13"/>
  <c r="MB11" i="13"/>
  <c r="MC11" i="13"/>
  <c r="MD11" i="13"/>
  <c r="ME11" i="13"/>
  <c r="LM12" i="13"/>
  <c r="LN12" i="13"/>
  <c r="LO12" i="13"/>
  <c r="LP12" i="13"/>
  <c r="LQ12" i="13"/>
  <c r="LR12" i="13"/>
  <c r="LS12" i="13"/>
  <c r="LT12" i="13"/>
  <c r="LU12" i="13"/>
  <c r="LV12" i="13"/>
  <c r="LW12" i="13"/>
  <c r="LX12" i="13"/>
  <c r="LY12" i="13"/>
  <c r="LZ12" i="13"/>
  <c r="MA12" i="13"/>
  <c r="MB12" i="13"/>
  <c r="MC12" i="13"/>
  <c r="MD12" i="13"/>
  <c r="ME12" i="13"/>
  <c r="LM13" i="13"/>
  <c r="LN13" i="13"/>
  <c r="LO13" i="13"/>
  <c r="LP13" i="13"/>
  <c r="LQ13" i="13"/>
  <c r="LR13" i="13"/>
  <c r="LS13" i="13"/>
  <c r="LT13" i="13"/>
  <c r="LU13" i="13"/>
  <c r="LV13" i="13"/>
  <c r="LW13" i="13"/>
  <c r="LX13" i="13"/>
  <c r="LY13" i="13"/>
  <c r="LZ13" i="13"/>
  <c r="MA13" i="13"/>
  <c r="MB13" i="13"/>
  <c r="MC13" i="13"/>
  <c r="MD13" i="13"/>
  <c r="ME13" i="13"/>
  <c r="LM14" i="13"/>
  <c r="LN14" i="13"/>
  <c r="LO14" i="13"/>
  <c r="LP14" i="13"/>
  <c r="LQ14" i="13"/>
  <c r="LR14" i="13"/>
  <c r="LS14" i="13"/>
  <c r="LT14" i="13"/>
  <c r="LU14" i="13"/>
  <c r="LV14" i="13"/>
  <c r="LW14" i="13"/>
  <c r="LX14" i="13"/>
  <c r="LY14" i="13"/>
  <c r="LZ14" i="13"/>
  <c r="MA14" i="13"/>
  <c r="MB14" i="13"/>
  <c r="MC14" i="13"/>
  <c r="MD14" i="13"/>
  <c r="ME14" i="13"/>
  <c r="LM15" i="13"/>
  <c r="LN15" i="13"/>
  <c r="LO15" i="13"/>
  <c r="LP15" i="13"/>
  <c r="LQ15" i="13"/>
  <c r="LR15" i="13"/>
  <c r="LS15" i="13"/>
  <c r="LT15" i="13"/>
  <c r="LU15" i="13"/>
  <c r="LV15" i="13"/>
  <c r="LW15" i="13"/>
  <c r="LX15" i="13"/>
  <c r="LY15" i="13"/>
  <c r="LZ15" i="13"/>
  <c r="MA15" i="13"/>
  <c r="MB15" i="13"/>
  <c r="MC15" i="13"/>
  <c r="MD15" i="13"/>
  <c r="ME15" i="13"/>
  <c r="LM16" i="13"/>
  <c r="LN16" i="13"/>
  <c r="LO16" i="13"/>
  <c r="LP16" i="13"/>
  <c r="LQ16" i="13"/>
  <c r="LR16" i="13"/>
  <c r="LS16" i="13"/>
  <c r="LT16" i="13"/>
  <c r="LU16" i="13"/>
  <c r="LV16" i="13"/>
  <c r="LW16" i="13"/>
  <c r="LX16" i="13"/>
  <c r="LY16" i="13"/>
  <c r="LZ16" i="13"/>
  <c r="MA16" i="13"/>
  <c r="MB16" i="13"/>
  <c r="MC16" i="13"/>
  <c r="MD16" i="13"/>
  <c r="ME16" i="13"/>
  <c r="LM17" i="13"/>
  <c r="LN17" i="13"/>
  <c r="LO17" i="13"/>
  <c r="LP17" i="13"/>
  <c r="LQ17" i="13"/>
  <c r="LR17" i="13"/>
  <c r="LS17" i="13"/>
  <c r="LT17" i="13"/>
  <c r="LU17" i="13"/>
  <c r="LV17" i="13"/>
  <c r="LW17" i="13"/>
  <c r="LX17" i="13"/>
  <c r="LY17" i="13"/>
  <c r="LZ17" i="13"/>
  <c r="MA17" i="13"/>
  <c r="MB17" i="13"/>
  <c r="MC17" i="13"/>
  <c r="MD17" i="13"/>
  <c r="ME17" i="13"/>
  <c r="LM18" i="13"/>
  <c r="LN18" i="13"/>
  <c r="LO18" i="13"/>
  <c r="LP18" i="13"/>
  <c r="LQ18" i="13"/>
  <c r="LR18" i="13"/>
  <c r="LS18" i="13"/>
  <c r="LT18" i="13"/>
  <c r="LU18" i="13"/>
  <c r="LV18" i="13"/>
  <c r="LW18" i="13"/>
  <c r="LX18" i="13"/>
  <c r="LY18" i="13"/>
  <c r="LZ18" i="13"/>
  <c r="MA18" i="13"/>
  <c r="MB18" i="13"/>
  <c r="MC18" i="13"/>
  <c r="MD18" i="13"/>
  <c r="ME18" i="13"/>
  <c r="LM19" i="13"/>
  <c r="LN19" i="13"/>
  <c r="LO19" i="13"/>
  <c r="LP19" i="13"/>
  <c r="LQ19" i="13"/>
  <c r="LR19" i="13"/>
  <c r="LS19" i="13"/>
  <c r="LT19" i="13"/>
  <c r="LU19" i="13"/>
  <c r="LV19" i="13"/>
  <c r="LW19" i="13"/>
  <c r="LX19" i="13"/>
  <c r="LY19" i="13"/>
  <c r="LZ19" i="13"/>
  <c r="MA19" i="13"/>
  <c r="MB19" i="13"/>
  <c r="MC19" i="13"/>
  <c r="MD19" i="13"/>
  <c r="ME19" i="13"/>
  <c r="LL19" i="13"/>
  <c r="MF19" i="13" s="1"/>
  <c r="LL18" i="13"/>
  <c r="MF18" i="13" s="1"/>
  <c r="LL17" i="13"/>
  <c r="MF17" i="13" s="1"/>
  <c r="LL16" i="13"/>
  <c r="MF16" i="13" s="1"/>
  <c r="LL15" i="13"/>
  <c r="LL14" i="13"/>
  <c r="MF14" i="13" s="1"/>
  <c r="LL13" i="13"/>
  <c r="MF13" i="13" s="1"/>
  <c r="LL12" i="13"/>
  <c r="MF12" i="13" s="1"/>
  <c r="LL11" i="13"/>
  <c r="LL10" i="13"/>
  <c r="MF10" i="13" s="1"/>
  <c r="LL9" i="13"/>
  <c r="MF9" i="13" s="1"/>
  <c r="LL8" i="13"/>
  <c r="MF8" i="13" s="1"/>
  <c r="LL7" i="13"/>
  <c r="MF7" i="13" s="1"/>
  <c r="LL6" i="13"/>
  <c r="MF6" i="13" s="1"/>
  <c r="LL5" i="13"/>
  <c r="MF5" i="13" s="1"/>
  <c r="LL4" i="13"/>
  <c r="MF4" i="13" s="1"/>
  <c r="LL3" i="13"/>
  <c r="YJ3" i="12"/>
  <c r="KS3" i="13"/>
  <c r="KT3" i="13"/>
  <c r="KU3" i="13"/>
  <c r="KV3" i="13"/>
  <c r="KW3" i="13"/>
  <c r="KX3" i="13"/>
  <c r="KY3" i="13"/>
  <c r="KZ3" i="13"/>
  <c r="LA3" i="13"/>
  <c r="LB3" i="13"/>
  <c r="LC3" i="13"/>
  <c r="LD3" i="13"/>
  <c r="LE3" i="13"/>
  <c r="LF3" i="13"/>
  <c r="LG3" i="13"/>
  <c r="LH3" i="13"/>
  <c r="LI3" i="13"/>
  <c r="LJ3" i="13"/>
  <c r="LK3" i="13"/>
  <c r="KS4" i="13"/>
  <c r="KT4" i="13"/>
  <c r="KU4" i="13"/>
  <c r="KV4" i="13"/>
  <c r="KW4" i="13"/>
  <c r="KX4" i="13"/>
  <c r="KY4" i="13"/>
  <c r="KZ4" i="13"/>
  <c r="LA4" i="13"/>
  <c r="LB4" i="13"/>
  <c r="LC4" i="13"/>
  <c r="LD4" i="13"/>
  <c r="LE4" i="13"/>
  <c r="LF4" i="13"/>
  <c r="LG4" i="13"/>
  <c r="LH4" i="13"/>
  <c r="LI4" i="13"/>
  <c r="LJ4" i="13"/>
  <c r="LK4" i="13"/>
  <c r="KS5" i="13"/>
  <c r="KT5" i="13"/>
  <c r="KU5" i="13"/>
  <c r="KV5" i="13"/>
  <c r="KW5" i="13"/>
  <c r="KX5" i="13"/>
  <c r="KY5" i="13"/>
  <c r="KZ5" i="13"/>
  <c r="LA5" i="13"/>
  <c r="LB5" i="13"/>
  <c r="LC5" i="13"/>
  <c r="LD5" i="13"/>
  <c r="LE5" i="13"/>
  <c r="LF5" i="13"/>
  <c r="LG5" i="13"/>
  <c r="LH5" i="13"/>
  <c r="LI5" i="13"/>
  <c r="LJ5" i="13"/>
  <c r="LK5" i="13"/>
  <c r="KS6" i="13"/>
  <c r="KT6" i="13"/>
  <c r="KU6" i="13"/>
  <c r="KV6" i="13"/>
  <c r="KW6" i="13"/>
  <c r="KX6" i="13"/>
  <c r="KY6" i="13"/>
  <c r="KZ6" i="13"/>
  <c r="LA6" i="13"/>
  <c r="LB6" i="13"/>
  <c r="LC6" i="13"/>
  <c r="LD6" i="13"/>
  <c r="LE6" i="13"/>
  <c r="LF6" i="13"/>
  <c r="LG6" i="13"/>
  <c r="LH6" i="13"/>
  <c r="LI6" i="13"/>
  <c r="LJ6" i="13"/>
  <c r="LK6" i="13"/>
  <c r="KS7" i="13"/>
  <c r="KT7" i="13"/>
  <c r="KU7" i="13"/>
  <c r="KV7" i="13"/>
  <c r="KW7" i="13"/>
  <c r="KX7" i="13"/>
  <c r="KY7" i="13"/>
  <c r="KZ7" i="13"/>
  <c r="LA7" i="13"/>
  <c r="LB7" i="13"/>
  <c r="LC7" i="13"/>
  <c r="LD7" i="13"/>
  <c r="LE7" i="13"/>
  <c r="LF7" i="13"/>
  <c r="LG7" i="13"/>
  <c r="LH7" i="13"/>
  <c r="LI7" i="13"/>
  <c r="LJ7" i="13"/>
  <c r="LK7" i="13"/>
  <c r="KS8" i="13"/>
  <c r="KT8" i="13"/>
  <c r="KU8" i="13"/>
  <c r="KV8" i="13"/>
  <c r="KW8" i="13"/>
  <c r="KX8" i="13"/>
  <c r="KY8" i="13"/>
  <c r="KZ8" i="13"/>
  <c r="LA8" i="13"/>
  <c r="LB8" i="13"/>
  <c r="LC8" i="13"/>
  <c r="LD8" i="13"/>
  <c r="LE8" i="13"/>
  <c r="LF8" i="13"/>
  <c r="LG8" i="13"/>
  <c r="LH8" i="13"/>
  <c r="LI8" i="13"/>
  <c r="LJ8" i="13"/>
  <c r="LK8" i="13"/>
  <c r="KS9" i="13"/>
  <c r="KT9" i="13"/>
  <c r="KU9" i="13"/>
  <c r="KV9" i="13"/>
  <c r="KW9" i="13"/>
  <c r="KX9" i="13"/>
  <c r="KY9" i="13"/>
  <c r="KZ9" i="13"/>
  <c r="LA9" i="13"/>
  <c r="LB9" i="13"/>
  <c r="LC9" i="13"/>
  <c r="LD9" i="13"/>
  <c r="LE9" i="13"/>
  <c r="LF9" i="13"/>
  <c r="LG9" i="13"/>
  <c r="LH9" i="13"/>
  <c r="LI9" i="13"/>
  <c r="LJ9" i="13"/>
  <c r="LK9" i="13"/>
  <c r="KS10" i="13"/>
  <c r="KT10" i="13"/>
  <c r="KU10" i="13"/>
  <c r="KV10" i="13"/>
  <c r="KW10" i="13"/>
  <c r="KX10" i="13"/>
  <c r="KY10" i="13"/>
  <c r="KZ10" i="13"/>
  <c r="LA10" i="13"/>
  <c r="LB10" i="13"/>
  <c r="LC10" i="13"/>
  <c r="LD10" i="13"/>
  <c r="LE10" i="13"/>
  <c r="LF10" i="13"/>
  <c r="LG10" i="13"/>
  <c r="LH10" i="13"/>
  <c r="LI10" i="13"/>
  <c r="LJ10" i="13"/>
  <c r="LK10" i="13"/>
  <c r="KS11" i="13"/>
  <c r="KT11" i="13"/>
  <c r="KU11" i="13"/>
  <c r="KV11" i="13"/>
  <c r="KW11" i="13"/>
  <c r="KX11" i="13"/>
  <c r="KY11" i="13"/>
  <c r="KZ11" i="13"/>
  <c r="LA11" i="13"/>
  <c r="LB11" i="13"/>
  <c r="LC11" i="13"/>
  <c r="LD11" i="13"/>
  <c r="LE11" i="13"/>
  <c r="LF11" i="13"/>
  <c r="LG11" i="13"/>
  <c r="LH11" i="13"/>
  <c r="LI11" i="13"/>
  <c r="LJ11" i="13"/>
  <c r="LK11" i="13"/>
  <c r="KS12" i="13"/>
  <c r="KT12" i="13"/>
  <c r="KU12" i="13"/>
  <c r="KV12" i="13"/>
  <c r="KW12" i="13"/>
  <c r="KX12" i="13"/>
  <c r="KY12" i="13"/>
  <c r="KZ12" i="13"/>
  <c r="LA12" i="13"/>
  <c r="LB12" i="13"/>
  <c r="LC12" i="13"/>
  <c r="LD12" i="13"/>
  <c r="LE12" i="13"/>
  <c r="LF12" i="13"/>
  <c r="LG12" i="13"/>
  <c r="LH12" i="13"/>
  <c r="LI12" i="13"/>
  <c r="LJ12" i="13"/>
  <c r="LK12" i="13"/>
  <c r="KS13" i="13"/>
  <c r="KT13" i="13"/>
  <c r="KU13" i="13"/>
  <c r="KV13" i="13"/>
  <c r="KW13" i="13"/>
  <c r="KX13" i="13"/>
  <c r="KY13" i="13"/>
  <c r="KZ13" i="13"/>
  <c r="LA13" i="13"/>
  <c r="LB13" i="13"/>
  <c r="LC13" i="13"/>
  <c r="LD13" i="13"/>
  <c r="LE13" i="13"/>
  <c r="LF13" i="13"/>
  <c r="LG13" i="13"/>
  <c r="LH13" i="13"/>
  <c r="LI13" i="13"/>
  <c r="LJ13" i="13"/>
  <c r="LK13" i="13"/>
  <c r="KS14" i="13"/>
  <c r="KT14" i="13"/>
  <c r="KU14" i="13"/>
  <c r="KV14" i="13"/>
  <c r="KW14" i="13"/>
  <c r="KX14" i="13"/>
  <c r="KY14" i="13"/>
  <c r="KZ14" i="13"/>
  <c r="LA14" i="13"/>
  <c r="LB14" i="13"/>
  <c r="LC14" i="13"/>
  <c r="LD14" i="13"/>
  <c r="LE14" i="13"/>
  <c r="LF14" i="13"/>
  <c r="LG14" i="13"/>
  <c r="LH14" i="13"/>
  <c r="LI14" i="13"/>
  <c r="LJ14" i="13"/>
  <c r="LK14" i="13"/>
  <c r="KS15" i="13"/>
  <c r="KT15" i="13"/>
  <c r="KU15" i="13"/>
  <c r="KV15" i="13"/>
  <c r="KW15" i="13"/>
  <c r="KX15" i="13"/>
  <c r="KY15" i="13"/>
  <c r="KZ15" i="13"/>
  <c r="LA15" i="13"/>
  <c r="LB15" i="13"/>
  <c r="LC15" i="13"/>
  <c r="LD15" i="13"/>
  <c r="LE15" i="13"/>
  <c r="LF15" i="13"/>
  <c r="LG15" i="13"/>
  <c r="LH15" i="13"/>
  <c r="LI15" i="13"/>
  <c r="LJ15" i="13"/>
  <c r="LK15" i="13"/>
  <c r="KS16" i="13"/>
  <c r="KT16" i="13"/>
  <c r="KU16" i="13"/>
  <c r="KV16" i="13"/>
  <c r="KW16" i="13"/>
  <c r="KX16" i="13"/>
  <c r="KY16" i="13"/>
  <c r="KZ16" i="13"/>
  <c r="LA16" i="13"/>
  <c r="LB16" i="13"/>
  <c r="LC16" i="13"/>
  <c r="LD16" i="13"/>
  <c r="LE16" i="13"/>
  <c r="LF16" i="13"/>
  <c r="LG16" i="13"/>
  <c r="LH16" i="13"/>
  <c r="LI16" i="13"/>
  <c r="LJ16" i="13"/>
  <c r="LK16" i="13"/>
  <c r="KS17" i="13"/>
  <c r="KT17" i="13"/>
  <c r="KU17" i="13"/>
  <c r="KV17" i="13"/>
  <c r="KW17" i="13"/>
  <c r="KX17" i="13"/>
  <c r="KY17" i="13"/>
  <c r="KZ17" i="13"/>
  <c r="LA17" i="13"/>
  <c r="LB17" i="13"/>
  <c r="LC17" i="13"/>
  <c r="LD17" i="13"/>
  <c r="LE17" i="13"/>
  <c r="LF17" i="13"/>
  <c r="LG17" i="13"/>
  <c r="LH17" i="13"/>
  <c r="LI17" i="13"/>
  <c r="LJ17" i="13"/>
  <c r="LK17" i="13"/>
  <c r="KS18" i="13"/>
  <c r="KT18" i="13"/>
  <c r="KU18" i="13"/>
  <c r="KV18" i="13"/>
  <c r="KW18" i="13"/>
  <c r="KX18" i="13"/>
  <c r="KY18" i="13"/>
  <c r="KZ18" i="13"/>
  <c r="LA18" i="13"/>
  <c r="LB18" i="13"/>
  <c r="LC18" i="13"/>
  <c r="LD18" i="13"/>
  <c r="LE18" i="13"/>
  <c r="LF18" i="13"/>
  <c r="LG18" i="13"/>
  <c r="LH18" i="13"/>
  <c r="LI18" i="13"/>
  <c r="LJ18" i="13"/>
  <c r="LK18" i="13"/>
  <c r="KS19" i="13"/>
  <c r="KT19" i="13"/>
  <c r="KU19" i="13"/>
  <c r="KV19" i="13"/>
  <c r="KW19" i="13"/>
  <c r="KX19" i="13"/>
  <c r="KY19" i="13"/>
  <c r="KZ19" i="13"/>
  <c r="LA19" i="13"/>
  <c r="LB19" i="13"/>
  <c r="LC19" i="13"/>
  <c r="LD19" i="13"/>
  <c r="LE19" i="13"/>
  <c r="LF19" i="13"/>
  <c r="LG19" i="13"/>
  <c r="LH19" i="13"/>
  <c r="LI19" i="13"/>
  <c r="LJ19" i="13"/>
  <c r="LK19" i="13"/>
  <c r="KR4" i="13"/>
  <c r="KR5" i="13"/>
  <c r="KR6" i="13"/>
  <c r="KR7" i="13"/>
  <c r="KR8" i="13"/>
  <c r="KR9" i="13"/>
  <c r="KR10" i="13"/>
  <c r="KR11" i="13"/>
  <c r="KR12" i="13"/>
  <c r="KR13" i="13"/>
  <c r="KR14" i="13"/>
  <c r="KR15" i="13"/>
  <c r="KR16" i="13"/>
  <c r="KR17" i="13"/>
  <c r="KR18" i="13"/>
  <c r="KR19" i="13"/>
  <c r="HG15" i="14" l="1"/>
  <c r="EV19" i="14"/>
  <c r="EZ19" i="14"/>
  <c r="FH19" i="14"/>
  <c r="MZ5" i="13"/>
  <c r="NB5" i="13" s="1"/>
  <c r="MZ9" i="13"/>
  <c r="NB9" i="13" s="1"/>
  <c r="MZ13" i="13"/>
  <c r="NB13" i="13" s="1"/>
  <c r="MZ17" i="13"/>
  <c r="NB17" i="13" s="1"/>
  <c r="HL4" i="14"/>
  <c r="HY5" i="14"/>
  <c r="HQ8" i="14"/>
  <c r="HH11" i="14"/>
  <c r="HS13" i="14"/>
  <c r="HI16" i="14"/>
  <c r="HT18" i="14"/>
  <c r="HE10" i="14"/>
  <c r="HG17" i="14"/>
  <c r="HR19" i="14"/>
  <c r="HI3" i="14"/>
  <c r="EB21" i="14"/>
  <c r="HS5" i="14"/>
  <c r="HJ8" i="14"/>
  <c r="HY13" i="14"/>
  <c r="HL20" i="14"/>
  <c r="HN7" i="14"/>
  <c r="HY12" i="14"/>
  <c r="HU4" i="14"/>
  <c r="HL7" i="14"/>
  <c r="HX9" i="14"/>
  <c r="HN12" i="14"/>
  <c r="HT9" i="14"/>
  <c r="HI14" i="14"/>
  <c r="HN18" i="14"/>
  <c r="HR3" i="14"/>
  <c r="EK21" i="14"/>
  <c r="HM6" i="14"/>
  <c r="HK11" i="14"/>
  <c r="HU12" i="14"/>
  <c r="FI12" i="14"/>
  <c r="HT15" i="14"/>
  <c r="HM17" i="14"/>
  <c r="HU9" i="14"/>
  <c r="HS3" i="14"/>
  <c r="EL21" i="14"/>
  <c r="HP4" i="14"/>
  <c r="HM5" i="14"/>
  <c r="HJ6" i="14"/>
  <c r="HF7" i="14"/>
  <c r="HX7" i="14"/>
  <c r="HU8" i="14"/>
  <c r="HR9" i="14"/>
  <c r="HP10" i="14"/>
  <c r="HL11" i="14"/>
  <c r="HI12" i="14"/>
  <c r="HF13" i="14"/>
  <c r="HW13" i="14"/>
  <c r="HT14" i="14"/>
  <c r="HP15" i="14"/>
  <c r="HM16" i="14"/>
  <c r="HJ17" i="14"/>
  <c r="HH18" i="14"/>
  <c r="HY18" i="14"/>
  <c r="HU19" i="14"/>
  <c r="HR20" i="14"/>
  <c r="HE14" i="14"/>
  <c r="HQ15" i="14"/>
  <c r="HN16" i="14"/>
  <c r="HK17" i="14"/>
  <c r="HI18" i="14"/>
  <c r="EW18" i="14"/>
  <c r="HF19" i="14"/>
  <c r="HV19" i="14"/>
  <c r="HS20" i="14"/>
  <c r="HE15" i="14"/>
  <c r="HM3" i="14"/>
  <c r="EF21" i="14"/>
  <c r="HJ4" i="14"/>
  <c r="HF5" i="14"/>
  <c r="HW5" i="14"/>
  <c r="HT6" i="14"/>
  <c r="HR7" i="14"/>
  <c r="HO8" i="14"/>
  <c r="HR10" i="14"/>
  <c r="HO12" i="14"/>
  <c r="HM14" i="14"/>
  <c r="HK16" i="14"/>
  <c r="HR18" i="14"/>
  <c r="HT20" i="14"/>
  <c r="HF4" i="14"/>
  <c r="HH6" i="14"/>
  <c r="HG8" i="14"/>
  <c r="HV9" i="14"/>
  <c r="HT11" i="14"/>
  <c r="HM13" i="14"/>
  <c r="HL3" i="14"/>
  <c r="EE21" i="14"/>
  <c r="HI4" i="14"/>
  <c r="HY4" i="14"/>
  <c r="HV5" i="14"/>
  <c r="HS6" i="14"/>
  <c r="HQ7" i="14"/>
  <c r="HN8" i="14"/>
  <c r="HJ9" i="14"/>
  <c r="HH10" i="14"/>
  <c r="HY10" i="14"/>
  <c r="HV11" i="14"/>
  <c r="HS12" i="14"/>
  <c r="HO13" i="14"/>
  <c r="HL14" i="14"/>
  <c r="HW8" i="14"/>
  <c r="HI10" i="14"/>
  <c r="HN11" i="14"/>
  <c r="HH13" i="14"/>
  <c r="HQ14" i="14"/>
  <c r="HG16" i="14"/>
  <c r="HL17" i="14"/>
  <c r="HV18" i="14"/>
  <c r="HH20" i="14"/>
  <c r="HE16" i="14"/>
  <c r="HV3" i="14"/>
  <c r="EO21" i="14"/>
  <c r="HL5" i="14"/>
  <c r="HU6" i="14"/>
  <c r="HL8" i="14"/>
  <c r="HF10" i="14"/>
  <c r="HP11" i="14"/>
  <c r="HI13" i="14"/>
  <c r="HS14" i="14"/>
  <c r="HX15" i="14"/>
  <c r="HU16" i="14"/>
  <c r="HQ17" i="14"/>
  <c r="HE13" i="14"/>
  <c r="HI5" i="14"/>
  <c r="HT7" i="14"/>
  <c r="HK10" i="14"/>
  <c r="HV12" i="14"/>
  <c r="HO14" i="14"/>
  <c r="HF17" i="14"/>
  <c r="HQ19" i="14"/>
  <c r="HM15" i="14"/>
  <c r="HX17" i="14"/>
  <c r="HO20" i="14"/>
  <c r="HY3" i="14"/>
  <c r="ER21" i="14"/>
  <c r="HP6" i="14"/>
  <c r="HY9" i="14"/>
  <c r="HW15" i="14"/>
  <c r="HJ3" i="14"/>
  <c r="EC21" i="14"/>
  <c r="HM9" i="14"/>
  <c r="HH3" i="14"/>
  <c r="EA21" i="14"/>
  <c r="HR5" i="14"/>
  <c r="HI8" i="14"/>
  <c r="HU10" i="14"/>
  <c r="HK13" i="14"/>
  <c r="HY14" i="14"/>
  <c r="HT12" i="14"/>
  <c r="HH17" i="14"/>
  <c r="HE12" i="14"/>
  <c r="ES12" i="14"/>
  <c r="HW4" i="14"/>
  <c r="HQ9" i="14"/>
  <c r="HF14" i="14"/>
  <c r="HP16" i="14"/>
  <c r="HE9" i="14"/>
  <c r="HG3" i="14"/>
  <c r="DZ21" i="14"/>
  <c r="HW3" i="14"/>
  <c r="EP21" i="14"/>
  <c r="HT4" i="14"/>
  <c r="HQ5" i="14"/>
  <c r="HN6" i="14"/>
  <c r="HK7" i="14"/>
  <c r="HH8" i="14"/>
  <c r="HY8" i="14"/>
  <c r="HW9" i="14"/>
  <c r="HT10" i="14"/>
  <c r="HQ11" i="14"/>
  <c r="HM12" i="14"/>
  <c r="HJ13" i="14"/>
  <c r="HG14" i="14"/>
  <c r="HX14" i="14"/>
  <c r="HU15" i="14"/>
  <c r="HQ16" i="14"/>
  <c r="FE16" i="14"/>
  <c r="HN17" i="14"/>
  <c r="HL18" i="14"/>
  <c r="HI19" i="14"/>
  <c r="HF20" i="14"/>
  <c r="HV20" i="14"/>
  <c r="HE18" i="14"/>
  <c r="HV15" i="14"/>
  <c r="HR16" i="14"/>
  <c r="HO17" i="14"/>
  <c r="HM18" i="14"/>
  <c r="HJ19" i="14"/>
  <c r="HG20" i="14"/>
  <c r="HW20" i="14"/>
  <c r="HE19" i="14"/>
  <c r="HQ3" i="14"/>
  <c r="EJ21" i="14"/>
  <c r="HN4" i="14"/>
  <c r="HK5" i="14"/>
  <c r="HG6" i="14"/>
  <c r="HX6" i="14"/>
  <c r="HV7" i="14"/>
  <c r="HS8" i="14"/>
  <c r="HJ11" i="14"/>
  <c r="HX12" i="14"/>
  <c r="HV14" i="14"/>
  <c r="FJ14" i="14"/>
  <c r="HX16" i="14"/>
  <c r="HK19" i="14"/>
  <c r="EY19" i="14"/>
  <c r="HE8" i="14"/>
  <c r="HS4" i="14"/>
  <c r="HQ6" i="14"/>
  <c r="HP8" i="14"/>
  <c r="HJ10" i="14"/>
  <c r="HH12" i="14"/>
  <c r="HP3" i="14"/>
  <c r="EI21" i="14"/>
  <c r="FD3" i="14"/>
  <c r="HM4" i="14"/>
  <c r="HJ5" i="14"/>
  <c r="HF6" i="14"/>
  <c r="HW6" i="14"/>
  <c r="HU7" i="14"/>
  <c r="HR8" i="14"/>
  <c r="HO9" i="14"/>
  <c r="HL10" i="14"/>
  <c r="HI11" i="14"/>
  <c r="HF12" i="14"/>
  <c r="ET12" i="14"/>
  <c r="HW12" i="14"/>
  <c r="HT13" i="14"/>
  <c r="HP14" i="14"/>
  <c r="HG9" i="14"/>
  <c r="HM10" i="14"/>
  <c r="HW11" i="14"/>
  <c r="HL13" i="14"/>
  <c r="HF15" i="14"/>
  <c r="HO16" i="14"/>
  <c r="FC16" i="14"/>
  <c r="HT17" i="14"/>
  <c r="HG19" i="14"/>
  <c r="EU19" i="14"/>
  <c r="HP20" i="14"/>
  <c r="HF3" i="14"/>
  <c r="DY21" i="14"/>
  <c r="HK4" i="14"/>
  <c r="HT5" i="14"/>
  <c r="HI7" i="14"/>
  <c r="HT8" i="14"/>
  <c r="HO10" i="14"/>
  <c r="HX11" i="14"/>
  <c r="HK15" i="14"/>
  <c r="HH16" i="14"/>
  <c r="HY16" i="14"/>
  <c r="FM16" i="14"/>
  <c r="HU17" i="14"/>
  <c r="HE17" i="14"/>
  <c r="HO3" i="14"/>
  <c r="EH21" i="14"/>
  <c r="HV6" i="14"/>
  <c r="HN9" i="14"/>
  <c r="HY11" i="14"/>
  <c r="HL15" i="14"/>
  <c r="HW17" i="14"/>
  <c r="FK17" i="14"/>
  <c r="HN20" i="14"/>
  <c r="HJ16" i="14"/>
  <c r="HU18" i="14"/>
  <c r="HE11" i="14"/>
  <c r="HV4" i="14"/>
  <c r="HM7" i="14"/>
  <c r="HG12" i="14"/>
  <c r="HJ18" i="14"/>
  <c r="HP5" i="14"/>
  <c r="HG11" i="14"/>
  <c r="HX3" i="14"/>
  <c r="EQ21" i="14"/>
  <c r="HO6" i="14"/>
  <c r="HF9" i="14"/>
  <c r="HR11" i="14"/>
  <c r="HH14" i="14"/>
  <c r="HF11" i="14"/>
  <c r="HR15" i="14"/>
  <c r="HW19" i="14"/>
  <c r="HW7" i="14"/>
  <c r="DX21" i="14"/>
  <c r="HK3" i="14"/>
  <c r="ED21" i="14"/>
  <c r="HH4" i="14"/>
  <c r="HX4" i="14"/>
  <c r="HU5" i="14"/>
  <c r="HR6" i="14"/>
  <c r="HP7" i="14"/>
  <c r="HM8" i="14"/>
  <c r="FA8" i="14"/>
  <c r="HI9" i="14"/>
  <c r="HG10" i="14"/>
  <c r="HX10" i="14"/>
  <c r="HU11" i="14"/>
  <c r="HR12" i="14"/>
  <c r="HN13" i="14"/>
  <c r="HK14" i="14"/>
  <c r="HH15" i="14"/>
  <c r="HY15" i="14"/>
  <c r="HV16" i="14"/>
  <c r="HR17" i="14"/>
  <c r="FF17" i="14"/>
  <c r="HP18" i="14"/>
  <c r="HM19" i="14"/>
  <c r="HJ20" i="14"/>
  <c r="HE6" i="14"/>
  <c r="HI15" i="14"/>
  <c r="HF16" i="14"/>
  <c r="HW16" i="14"/>
  <c r="HS17" i="14"/>
  <c r="HQ18" i="14"/>
  <c r="HN19" i="14"/>
  <c r="FB19" i="14"/>
  <c r="HK20" i="14"/>
  <c r="HE7" i="14"/>
  <c r="HG18" i="14"/>
  <c r="HU3" i="14"/>
  <c r="EN21" i="14"/>
  <c r="HR4" i="14"/>
  <c r="HO5" i="14"/>
  <c r="HL6" i="14"/>
  <c r="HH7" i="14"/>
  <c r="HF8" i="14"/>
  <c r="HK9" i="14"/>
  <c r="HS11" i="14"/>
  <c r="HP13" i="14"/>
  <c r="HJ15" i="14"/>
  <c r="HP17" i="14"/>
  <c r="HS19" i="14"/>
  <c r="FG19" i="14"/>
  <c r="HE20" i="14"/>
  <c r="HG5" i="14"/>
  <c r="HY6" i="14"/>
  <c r="HX8" i="14"/>
  <c r="HS10" i="14"/>
  <c r="HQ12" i="14"/>
  <c r="HT3" i="14"/>
  <c r="EM21" i="14"/>
  <c r="HQ4" i="14"/>
  <c r="HN5" i="14"/>
  <c r="HK6" i="14"/>
  <c r="HG7" i="14"/>
  <c r="HY7" i="14"/>
  <c r="HV8" i="14"/>
  <c r="HS9" i="14"/>
  <c r="HQ10" i="14"/>
  <c r="HM11" i="14"/>
  <c r="HJ12" i="14"/>
  <c r="EX12" i="14"/>
  <c r="HG13" i="14"/>
  <c r="HX13" i="14"/>
  <c r="HU14" i="14"/>
  <c r="HP9" i="14"/>
  <c r="HV10" i="14"/>
  <c r="HK12" i="14"/>
  <c r="HU13" i="14"/>
  <c r="HN15" i="14"/>
  <c r="HS16" i="14"/>
  <c r="HY17" i="14"/>
  <c r="HO19" i="14"/>
  <c r="HX20" i="14"/>
  <c r="FL20" i="14"/>
  <c r="HN3" i="14"/>
  <c r="EG21" i="14"/>
  <c r="HO4" i="14"/>
  <c r="HX5" i="14"/>
  <c r="HS7" i="14"/>
  <c r="HH9" i="14"/>
  <c r="HW10" i="14"/>
  <c r="HL12" i="14"/>
  <c r="HO15" i="14"/>
  <c r="HL16" i="14"/>
  <c r="HI17" i="14"/>
  <c r="HE5" i="14"/>
  <c r="MZ16" i="13"/>
  <c r="NB16" i="13" s="1"/>
  <c r="MZ8" i="13"/>
  <c r="NB8" i="13" s="1"/>
  <c r="MZ19" i="13"/>
  <c r="NB19" i="13" s="1"/>
  <c r="MZ15" i="13"/>
  <c r="NB15" i="13" s="1"/>
  <c r="MZ11" i="13"/>
  <c r="NB11" i="13" s="1"/>
  <c r="MZ7" i="13"/>
  <c r="NB7" i="13" s="1"/>
  <c r="MZ3" i="13"/>
  <c r="NB3" i="13" s="1"/>
  <c r="MZ12" i="13"/>
  <c r="NB12" i="13" s="1"/>
  <c r="MZ4" i="13"/>
  <c r="NB4" i="13" s="1"/>
  <c r="MZ18" i="13"/>
  <c r="NB18" i="13" s="1"/>
  <c r="MZ14" i="13"/>
  <c r="NB14" i="13" s="1"/>
  <c r="MZ10" i="13"/>
  <c r="NB10" i="13" s="1"/>
  <c r="MZ6" i="13"/>
  <c r="NB6" i="13" s="1"/>
  <c r="AD4" i="6"/>
  <c r="AD3" i="6"/>
  <c r="L11" i="6"/>
  <c r="L10" i="6"/>
  <c r="L9" i="6"/>
  <c r="L8" i="6"/>
  <c r="L7" i="6"/>
  <c r="L3" i="6"/>
  <c r="IG6" i="14" l="1"/>
  <c r="II14" i="14"/>
  <c r="IJ7" i="14"/>
  <c r="IN19" i="14"/>
  <c r="JI19" i="14" s="1"/>
  <c r="IA8" i="14"/>
  <c r="IM4" i="14"/>
  <c r="HZ11" i="14"/>
  <c r="IP7" i="14"/>
  <c r="IL20" i="14"/>
  <c r="IO10" i="14"/>
  <c r="IT17" i="14"/>
  <c r="IF12" i="14"/>
  <c r="IK9" i="14"/>
  <c r="IE12" i="14"/>
  <c r="IZ12" i="14" s="1"/>
  <c r="IL10" i="14"/>
  <c r="IQ8" i="14"/>
  <c r="IB7" i="14"/>
  <c r="IC3" i="14"/>
  <c r="IH7" i="14"/>
  <c r="IR17" i="14"/>
  <c r="IJ16" i="14"/>
  <c r="ID11" i="14"/>
  <c r="IB15" i="14"/>
  <c r="IS20" i="14"/>
  <c r="II15" i="14"/>
  <c r="ID20" i="14"/>
  <c r="II5" i="14"/>
  <c r="IS8" i="14"/>
  <c r="IN11" i="14"/>
  <c r="IB11" i="14"/>
  <c r="IE16" i="14"/>
  <c r="IT11" i="14"/>
  <c r="IT19" i="14"/>
  <c r="JO19" i="14" s="1"/>
  <c r="IF15" i="14"/>
  <c r="IA3" i="14"/>
  <c r="IB19" i="14"/>
  <c r="IG13" i="14"/>
  <c r="IK14" i="14"/>
  <c r="IR12" i="14"/>
  <c r="IJ9" i="14"/>
  <c r="IH4" i="14"/>
  <c r="IJ20" i="14"/>
  <c r="IQ12" i="14"/>
  <c r="IA10" i="14"/>
  <c r="IQ9" i="14"/>
  <c r="IF16" i="14"/>
  <c r="IJ8" i="14"/>
  <c r="IP9" i="14"/>
  <c r="II18" i="14"/>
  <c r="IP4" i="14"/>
  <c r="IT13" i="14"/>
  <c r="ID17" i="14"/>
  <c r="IS5" i="14"/>
  <c r="IO3" i="14"/>
  <c r="IR16" i="14"/>
  <c r="IK18" i="14"/>
  <c r="II13" i="14"/>
  <c r="IH8" i="14"/>
  <c r="IR7" i="14"/>
  <c r="IA9" i="14"/>
  <c r="IK19" i="14"/>
  <c r="HZ13" i="14"/>
  <c r="IP16" i="14"/>
  <c r="IQ3" i="14"/>
  <c r="IC20" i="14"/>
  <c r="IX20" i="14" s="1"/>
  <c r="IG17" i="14"/>
  <c r="IL14" i="14"/>
  <c r="II11" i="14"/>
  <c r="JD11" i="14" s="1"/>
  <c r="IR8" i="14"/>
  <c r="IJ13" i="14"/>
  <c r="IQ11" i="14"/>
  <c r="IC10" i="14"/>
  <c r="II8" i="14"/>
  <c r="IN6" i="14"/>
  <c r="IT4" i="14"/>
  <c r="IH3" i="14"/>
  <c r="JC3" i="14" s="1"/>
  <c r="IN20" i="14"/>
  <c r="IA19" i="14"/>
  <c r="IF17" i="14"/>
  <c r="IL15" i="14"/>
  <c r="IM20" i="14"/>
  <c r="IT18" i="14"/>
  <c r="IE17" i="14"/>
  <c r="IK15" i="14"/>
  <c r="IR13" i="14"/>
  <c r="ID12" i="14"/>
  <c r="IK10" i="14"/>
  <c r="IP8" i="14"/>
  <c r="IA7" i="14"/>
  <c r="IH5" i="14"/>
  <c r="IF11" i="14"/>
  <c r="IM19" i="14"/>
  <c r="HZ10" i="14"/>
  <c r="ID16" i="14"/>
  <c r="IC11" i="14"/>
  <c r="IT5" i="14"/>
  <c r="IL12" i="14"/>
  <c r="IB5" i="14"/>
  <c r="IE15" i="14"/>
  <c r="IE18" i="14"/>
  <c r="IQ6" i="14"/>
  <c r="IF18" i="14"/>
  <c r="IH10" i="14"/>
  <c r="IF7" i="14"/>
  <c r="IH15" i="14"/>
  <c r="IP6" i="14"/>
  <c r="JK6" i="14" s="1"/>
  <c r="IC6" i="14"/>
  <c r="IJ12" i="14"/>
  <c r="IA5" i="14"/>
  <c r="IJ18" i="14"/>
  <c r="IS9" i="14"/>
  <c r="II7" i="14"/>
  <c r="IN5" i="14"/>
  <c r="IJ15" i="14"/>
  <c r="IC9" i="14"/>
  <c r="IB18" i="14"/>
  <c r="IW18" i="14" s="1"/>
  <c r="IL18" i="14"/>
  <c r="ID15" i="14"/>
  <c r="IQ16" i="14"/>
  <c r="IP11" i="14"/>
  <c r="IM6" i="14"/>
  <c r="IM15" i="14"/>
  <c r="HZ17" i="14"/>
  <c r="IE14" i="14"/>
  <c r="ID7" i="14"/>
  <c r="IK8" i="14"/>
  <c r="IQ14" i="14"/>
  <c r="JL14" i="14" s="1"/>
  <c r="IQ7" i="14"/>
  <c r="II4" i="14"/>
  <c r="IA14" i="14"/>
  <c r="IT14" i="14"/>
  <c r="IM5" i="14"/>
  <c r="IE3" i="14"/>
  <c r="IJ19" i="14"/>
  <c r="IP13" i="14"/>
  <c r="IB13" i="14"/>
  <c r="IN9" i="14"/>
  <c r="IF6" i="14"/>
  <c r="IQ13" i="14"/>
  <c r="HZ20" i="14"/>
  <c r="IK13" i="14"/>
  <c r="IC7" i="14"/>
  <c r="IS3" i="14"/>
  <c r="IB12" i="14"/>
  <c r="II20" i="14"/>
  <c r="II9" i="14"/>
  <c r="IP20" i="14"/>
  <c r="IC19" i="14"/>
  <c r="IC16" i="14"/>
  <c r="IK20" i="14"/>
  <c r="IO17" i="14"/>
  <c r="IA15" i="14"/>
  <c r="IR11" i="14"/>
  <c r="IB9" i="14"/>
  <c r="IA12" i="14"/>
  <c r="IG10" i="14"/>
  <c r="IM8" i="14"/>
  <c r="IR6" i="14"/>
  <c r="IE5" i="14"/>
  <c r="HZ19" i="14"/>
  <c r="IB20" i="14"/>
  <c r="IH18" i="14"/>
  <c r="IM16" i="14"/>
  <c r="HZ18" i="14"/>
  <c r="IA20" i="14"/>
  <c r="IV20" i="14" s="1"/>
  <c r="IG18" i="14"/>
  <c r="IL16" i="14"/>
  <c r="JG16" i="14" s="1"/>
  <c r="IS14" i="14"/>
  <c r="IE13" i="14"/>
  <c r="IL11" i="14"/>
  <c r="IR9" i="14"/>
  <c r="IC8" i="14"/>
  <c r="II6" i="14"/>
  <c r="IO4" i="14"/>
  <c r="HZ9" i="14"/>
  <c r="IH9" i="14"/>
  <c r="IT3" i="14"/>
  <c r="IS17" i="14"/>
  <c r="IL19" i="14"/>
  <c r="IJ14" i="14"/>
  <c r="IF10" i="14"/>
  <c r="ID5" i="14"/>
  <c r="IN14" i="14"/>
  <c r="IK11" i="14"/>
  <c r="IG8" i="14"/>
  <c r="IG5" i="14"/>
  <c r="IG3" i="14"/>
  <c r="IO11" i="14"/>
  <c r="IB8" i="14"/>
  <c r="IA4" i="14"/>
  <c r="IM18" i="14"/>
  <c r="IH14" i="14"/>
  <c r="IM10" i="14"/>
  <c r="IM7" i="14"/>
  <c r="IR5" i="14"/>
  <c r="IE4" i="14"/>
  <c r="IN3" i="14"/>
  <c r="IH17" i="14"/>
  <c r="IM3" i="14"/>
  <c r="ID14" i="14"/>
  <c r="II12" i="14"/>
  <c r="IG7" i="14"/>
  <c r="IT12" i="14"/>
  <c r="IG20" i="14"/>
  <c r="IE8" i="14"/>
  <c r="IS13" i="14"/>
  <c r="IT16" i="14"/>
  <c r="IA6" i="14"/>
  <c r="IL3" i="14"/>
  <c r="IR20" i="14"/>
  <c r="IE19" i="14"/>
  <c r="IJ17" i="14"/>
  <c r="IQ15" i="14"/>
  <c r="IQ20" i="14"/>
  <c r="ID19" i="14"/>
  <c r="II17" i="14"/>
  <c r="IP15" i="14"/>
  <c r="IB14" i="14"/>
  <c r="IH12" i="14"/>
  <c r="IT8" i="14"/>
  <c r="IL5" i="14"/>
  <c r="IB3" i="14"/>
  <c r="IS18" i="14"/>
  <c r="IA17" i="14"/>
  <c r="IO7" i="14"/>
  <c r="ID13" i="14"/>
  <c r="IH13" i="14"/>
  <c r="IO20" i="14"/>
  <c r="IO6" i="14"/>
  <c r="IO15" i="14"/>
  <c r="IO9" i="14"/>
  <c r="IG12" i="14"/>
  <c r="IF20" i="14"/>
  <c r="IE20" i="14"/>
  <c r="IC15" i="14"/>
  <c r="IB10" i="14"/>
  <c r="IS4" i="14"/>
  <c r="IC14" i="14"/>
  <c r="IJ10" i="14"/>
  <c r="JE10" i="14" s="1"/>
  <c r="IF4" i="14"/>
  <c r="IC12" i="14"/>
  <c r="IN4" i="14"/>
  <c r="IF19" i="14"/>
  <c r="JA19" i="14" s="1"/>
  <c r="IE11" i="14"/>
  <c r="IB6" i="14"/>
  <c r="IR3" i="14"/>
  <c r="IA18" i="14"/>
  <c r="IR4" i="14"/>
  <c r="JM4" i="14" s="1"/>
  <c r="IC17" i="14"/>
  <c r="IP10" i="14"/>
  <c r="IT9" i="14"/>
  <c r="IR14" i="14"/>
  <c r="II3" i="14"/>
  <c r="IN16" i="14"/>
  <c r="IQ10" i="14"/>
  <c r="IP14" i="14"/>
  <c r="IH11" i="14"/>
  <c r="IT7" i="14"/>
  <c r="IL4" i="14"/>
  <c r="IN10" i="14"/>
  <c r="IT6" i="14"/>
  <c r="IK17" i="14"/>
  <c r="IF9" i="14"/>
  <c r="IJ5" i="14"/>
  <c r="IF3" i="14"/>
  <c r="IK5" i="14"/>
  <c r="IQ4" i="14"/>
  <c r="IP18" i="14"/>
  <c r="IG15" i="14"/>
  <c r="JB15" i="14" s="1"/>
  <c r="IP17" i="14"/>
  <c r="IO13" i="14"/>
  <c r="HZ5" i="14"/>
  <c r="IG16" i="14"/>
  <c r="IM13" i="14"/>
  <c r="IR10" i="14"/>
  <c r="IN7" i="14"/>
  <c r="IJ4" i="14"/>
  <c r="IP3" i="14"/>
  <c r="HZ7" i="14"/>
  <c r="II19" i="14"/>
  <c r="IN17" i="14"/>
  <c r="IA16" i="14"/>
  <c r="HZ6" i="14"/>
  <c r="IH19" i="14"/>
  <c r="IM17" i="14"/>
  <c r="JH17" i="14" s="1"/>
  <c r="IT15" i="14"/>
  <c r="IF14" i="14"/>
  <c r="IM12" i="14"/>
  <c r="IS10" i="14"/>
  <c r="ID9" i="14"/>
  <c r="IK7" i="14"/>
  <c r="IP5" i="14"/>
  <c r="IC4" i="14"/>
  <c r="IR19" i="14"/>
  <c r="IA11" i="14"/>
  <c r="IM11" i="14"/>
  <c r="IJ6" i="14"/>
  <c r="IJ3" i="14"/>
  <c r="IH20" i="14"/>
  <c r="IN18" i="14"/>
  <c r="IS11" i="14"/>
  <c r="IO8" i="14"/>
  <c r="IO5" i="14"/>
  <c r="IK3" i="14"/>
  <c r="JF3" i="14" s="1"/>
  <c r="IE10" i="14"/>
  <c r="IL6" i="14"/>
  <c r="HZ8" i="14"/>
  <c r="IS16" i="14"/>
  <c r="IS12" i="14"/>
  <c r="IN8" i="14"/>
  <c r="IS6" i="14"/>
  <c r="IF5" i="14"/>
  <c r="IO19" i="14"/>
  <c r="JJ19" i="14" s="1"/>
  <c r="IK16" i="14"/>
  <c r="IL9" i="14"/>
  <c r="HZ12" i="14"/>
  <c r="IU12" i="14" s="1"/>
  <c r="IO12" i="14"/>
  <c r="IF13" i="14"/>
  <c r="ID8" i="14"/>
  <c r="IR15" i="14"/>
  <c r="IK6" i="14"/>
  <c r="HZ4" i="14"/>
  <c r="IL17" i="14"/>
  <c r="IS15" i="14"/>
  <c r="JN15" i="14" s="1"/>
  <c r="HZ16" i="14"/>
  <c r="IQ18" i="14"/>
  <c r="IB16" i="14"/>
  <c r="IC13" i="14"/>
  <c r="ID10" i="14"/>
  <c r="IG14" i="14"/>
  <c r="IN12" i="14"/>
  <c r="IT10" i="14"/>
  <c r="IE9" i="14"/>
  <c r="IL7" i="14"/>
  <c r="IQ5" i="14"/>
  <c r="ID4" i="14"/>
  <c r="HZ15" i="14"/>
  <c r="IQ19" i="14"/>
  <c r="ID18" i="14"/>
  <c r="IY18" i="14" s="1"/>
  <c r="II16" i="14"/>
  <c r="HZ14" i="14"/>
  <c r="IP19" i="14"/>
  <c r="IC18" i="14"/>
  <c r="IH16" i="14"/>
  <c r="IO14" i="14"/>
  <c r="IA13" i="14"/>
  <c r="IG11" i="14"/>
  <c r="IM9" i="14"/>
  <c r="IS7" i="14"/>
  <c r="IE6" i="14"/>
  <c r="IK4" i="14"/>
  <c r="IG19" i="14"/>
  <c r="IP12" i="14"/>
  <c r="IH6" i="14"/>
  <c r="ID3" i="14"/>
  <c r="IB17" i="14"/>
  <c r="IO18" i="14"/>
  <c r="IN13" i="14"/>
  <c r="IL8" i="14"/>
  <c r="IG4" i="14"/>
  <c r="GN3" i="13"/>
  <c r="GM6" i="13"/>
  <c r="GK7" i="13"/>
  <c r="GA9" i="13"/>
  <c r="GQ9" i="13"/>
  <c r="GG10" i="13"/>
  <c r="GD12" i="13"/>
  <c r="GR12" i="13"/>
  <c r="GS13" i="13"/>
  <c r="GB14" i="13"/>
  <c r="GH14" i="13"/>
  <c r="GP14" i="13"/>
  <c r="GF17" i="13"/>
  <c r="GI17" i="13"/>
  <c r="GC18" i="13"/>
  <c r="GJ18" i="13"/>
  <c r="GL18" i="13"/>
  <c r="GE19" i="13"/>
  <c r="GO19" i="13"/>
  <c r="FZ14" i="13"/>
  <c r="EJ19" i="13" l="1"/>
  <c r="DU4" i="13"/>
  <c r="DS19" i="13"/>
  <c r="EJ17" i="13"/>
  <c r="DS17" i="13"/>
  <c r="DS15" i="13"/>
  <c r="DS9" i="13"/>
  <c r="DS7" i="13"/>
  <c r="DS5" i="13"/>
  <c r="DR18" i="13"/>
  <c r="DR14" i="13"/>
  <c r="EH19" i="13"/>
  <c r="ED19" i="13"/>
  <c r="DZ19" i="13"/>
  <c r="DV19" i="13"/>
  <c r="EK18" i="13"/>
  <c r="EF18" i="13"/>
  <c r="EB18" i="13"/>
  <c r="DX18" i="13"/>
  <c r="DT18" i="13"/>
  <c r="DZ17" i="13"/>
  <c r="EB16" i="13"/>
  <c r="EI15" i="13"/>
  <c r="ED15" i="13"/>
  <c r="EG14" i="13"/>
  <c r="EI13" i="13"/>
  <c r="EE13" i="13"/>
  <c r="EK12" i="13"/>
  <c r="DT12" i="13"/>
  <c r="DV11" i="13"/>
  <c r="EC10" i="13"/>
  <c r="DX10" i="13"/>
  <c r="EA9" i="13"/>
  <c r="EC8" i="13"/>
  <c r="DY8" i="13"/>
  <c r="EE7" i="13"/>
  <c r="DW7" i="13"/>
  <c r="EG6" i="13"/>
  <c r="EI5" i="13"/>
  <c r="DS3" i="13"/>
  <c r="GV3" i="13" s="1"/>
  <c r="DU18" i="13"/>
  <c r="DU16" i="13"/>
  <c r="DU14" i="13"/>
  <c r="DS13" i="13"/>
  <c r="DS11" i="13"/>
  <c r="DU19" i="13"/>
  <c r="DS18" i="13"/>
  <c r="DU17" i="13"/>
  <c r="EJ16" i="13"/>
  <c r="DS16" i="13"/>
  <c r="DU15" i="13"/>
  <c r="EJ14" i="13"/>
  <c r="DS14" i="13"/>
  <c r="DU13" i="13"/>
  <c r="EJ12" i="13"/>
  <c r="DS12" i="13"/>
  <c r="DU11" i="13"/>
  <c r="EJ10" i="13"/>
  <c r="DS10" i="13"/>
  <c r="DU9" i="13"/>
  <c r="EJ8" i="13"/>
  <c r="DS8" i="13"/>
  <c r="DU7" i="13"/>
  <c r="EJ6" i="13"/>
  <c r="DS6" i="13"/>
  <c r="EJ4" i="13"/>
  <c r="EF16" i="13"/>
  <c r="DT16" i="13"/>
  <c r="DZ15" i="13"/>
  <c r="EB14" i="13"/>
  <c r="EI11" i="13"/>
  <c r="EI9" i="13"/>
  <c r="EG8" i="13"/>
  <c r="DT8" i="13"/>
  <c r="EA7" i="13"/>
  <c r="EE5" i="13"/>
  <c r="EC4" i="13"/>
  <c r="EA18" i="13"/>
  <c r="DW16" i="13"/>
  <c r="EA14" i="13"/>
  <c r="EA12" i="13"/>
  <c r="DW12" i="13"/>
  <c r="ED11" i="13"/>
  <c r="DY11" i="13"/>
  <c r="EF10" i="13"/>
  <c r="DW10" i="13"/>
  <c r="ED9" i="13"/>
  <c r="DZ9" i="13"/>
  <c r="EF8" i="13"/>
  <c r="DX8" i="13"/>
  <c r="EB6" i="13"/>
  <c r="EB4" i="13"/>
  <c r="DT4" i="13"/>
  <c r="EH3" i="13"/>
  <c r="HK3" i="13" s="1"/>
  <c r="DZ3" i="13"/>
  <c r="HC3" i="13" s="1"/>
  <c r="DV3" i="13"/>
  <c r="GY3" i="13" s="1"/>
  <c r="DR6" i="13"/>
  <c r="ED17" i="13"/>
  <c r="EK16" i="13"/>
  <c r="DX16" i="13"/>
  <c r="DV15" i="13"/>
  <c r="DT14" i="13"/>
  <c r="DZ13" i="13"/>
  <c r="EG12" i="13"/>
  <c r="DX12" i="13"/>
  <c r="EE11" i="13"/>
  <c r="EK10" i="13"/>
  <c r="DT10" i="13"/>
  <c r="EK8" i="13"/>
  <c r="EI7" i="13"/>
  <c r="EC6" i="13"/>
  <c r="DT6" i="13"/>
  <c r="EA5" i="13"/>
  <c r="EG4" i="13"/>
  <c r="DY4" i="13"/>
  <c r="DR17" i="13"/>
  <c r="DR9" i="13"/>
  <c r="EG19" i="13"/>
  <c r="DY19" i="13"/>
  <c r="EG17" i="13"/>
  <c r="EC17" i="13"/>
  <c r="DY17" i="13"/>
  <c r="EE16" i="13"/>
  <c r="EA16" i="13"/>
  <c r="EH15" i="13"/>
  <c r="EC15" i="13"/>
  <c r="DY15" i="13"/>
  <c r="EF14" i="13"/>
  <c r="DW14" i="13"/>
  <c r="EH13" i="13"/>
  <c r="EC13" i="13"/>
  <c r="DY13" i="13"/>
  <c r="EF12" i="13"/>
  <c r="EH11" i="13"/>
  <c r="EB10" i="13"/>
  <c r="EH9" i="13"/>
  <c r="EB8" i="13"/>
  <c r="EH7" i="13"/>
  <c r="ED7" i="13"/>
  <c r="DZ7" i="13"/>
  <c r="EF6" i="13"/>
  <c r="DX6" i="13"/>
  <c r="EH5" i="13"/>
  <c r="DR4" i="13"/>
  <c r="DR10" i="13"/>
  <c r="EH17" i="13"/>
  <c r="DV17" i="13"/>
  <c r="EK14" i="13"/>
  <c r="DX14" i="13"/>
  <c r="DV13" i="13"/>
  <c r="EB12" i="13"/>
  <c r="DZ11" i="13"/>
  <c r="EG10" i="13"/>
  <c r="EE9" i="13"/>
  <c r="DV9" i="13"/>
  <c r="EK6" i="13"/>
  <c r="DY6" i="13"/>
  <c r="DW5" i="13"/>
  <c r="DR13" i="13"/>
  <c r="DR5" i="13"/>
  <c r="EC19" i="13"/>
  <c r="EI18" i="13"/>
  <c r="EE18" i="13"/>
  <c r="DW18" i="13"/>
  <c r="ED5" i="13"/>
  <c r="DZ5" i="13"/>
  <c r="DV5" i="13"/>
  <c r="EF4" i="13"/>
  <c r="DX4" i="13"/>
  <c r="ED3" i="13"/>
  <c r="HG3" i="13" s="1"/>
  <c r="DR19" i="13"/>
  <c r="DR15" i="13"/>
  <c r="DR11" i="13"/>
  <c r="EK4" i="13"/>
  <c r="DR16" i="13"/>
  <c r="DR12" i="13"/>
  <c r="DR8" i="13"/>
  <c r="EF19" i="13"/>
  <c r="EB19" i="13"/>
  <c r="DX19" i="13"/>
  <c r="DT19" i="13"/>
  <c r="EH18" i="13"/>
  <c r="ED18" i="13"/>
  <c r="DZ18" i="13"/>
  <c r="DV18" i="13"/>
  <c r="EK17" i="13"/>
  <c r="EF17" i="13"/>
  <c r="EB17" i="13"/>
  <c r="DX17" i="13"/>
  <c r="DT17" i="13"/>
  <c r="EI16" i="13"/>
  <c r="ED16" i="13"/>
  <c r="DZ16" i="13"/>
  <c r="DV16" i="13"/>
  <c r="EK15" i="13"/>
  <c r="EF15" i="13"/>
  <c r="EB15" i="13"/>
  <c r="DX15" i="13"/>
  <c r="DT15" i="13"/>
  <c r="EI14" i="13"/>
  <c r="ED14" i="13"/>
  <c r="DZ14" i="13"/>
  <c r="DV14" i="13"/>
  <c r="EK13" i="13"/>
  <c r="EG13" i="13"/>
  <c r="EB13" i="13"/>
  <c r="DX13" i="13"/>
  <c r="DT13" i="13"/>
  <c r="EI12" i="13"/>
  <c r="EE12" i="13"/>
  <c r="DZ12" i="13"/>
  <c r="DV12" i="13"/>
  <c r="EK11" i="13"/>
  <c r="EG11" i="13"/>
  <c r="EC11" i="13"/>
  <c r="DX11" i="13"/>
  <c r="DT11" i="13"/>
  <c r="EI10" i="13"/>
  <c r="EE10" i="13"/>
  <c r="EA10" i="13"/>
  <c r="DV10" i="13"/>
  <c r="EK9" i="13"/>
  <c r="EG9" i="13"/>
  <c r="EC9" i="13"/>
  <c r="DX9" i="13"/>
  <c r="DT9" i="13"/>
  <c r="EI8" i="13"/>
  <c r="EE8" i="13"/>
  <c r="EA8" i="13"/>
  <c r="DV8" i="13"/>
  <c r="EK7" i="13"/>
  <c r="EG7" i="13"/>
  <c r="EC7" i="13"/>
  <c r="DY7" i="13"/>
  <c r="DT7" i="13"/>
  <c r="EI6" i="13"/>
  <c r="EE6" i="13"/>
  <c r="EA6" i="13"/>
  <c r="DW6" i="13"/>
  <c r="EK5" i="13"/>
  <c r="EG5" i="13"/>
  <c r="EC5" i="13"/>
  <c r="DY5" i="13"/>
  <c r="DU5" i="13"/>
  <c r="EI4" i="13"/>
  <c r="EE4" i="13"/>
  <c r="EA4" i="13"/>
  <c r="DW4" i="13"/>
  <c r="EK3" i="13"/>
  <c r="HN3" i="13" s="1"/>
  <c r="EG3" i="13"/>
  <c r="HJ3" i="13" s="1"/>
  <c r="EC3" i="13"/>
  <c r="HF3" i="13" s="1"/>
  <c r="DY3" i="13"/>
  <c r="HB3" i="13" s="1"/>
  <c r="DU3" i="13"/>
  <c r="GX3" i="13" s="1"/>
  <c r="DR7" i="13"/>
  <c r="EI19" i="13"/>
  <c r="EE19" i="13"/>
  <c r="EA19" i="13"/>
  <c r="DW19" i="13"/>
  <c r="EG18" i="13"/>
  <c r="EC18" i="13"/>
  <c r="DY18" i="13"/>
  <c r="EE17" i="13"/>
  <c r="EA17" i="13"/>
  <c r="DW17" i="13"/>
  <c r="EG16" i="13"/>
  <c r="EC16" i="13"/>
  <c r="DY16" i="13"/>
  <c r="EJ15" i="13"/>
  <c r="EE15" i="13"/>
  <c r="EA15" i="13"/>
  <c r="DW15" i="13"/>
  <c r="EH14" i="13"/>
  <c r="EC14" i="13"/>
  <c r="DY14" i="13"/>
  <c r="EJ13" i="13"/>
  <c r="EF13" i="13"/>
  <c r="EA13" i="13"/>
  <c r="DW13" i="13"/>
  <c r="EH12" i="13"/>
  <c r="ED12" i="13"/>
  <c r="DY12" i="13"/>
  <c r="DU12" i="13"/>
  <c r="EJ11" i="13"/>
  <c r="EF11" i="13"/>
  <c r="EA11" i="13"/>
  <c r="DW11" i="13"/>
  <c r="EH10" i="13"/>
  <c r="ED10" i="13"/>
  <c r="DY10" i="13"/>
  <c r="DU10" i="13"/>
  <c r="EJ9" i="13"/>
  <c r="EF9" i="13"/>
  <c r="EB9" i="13"/>
  <c r="DW9" i="13"/>
  <c r="EH8" i="13"/>
  <c r="ED8" i="13"/>
  <c r="DZ8" i="13"/>
  <c r="DU8" i="13"/>
  <c r="EJ7" i="13"/>
  <c r="EF7" i="13"/>
  <c r="EB7" i="13"/>
  <c r="DX7" i="13"/>
  <c r="EH6" i="13"/>
  <c r="ED6" i="13"/>
  <c r="DZ6" i="13"/>
  <c r="DV6" i="13"/>
  <c r="EJ5" i="13"/>
  <c r="EF5" i="13"/>
  <c r="EB5" i="13"/>
  <c r="DX5" i="13"/>
  <c r="EH4" i="13"/>
  <c r="ED4" i="13"/>
  <c r="DZ4" i="13"/>
  <c r="DV4" i="13"/>
  <c r="EJ3" i="13"/>
  <c r="HM3" i="13" s="1"/>
  <c r="EF3" i="13"/>
  <c r="HI3" i="13" s="1"/>
  <c r="EB3" i="13"/>
  <c r="HE3" i="13" s="1"/>
  <c r="DX3" i="13"/>
  <c r="HA3" i="13" s="1"/>
  <c r="DT3" i="13"/>
  <c r="GW3" i="13" s="1"/>
  <c r="EI3" i="13"/>
  <c r="HL3" i="13" s="1"/>
  <c r="EE3" i="13"/>
  <c r="HH3" i="13" s="1"/>
  <c r="EA3" i="13"/>
  <c r="HD3" i="13" s="1"/>
  <c r="DW3" i="13"/>
  <c r="GZ3" i="13" s="1"/>
  <c r="EM3" i="13"/>
  <c r="D22" i="11"/>
  <c r="D21" i="11"/>
  <c r="GU4" i="13" l="1"/>
  <c r="HM19" i="13"/>
  <c r="HK4" i="13"/>
  <c r="HK8" i="13"/>
  <c r="HK12" i="13"/>
  <c r="HB16" i="13"/>
  <c r="HJ18" i="13"/>
  <c r="EQ6" i="13"/>
  <c r="GZ6" i="13"/>
  <c r="HL8" i="13"/>
  <c r="HF11" i="13"/>
  <c r="GY14" i="13"/>
  <c r="HG18" i="13"/>
  <c r="GU19" i="13"/>
  <c r="GU13" i="13"/>
  <c r="HG7" i="13"/>
  <c r="HB15" i="13"/>
  <c r="HB4" i="13"/>
  <c r="HN16" i="13"/>
  <c r="HG9" i="13"/>
  <c r="HD7" i="13"/>
  <c r="FD12" i="13"/>
  <c r="HM12" i="13"/>
  <c r="HA18" i="13"/>
  <c r="HA7" i="13"/>
  <c r="GX12" i="13"/>
  <c r="HF16" i="13"/>
  <c r="GZ19" i="13"/>
  <c r="HH4" i="13"/>
  <c r="HF5" i="13"/>
  <c r="HD6" i="13"/>
  <c r="HB7" i="13"/>
  <c r="GY8" i="13"/>
  <c r="EN9" i="13"/>
  <c r="GW9" i="13"/>
  <c r="HN9" i="13"/>
  <c r="HL10" i="13"/>
  <c r="HJ11" i="13"/>
  <c r="HH12" i="13"/>
  <c r="HE13" i="13"/>
  <c r="HC14" i="13"/>
  <c r="HA15" i="13"/>
  <c r="GY16" i="13"/>
  <c r="GW17" i="13"/>
  <c r="HN17" i="13"/>
  <c r="HK18" i="13"/>
  <c r="HI19" i="13"/>
  <c r="HN4" i="13"/>
  <c r="HC5" i="13"/>
  <c r="HL18" i="13"/>
  <c r="GZ5" i="13"/>
  <c r="HH9" i="13"/>
  <c r="GY13" i="13"/>
  <c r="HK17" i="13"/>
  <c r="HA6" i="13"/>
  <c r="HK7" i="13"/>
  <c r="HK11" i="13"/>
  <c r="HK13" i="13"/>
  <c r="HF15" i="13"/>
  <c r="HB17" i="13"/>
  <c r="HJ19" i="13"/>
  <c r="HJ4" i="13"/>
  <c r="HL7" i="13"/>
  <c r="HH11" i="13"/>
  <c r="GW14" i="13"/>
  <c r="HG17" i="13"/>
  <c r="HA8" i="13"/>
  <c r="GZ10" i="13"/>
  <c r="GZ12" i="13"/>
  <c r="HD18" i="13"/>
  <c r="GW8" i="13"/>
  <c r="HE14" i="13"/>
  <c r="HM4" i="13"/>
  <c r="GV8" i="13"/>
  <c r="HM10" i="13"/>
  <c r="GX13" i="13"/>
  <c r="GV16" i="13"/>
  <c r="GX19" i="13"/>
  <c r="GX16" i="13"/>
  <c r="HJ6" i="13"/>
  <c r="HF8" i="13"/>
  <c r="GY11" i="13"/>
  <c r="HL13" i="13"/>
  <c r="HE16" i="13"/>
  <c r="HE18" i="13"/>
  <c r="HC19" i="13"/>
  <c r="GU18" i="13"/>
  <c r="GV15" i="13"/>
  <c r="GX4" i="13"/>
  <c r="HK6" i="13"/>
  <c r="HM9" i="13"/>
  <c r="HM11" i="13"/>
  <c r="HM13" i="13"/>
  <c r="HD17" i="13"/>
  <c r="HL19" i="13"/>
  <c r="HB5" i="13"/>
  <c r="GW7" i="13"/>
  <c r="HJ9" i="13"/>
  <c r="HC12" i="13"/>
  <c r="GW15" i="13"/>
  <c r="HL16" i="13"/>
  <c r="HE19" i="13"/>
  <c r="GY5" i="13"/>
  <c r="GY9" i="13"/>
  <c r="HK5" i="13"/>
  <c r="HF13" i="13"/>
  <c r="HB19" i="13"/>
  <c r="HN10" i="13"/>
  <c r="HC13" i="13"/>
  <c r="EV6" i="13"/>
  <c r="HE6" i="13"/>
  <c r="GZ16" i="13"/>
  <c r="HI16" i="13"/>
  <c r="GV10" i="13"/>
  <c r="GV18" i="13"/>
  <c r="HL5" i="13"/>
  <c r="HF10" i="13"/>
  <c r="HL15" i="13"/>
  <c r="GU14" i="13"/>
  <c r="GV19" i="13"/>
  <c r="GY4" i="13"/>
  <c r="GY6" i="13"/>
  <c r="GZ9" i="13"/>
  <c r="GZ11" i="13"/>
  <c r="GZ13" i="13"/>
  <c r="HD15" i="13"/>
  <c r="HH17" i="13"/>
  <c r="GU7" i="13"/>
  <c r="HC4" i="13"/>
  <c r="HE5" i="13"/>
  <c r="HC6" i="13"/>
  <c r="HE7" i="13"/>
  <c r="HC8" i="13"/>
  <c r="HE9" i="13"/>
  <c r="HB10" i="13"/>
  <c r="HD11" i="13"/>
  <c r="HB12" i="13"/>
  <c r="HD13" i="13"/>
  <c r="HF14" i="13"/>
  <c r="HH15" i="13"/>
  <c r="HJ16" i="13"/>
  <c r="HB18" i="13"/>
  <c r="HD19" i="13"/>
  <c r="HL4" i="13"/>
  <c r="HJ5" i="13"/>
  <c r="HH6" i="13"/>
  <c r="EW7" i="13"/>
  <c r="HF7" i="13"/>
  <c r="HD8" i="13"/>
  <c r="HA9" i="13"/>
  <c r="GY10" i="13"/>
  <c r="GW11" i="13"/>
  <c r="HN11" i="13"/>
  <c r="HL12" i="13"/>
  <c r="HJ13" i="13"/>
  <c r="HG14" i="13"/>
  <c r="HE15" i="13"/>
  <c r="HC16" i="13"/>
  <c r="HA17" i="13"/>
  <c r="GY18" i="13"/>
  <c r="GW19" i="13"/>
  <c r="GU8" i="13"/>
  <c r="GU11" i="13"/>
  <c r="HA4" i="13"/>
  <c r="EX5" i="13"/>
  <c r="HG5" i="13"/>
  <c r="HF19" i="13"/>
  <c r="ES6" i="13"/>
  <c r="HB6" i="13"/>
  <c r="HJ10" i="13"/>
  <c r="HA14" i="13"/>
  <c r="GU10" i="13"/>
  <c r="HI6" i="13"/>
  <c r="HE8" i="13"/>
  <c r="EZ12" i="13"/>
  <c r="HI12" i="13"/>
  <c r="GZ14" i="13"/>
  <c r="HK15" i="13"/>
  <c r="HF17" i="13"/>
  <c r="GU9" i="13"/>
  <c r="HD5" i="13"/>
  <c r="HN8" i="13"/>
  <c r="HA12" i="13"/>
  <c r="GY15" i="13"/>
  <c r="EL6" i="13"/>
  <c r="GU6" i="13"/>
  <c r="GW4" i="13"/>
  <c r="HI8" i="13"/>
  <c r="HI10" i="13"/>
  <c r="HD12" i="13"/>
  <c r="HF4" i="13"/>
  <c r="HJ8" i="13"/>
  <c r="HC15" i="13"/>
  <c r="GV6" i="13"/>
  <c r="HM8" i="13"/>
  <c r="GX11" i="13"/>
  <c r="GV14" i="13"/>
  <c r="HM16" i="13"/>
  <c r="GV11" i="13"/>
  <c r="GX18" i="13"/>
  <c r="GZ7" i="13"/>
  <c r="HD9" i="13"/>
  <c r="GW12" i="13"/>
  <c r="HJ14" i="13"/>
  <c r="HC17" i="13"/>
  <c r="HI18" i="13"/>
  <c r="HG19" i="13"/>
  <c r="GV5" i="13"/>
  <c r="GV17" i="13"/>
  <c r="HM5" i="13"/>
  <c r="HM7" i="13"/>
  <c r="HK10" i="13"/>
  <c r="GZ15" i="13"/>
  <c r="HD4" i="13"/>
  <c r="HN7" i="13"/>
  <c r="HH10" i="13"/>
  <c r="HA13" i="13"/>
  <c r="FE15" i="13"/>
  <c r="HN15" i="13"/>
  <c r="HI17" i="13"/>
  <c r="GU16" i="13"/>
  <c r="HH18" i="13"/>
  <c r="HE12" i="13"/>
  <c r="GY17" i="13"/>
  <c r="HE10" i="13"/>
  <c r="HH16" i="13"/>
  <c r="HF6" i="13"/>
  <c r="HG11" i="13"/>
  <c r="HL11" i="13"/>
  <c r="GX7" i="13"/>
  <c r="GX15" i="13"/>
  <c r="GX14" i="13"/>
  <c r="HB8" i="13"/>
  <c r="HH13" i="13"/>
  <c r="GY19" i="13"/>
  <c r="GV9" i="13"/>
  <c r="HA5" i="13"/>
  <c r="EO8" i="13"/>
  <c r="GX8" i="13"/>
  <c r="GX10" i="13"/>
  <c r="HB14" i="13"/>
  <c r="HG4" i="13"/>
  <c r="HI5" i="13"/>
  <c r="HG6" i="13"/>
  <c r="HI7" i="13"/>
  <c r="HG8" i="13"/>
  <c r="HI9" i="13"/>
  <c r="HG10" i="13"/>
  <c r="HI11" i="13"/>
  <c r="HG12" i="13"/>
  <c r="HI13" i="13"/>
  <c r="HK14" i="13"/>
  <c r="HM15" i="13"/>
  <c r="GZ17" i="13"/>
  <c r="HF18" i="13"/>
  <c r="HH19" i="13"/>
  <c r="GZ4" i="13"/>
  <c r="GX5" i="13"/>
  <c r="HN5" i="13"/>
  <c r="FC6" i="13"/>
  <c r="HL6" i="13"/>
  <c r="HJ7" i="13"/>
  <c r="HH8" i="13"/>
  <c r="HF9" i="13"/>
  <c r="HD10" i="13"/>
  <c r="HA11" i="13"/>
  <c r="EP12" i="13"/>
  <c r="GY12" i="13"/>
  <c r="GW13" i="13"/>
  <c r="HN13" i="13"/>
  <c r="HL14" i="13"/>
  <c r="HI15" i="13"/>
  <c r="HG16" i="13"/>
  <c r="HE17" i="13"/>
  <c r="HC18" i="13"/>
  <c r="HA19" i="13"/>
  <c r="GU12" i="13"/>
  <c r="GU15" i="13"/>
  <c r="HI4" i="13"/>
  <c r="GZ18" i="13"/>
  <c r="GU5" i="13"/>
  <c r="HN6" i="13"/>
  <c r="HC11" i="13"/>
  <c r="HN14" i="13"/>
  <c r="HC7" i="13"/>
  <c r="HK9" i="13"/>
  <c r="HB13" i="13"/>
  <c r="HI14" i="13"/>
  <c r="HD16" i="13"/>
  <c r="HJ17" i="13"/>
  <c r="GU17" i="13"/>
  <c r="GW6" i="13"/>
  <c r="GW10" i="13"/>
  <c r="FA12" i="13"/>
  <c r="HJ12" i="13"/>
  <c r="HA16" i="13"/>
  <c r="HE4" i="13"/>
  <c r="HC9" i="13"/>
  <c r="HB11" i="13"/>
  <c r="EU14" i="13"/>
  <c r="HD14" i="13"/>
  <c r="HH5" i="13"/>
  <c r="HL9" i="13"/>
  <c r="GW16" i="13"/>
  <c r="HM6" i="13"/>
  <c r="GX9" i="13"/>
  <c r="GV12" i="13"/>
  <c r="HM14" i="13"/>
  <c r="GX17" i="13"/>
  <c r="GV13" i="13"/>
  <c r="HH7" i="13"/>
  <c r="HA10" i="13"/>
  <c r="HN12" i="13"/>
  <c r="HG15" i="13"/>
  <c r="GW18" i="13"/>
  <c r="HN18" i="13"/>
  <c r="HK19" i="13"/>
  <c r="GV7" i="13"/>
  <c r="HM17" i="13"/>
  <c r="DS20" i="13"/>
  <c r="FB3" i="13"/>
  <c r="EH20" i="13"/>
  <c r="EY3" i="13"/>
  <c r="EE20" i="13"/>
  <c r="EB20" i="13"/>
  <c r="DU20" i="13"/>
  <c r="EK20" i="13"/>
  <c r="EG20" i="13"/>
  <c r="ED20" i="13"/>
  <c r="EF20" i="13"/>
  <c r="DY20" i="13"/>
  <c r="DR20" i="13"/>
  <c r="DV20" i="13"/>
  <c r="EA20" i="13"/>
  <c r="ER3" i="13"/>
  <c r="DX20" i="13"/>
  <c r="EI20" i="13"/>
  <c r="DW20" i="13"/>
  <c r="DT20" i="13"/>
  <c r="EJ20" i="13"/>
  <c r="EC20" i="13"/>
  <c r="ET3" i="13"/>
  <c r="DZ20" i="13"/>
  <c r="WV3" i="12"/>
  <c r="WW3" i="12"/>
  <c r="WX3" i="12"/>
  <c r="WY3" i="12"/>
  <c r="WZ3" i="12"/>
  <c r="XA3" i="12"/>
  <c r="XB3" i="12"/>
  <c r="XC3" i="12"/>
  <c r="XD3" i="12"/>
  <c r="XE3" i="12"/>
  <c r="XF3" i="12"/>
  <c r="XG3" i="12"/>
  <c r="XH3" i="12"/>
  <c r="XI3" i="12"/>
  <c r="XJ3" i="12"/>
  <c r="XK3" i="12"/>
  <c r="XL3" i="12"/>
  <c r="XM3" i="12"/>
  <c r="XN3" i="12"/>
  <c r="XO3" i="12"/>
  <c r="XP3" i="12"/>
  <c r="XQ3" i="12"/>
  <c r="XR3" i="12"/>
  <c r="XS3" i="12"/>
  <c r="XT3" i="12"/>
  <c r="XU3" i="12"/>
  <c r="XV3" i="12"/>
  <c r="XW3" i="12"/>
  <c r="XX3" i="12"/>
  <c r="XY3" i="12"/>
  <c r="XZ3" i="12"/>
  <c r="YA3" i="12"/>
  <c r="YB3" i="12"/>
  <c r="YC3" i="12"/>
  <c r="YD3" i="12"/>
  <c r="YE3" i="12"/>
  <c r="YF3" i="12"/>
  <c r="YG3" i="12"/>
  <c r="YH3" i="12"/>
  <c r="YI3" i="12"/>
  <c r="WV4" i="12"/>
  <c r="WW4" i="12"/>
  <c r="WX4" i="12"/>
  <c r="WY4" i="12"/>
  <c r="WZ4" i="12"/>
  <c r="XA4" i="12"/>
  <c r="XB4" i="12"/>
  <c r="XC4" i="12"/>
  <c r="XD4" i="12"/>
  <c r="XE4" i="12"/>
  <c r="XF4" i="12"/>
  <c r="XG4" i="12"/>
  <c r="XH4" i="12"/>
  <c r="XI4" i="12"/>
  <c r="XJ4" i="12"/>
  <c r="XK4" i="12"/>
  <c r="XL4" i="12"/>
  <c r="XM4" i="12"/>
  <c r="XN4" i="12"/>
  <c r="XO4" i="12"/>
  <c r="XP4" i="12"/>
  <c r="XQ4" i="12"/>
  <c r="XR4" i="12"/>
  <c r="XS4" i="12"/>
  <c r="XT4" i="12"/>
  <c r="XU4" i="12"/>
  <c r="XV4" i="12"/>
  <c r="XW4" i="12"/>
  <c r="XX4" i="12"/>
  <c r="XY4" i="12"/>
  <c r="XZ4" i="12"/>
  <c r="YA4" i="12"/>
  <c r="YB4" i="12"/>
  <c r="YC4" i="12"/>
  <c r="YD4" i="12"/>
  <c r="YE4" i="12"/>
  <c r="YF4" i="12"/>
  <c r="YG4" i="12"/>
  <c r="YH4" i="12"/>
  <c r="YI4" i="12"/>
  <c r="WV5" i="12"/>
  <c r="WW5" i="12"/>
  <c r="WX5" i="12"/>
  <c r="WY5" i="12"/>
  <c r="WZ5" i="12"/>
  <c r="XA5" i="12"/>
  <c r="XB5" i="12"/>
  <c r="XC5" i="12"/>
  <c r="XD5" i="12"/>
  <c r="XE5" i="12"/>
  <c r="XF5" i="12"/>
  <c r="XG5" i="12"/>
  <c r="XH5" i="12"/>
  <c r="XI5" i="12"/>
  <c r="XJ5" i="12"/>
  <c r="XK5" i="12"/>
  <c r="XL5" i="12"/>
  <c r="XM5" i="12"/>
  <c r="XN5" i="12"/>
  <c r="XO5" i="12"/>
  <c r="XP5" i="12"/>
  <c r="XQ5" i="12"/>
  <c r="XR5" i="12"/>
  <c r="XS5" i="12"/>
  <c r="XT5" i="12"/>
  <c r="XU5" i="12"/>
  <c r="XV5" i="12"/>
  <c r="XW5" i="12"/>
  <c r="XX5" i="12"/>
  <c r="XY5" i="12"/>
  <c r="XZ5" i="12"/>
  <c r="YA5" i="12"/>
  <c r="YB5" i="12"/>
  <c r="YC5" i="12"/>
  <c r="YD5" i="12"/>
  <c r="YE5" i="12"/>
  <c r="YF5" i="12"/>
  <c r="YG5" i="12"/>
  <c r="YH5" i="12"/>
  <c r="YI5" i="12"/>
  <c r="WV6" i="12"/>
  <c r="WW6" i="12"/>
  <c r="WX6" i="12"/>
  <c r="WY6" i="12"/>
  <c r="WZ6" i="12"/>
  <c r="XA6" i="12"/>
  <c r="XB6" i="12"/>
  <c r="XC6" i="12"/>
  <c r="XD6" i="12"/>
  <c r="XE6" i="12"/>
  <c r="XF6" i="12"/>
  <c r="XG6" i="12"/>
  <c r="XH6" i="12"/>
  <c r="XI6" i="12"/>
  <c r="XJ6" i="12"/>
  <c r="XK6" i="12"/>
  <c r="XL6" i="12"/>
  <c r="XM6" i="12"/>
  <c r="XN6" i="12"/>
  <c r="XO6" i="12"/>
  <c r="XP6" i="12"/>
  <c r="XQ6" i="12"/>
  <c r="XR6" i="12"/>
  <c r="XS6" i="12"/>
  <c r="XT6" i="12"/>
  <c r="XU6" i="12"/>
  <c r="XV6" i="12"/>
  <c r="XW6" i="12"/>
  <c r="XX6" i="12"/>
  <c r="XY6" i="12"/>
  <c r="XZ6" i="12"/>
  <c r="YA6" i="12"/>
  <c r="YB6" i="12"/>
  <c r="YC6" i="12"/>
  <c r="YD6" i="12"/>
  <c r="YE6" i="12"/>
  <c r="YF6" i="12"/>
  <c r="YG6" i="12"/>
  <c r="YH6" i="12"/>
  <c r="YI6" i="12"/>
  <c r="WV7" i="12"/>
  <c r="WW7" i="12"/>
  <c r="WX7" i="12"/>
  <c r="WY7" i="12"/>
  <c r="WZ7" i="12"/>
  <c r="XA7" i="12"/>
  <c r="XB7" i="12"/>
  <c r="XC7" i="12"/>
  <c r="XD7" i="12"/>
  <c r="XE7" i="12"/>
  <c r="XF7" i="12"/>
  <c r="XG7" i="12"/>
  <c r="XH7" i="12"/>
  <c r="XI7" i="12"/>
  <c r="XJ7" i="12"/>
  <c r="XK7" i="12"/>
  <c r="XL7" i="12"/>
  <c r="XM7" i="12"/>
  <c r="XN7" i="12"/>
  <c r="XO7" i="12"/>
  <c r="XP7" i="12"/>
  <c r="XQ7" i="12"/>
  <c r="XR7" i="12"/>
  <c r="XS7" i="12"/>
  <c r="XT7" i="12"/>
  <c r="XU7" i="12"/>
  <c r="XV7" i="12"/>
  <c r="XW7" i="12"/>
  <c r="XX7" i="12"/>
  <c r="XY7" i="12"/>
  <c r="XZ7" i="12"/>
  <c r="YA7" i="12"/>
  <c r="YB7" i="12"/>
  <c r="YC7" i="12"/>
  <c r="YD7" i="12"/>
  <c r="YE7" i="12"/>
  <c r="YF7" i="12"/>
  <c r="YG7" i="12"/>
  <c r="YH7" i="12"/>
  <c r="YI7" i="12"/>
  <c r="WV8" i="12"/>
  <c r="WW8" i="12"/>
  <c r="WX8" i="12"/>
  <c r="WY8" i="12"/>
  <c r="WZ8" i="12"/>
  <c r="XA8" i="12"/>
  <c r="XB8" i="12"/>
  <c r="XC8" i="12"/>
  <c r="XD8" i="12"/>
  <c r="XE8" i="12"/>
  <c r="XF8" i="12"/>
  <c r="XG8" i="12"/>
  <c r="XH8" i="12"/>
  <c r="XI8" i="12"/>
  <c r="XJ8" i="12"/>
  <c r="XK8" i="12"/>
  <c r="XL8" i="12"/>
  <c r="XM8" i="12"/>
  <c r="XN8" i="12"/>
  <c r="XO8" i="12"/>
  <c r="XP8" i="12"/>
  <c r="XQ8" i="12"/>
  <c r="XR8" i="12"/>
  <c r="XS8" i="12"/>
  <c r="XT8" i="12"/>
  <c r="XU8" i="12"/>
  <c r="XV8" i="12"/>
  <c r="XW8" i="12"/>
  <c r="XX8" i="12"/>
  <c r="XY8" i="12"/>
  <c r="XZ8" i="12"/>
  <c r="YA8" i="12"/>
  <c r="YB8" i="12"/>
  <c r="YC8" i="12"/>
  <c r="YD8" i="12"/>
  <c r="YE8" i="12"/>
  <c r="YF8" i="12"/>
  <c r="YG8" i="12"/>
  <c r="YH8" i="12"/>
  <c r="YI8" i="12"/>
  <c r="WV9" i="12"/>
  <c r="WW9" i="12"/>
  <c r="WX9" i="12"/>
  <c r="WY9" i="12"/>
  <c r="WZ9" i="12"/>
  <c r="XA9" i="12"/>
  <c r="XB9" i="12"/>
  <c r="XC9" i="12"/>
  <c r="XD9" i="12"/>
  <c r="XE9" i="12"/>
  <c r="XF9" i="12"/>
  <c r="XG9" i="12"/>
  <c r="XH9" i="12"/>
  <c r="XI9" i="12"/>
  <c r="XJ9" i="12"/>
  <c r="XK9" i="12"/>
  <c r="XL9" i="12"/>
  <c r="XM9" i="12"/>
  <c r="XN9" i="12"/>
  <c r="XO9" i="12"/>
  <c r="XP9" i="12"/>
  <c r="XQ9" i="12"/>
  <c r="XR9" i="12"/>
  <c r="XS9" i="12"/>
  <c r="XT9" i="12"/>
  <c r="XU9" i="12"/>
  <c r="XV9" i="12"/>
  <c r="XW9" i="12"/>
  <c r="XX9" i="12"/>
  <c r="XY9" i="12"/>
  <c r="XZ9" i="12"/>
  <c r="YA9" i="12"/>
  <c r="YB9" i="12"/>
  <c r="YC9" i="12"/>
  <c r="YD9" i="12"/>
  <c r="YE9" i="12"/>
  <c r="YF9" i="12"/>
  <c r="YG9" i="12"/>
  <c r="YH9" i="12"/>
  <c r="YI9" i="12"/>
  <c r="WV10" i="12"/>
  <c r="WW10" i="12"/>
  <c r="WX10" i="12"/>
  <c r="WY10" i="12"/>
  <c r="WZ10" i="12"/>
  <c r="XA10" i="12"/>
  <c r="XB10" i="12"/>
  <c r="XC10" i="12"/>
  <c r="XD10" i="12"/>
  <c r="XE10" i="12"/>
  <c r="XF10" i="12"/>
  <c r="XG10" i="12"/>
  <c r="XH10" i="12"/>
  <c r="XI10" i="12"/>
  <c r="XJ10" i="12"/>
  <c r="XK10" i="12"/>
  <c r="XL10" i="12"/>
  <c r="XM10" i="12"/>
  <c r="XN10" i="12"/>
  <c r="XO10" i="12"/>
  <c r="XP10" i="12"/>
  <c r="XQ10" i="12"/>
  <c r="XR10" i="12"/>
  <c r="XS10" i="12"/>
  <c r="XT10" i="12"/>
  <c r="XU10" i="12"/>
  <c r="XV10" i="12"/>
  <c r="XW10" i="12"/>
  <c r="XX10" i="12"/>
  <c r="XY10" i="12"/>
  <c r="XZ10" i="12"/>
  <c r="YA10" i="12"/>
  <c r="YB10" i="12"/>
  <c r="YC10" i="12"/>
  <c r="YD10" i="12"/>
  <c r="YE10" i="12"/>
  <c r="YF10" i="12"/>
  <c r="YG10" i="12"/>
  <c r="YH10" i="12"/>
  <c r="YI10" i="12"/>
  <c r="WV11" i="12"/>
  <c r="WW11" i="12"/>
  <c r="WX11" i="12"/>
  <c r="WY11" i="12"/>
  <c r="WZ11" i="12"/>
  <c r="XA11" i="12"/>
  <c r="XB11" i="12"/>
  <c r="XC11" i="12"/>
  <c r="XD11" i="12"/>
  <c r="XE11" i="12"/>
  <c r="XF11" i="12"/>
  <c r="XG11" i="12"/>
  <c r="XH11" i="12"/>
  <c r="XI11" i="12"/>
  <c r="XJ11" i="12"/>
  <c r="XK11" i="12"/>
  <c r="XL11" i="12"/>
  <c r="XM11" i="12"/>
  <c r="XN11" i="12"/>
  <c r="XO11" i="12"/>
  <c r="XP11" i="12"/>
  <c r="XQ11" i="12"/>
  <c r="XR11" i="12"/>
  <c r="XS11" i="12"/>
  <c r="XT11" i="12"/>
  <c r="XU11" i="12"/>
  <c r="XV11" i="12"/>
  <c r="XW11" i="12"/>
  <c r="XX11" i="12"/>
  <c r="XY11" i="12"/>
  <c r="XZ11" i="12"/>
  <c r="YA11" i="12"/>
  <c r="YB11" i="12"/>
  <c r="YC11" i="12"/>
  <c r="YD11" i="12"/>
  <c r="YE11" i="12"/>
  <c r="YF11" i="12"/>
  <c r="YG11" i="12"/>
  <c r="YH11" i="12"/>
  <c r="YI11" i="12"/>
  <c r="WV12" i="12"/>
  <c r="WW12" i="12"/>
  <c r="WX12" i="12"/>
  <c r="WY12" i="12"/>
  <c r="WZ12" i="12"/>
  <c r="XA12" i="12"/>
  <c r="XB12" i="12"/>
  <c r="XC12" i="12"/>
  <c r="XD12" i="12"/>
  <c r="XE12" i="12"/>
  <c r="XF12" i="12"/>
  <c r="XG12" i="12"/>
  <c r="XH12" i="12"/>
  <c r="XI12" i="12"/>
  <c r="XJ12" i="12"/>
  <c r="XK12" i="12"/>
  <c r="XL12" i="12"/>
  <c r="XM12" i="12"/>
  <c r="XN12" i="12"/>
  <c r="XO12" i="12"/>
  <c r="XP12" i="12"/>
  <c r="XQ12" i="12"/>
  <c r="XR12" i="12"/>
  <c r="XS12" i="12"/>
  <c r="XT12" i="12"/>
  <c r="XU12" i="12"/>
  <c r="XV12" i="12"/>
  <c r="XW12" i="12"/>
  <c r="XX12" i="12"/>
  <c r="XY12" i="12"/>
  <c r="XZ12" i="12"/>
  <c r="YA12" i="12"/>
  <c r="YB12" i="12"/>
  <c r="YC12" i="12"/>
  <c r="YD12" i="12"/>
  <c r="YE12" i="12"/>
  <c r="YF12" i="12"/>
  <c r="YG12" i="12"/>
  <c r="YH12" i="12"/>
  <c r="YI12" i="12"/>
  <c r="WV13" i="12"/>
  <c r="WW13" i="12"/>
  <c r="WX13" i="12"/>
  <c r="WY13" i="12"/>
  <c r="WZ13" i="12"/>
  <c r="XA13" i="12"/>
  <c r="XB13" i="12"/>
  <c r="XC13" i="12"/>
  <c r="XD13" i="12"/>
  <c r="XE13" i="12"/>
  <c r="XF13" i="12"/>
  <c r="XG13" i="12"/>
  <c r="XH13" i="12"/>
  <c r="XI13" i="12"/>
  <c r="XJ13" i="12"/>
  <c r="XK13" i="12"/>
  <c r="XL13" i="12"/>
  <c r="XM13" i="12"/>
  <c r="XN13" i="12"/>
  <c r="XO13" i="12"/>
  <c r="XP13" i="12"/>
  <c r="XQ13" i="12"/>
  <c r="XR13" i="12"/>
  <c r="XS13" i="12"/>
  <c r="XT13" i="12"/>
  <c r="XU13" i="12"/>
  <c r="XV13" i="12"/>
  <c r="XW13" i="12"/>
  <c r="XX13" i="12"/>
  <c r="XY13" i="12"/>
  <c r="XZ13" i="12"/>
  <c r="YA13" i="12"/>
  <c r="YB13" i="12"/>
  <c r="YC13" i="12"/>
  <c r="YD13" i="12"/>
  <c r="YE13" i="12"/>
  <c r="YF13" i="12"/>
  <c r="YG13" i="12"/>
  <c r="YH13" i="12"/>
  <c r="YI13" i="12"/>
  <c r="WV14" i="12"/>
  <c r="WW14" i="12"/>
  <c r="WX14" i="12"/>
  <c r="WY14" i="12"/>
  <c r="WZ14" i="12"/>
  <c r="XA14" i="12"/>
  <c r="XB14" i="12"/>
  <c r="XC14" i="12"/>
  <c r="XD14" i="12"/>
  <c r="XE14" i="12"/>
  <c r="XF14" i="12"/>
  <c r="XG14" i="12"/>
  <c r="XH14" i="12"/>
  <c r="XI14" i="12"/>
  <c r="XJ14" i="12"/>
  <c r="XK14" i="12"/>
  <c r="XL14" i="12"/>
  <c r="XM14" i="12"/>
  <c r="XN14" i="12"/>
  <c r="XO14" i="12"/>
  <c r="XP14" i="12"/>
  <c r="XQ14" i="12"/>
  <c r="XR14" i="12"/>
  <c r="XS14" i="12"/>
  <c r="XT14" i="12"/>
  <c r="XU14" i="12"/>
  <c r="XV14" i="12"/>
  <c r="XW14" i="12"/>
  <c r="XX14" i="12"/>
  <c r="XY14" i="12"/>
  <c r="XZ14" i="12"/>
  <c r="YA14" i="12"/>
  <c r="YB14" i="12"/>
  <c r="YC14" i="12"/>
  <c r="YD14" i="12"/>
  <c r="YE14" i="12"/>
  <c r="YF14" i="12"/>
  <c r="YG14" i="12"/>
  <c r="YH14" i="12"/>
  <c r="YI14" i="12"/>
  <c r="WV15" i="12"/>
  <c r="WW15" i="12"/>
  <c r="WX15" i="12"/>
  <c r="WY15" i="12"/>
  <c r="WZ15" i="12"/>
  <c r="XA15" i="12"/>
  <c r="XB15" i="12"/>
  <c r="XC15" i="12"/>
  <c r="XD15" i="12"/>
  <c r="XE15" i="12"/>
  <c r="XF15" i="12"/>
  <c r="XG15" i="12"/>
  <c r="XH15" i="12"/>
  <c r="XI15" i="12"/>
  <c r="XJ15" i="12"/>
  <c r="XK15" i="12"/>
  <c r="XL15" i="12"/>
  <c r="XM15" i="12"/>
  <c r="XN15" i="12"/>
  <c r="XO15" i="12"/>
  <c r="XP15" i="12"/>
  <c r="XQ15" i="12"/>
  <c r="XR15" i="12"/>
  <c r="XS15" i="12"/>
  <c r="XT15" i="12"/>
  <c r="XU15" i="12"/>
  <c r="XV15" i="12"/>
  <c r="XW15" i="12"/>
  <c r="XX15" i="12"/>
  <c r="XY15" i="12"/>
  <c r="XZ15" i="12"/>
  <c r="YA15" i="12"/>
  <c r="YB15" i="12"/>
  <c r="YC15" i="12"/>
  <c r="YD15" i="12"/>
  <c r="YE15" i="12"/>
  <c r="YF15" i="12"/>
  <c r="YG15" i="12"/>
  <c r="YH15" i="12"/>
  <c r="YI15" i="12"/>
  <c r="WV16" i="12"/>
  <c r="WW16" i="12"/>
  <c r="WX16" i="12"/>
  <c r="WY16" i="12"/>
  <c r="WZ16" i="12"/>
  <c r="XA16" i="12"/>
  <c r="XB16" i="12"/>
  <c r="XC16" i="12"/>
  <c r="XD16" i="12"/>
  <c r="XE16" i="12"/>
  <c r="XF16" i="12"/>
  <c r="XG16" i="12"/>
  <c r="XH16" i="12"/>
  <c r="XI16" i="12"/>
  <c r="XJ16" i="12"/>
  <c r="XK16" i="12"/>
  <c r="XL16" i="12"/>
  <c r="XM16" i="12"/>
  <c r="XN16" i="12"/>
  <c r="XO16" i="12"/>
  <c r="XP16" i="12"/>
  <c r="XQ16" i="12"/>
  <c r="XR16" i="12"/>
  <c r="XS16" i="12"/>
  <c r="XT16" i="12"/>
  <c r="XU16" i="12"/>
  <c r="XV16" i="12"/>
  <c r="XW16" i="12"/>
  <c r="XX16" i="12"/>
  <c r="XY16" i="12"/>
  <c r="XZ16" i="12"/>
  <c r="YA16" i="12"/>
  <c r="YB16" i="12"/>
  <c r="YC16" i="12"/>
  <c r="YD16" i="12"/>
  <c r="YE16" i="12"/>
  <c r="YF16" i="12"/>
  <c r="YG16" i="12"/>
  <c r="YH16" i="12"/>
  <c r="YI16" i="12"/>
  <c r="WV17" i="12"/>
  <c r="WW17" i="12"/>
  <c r="WX17" i="12"/>
  <c r="WY17" i="12"/>
  <c r="WZ17" i="12"/>
  <c r="XA17" i="12"/>
  <c r="XB17" i="12"/>
  <c r="XC17" i="12"/>
  <c r="XD17" i="12"/>
  <c r="XE17" i="12"/>
  <c r="XF17" i="12"/>
  <c r="XG17" i="12"/>
  <c r="XH17" i="12"/>
  <c r="XI17" i="12"/>
  <c r="XJ17" i="12"/>
  <c r="XK17" i="12"/>
  <c r="XL17" i="12"/>
  <c r="XM17" i="12"/>
  <c r="XN17" i="12"/>
  <c r="XO17" i="12"/>
  <c r="XP17" i="12"/>
  <c r="XQ17" i="12"/>
  <c r="XR17" i="12"/>
  <c r="XS17" i="12"/>
  <c r="XT17" i="12"/>
  <c r="XU17" i="12"/>
  <c r="XV17" i="12"/>
  <c r="XW17" i="12"/>
  <c r="XX17" i="12"/>
  <c r="XY17" i="12"/>
  <c r="XZ17" i="12"/>
  <c r="YA17" i="12"/>
  <c r="YB17" i="12"/>
  <c r="YC17" i="12"/>
  <c r="YD17" i="12"/>
  <c r="YE17" i="12"/>
  <c r="YF17" i="12"/>
  <c r="YG17" i="12"/>
  <c r="YH17" i="12"/>
  <c r="YI17" i="12"/>
  <c r="WV18" i="12"/>
  <c r="WW18" i="12"/>
  <c r="WX18" i="12"/>
  <c r="WY18" i="12"/>
  <c r="WZ18" i="12"/>
  <c r="XA18" i="12"/>
  <c r="XB18" i="12"/>
  <c r="XC18" i="12"/>
  <c r="XD18" i="12"/>
  <c r="XE18" i="12"/>
  <c r="XF18" i="12"/>
  <c r="XG18" i="12"/>
  <c r="XH18" i="12"/>
  <c r="XI18" i="12"/>
  <c r="XJ18" i="12"/>
  <c r="XK18" i="12"/>
  <c r="XL18" i="12"/>
  <c r="XM18" i="12"/>
  <c r="XN18" i="12"/>
  <c r="XO18" i="12"/>
  <c r="XP18" i="12"/>
  <c r="XQ18" i="12"/>
  <c r="XR18" i="12"/>
  <c r="XS18" i="12"/>
  <c r="XT18" i="12"/>
  <c r="XU18" i="12"/>
  <c r="XV18" i="12"/>
  <c r="XW18" i="12"/>
  <c r="XX18" i="12"/>
  <c r="XY18" i="12"/>
  <c r="XZ18" i="12"/>
  <c r="YA18" i="12"/>
  <c r="YB18" i="12"/>
  <c r="YC18" i="12"/>
  <c r="YD18" i="12"/>
  <c r="YE18" i="12"/>
  <c r="YF18" i="12"/>
  <c r="YG18" i="12"/>
  <c r="YH18" i="12"/>
  <c r="YI18" i="12"/>
  <c r="WV19" i="12"/>
  <c r="WW19" i="12"/>
  <c r="WX19" i="12"/>
  <c r="WY19" i="12"/>
  <c r="WZ19" i="12"/>
  <c r="XA19" i="12"/>
  <c r="XB19" i="12"/>
  <c r="XC19" i="12"/>
  <c r="XD19" i="12"/>
  <c r="XE19" i="12"/>
  <c r="XF19" i="12"/>
  <c r="XG19" i="12"/>
  <c r="XH19" i="12"/>
  <c r="XI19" i="12"/>
  <c r="XJ19" i="12"/>
  <c r="XK19" i="12"/>
  <c r="XL19" i="12"/>
  <c r="XM19" i="12"/>
  <c r="XN19" i="12"/>
  <c r="XO19" i="12"/>
  <c r="XP19" i="12"/>
  <c r="XQ19" i="12"/>
  <c r="XR19" i="12"/>
  <c r="XS19" i="12"/>
  <c r="XT19" i="12"/>
  <c r="XU19" i="12"/>
  <c r="XV19" i="12"/>
  <c r="XW19" i="12"/>
  <c r="XX19" i="12"/>
  <c r="XY19" i="12"/>
  <c r="XZ19" i="12"/>
  <c r="YA19" i="12"/>
  <c r="YB19" i="12"/>
  <c r="YC19" i="12"/>
  <c r="YD19" i="12"/>
  <c r="YE19" i="12"/>
  <c r="YF19" i="12"/>
  <c r="YG19" i="12"/>
  <c r="YH19" i="12"/>
  <c r="YI19" i="12"/>
  <c r="WV20" i="12"/>
  <c r="WW20" i="12"/>
  <c r="WX20" i="12"/>
  <c r="WY20" i="12"/>
  <c r="WZ20" i="12"/>
  <c r="XA20" i="12"/>
  <c r="XB20" i="12"/>
  <c r="XC20" i="12"/>
  <c r="XD20" i="12"/>
  <c r="XE20" i="12"/>
  <c r="XF20" i="12"/>
  <c r="XG20" i="12"/>
  <c r="XH20" i="12"/>
  <c r="XI20" i="12"/>
  <c r="XJ20" i="12"/>
  <c r="XK20" i="12"/>
  <c r="XL20" i="12"/>
  <c r="XM20" i="12"/>
  <c r="XN20" i="12"/>
  <c r="XO20" i="12"/>
  <c r="XP20" i="12"/>
  <c r="XQ20" i="12"/>
  <c r="XR20" i="12"/>
  <c r="XS20" i="12"/>
  <c r="XT20" i="12"/>
  <c r="XU20" i="12"/>
  <c r="XV20" i="12"/>
  <c r="XW20" i="12"/>
  <c r="XX20" i="12"/>
  <c r="XY20" i="12"/>
  <c r="XZ20" i="12"/>
  <c r="YA20" i="12"/>
  <c r="YB20" i="12"/>
  <c r="YC20" i="12"/>
  <c r="YD20" i="12"/>
  <c r="YE20" i="12"/>
  <c r="YF20" i="12"/>
  <c r="YG20" i="12"/>
  <c r="YH20" i="12"/>
  <c r="YI20" i="12"/>
  <c r="WV21" i="12"/>
  <c r="WW21" i="12"/>
  <c r="WX21" i="12"/>
  <c r="WY21" i="12"/>
  <c r="WZ21" i="12"/>
  <c r="XA21" i="12"/>
  <c r="XB21" i="12"/>
  <c r="XC21" i="12"/>
  <c r="XD21" i="12"/>
  <c r="XE21" i="12"/>
  <c r="XF21" i="12"/>
  <c r="XG21" i="12"/>
  <c r="XH21" i="12"/>
  <c r="XI21" i="12"/>
  <c r="XJ21" i="12"/>
  <c r="XK21" i="12"/>
  <c r="XL21" i="12"/>
  <c r="XM21" i="12"/>
  <c r="XN21" i="12"/>
  <c r="XO21" i="12"/>
  <c r="XP21" i="12"/>
  <c r="XQ21" i="12"/>
  <c r="XR21" i="12"/>
  <c r="XS21" i="12"/>
  <c r="XT21" i="12"/>
  <c r="XU21" i="12"/>
  <c r="XV21" i="12"/>
  <c r="XW21" i="12"/>
  <c r="XX21" i="12"/>
  <c r="XY21" i="12"/>
  <c r="XZ21" i="12"/>
  <c r="YA21" i="12"/>
  <c r="YB21" i="12"/>
  <c r="YC21" i="12"/>
  <c r="YD21" i="12"/>
  <c r="YE21" i="12"/>
  <c r="YF21" i="12"/>
  <c r="YG21" i="12"/>
  <c r="YH21" i="12"/>
  <c r="YI21" i="12"/>
  <c r="WV22" i="12"/>
  <c r="WW22" i="12"/>
  <c r="WX22" i="12"/>
  <c r="WY22" i="12"/>
  <c r="WZ22" i="12"/>
  <c r="XA22" i="12"/>
  <c r="XB22" i="12"/>
  <c r="XC22" i="12"/>
  <c r="XD22" i="12"/>
  <c r="XE22" i="12"/>
  <c r="XF22" i="12"/>
  <c r="XG22" i="12"/>
  <c r="XH22" i="12"/>
  <c r="XI22" i="12"/>
  <c r="XJ22" i="12"/>
  <c r="XK22" i="12"/>
  <c r="XL22" i="12"/>
  <c r="XM22" i="12"/>
  <c r="XN22" i="12"/>
  <c r="XO22" i="12"/>
  <c r="XP22" i="12"/>
  <c r="XQ22" i="12"/>
  <c r="XR22" i="12"/>
  <c r="XS22" i="12"/>
  <c r="XT22" i="12"/>
  <c r="XU22" i="12"/>
  <c r="XV22" i="12"/>
  <c r="XW22" i="12"/>
  <c r="XX22" i="12"/>
  <c r="XY22" i="12"/>
  <c r="XZ22" i="12"/>
  <c r="YA22" i="12"/>
  <c r="YB22" i="12"/>
  <c r="YC22" i="12"/>
  <c r="YD22" i="12"/>
  <c r="YE22" i="12"/>
  <c r="YF22" i="12"/>
  <c r="YG22" i="12"/>
  <c r="YH22" i="12"/>
  <c r="YI22" i="12"/>
  <c r="WV23" i="12"/>
  <c r="WW23" i="12"/>
  <c r="WX23" i="12"/>
  <c r="WY23" i="12"/>
  <c r="WZ23" i="12"/>
  <c r="XA23" i="12"/>
  <c r="XB23" i="12"/>
  <c r="XC23" i="12"/>
  <c r="XD23" i="12"/>
  <c r="XE23" i="12"/>
  <c r="XF23" i="12"/>
  <c r="XG23" i="12"/>
  <c r="XH23" i="12"/>
  <c r="XI23" i="12"/>
  <c r="XJ23" i="12"/>
  <c r="XK23" i="12"/>
  <c r="XL23" i="12"/>
  <c r="XM23" i="12"/>
  <c r="XN23" i="12"/>
  <c r="XO23" i="12"/>
  <c r="XP23" i="12"/>
  <c r="XQ23" i="12"/>
  <c r="XR23" i="12"/>
  <c r="XS23" i="12"/>
  <c r="XT23" i="12"/>
  <c r="XU23" i="12"/>
  <c r="XV23" i="12"/>
  <c r="XW23" i="12"/>
  <c r="XX23" i="12"/>
  <c r="XY23" i="12"/>
  <c r="XZ23" i="12"/>
  <c r="YA23" i="12"/>
  <c r="YB23" i="12"/>
  <c r="YC23" i="12"/>
  <c r="YD23" i="12"/>
  <c r="YE23" i="12"/>
  <c r="YF23" i="12"/>
  <c r="YG23" i="12"/>
  <c r="YH23" i="12"/>
  <c r="YI23" i="12"/>
  <c r="WV24" i="12"/>
  <c r="WW24" i="12"/>
  <c r="WX24" i="12"/>
  <c r="WY24" i="12"/>
  <c r="WZ24" i="12"/>
  <c r="XA24" i="12"/>
  <c r="XB24" i="12"/>
  <c r="XC24" i="12"/>
  <c r="XD24" i="12"/>
  <c r="XE24" i="12"/>
  <c r="XF24" i="12"/>
  <c r="XG24" i="12"/>
  <c r="XH24" i="12"/>
  <c r="XI24" i="12"/>
  <c r="XJ24" i="12"/>
  <c r="XK24" i="12"/>
  <c r="XL24" i="12"/>
  <c r="XM24" i="12"/>
  <c r="XN24" i="12"/>
  <c r="XO24" i="12"/>
  <c r="XP24" i="12"/>
  <c r="XQ24" i="12"/>
  <c r="XR24" i="12"/>
  <c r="XS24" i="12"/>
  <c r="XT24" i="12"/>
  <c r="XU24" i="12"/>
  <c r="XV24" i="12"/>
  <c r="XW24" i="12"/>
  <c r="XX24" i="12"/>
  <c r="XY24" i="12"/>
  <c r="XZ24" i="12"/>
  <c r="YA24" i="12"/>
  <c r="YB24" i="12"/>
  <c r="YC24" i="12"/>
  <c r="YD24" i="12"/>
  <c r="YE24" i="12"/>
  <c r="YF24" i="12"/>
  <c r="YG24" i="12"/>
  <c r="YH24" i="12"/>
  <c r="YI24" i="12"/>
  <c r="WV25" i="12"/>
  <c r="WW25" i="12"/>
  <c r="WX25" i="12"/>
  <c r="WY25" i="12"/>
  <c r="WZ25" i="12"/>
  <c r="XA25" i="12"/>
  <c r="XB25" i="12"/>
  <c r="XC25" i="12"/>
  <c r="XD25" i="12"/>
  <c r="XE25" i="12"/>
  <c r="XF25" i="12"/>
  <c r="XG25" i="12"/>
  <c r="XH25" i="12"/>
  <c r="XI25" i="12"/>
  <c r="XJ25" i="12"/>
  <c r="XK25" i="12"/>
  <c r="XL25" i="12"/>
  <c r="XM25" i="12"/>
  <c r="XN25" i="12"/>
  <c r="XO25" i="12"/>
  <c r="XP25" i="12"/>
  <c r="XQ25" i="12"/>
  <c r="XR25" i="12"/>
  <c r="XS25" i="12"/>
  <c r="XT25" i="12"/>
  <c r="XU25" i="12"/>
  <c r="XV25" i="12"/>
  <c r="XW25" i="12"/>
  <c r="XX25" i="12"/>
  <c r="XY25" i="12"/>
  <c r="XZ25" i="12"/>
  <c r="YA25" i="12"/>
  <c r="YB25" i="12"/>
  <c r="YC25" i="12"/>
  <c r="YD25" i="12"/>
  <c r="YE25" i="12"/>
  <c r="YF25" i="12"/>
  <c r="YG25" i="12"/>
  <c r="YH25" i="12"/>
  <c r="YI25" i="12"/>
  <c r="WV26" i="12"/>
  <c r="WW26" i="12"/>
  <c r="WX26" i="12"/>
  <c r="WY26" i="12"/>
  <c r="WZ26" i="12"/>
  <c r="XA26" i="12"/>
  <c r="XB26" i="12"/>
  <c r="XC26" i="12"/>
  <c r="XD26" i="12"/>
  <c r="XE26" i="12"/>
  <c r="XF26" i="12"/>
  <c r="XG26" i="12"/>
  <c r="XH26" i="12"/>
  <c r="XI26" i="12"/>
  <c r="XJ26" i="12"/>
  <c r="XK26" i="12"/>
  <c r="XL26" i="12"/>
  <c r="XM26" i="12"/>
  <c r="XN26" i="12"/>
  <c r="XO26" i="12"/>
  <c r="XP26" i="12"/>
  <c r="XQ26" i="12"/>
  <c r="XR26" i="12"/>
  <c r="XS26" i="12"/>
  <c r="XT26" i="12"/>
  <c r="XU26" i="12"/>
  <c r="XV26" i="12"/>
  <c r="XW26" i="12"/>
  <c r="XX26" i="12"/>
  <c r="XY26" i="12"/>
  <c r="XZ26" i="12"/>
  <c r="YA26" i="12"/>
  <c r="YB26" i="12"/>
  <c r="YC26" i="12"/>
  <c r="YD26" i="12"/>
  <c r="YE26" i="12"/>
  <c r="YF26" i="12"/>
  <c r="YG26" i="12"/>
  <c r="YH26" i="12"/>
  <c r="YI26" i="12"/>
  <c r="WV27" i="12"/>
  <c r="WW27" i="12"/>
  <c r="WX27" i="12"/>
  <c r="WY27" i="12"/>
  <c r="WZ27" i="12"/>
  <c r="XA27" i="12"/>
  <c r="XB27" i="12"/>
  <c r="XC27" i="12"/>
  <c r="XD27" i="12"/>
  <c r="XE27" i="12"/>
  <c r="XF27" i="12"/>
  <c r="XG27" i="12"/>
  <c r="XH27" i="12"/>
  <c r="XI27" i="12"/>
  <c r="XJ27" i="12"/>
  <c r="XK27" i="12"/>
  <c r="XL27" i="12"/>
  <c r="XM27" i="12"/>
  <c r="XN27" i="12"/>
  <c r="XO27" i="12"/>
  <c r="XP27" i="12"/>
  <c r="XQ27" i="12"/>
  <c r="XR27" i="12"/>
  <c r="XS27" i="12"/>
  <c r="XT27" i="12"/>
  <c r="XU27" i="12"/>
  <c r="XV27" i="12"/>
  <c r="XW27" i="12"/>
  <c r="XX27" i="12"/>
  <c r="XY27" i="12"/>
  <c r="XZ27" i="12"/>
  <c r="YA27" i="12"/>
  <c r="YB27" i="12"/>
  <c r="YC27" i="12"/>
  <c r="YD27" i="12"/>
  <c r="YE27" i="12"/>
  <c r="YF27" i="12"/>
  <c r="YG27" i="12"/>
  <c r="YH27" i="12"/>
  <c r="YI27" i="12"/>
  <c r="WV28" i="12"/>
  <c r="WW28" i="12"/>
  <c r="WX28" i="12"/>
  <c r="WY28" i="12"/>
  <c r="WZ28" i="12"/>
  <c r="XA28" i="12"/>
  <c r="XB28" i="12"/>
  <c r="XC28" i="12"/>
  <c r="XD28" i="12"/>
  <c r="XE28" i="12"/>
  <c r="XF28" i="12"/>
  <c r="XG28" i="12"/>
  <c r="XH28" i="12"/>
  <c r="XI28" i="12"/>
  <c r="XJ28" i="12"/>
  <c r="XK28" i="12"/>
  <c r="XL28" i="12"/>
  <c r="XM28" i="12"/>
  <c r="XN28" i="12"/>
  <c r="XO28" i="12"/>
  <c r="XP28" i="12"/>
  <c r="XQ28" i="12"/>
  <c r="XR28" i="12"/>
  <c r="XS28" i="12"/>
  <c r="XT28" i="12"/>
  <c r="XU28" i="12"/>
  <c r="XV28" i="12"/>
  <c r="XW28" i="12"/>
  <c r="XX28" i="12"/>
  <c r="XY28" i="12"/>
  <c r="XZ28" i="12"/>
  <c r="YA28" i="12"/>
  <c r="YB28" i="12"/>
  <c r="YC28" i="12"/>
  <c r="YD28" i="12"/>
  <c r="YE28" i="12"/>
  <c r="YF28" i="12"/>
  <c r="YG28" i="12"/>
  <c r="YH28" i="12"/>
  <c r="YI28" i="12"/>
  <c r="WU4" i="12"/>
  <c r="WU5" i="12"/>
  <c r="WU6" i="12"/>
  <c r="WU7" i="12"/>
  <c r="WU8" i="12"/>
  <c r="WU9" i="12"/>
  <c r="WU10" i="12"/>
  <c r="WU11" i="12"/>
  <c r="WU12" i="12"/>
  <c r="WU13" i="12"/>
  <c r="WU14" i="12"/>
  <c r="WU15" i="12"/>
  <c r="WU16" i="12"/>
  <c r="WU17" i="12"/>
  <c r="WU18" i="12"/>
  <c r="WU19" i="12"/>
  <c r="WU20" i="12"/>
  <c r="WU21" i="12"/>
  <c r="WU22" i="12"/>
  <c r="WU23" i="12"/>
  <c r="YJ23" i="12" s="1"/>
  <c r="ZY23" i="12" s="1"/>
  <c r="WU24" i="12"/>
  <c r="WU25" i="12"/>
  <c r="WU26" i="12"/>
  <c r="WU27" i="12"/>
  <c r="YJ27" i="12" s="1"/>
  <c r="ZY27" i="12" s="1"/>
  <c r="WU28" i="12"/>
  <c r="HO4" i="13" l="1"/>
  <c r="HV3" i="13"/>
  <c r="HS3" i="13"/>
  <c r="IH6" i="13"/>
  <c r="HT18" i="13"/>
  <c r="HO15" i="13"/>
  <c r="HU19" i="13"/>
  <c r="HY17" i="13"/>
  <c r="HS12" i="13"/>
  <c r="IM12" i="13" s="1"/>
  <c r="IB8" i="13"/>
  <c r="HR3" i="13"/>
  <c r="IH14" i="13"/>
  <c r="HQ3" i="13"/>
  <c r="IK3" i="13" s="1"/>
  <c r="IC15" i="13"/>
  <c r="IE3" i="13"/>
  <c r="IY3" i="13" s="1"/>
  <c r="HR17" i="13"/>
  <c r="IG6" i="13"/>
  <c r="HX14" i="13"/>
  <c r="IR14" i="13" s="1"/>
  <c r="HP3" i="13"/>
  <c r="IJ3" i="13" s="1"/>
  <c r="ID14" i="13"/>
  <c r="HZ17" i="13"/>
  <c r="HU3" i="13"/>
  <c r="IO3" i="13" s="1"/>
  <c r="IA14" i="13"/>
  <c r="HQ11" i="13"/>
  <c r="IE6" i="13"/>
  <c r="ID3" i="13"/>
  <c r="HP12" i="13"/>
  <c r="IF9" i="13"/>
  <c r="IZ9" i="13" s="1"/>
  <c r="HW9" i="13"/>
  <c r="HV8" i="13"/>
  <c r="IB3" i="13"/>
  <c r="IF6" i="13"/>
  <c r="HW3" i="13"/>
  <c r="IQ3" i="13" s="1"/>
  <c r="HX9" i="13"/>
  <c r="ID8" i="13"/>
  <c r="HO6" i="13"/>
  <c r="HT14" i="13"/>
  <c r="HU9" i="13"/>
  <c r="IB15" i="13"/>
  <c r="HY5" i="13"/>
  <c r="HT9" i="13"/>
  <c r="HZ10" i="13"/>
  <c r="HY6" i="13"/>
  <c r="HS9" i="13"/>
  <c r="HQ15" i="13"/>
  <c r="HX17" i="13"/>
  <c r="IF7" i="13"/>
  <c r="HS13" i="13"/>
  <c r="HP7" i="13"/>
  <c r="IH18" i="13"/>
  <c r="IA15" i="13"/>
  <c r="HU10" i="13"/>
  <c r="HU16" i="13"/>
  <c r="HQ10" i="13"/>
  <c r="HO17" i="13"/>
  <c r="HX16" i="13"/>
  <c r="HV13" i="13"/>
  <c r="HW7" i="13"/>
  <c r="IB19" i="13"/>
  <c r="HT17" i="13"/>
  <c r="IE14" i="13"/>
  <c r="IA12" i="13"/>
  <c r="IA10" i="13"/>
  <c r="IA8" i="13"/>
  <c r="IA6" i="13"/>
  <c r="IA4" i="13"/>
  <c r="HV14" i="13"/>
  <c r="HR8" i="13"/>
  <c r="IL8" i="13" s="1"/>
  <c r="HZ6" i="13"/>
  <c r="HY10" i="13"/>
  <c r="HY12" i="13"/>
  <c r="HO16" i="13"/>
  <c r="IH15" i="13"/>
  <c r="JB15" i="13" s="1"/>
  <c r="IB10" i="13"/>
  <c r="HX4" i="13"/>
  <c r="IG19" i="13"/>
  <c r="HP15" i="13"/>
  <c r="HW19" i="13"/>
  <c r="HY16" i="13"/>
  <c r="HS11" i="13"/>
  <c r="ID6" i="13"/>
  <c r="HR19" i="13"/>
  <c r="HR13" i="13"/>
  <c r="HP8" i="13"/>
  <c r="HY14" i="13"/>
  <c r="HX18" i="13"/>
  <c r="HT10" i="13"/>
  <c r="IC19" i="13"/>
  <c r="IH17" i="13"/>
  <c r="HS16" i="13"/>
  <c r="HW14" i="13"/>
  <c r="IB12" i="13"/>
  <c r="IF10" i="13"/>
  <c r="HQ9" i="13"/>
  <c r="HV7" i="13"/>
  <c r="HZ5" i="13"/>
  <c r="IG12" i="13"/>
  <c r="JA12" i="13" s="1"/>
  <c r="IA9" i="13"/>
  <c r="IU9" i="13" s="1"/>
  <c r="HV4" i="13"/>
  <c r="IA7" i="13"/>
  <c r="HO19" i="13"/>
  <c r="HS14" i="13"/>
  <c r="IF8" i="13"/>
  <c r="ID18" i="13"/>
  <c r="IX18" i="13" s="1"/>
  <c r="IE12" i="13"/>
  <c r="IE4" i="13"/>
  <c r="HR5" i="13"/>
  <c r="IF3" i="13"/>
  <c r="HR15" i="13"/>
  <c r="IG7" i="13"/>
  <c r="HP5" i="13"/>
  <c r="IC18" i="13"/>
  <c r="HR18" i="13"/>
  <c r="HR11" i="13"/>
  <c r="HX12" i="13"/>
  <c r="HO10" i="13"/>
  <c r="ID10" i="13"/>
  <c r="HU4" i="13"/>
  <c r="HS18" i="13"/>
  <c r="HW16" i="13"/>
  <c r="IF12" i="13"/>
  <c r="HZ7" i="13"/>
  <c r="IT7" i="13" s="1"/>
  <c r="HV18" i="13"/>
  <c r="HX13" i="13"/>
  <c r="HY7" i="13"/>
  <c r="IB17" i="13"/>
  <c r="HS4" i="13"/>
  <c r="IC16" i="13"/>
  <c r="HQ14" i="13"/>
  <c r="ID19" i="13"/>
  <c r="IE11" i="13"/>
  <c r="HW5" i="13"/>
  <c r="HU7" i="13"/>
  <c r="HP13" i="13"/>
  <c r="IG14" i="13"/>
  <c r="HR9" i="13"/>
  <c r="HQ16" i="13"/>
  <c r="IB5" i="13"/>
  <c r="HV11" i="13"/>
  <c r="HY4" i="13"/>
  <c r="HW11" i="13"/>
  <c r="HO5" i="13"/>
  <c r="IC4" i="13"/>
  <c r="HO12" i="13"/>
  <c r="HW18" i="13"/>
  <c r="IA16" i="13"/>
  <c r="IF14" i="13"/>
  <c r="HQ13" i="13"/>
  <c r="HU11" i="13"/>
  <c r="HZ9" i="13"/>
  <c r="ID7" i="13"/>
  <c r="IH5" i="13"/>
  <c r="HT4" i="13"/>
  <c r="HP9" i="13"/>
  <c r="IB13" i="13"/>
  <c r="HR14" i="13"/>
  <c r="HR7" i="13"/>
  <c r="IA11" i="13"/>
  <c r="IE10" i="13"/>
  <c r="IG5" i="13"/>
  <c r="HP17" i="13"/>
  <c r="IA19" i="13"/>
  <c r="HW17" i="13"/>
  <c r="HQ12" i="13"/>
  <c r="HT7" i="13"/>
  <c r="HP11" i="13"/>
  <c r="HP14" i="13"/>
  <c r="IG8" i="13"/>
  <c r="HW15" i="13"/>
  <c r="HZ4" i="13"/>
  <c r="IC10" i="13"/>
  <c r="HQ4" i="13"/>
  <c r="HS15" i="13"/>
  <c r="IH8" i="13"/>
  <c r="HO9" i="13"/>
  <c r="IE15" i="13"/>
  <c r="IC12" i="13"/>
  <c r="IC6" i="13"/>
  <c r="HU14" i="13"/>
  <c r="HV6" i="13"/>
  <c r="IP6" i="13" s="1"/>
  <c r="IA5" i="13"/>
  <c r="HO11" i="13"/>
  <c r="HQ19" i="13"/>
  <c r="HU17" i="13"/>
  <c r="HY15" i="13"/>
  <c r="ID13" i="13"/>
  <c r="IH11" i="13"/>
  <c r="HS10" i="13"/>
  <c r="HX8" i="13"/>
  <c r="IB6" i="13"/>
  <c r="IV6" i="13" s="1"/>
  <c r="IF4" i="13"/>
  <c r="HX19" i="13"/>
  <c r="ID16" i="13"/>
  <c r="HZ14" i="13"/>
  <c r="HV12" i="13"/>
  <c r="HV10" i="13"/>
  <c r="HW8" i="13"/>
  <c r="HW6" i="13"/>
  <c r="HW4" i="13"/>
  <c r="HO7" i="13"/>
  <c r="HX15" i="13"/>
  <c r="HT11" i="13"/>
  <c r="HS6" i="13"/>
  <c r="HP19" i="13"/>
  <c r="IF15" i="13"/>
  <c r="IF5" i="13"/>
  <c r="HP10" i="13"/>
  <c r="HT16" i="13"/>
  <c r="HW13" i="13"/>
  <c r="HV19" i="13"/>
  <c r="IE5" i="13"/>
  <c r="HS5" i="13"/>
  <c r="IF16" i="13"/>
  <c r="HW12" i="13"/>
  <c r="HQ7" i="13"/>
  <c r="IF19" i="13"/>
  <c r="IG13" i="13"/>
  <c r="IG9" i="13"/>
  <c r="IG3" i="13"/>
  <c r="IA17" i="13"/>
  <c r="IB11" i="13"/>
  <c r="ID4" i="13"/>
  <c r="HV17" i="13"/>
  <c r="IE13" i="13"/>
  <c r="IE7" i="13"/>
  <c r="IE17" i="13"/>
  <c r="IB9" i="13"/>
  <c r="IF18" i="13"/>
  <c r="IA3" i="13"/>
  <c r="HT19" i="13"/>
  <c r="IN19" i="13" s="1"/>
  <c r="HR12" i="13"/>
  <c r="HX3" i="13"/>
  <c r="IH13" i="13"/>
  <c r="HX10" i="13"/>
  <c r="HS19" i="13"/>
  <c r="IF11" i="13"/>
  <c r="HT15" i="13"/>
  <c r="IG16" i="13"/>
  <c r="HP6" i="13"/>
  <c r="IC8" i="13"/>
  <c r="HU12" i="13"/>
  <c r="HX5" i="13"/>
  <c r="HY8" i="13"/>
  <c r="HZ19" i="13"/>
  <c r="HO8" i="13"/>
  <c r="ID5" i="13"/>
  <c r="IH3" i="13"/>
  <c r="HX11" i="13"/>
  <c r="HY9" i="13"/>
  <c r="IS9" i="13" s="1"/>
  <c r="HY3" i="13"/>
  <c r="HT13" i="13"/>
  <c r="HO14" i="13"/>
  <c r="II14" i="13" s="1"/>
  <c r="HP18" i="13"/>
  <c r="IH10" i="13"/>
  <c r="HZ13" i="13"/>
  <c r="HY19" i="13"/>
  <c r="ID9" i="13"/>
  <c r="HV5" i="13"/>
  <c r="IG11" i="13"/>
  <c r="HZ15" i="13"/>
  <c r="HU6" i="13"/>
  <c r="HT5" i="13"/>
  <c r="HZ16" i="13"/>
  <c r="IG17" i="13"/>
  <c r="IE19" i="13"/>
  <c r="HQ18" i="13"/>
  <c r="IH12" i="13"/>
  <c r="IB7" i="13"/>
  <c r="ID12" i="13"/>
  <c r="HQ6" i="13"/>
  <c r="ID17" i="13"/>
  <c r="IC14" i="13"/>
  <c r="IE9" i="13"/>
  <c r="HZ18" i="13"/>
  <c r="IG15" i="13"/>
  <c r="IC13" i="13"/>
  <c r="IC11" i="13"/>
  <c r="IC9" i="13"/>
  <c r="IC7" i="13"/>
  <c r="IC5" i="13"/>
  <c r="IC3" i="13"/>
  <c r="IW3" i="13" s="1"/>
  <c r="HR10" i="13"/>
  <c r="HU5" i="13"/>
  <c r="IB16" i="13"/>
  <c r="HS17" i="13"/>
  <c r="IB18" i="13"/>
  <c r="IC17" i="13"/>
  <c r="HU13" i="13"/>
  <c r="IH7" i="13"/>
  <c r="HZ3" i="13"/>
  <c r="HR4" i="13"/>
  <c r="HO18" i="13"/>
  <c r="HY18" i="13"/>
  <c r="IF13" i="13"/>
  <c r="HZ8" i="13"/>
  <c r="HR16" i="13"/>
  <c r="HP16" i="13"/>
  <c r="IG10" i="13"/>
  <c r="IG4" i="13"/>
  <c r="HQ8" i="13"/>
  <c r="HT12" i="13"/>
  <c r="HU8" i="13"/>
  <c r="IH4" i="13"/>
  <c r="IE18" i="13"/>
  <c r="HQ17" i="13"/>
  <c r="HU15" i="13"/>
  <c r="HY13" i="13"/>
  <c r="ID11" i="13"/>
  <c r="IH9" i="13"/>
  <c r="HS8" i="13"/>
  <c r="HX6" i="13"/>
  <c r="IB4" i="13"/>
  <c r="HU18" i="13"/>
  <c r="HX7" i="13"/>
  <c r="IH16" i="13"/>
  <c r="HV15" i="13"/>
  <c r="HO13" i="13"/>
  <c r="IA18" i="13"/>
  <c r="HZ11" i="13"/>
  <c r="HT6" i="13"/>
  <c r="HV16" i="13"/>
  <c r="IE8" i="13"/>
  <c r="HT3" i="13"/>
  <c r="YJ19" i="12"/>
  <c r="ZY19" i="12" s="1"/>
  <c r="YJ11" i="12"/>
  <c r="ZY11" i="12" s="1"/>
  <c r="YV9" i="12"/>
  <c r="AAK9" i="12" s="1"/>
  <c r="YJ22" i="12"/>
  <c r="ZY22" i="12" s="1"/>
  <c r="YJ10" i="12"/>
  <c r="ZY10" i="12" s="1"/>
  <c r="YJ15" i="12"/>
  <c r="ZY15" i="12" s="1"/>
  <c r="YJ7" i="12"/>
  <c r="ZY7" i="12" s="1"/>
  <c r="YR9" i="12"/>
  <c r="AAG9" i="12" s="1"/>
  <c r="YN9" i="12"/>
  <c r="AAC9" i="12" s="1"/>
  <c r="ZX8" i="12"/>
  <c r="ABM8" i="12" s="1"/>
  <c r="ZT8" i="12"/>
  <c r="ABI8" i="12" s="1"/>
  <c r="ZP8" i="12"/>
  <c r="ABE8" i="12" s="1"/>
  <c r="ZL8" i="12"/>
  <c r="ABA8" i="12" s="1"/>
  <c r="ZH8" i="12"/>
  <c r="AAW8" i="12" s="1"/>
  <c r="ZD8" i="12"/>
  <c r="AAS8" i="12" s="1"/>
  <c r="YZ8" i="12"/>
  <c r="AAO8" i="12" s="1"/>
  <c r="YJ26" i="12"/>
  <c r="ZY26" i="12" s="1"/>
  <c r="YJ18" i="12"/>
  <c r="ZY18" i="12" s="1"/>
  <c r="YJ14" i="12"/>
  <c r="ZY14" i="12" s="1"/>
  <c r="YJ6" i="12"/>
  <c r="ZY6" i="12" s="1"/>
  <c r="YY9" i="12"/>
  <c r="AAN9" i="12" s="1"/>
  <c r="YU9" i="12"/>
  <c r="AAJ9" i="12" s="1"/>
  <c r="YQ9" i="12"/>
  <c r="AAF9" i="12" s="1"/>
  <c r="YM9" i="12"/>
  <c r="AAB9" i="12" s="1"/>
  <c r="ZW8" i="12"/>
  <c r="ABL8" i="12" s="1"/>
  <c r="ZS8" i="12"/>
  <c r="ABH8" i="12" s="1"/>
  <c r="ZO8" i="12"/>
  <c r="ABD8" i="12" s="1"/>
  <c r="ZK8" i="12"/>
  <c r="AAZ8" i="12" s="1"/>
  <c r="ZG8" i="12"/>
  <c r="AAV8" i="12" s="1"/>
  <c r="ZC8" i="12"/>
  <c r="AAR8" i="12" s="1"/>
  <c r="YJ25" i="12"/>
  <c r="ZY25" i="12" s="1"/>
  <c r="YJ21" i="12"/>
  <c r="ZY21" i="12" s="1"/>
  <c r="YJ17" i="12"/>
  <c r="ZY17" i="12" s="1"/>
  <c r="YJ13" i="12"/>
  <c r="ZY13" i="12" s="1"/>
  <c r="YJ9" i="12"/>
  <c r="ZY9" i="12" s="1"/>
  <c r="YJ5" i="12"/>
  <c r="ZY5" i="12" s="1"/>
  <c r="YX9" i="12"/>
  <c r="AAM9" i="12" s="1"/>
  <c r="YT9" i="12"/>
  <c r="AAI9" i="12" s="1"/>
  <c r="YP9" i="12"/>
  <c r="AAE9" i="12" s="1"/>
  <c r="YL9" i="12"/>
  <c r="AAA9" i="12" s="1"/>
  <c r="ZV8" i="12"/>
  <c r="ABK8" i="12" s="1"/>
  <c r="ZR8" i="12"/>
  <c r="ABG8" i="12" s="1"/>
  <c r="ZN8" i="12"/>
  <c r="ABC8" i="12" s="1"/>
  <c r="ZF8" i="12"/>
  <c r="AAU8" i="12" s="1"/>
  <c r="ZB8" i="12"/>
  <c r="AAQ8" i="12" s="1"/>
  <c r="ZJ5" i="12"/>
  <c r="AAY5" i="12" s="1"/>
  <c r="YJ28" i="12"/>
  <c r="ZY28" i="12" s="1"/>
  <c r="YJ24" i="12"/>
  <c r="ZY24" i="12" s="1"/>
  <c r="YJ20" i="12"/>
  <c r="ZY20" i="12" s="1"/>
  <c r="YJ16" i="12"/>
  <c r="ZY16" i="12" s="1"/>
  <c r="YJ12" i="12"/>
  <c r="ZY12" i="12" s="1"/>
  <c r="YJ8" i="12"/>
  <c r="ZY8" i="12" s="1"/>
  <c r="YJ4" i="12"/>
  <c r="ZY4" i="12" s="1"/>
  <c r="YW9" i="12"/>
  <c r="AAL9" i="12" s="1"/>
  <c r="YS9" i="12"/>
  <c r="AAH9" i="12" s="1"/>
  <c r="YO9" i="12"/>
  <c r="AAD9" i="12" s="1"/>
  <c r="YK9" i="12"/>
  <c r="ZZ9" i="12" s="1"/>
  <c r="ZU8" i="12"/>
  <c r="ABJ8" i="12" s="1"/>
  <c r="ZQ8" i="12"/>
  <c r="ABF8" i="12" s="1"/>
  <c r="ZM8" i="12"/>
  <c r="ABB8" i="12" s="1"/>
  <c r="ZI8" i="12"/>
  <c r="AAX8" i="12" s="1"/>
  <c r="ZE8" i="12"/>
  <c r="AAT8" i="12" s="1"/>
  <c r="ZA8" i="12"/>
  <c r="AAP8" i="12" s="1"/>
  <c r="YR8" i="12"/>
  <c r="AAG8" i="12" s="1"/>
  <c r="ZT7" i="12"/>
  <c r="ABI7" i="12" s="1"/>
  <c r="ZL7" i="12"/>
  <c r="ABA7" i="12" s="1"/>
  <c r="ZD7" i="12"/>
  <c r="AAS7" i="12" s="1"/>
  <c r="YR7" i="12"/>
  <c r="AAG7" i="12" s="1"/>
  <c r="ZX6" i="12"/>
  <c r="ABM6" i="12" s="1"/>
  <c r="ZP6" i="12"/>
  <c r="ABE6" i="12" s="1"/>
  <c r="ZH6" i="12"/>
  <c r="AAW6" i="12" s="1"/>
  <c r="YV6" i="12"/>
  <c r="AAK6" i="12" s="1"/>
  <c r="YN6" i="12"/>
  <c r="AAC6" i="12" s="1"/>
  <c r="ZP5" i="12"/>
  <c r="ABE5" i="12" s="1"/>
  <c r="YN5" i="12"/>
  <c r="AAC5" i="12" s="1"/>
  <c r="YU8" i="12"/>
  <c r="AAJ8" i="12" s="1"/>
  <c r="YM8" i="12"/>
  <c r="AAB8" i="12" s="1"/>
  <c r="ZS7" i="12"/>
  <c r="ABH7" i="12" s="1"/>
  <c r="ZK7" i="12"/>
  <c r="AAZ7" i="12" s="1"/>
  <c r="ZC7" i="12"/>
  <c r="AAR7" i="12" s="1"/>
  <c r="YU7" i="12"/>
  <c r="AAJ7" i="12" s="1"/>
  <c r="YM7" i="12"/>
  <c r="AAB7" i="12" s="1"/>
  <c r="ZO6" i="12"/>
  <c r="ABD6" i="12" s="1"/>
  <c r="ZK4" i="12"/>
  <c r="AAZ4" i="12" s="1"/>
  <c r="ZG4" i="12"/>
  <c r="AAV4" i="12" s="1"/>
  <c r="YY4" i="12"/>
  <c r="AAN4" i="12" s="1"/>
  <c r="YU4" i="12"/>
  <c r="AAJ4" i="12" s="1"/>
  <c r="YM4" i="12"/>
  <c r="AAB4" i="12" s="1"/>
  <c r="ZW16" i="12"/>
  <c r="ABL16" i="12" s="1"/>
  <c r="ZW3" i="12"/>
  <c r="ABL3" i="12" s="1"/>
  <c r="ZW9" i="12"/>
  <c r="ABL9" i="12" s="1"/>
  <c r="ZW10" i="12"/>
  <c r="ABL10" i="12" s="1"/>
  <c r="ZW11" i="12"/>
  <c r="ABL11" i="12" s="1"/>
  <c r="ZW12" i="12"/>
  <c r="ABL12" i="12" s="1"/>
  <c r="ZW13" i="12"/>
  <c r="ABL13" i="12" s="1"/>
  <c r="ZW14" i="12"/>
  <c r="ABL14" i="12" s="1"/>
  <c r="ZW15" i="12"/>
  <c r="ABL15" i="12" s="1"/>
  <c r="ZW17" i="12"/>
  <c r="ABL17" i="12" s="1"/>
  <c r="ZW18" i="12"/>
  <c r="ABL18" i="12" s="1"/>
  <c r="ZW19" i="12"/>
  <c r="ABL19" i="12" s="1"/>
  <c r="ZW20" i="12"/>
  <c r="ABL20" i="12" s="1"/>
  <c r="ZW21" i="12"/>
  <c r="ABL21" i="12" s="1"/>
  <c r="ZW22" i="12"/>
  <c r="ABL22" i="12" s="1"/>
  <c r="ZW23" i="12"/>
  <c r="ABL23" i="12" s="1"/>
  <c r="ZW24" i="12"/>
  <c r="ABL24" i="12" s="1"/>
  <c r="ZW25" i="12"/>
  <c r="ABL25" i="12" s="1"/>
  <c r="ZW26" i="12"/>
  <c r="ABL26" i="12" s="1"/>
  <c r="ZW27" i="12"/>
  <c r="ABL27" i="12" s="1"/>
  <c r="ZW28" i="12"/>
  <c r="ABL28" i="12" s="1"/>
  <c r="ZS3" i="12"/>
  <c r="ABH3" i="12" s="1"/>
  <c r="ZS9" i="12"/>
  <c r="ABH9" i="12" s="1"/>
  <c r="ZS10" i="12"/>
  <c r="ABH10" i="12" s="1"/>
  <c r="ZS11" i="12"/>
  <c r="ABH11" i="12" s="1"/>
  <c r="ZS12" i="12"/>
  <c r="ABH12" i="12" s="1"/>
  <c r="ZS13" i="12"/>
  <c r="ABH13" i="12" s="1"/>
  <c r="ZS14" i="12"/>
  <c r="ABH14" i="12" s="1"/>
  <c r="ZS15" i="12"/>
  <c r="ABH15" i="12" s="1"/>
  <c r="ZS16" i="12"/>
  <c r="ABH16" i="12" s="1"/>
  <c r="ZS17" i="12"/>
  <c r="ABH17" i="12" s="1"/>
  <c r="ZS18" i="12"/>
  <c r="ABH18" i="12" s="1"/>
  <c r="ZS19" i="12"/>
  <c r="ABH19" i="12" s="1"/>
  <c r="ZS20" i="12"/>
  <c r="ABH20" i="12" s="1"/>
  <c r="ZS21" i="12"/>
  <c r="ABH21" i="12" s="1"/>
  <c r="ZS22" i="12"/>
  <c r="ABH22" i="12" s="1"/>
  <c r="ZS23" i="12"/>
  <c r="ABH23" i="12" s="1"/>
  <c r="ZS24" i="12"/>
  <c r="ABH24" i="12" s="1"/>
  <c r="ZS28" i="12"/>
  <c r="ABH28" i="12" s="1"/>
  <c r="ZS25" i="12"/>
  <c r="ABH25" i="12" s="1"/>
  <c r="ZS26" i="12"/>
  <c r="ABH26" i="12" s="1"/>
  <c r="ZS27" i="12"/>
  <c r="ABH27" i="12" s="1"/>
  <c r="ZO15" i="12"/>
  <c r="ABD15" i="12" s="1"/>
  <c r="ZO16" i="12"/>
  <c r="ABD16" i="12" s="1"/>
  <c r="ZO3" i="12"/>
  <c r="ABD3" i="12" s="1"/>
  <c r="ZO9" i="12"/>
  <c r="ABD9" i="12" s="1"/>
  <c r="ZO10" i="12"/>
  <c r="ABD10" i="12" s="1"/>
  <c r="ZO11" i="12"/>
  <c r="ABD11" i="12" s="1"/>
  <c r="ZO12" i="12"/>
  <c r="ABD12" i="12" s="1"/>
  <c r="ZO13" i="12"/>
  <c r="ABD13" i="12" s="1"/>
  <c r="ZO14" i="12"/>
  <c r="ABD14" i="12" s="1"/>
  <c r="ZO17" i="12"/>
  <c r="ABD17" i="12" s="1"/>
  <c r="ZO18" i="12"/>
  <c r="ABD18" i="12" s="1"/>
  <c r="ZO19" i="12"/>
  <c r="ABD19" i="12" s="1"/>
  <c r="ZO20" i="12"/>
  <c r="ABD20" i="12" s="1"/>
  <c r="ZO21" i="12"/>
  <c r="ABD21" i="12" s="1"/>
  <c r="ZO22" i="12"/>
  <c r="ABD22" i="12" s="1"/>
  <c r="ZO23" i="12"/>
  <c r="ABD23" i="12" s="1"/>
  <c r="ZO24" i="12"/>
  <c r="ABD24" i="12" s="1"/>
  <c r="ZO25" i="12"/>
  <c r="ABD25" i="12" s="1"/>
  <c r="ZO26" i="12"/>
  <c r="ABD26" i="12" s="1"/>
  <c r="ZO27" i="12"/>
  <c r="ABD27" i="12" s="1"/>
  <c r="ZO28" i="12"/>
  <c r="ABD28" i="12" s="1"/>
  <c r="ZK13" i="12"/>
  <c r="AAZ13" i="12" s="1"/>
  <c r="ZK3" i="12"/>
  <c r="AAZ3" i="12" s="1"/>
  <c r="ZK9" i="12"/>
  <c r="AAZ9" i="12" s="1"/>
  <c r="ZK10" i="12"/>
  <c r="AAZ10" i="12" s="1"/>
  <c r="ZK11" i="12"/>
  <c r="AAZ11" i="12" s="1"/>
  <c r="ZK12" i="12"/>
  <c r="AAZ12" i="12" s="1"/>
  <c r="ZK14" i="12"/>
  <c r="AAZ14" i="12" s="1"/>
  <c r="ZK15" i="12"/>
  <c r="AAZ15" i="12" s="1"/>
  <c r="ZK16" i="12"/>
  <c r="AAZ16" i="12" s="1"/>
  <c r="ZK17" i="12"/>
  <c r="AAZ17" i="12" s="1"/>
  <c r="ZK18" i="12"/>
  <c r="AAZ18" i="12" s="1"/>
  <c r="ZK19" i="12"/>
  <c r="AAZ19" i="12" s="1"/>
  <c r="ZK20" i="12"/>
  <c r="AAZ20" i="12" s="1"/>
  <c r="ZK21" i="12"/>
  <c r="AAZ21" i="12" s="1"/>
  <c r="ZK22" i="12"/>
  <c r="AAZ22" i="12" s="1"/>
  <c r="ZK23" i="12"/>
  <c r="AAZ23" i="12" s="1"/>
  <c r="ZK24" i="12"/>
  <c r="AAZ24" i="12" s="1"/>
  <c r="ZK25" i="12"/>
  <c r="AAZ25" i="12" s="1"/>
  <c r="ZK26" i="12"/>
  <c r="AAZ26" i="12" s="1"/>
  <c r="ZK27" i="12"/>
  <c r="AAZ27" i="12" s="1"/>
  <c r="ZK28" i="12"/>
  <c r="AAZ28" i="12" s="1"/>
  <c r="ZG16" i="12"/>
  <c r="AAV16" i="12" s="1"/>
  <c r="ZG17" i="12"/>
  <c r="AAV17" i="12" s="1"/>
  <c r="ZG3" i="12"/>
  <c r="AAV3" i="12" s="1"/>
  <c r="ZG9" i="12"/>
  <c r="AAV9" i="12" s="1"/>
  <c r="ZG10" i="12"/>
  <c r="AAV10" i="12" s="1"/>
  <c r="ZG11" i="12"/>
  <c r="AAV11" i="12" s="1"/>
  <c r="ZG12" i="12"/>
  <c r="AAV12" i="12" s="1"/>
  <c r="ZG13" i="12"/>
  <c r="AAV13" i="12" s="1"/>
  <c r="ZG14" i="12"/>
  <c r="AAV14" i="12" s="1"/>
  <c r="ZG15" i="12"/>
  <c r="AAV15" i="12" s="1"/>
  <c r="ZG18" i="12"/>
  <c r="AAV18" i="12" s="1"/>
  <c r="ZG19" i="12"/>
  <c r="AAV19" i="12" s="1"/>
  <c r="ZG20" i="12"/>
  <c r="AAV20" i="12" s="1"/>
  <c r="ZG21" i="12"/>
  <c r="AAV21" i="12" s="1"/>
  <c r="ZG22" i="12"/>
  <c r="AAV22" i="12" s="1"/>
  <c r="ZG23" i="12"/>
  <c r="AAV23" i="12" s="1"/>
  <c r="ZG24" i="12"/>
  <c r="AAV24" i="12" s="1"/>
  <c r="ZG25" i="12"/>
  <c r="AAV25" i="12" s="1"/>
  <c r="ZG26" i="12"/>
  <c r="AAV26" i="12" s="1"/>
  <c r="ZG27" i="12"/>
  <c r="AAV27" i="12" s="1"/>
  <c r="ZG28" i="12"/>
  <c r="AAV28" i="12" s="1"/>
  <c r="ZC15" i="12"/>
  <c r="AAR15" i="12" s="1"/>
  <c r="ZC3" i="12"/>
  <c r="AAR3" i="12" s="1"/>
  <c r="ZC9" i="12"/>
  <c r="AAR9" i="12" s="1"/>
  <c r="ZC10" i="12"/>
  <c r="AAR10" i="12" s="1"/>
  <c r="ZC11" i="12"/>
  <c r="AAR11" i="12" s="1"/>
  <c r="ZC12" i="12"/>
  <c r="AAR12" i="12" s="1"/>
  <c r="ZC13" i="12"/>
  <c r="AAR13" i="12" s="1"/>
  <c r="ZC14" i="12"/>
  <c r="AAR14" i="12" s="1"/>
  <c r="ZC16" i="12"/>
  <c r="AAR16" i="12" s="1"/>
  <c r="ZC17" i="12"/>
  <c r="AAR17" i="12" s="1"/>
  <c r="ZC18" i="12"/>
  <c r="AAR18" i="12" s="1"/>
  <c r="ZC19" i="12"/>
  <c r="AAR19" i="12" s="1"/>
  <c r="ZC20" i="12"/>
  <c r="AAR20" i="12" s="1"/>
  <c r="ZC21" i="12"/>
  <c r="AAR21" i="12" s="1"/>
  <c r="ZC22" i="12"/>
  <c r="AAR22" i="12" s="1"/>
  <c r="ZC23" i="12"/>
  <c r="AAR23" i="12" s="1"/>
  <c r="ZC24" i="12"/>
  <c r="AAR24" i="12" s="1"/>
  <c r="ZC26" i="12"/>
  <c r="AAR26" i="12" s="1"/>
  <c r="ZC27" i="12"/>
  <c r="AAR27" i="12" s="1"/>
  <c r="ZC28" i="12"/>
  <c r="AAR28" i="12" s="1"/>
  <c r="ZC25" i="12"/>
  <c r="AAR25" i="12" s="1"/>
  <c r="YY16" i="12"/>
  <c r="AAN16" i="12" s="1"/>
  <c r="YY17" i="12"/>
  <c r="AAN17" i="12" s="1"/>
  <c r="YY3" i="12"/>
  <c r="AAN3" i="12" s="1"/>
  <c r="YY10" i="12"/>
  <c r="AAN10" i="12" s="1"/>
  <c r="YY11" i="12"/>
  <c r="AAN11" i="12" s="1"/>
  <c r="YY12" i="12"/>
  <c r="AAN12" i="12" s="1"/>
  <c r="YY13" i="12"/>
  <c r="AAN13" i="12" s="1"/>
  <c r="YY14" i="12"/>
  <c r="AAN14" i="12" s="1"/>
  <c r="YY15" i="12"/>
  <c r="AAN15" i="12" s="1"/>
  <c r="YY18" i="12"/>
  <c r="AAN18" i="12" s="1"/>
  <c r="YY19" i="12"/>
  <c r="AAN19" i="12" s="1"/>
  <c r="YY20" i="12"/>
  <c r="AAN20" i="12" s="1"/>
  <c r="YY21" i="12"/>
  <c r="AAN21" i="12" s="1"/>
  <c r="YY22" i="12"/>
  <c r="AAN22" i="12" s="1"/>
  <c r="YY23" i="12"/>
  <c r="AAN23" i="12" s="1"/>
  <c r="YY24" i="12"/>
  <c r="AAN24" i="12" s="1"/>
  <c r="YY25" i="12"/>
  <c r="AAN25" i="12" s="1"/>
  <c r="YY26" i="12"/>
  <c r="AAN26" i="12" s="1"/>
  <c r="YY27" i="12"/>
  <c r="AAN27" i="12" s="1"/>
  <c r="YY28" i="12"/>
  <c r="AAN28" i="12" s="1"/>
  <c r="YU16" i="12"/>
  <c r="AAJ16" i="12" s="1"/>
  <c r="YU3" i="12"/>
  <c r="AAJ3" i="12" s="1"/>
  <c r="YU10" i="12"/>
  <c r="AAJ10" i="12" s="1"/>
  <c r="YU11" i="12"/>
  <c r="AAJ11" i="12" s="1"/>
  <c r="YU12" i="12"/>
  <c r="AAJ12" i="12" s="1"/>
  <c r="YU13" i="12"/>
  <c r="AAJ13" i="12" s="1"/>
  <c r="YU14" i="12"/>
  <c r="AAJ14" i="12" s="1"/>
  <c r="YU15" i="12"/>
  <c r="AAJ15" i="12" s="1"/>
  <c r="YU17" i="12"/>
  <c r="AAJ17" i="12" s="1"/>
  <c r="YU18" i="12"/>
  <c r="AAJ18" i="12" s="1"/>
  <c r="YU19" i="12"/>
  <c r="AAJ19" i="12" s="1"/>
  <c r="YU20" i="12"/>
  <c r="AAJ20" i="12" s="1"/>
  <c r="YU21" i="12"/>
  <c r="AAJ21" i="12" s="1"/>
  <c r="YU22" i="12"/>
  <c r="AAJ22" i="12" s="1"/>
  <c r="YU23" i="12"/>
  <c r="AAJ23" i="12" s="1"/>
  <c r="YU24" i="12"/>
  <c r="AAJ24" i="12" s="1"/>
  <c r="YU27" i="12"/>
  <c r="AAJ27" i="12" s="1"/>
  <c r="YU28" i="12"/>
  <c r="AAJ28" i="12" s="1"/>
  <c r="YU25" i="12"/>
  <c r="AAJ25" i="12" s="1"/>
  <c r="YU26" i="12"/>
  <c r="AAJ26" i="12" s="1"/>
  <c r="YM15" i="12"/>
  <c r="AAB15" i="12" s="1"/>
  <c r="YM16" i="12"/>
  <c r="AAB16" i="12" s="1"/>
  <c r="YM3" i="12"/>
  <c r="AAB3" i="12" s="1"/>
  <c r="YM10" i="12"/>
  <c r="AAB10" i="12" s="1"/>
  <c r="YM11" i="12"/>
  <c r="AAB11" i="12" s="1"/>
  <c r="YM12" i="12"/>
  <c r="AAB12" i="12" s="1"/>
  <c r="YM13" i="12"/>
  <c r="AAB13" i="12" s="1"/>
  <c r="YM14" i="12"/>
  <c r="AAB14" i="12" s="1"/>
  <c r="YM17" i="12"/>
  <c r="AAB17" i="12" s="1"/>
  <c r="YM18" i="12"/>
  <c r="AAB18" i="12" s="1"/>
  <c r="YM19" i="12"/>
  <c r="AAB19" i="12" s="1"/>
  <c r="YM20" i="12"/>
  <c r="AAB20" i="12" s="1"/>
  <c r="YM21" i="12"/>
  <c r="AAB21" i="12" s="1"/>
  <c r="YM22" i="12"/>
  <c r="AAB22" i="12" s="1"/>
  <c r="YM23" i="12"/>
  <c r="AAB23" i="12" s="1"/>
  <c r="YM24" i="12"/>
  <c r="AAB24" i="12" s="1"/>
  <c r="YM28" i="12"/>
  <c r="AAB28" i="12" s="1"/>
  <c r="YM25" i="12"/>
  <c r="AAB25" i="12" s="1"/>
  <c r="YM26" i="12"/>
  <c r="AAB26" i="12" s="1"/>
  <c r="YM27" i="12"/>
  <c r="AAB27" i="12" s="1"/>
  <c r="ZJ8" i="12"/>
  <c r="AAY8" i="12" s="1"/>
  <c r="YX8" i="12"/>
  <c r="AAM8" i="12" s="1"/>
  <c r="YT8" i="12"/>
  <c r="AAI8" i="12" s="1"/>
  <c r="YP8" i="12"/>
  <c r="AAE8" i="12" s="1"/>
  <c r="YL8" i="12"/>
  <c r="AAA8" i="12" s="1"/>
  <c r="ZV7" i="12"/>
  <c r="ABK7" i="12" s="1"/>
  <c r="ZR7" i="12"/>
  <c r="ABG7" i="12" s="1"/>
  <c r="ZN7" i="12"/>
  <c r="ABC7" i="12" s="1"/>
  <c r="ZJ7" i="12"/>
  <c r="AAY7" i="12" s="1"/>
  <c r="ZF7" i="12"/>
  <c r="AAU7" i="12" s="1"/>
  <c r="ZB7" i="12"/>
  <c r="AAQ7" i="12" s="1"/>
  <c r="YX7" i="12"/>
  <c r="AAM7" i="12" s="1"/>
  <c r="YT7" i="12"/>
  <c r="AAI7" i="12" s="1"/>
  <c r="YP7" i="12"/>
  <c r="AAE7" i="12" s="1"/>
  <c r="YL7" i="12"/>
  <c r="AAA7" i="12" s="1"/>
  <c r="ZV6" i="12"/>
  <c r="ABK6" i="12" s="1"/>
  <c r="ZR6" i="12"/>
  <c r="ABG6" i="12" s="1"/>
  <c r="ZN6" i="12"/>
  <c r="ABC6" i="12" s="1"/>
  <c r="ZJ6" i="12"/>
  <c r="AAY6" i="12" s="1"/>
  <c r="ZF6" i="12"/>
  <c r="AAU6" i="12" s="1"/>
  <c r="ZB6" i="12"/>
  <c r="AAQ6" i="12" s="1"/>
  <c r="YX6" i="12"/>
  <c r="AAM6" i="12" s="1"/>
  <c r="YT6" i="12"/>
  <c r="AAI6" i="12" s="1"/>
  <c r="YP6" i="12"/>
  <c r="AAE6" i="12" s="1"/>
  <c r="YL6" i="12"/>
  <c r="AAA6" i="12" s="1"/>
  <c r="ZV5" i="12"/>
  <c r="ABK5" i="12" s="1"/>
  <c r="ZR5" i="12"/>
  <c r="ABG5" i="12" s="1"/>
  <c r="ZN5" i="12"/>
  <c r="ABC5" i="12" s="1"/>
  <c r="ZF5" i="12"/>
  <c r="AAU5" i="12" s="1"/>
  <c r="ZB5" i="12"/>
  <c r="AAQ5" i="12" s="1"/>
  <c r="YX5" i="12"/>
  <c r="AAM5" i="12" s="1"/>
  <c r="YT5" i="12"/>
  <c r="AAI5" i="12" s="1"/>
  <c r="YP5" i="12"/>
  <c r="AAE5" i="12" s="1"/>
  <c r="YL5" i="12"/>
  <c r="AAA5" i="12" s="1"/>
  <c r="ZV4" i="12"/>
  <c r="ABK4" i="12" s="1"/>
  <c r="ZR4" i="12"/>
  <c r="ABG4" i="12" s="1"/>
  <c r="ZN4" i="12"/>
  <c r="ABC4" i="12" s="1"/>
  <c r="ZJ4" i="12"/>
  <c r="AAY4" i="12" s="1"/>
  <c r="ZF4" i="12"/>
  <c r="AAU4" i="12" s="1"/>
  <c r="ZB4" i="12"/>
  <c r="AAQ4" i="12" s="1"/>
  <c r="YX4" i="12"/>
  <c r="AAM4" i="12" s="1"/>
  <c r="YT4" i="12"/>
  <c r="AAI4" i="12" s="1"/>
  <c r="YP4" i="12"/>
  <c r="AAE4" i="12" s="1"/>
  <c r="YL4" i="12"/>
  <c r="AAA4" i="12" s="1"/>
  <c r="ZV3" i="12"/>
  <c r="ABK3" i="12" s="1"/>
  <c r="ZV9" i="12"/>
  <c r="ABK9" i="12" s="1"/>
  <c r="ZV10" i="12"/>
  <c r="ABK10" i="12" s="1"/>
  <c r="ZV11" i="12"/>
  <c r="ABK11" i="12" s="1"/>
  <c r="ZV12" i="12"/>
  <c r="ABK12" i="12" s="1"/>
  <c r="ZV13" i="12"/>
  <c r="ABK13" i="12" s="1"/>
  <c r="ZV14" i="12"/>
  <c r="ABK14" i="12" s="1"/>
  <c r="ZV15" i="12"/>
  <c r="ABK15" i="12" s="1"/>
  <c r="ZV16" i="12"/>
  <c r="ABK16" i="12" s="1"/>
  <c r="ZV17" i="12"/>
  <c r="ABK17" i="12" s="1"/>
  <c r="ZV18" i="12"/>
  <c r="ABK18" i="12" s="1"/>
  <c r="ZV19" i="12"/>
  <c r="ABK19" i="12" s="1"/>
  <c r="ZV20" i="12"/>
  <c r="ABK20" i="12" s="1"/>
  <c r="ZV21" i="12"/>
  <c r="ABK21" i="12" s="1"/>
  <c r="ZV23" i="12"/>
  <c r="ABK23" i="12" s="1"/>
  <c r="ZV25" i="12"/>
  <c r="ABK25" i="12" s="1"/>
  <c r="ZV26" i="12"/>
  <c r="ABK26" i="12" s="1"/>
  <c r="ZV28" i="12"/>
  <c r="ABK28" i="12" s="1"/>
  <c r="ZV22" i="12"/>
  <c r="ABK22" i="12" s="1"/>
  <c r="ZV24" i="12"/>
  <c r="ABK24" i="12" s="1"/>
  <c r="ZV27" i="12"/>
  <c r="ABK27" i="12" s="1"/>
  <c r="ZR3" i="12"/>
  <c r="ABG3" i="12" s="1"/>
  <c r="ZR9" i="12"/>
  <c r="ABG9" i="12" s="1"/>
  <c r="ZR10" i="12"/>
  <c r="ABG10" i="12" s="1"/>
  <c r="ZR11" i="12"/>
  <c r="ABG11" i="12" s="1"/>
  <c r="ZR12" i="12"/>
  <c r="ABG12" i="12" s="1"/>
  <c r="ZR13" i="12"/>
  <c r="ABG13" i="12" s="1"/>
  <c r="ZR14" i="12"/>
  <c r="ABG14" i="12" s="1"/>
  <c r="ZR15" i="12"/>
  <c r="ABG15" i="12" s="1"/>
  <c r="ZR16" i="12"/>
  <c r="ABG16" i="12" s="1"/>
  <c r="ZR17" i="12"/>
  <c r="ABG17" i="12" s="1"/>
  <c r="ZR18" i="12"/>
  <c r="ABG18" i="12" s="1"/>
  <c r="ZR19" i="12"/>
  <c r="ABG19" i="12" s="1"/>
  <c r="ZR20" i="12"/>
  <c r="ABG20" i="12" s="1"/>
  <c r="ZR21" i="12"/>
  <c r="ABG21" i="12" s="1"/>
  <c r="ZR22" i="12"/>
  <c r="ABG22" i="12" s="1"/>
  <c r="ZR24" i="12"/>
  <c r="ABG24" i="12" s="1"/>
  <c r="ZR27" i="12"/>
  <c r="ABG27" i="12" s="1"/>
  <c r="ZR23" i="12"/>
  <c r="ABG23" i="12" s="1"/>
  <c r="ZR25" i="12"/>
  <c r="ABG25" i="12" s="1"/>
  <c r="ZR26" i="12"/>
  <c r="ABG26" i="12" s="1"/>
  <c r="ZR28" i="12"/>
  <c r="ABG28" i="12" s="1"/>
  <c r="ZN3" i="12"/>
  <c r="ABC3" i="12" s="1"/>
  <c r="ZN9" i="12"/>
  <c r="ABC9" i="12" s="1"/>
  <c r="ZN10" i="12"/>
  <c r="ABC10" i="12" s="1"/>
  <c r="ZN11" i="12"/>
  <c r="ABC11" i="12" s="1"/>
  <c r="ZN12" i="12"/>
  <c r="ABC12" i="12" s="1"/>
  <c r="ZN13" i="12"/>
  <c r="ABC13" i="12" s="1"/>
  <c r="ZN14" i="12"/>
  <c r="ABC14" i="12" s="1"/>
  <c r="ZN15" i="12"/>
  <c r="ABC15" i="12" s="1"/>
  <c r="ZN16" i="12"/>
  <c r="ABC16" i="12" s="1"/>
  <c r="ZN17" i="12"/>
  <c r="ABC17" i="12" s="1"/>
  <c r="ZN18" i="12"/>
  <c r="ABC18" i="12" s="1"/>
  <c r="ZN19" i="12"/>
  <c r="ABC19" i="12" s="1"/>
  <c r="ZN20" i="12"/>
  <c r="ABC20" i="12" s="1"/>
  <c r="ZN21" i="12"/>
  <c r="ABC21" i="12" s="1"/>
  <c r="ZN22" i="12"/>
  <c r="ABC22" i="12" s="1"/>
  <c r="ZN23" i="12"/>
  <c r="ABC23" i="12" s="1"/>
  <c r="ZN25" i="12"/>
  <c r="ABC25" i="12" s="1"/>
  <c r="ZN26" i="12"/>
  <c r="ABC26" i="12" s="1"/>
  <c r="ZN27" i="12"/>
  <c r="ABC27" i="12" s="1"/>
  <c r="ZN28" i="12"/>
  <c r="ABC28" i="12" s="1"/>
  <c r="ZN24" i="12"/>
  <c r="ABC24" i="12" s="1"/>
  <c r="ZJ3" i="12"/>
  <c r="AAY3" i="12" s="1"/>
  <c r="ZJ9" i="12"/>
  <c r="AAY9" i="12" s="1"/>
  <c r="ZJ10" i="12"/>
  <c r="AAY10" i="12" s="1"/>
  <c r="ZJ11" i="12"/>
  <c r="AAY11" i="12" s="1"/>
  <c r="ZJ12" i="12"/>
  <c r="AAY12" i="12" s="1"/>
  <c r="ZJ13" i="12"/>
  <c r="AAY13" i="12" s="1"/>
  <c r="ZJ14" i="12"/>
  <c r="AAY14" i="12" s="1"/>
  <c r="ZJ15" i="12"/>
  <c r="AAY15" i="12" s="1"/>
  <c r="ZJ16" i="12"/>
  <c r="AAY16" i="12" s="1"/>
  <c r="ZJ17" i="12"/>
  <c r="AAY17" i="12" s="1"/>
  <c r="ZJ18" i="12"/>
  <c r="AAY18" i="12" s="1"/>
  <c r="ZJ19" i="12"/>
  <c r="AAY19" i="12" s="1"/>
  <c r="ZJ20" i="12"/>
  <c r="AAY20" i="12" s="1"/>
  <c r="ZJ21" i="12"/>
  <c r="AAY21" i="12" s="1"/>
  <c r="ZJ23" i="12"/>
  <c r="AAY23" i="12" s="1"/>
  <c r="ZJ24" i="12"/>
  <c r="AAY24" i="12" s="1"/>
  <c r="ZJ26" i="12"/>
  <c r="AAY26" i="12" s="1"/>
  <c r="ZJ22" i="12"/>
  <c r="AAY22" i="12" s="1"/>
  <c r="ZJ25" i="12"/>
  <c r="AAY25" i="12" s="1"/>
  <c r="ZJ27" i="12"/>
  <c r="AAY27" i="12" s="1"/>
  <c r="ZJ28" i="12"/>
  <c r="AAY28" i="12" s="1"/>
  <c r="ZF3" i="12"/>
  <c r="AAU3" i="12" s="1"/>
  <c r="ZF9" i="12"/>
  <c r="AAU9" i="12" s="1"/>
  <c r="ZF10" i="12"/>
  <c r="AAU10" i="12" s="1"/>
  <c r="ZF11" i="12"/>
  <c r="AAU11" i="12" s="1"/>
  <c r="ZF12" i="12"/>
  <c r="AAU12" i="12" s="1"/>
  <c r="ZF13" i="12"/>
  <c r="AAU13" i="12" s="1"/>
  <c r="ZF14" i="12"/>
  <c r="AAU14" i="12" s="1"/>
  <c r="ZF15" i="12"/>
  <c r="AAU15" i="12" s="1"/>
  <c r="ZF16" i="12"/>
  <c r="AAU16" i="12" s="1"/>
  <c r="ZF17" i="12"/>
  <c r="AAU17" i="12" s="1"/>
  <c r="ZF19" i="12"/>
  <c r="AAU19" i="12" s="1"/>
  <c r="ZF20" i="12"/>
  <c r="AAU20" i="12" s="1"/>
  <c r="ZF21" i="12"/>
  <c r="AAU21" i="12" s="1"/>
  <c r="ZF22" i="12"/>
  <c r="AAU22" i="12" s="1"/>
  <c r="ZF25" i="12"/>
  <c r="AAU25" i="12" s="1"/>
  <c r="ZF27" i="12"/>
  <c r="AAU27" i="12" s="1"/>
  <c r="ZF28" i="12"/>
  <c r="AAU28" i="12" s="1"/>
  <c r="ZF18" i="12"/>
  <c r="AAU18" i="12" s="1"/>
  <c r="ZF23" i="12"/>
  <c r="AAU23" i="12" s="1"/>
  <c r="ZF24" i="12"/>
  <c r="AAU24" i="12" s="1"/>
  <c r="ZF26" i="12"/>
  <c r="AAU26" i="12" s="1"/>
  <c r="ZB3" i="12"/>
  <c r="AAQ3" i="12" s="1"/>
  <c r="ZB9" i="12"/>
  <c r="AAQ9" i="12" s="1"/>
  <c r="ZB10" i="12"/>
  <c r="AAQ10" i="12" s="1"/>
  <c r="ZB11" i="12"/>
  <c r="AAQ11" i="12" s="1"/>
  <c r="ZB12" i="12"/>
  <c r="AAQ12" i="12" s="1"/>
  <c r="ZB13" i="12"/>
  <c r="AAQ13" i="12" s="1"/>
  <c r="ZB14" i="12"/>
  <c r="AAQ14" i="12" s="1"/>
  <c r="ZB15" i="12"/>
  <c r="AAQ15" i="12" s="1"/>
  <c r="ZB16" i="12"/>
  <c r="AAQ16" i="12" s="1"/>
  <c r="ZB17" i="12"/>
  <c r="AAQ17" i="12" s="1"/>
  <c r="ZB18" i="12"/>
  <c r="AAQ18" i="12" s="1"/>
  <c r="ZB19" i="12"/>
  <c r="AAQ19" i="12" s="1"/>
  <c r="ZB20" i="12"/>
  <c r="AAQ20" i="12" s="1"/>
  <c r="ZB22" i="12"/>
  <c r="AAQ22" i="12" s="1"/>
  <c r="ZB23" i="12"/>
  <c r="AAQ23" i="12" s="1"/>
  <c r="ZB24" i="12"/>
  <c r="AAQ24" i="12" s="1"/>
  <c r="ZB26" i="12"/>
  <c r="AAQ26" i="12" s="1"/>
  <c r="ZB21" i="12"/>
  <c r="AAQ21" i="12" s="1"/>
  <c r="ZB25" i="12"/>
  <c r="AAQ25" i="12" s="1"/>
  <c r="ZB27" i="12"/>
  <c r="AAQ27" i="12" s="1"/>
  <c r="ZB28" i="12"/>
  <c r="AAQ28" i="12" s="1"/>
  <c r="YX3" i="12"/>
  <c r="AAM3" i="12" s="1"/>
  <c r="YX10" i="12"/>
  <c r="AAM10" i="12" s="1"/>
  <c r="YX11" i="12"/>
  <c r="AAM11" i="12" s="1"/>
  <c r="YX12" i="12"/>
  <c r="AAM12" i="12" s="1"/>
  <c r="YX13" i="12"/>
  <c r="AAM13" i="12" s="1"/>
  <c r="YX14" i="12"/>
  <c r="AAM14" i="12" s="1"/>
  <c r="YX15" i="12"/>
  <c r="AAM15" i="12" s="1"/>
  <c r="YX16" i="12"/>
  <c r="AAM16" i="12" s="1"/>
  <c r="YX17" i="12"/>
  <c r="AAM17" i="12" s="1"/>
  <c r="YX18" i="12"/>
  <c r="AAM18" i="12" s="1"/>
  <c r="YX19" i="12"/>
  <c r="AAM19" i="12" s="1"/>
  <c r="YX20" i="12"/>
  <c r="AAM20" i="12" s="1"/>
  <c r="YX21" i="12"/>
  <c r="AAM21" i="12" s="1"/>
  <c r="YX22" i="12"/>
  <c r="AAM22" i="12" s="1"/>
  <c r="YX24" i="12"/>
  <c r="AAM24" i="12" s="1"/>
  <c r="YX25" i="12"/>
  <c r="AAM25" i="12" s="1"/>
  <c r="YX27" i="12"/>
  <c r="AAM27" i="12" s="1"/>
  <c r="YX28" i="12"/>
  <c r="AAM28" i="12" s="1"/>
  <c r="YX23" i="12"/>
  <c r="AAM23" i="12" s="1"/>
  <c r="YX26" i="12"/>
  <c r="AAM26" i="12" s="1"/>
  <c r="YT3" i="12"/>
  <c r="AAI3" i="12" s="1"/>
  <c r="YT10" i="12"/>
  <c r="AAI10" i="12" s="1"/>
  <c r="YT11" i="12"/>
  <c r="AAI11" i="12" s="1"/>
  <c r="YT12" i="12"/>
  <c r="AAI12" i="12" s="1"/>
  <c r="YT13" i="12"/>
  <c r="AAI13" i="12" s="1"/>
  <c r="YT14" i="12"/>
  <c r="AAI14" i="12" s="1"/>
  <c r="YT15" i="12"/>
  <c r="AAI15" i="12" s="1"/>
  <c r="YT16" i="12"/>
  <c r="AAI16" i="12" s="1"/>
  <c r="YT17" i="12"/>
  <c r="AAI17" i="12" s="1"/>
  <c r="YT18" i="12"/>
  <c r="AAI18" i="12" s="1"/>
  <c r="YT19" i="12"/>
  <c r="AAI19" i="12" s="1"/>
  <c r="YT20" i="12"/>
  <c r="AAI20" i="12" s="1"/>
  <c r="YT21" i="12"/>
  <c r="AAI21" i="12" s="1"/>
  <c r="YT23" i="12"/>
  <c r="AAI23" i="12" s="1"/>
  <c r="YT25" i="12"/>
  <c r="AAI25" i="12" s="1"/>
  <c r="YT26" i="12"/>
  <c r="AAI26" i="12" s="1"/>
  <c r="YT22" i="12"/>
  <c r="AAI22" i="12" s="1"/>
  <c r="YT24" i="12"/>
  <c r="AAI24" i="12" s="1"/>
  <c r="YT27" i="12"/>
  <c r="AAI27" i="12" s="1"/>
  <c r="YT28" i="12"/>
  <c r="AAI28" i="12" s="1"/>
  <c r="YP3" i="12"/>
  <c r="AAE3" i="12" s="1"/>
  <c r="YP10" i="12"/>
  <c r="AAE10" i="12" s="1"/>
  <c r="YP11" i="12"/>
  <c r="AAE11" i="12" s="1"/>
  <c r="YP12" i="12"/>
  <c r="AAE12" i="12" s="1"/>
  <c r="YP13" i="12"/>
  <c r="AAE13" i="12" s="1"/>
  <c r="YP14" i="12"/>
  <c r="AAE14" i="12" s="1"/>
  <c r="YP15" i="12"/>
  <c r="AAE15" i="12" s="1"/>
  <c r="YP16" i="12"/>
  <c r="AAE16" i="12" s="1"/>
  <c r="YP17" i="12"/>
  <c r="AAE17" i="12" s="1"/>
  <c r="YP18" i="12"/>
  <c r="AAE18" i="12" s="1"/>
  <c r="YP19" i="12"/>
  <c r="AAE19" i="12" s="1"/>
  <c r="YP20" i="12"/>
  <c r="AAE20" i="12" s="1"/>
  <c r="YP21" i="12"/>
  <c r="AAE21" i="12" s="1"/>
  <c r="YP22" i="12"/>
  <c r="AAE22" i="12" s="1"/>
  <c r="YP24" i="12"/>
  <c r="AAE24" i="12" s="1"/>
  <c r="YP26" i="12"/>
  <c r="AAE26" i="12" s="1"/>
  <c r="YP27" i="12"/>
  <c r="AAE27" i="12" s="1"/>
  <c r="YP23" i="12"/>
  <c r="AAE23" i="12" s="1"/>
  <c r="YP25" i="12"/>
  <c r="AAE25" i="12" s="1"/>
  <c r="YP28" i="12"/>
  <c r="AAE28" i="12" s="1"/>
  <c r="YL3" i="12"/>
  <c r="AAA3" i="12" s="1"/>
  <c r="YL10" i="12"/>
  <c r="AAA10" i="12" s="1"/>
  <c r="YL11" i="12"/>
  <c r="AAA11" i="12" s="1"/>
  <c r="YL12" i="12"/>
  <c r="AAA12" i="12" s="1"/>
  <c r="YL13" i="12"/>
  <c r="AAA13" i="12" s="1"/>
  <c r="YL14" i="12"/>
  <c r="AAA14" i="12" s="1"/>
  <c r="YL15" i="12"/>
  <c r="AAA15" i="12" s="1"/>
  <c r="YL16" i="12"/>
  <c r="AAA16" i="12" s="1"/>
  <c r="YL17" i="12"/>
  <c r="AAA17" i="12" s="1"/>
  <c r="YL18" i="12"/>
  <c r="AAA18" i="12" s="1"/>
  <c r="YL19" i="12"/>
  <c r="AAA19" i="12" s="1"/>
  <c r="YL20" i="12"/>
  <c r="AAA20" i="12" s="1"/>
  <c r="YL21" i="12"/>
  <c r="AAA21" i="12" s="1"/>
  <c r="YL22" i="12"/>
  <c r="AAA22" i="12" s="1"/>
  <c r="YL23" i="12"/>
  <c r="AAA23" i="12" s="1"/>
  <c r="YL25" i="12"/>
  <c r="AAA25" i="12" s="1"/>
  <c r="YL28" i="12"/>
  <c r="AAA28" i="12" s="1"/>
  <c r="YL24" i="12"/>
  <c r="AAA24" i="12" s="1"/>
  <c r="YL26" i="12"/>
  <c r="AAA26" i="12" s="1"/>
  <c r="YL27" i="12"/>
  <c r="AAA27" i="12" s="1"/>
  <c r="YV8" i="12"/>
  <c r="AAK8" i="12" s="1"/>
  <c r="YN8" i="12"/>
  <c r="AAC8" i="12" s="1"/>
  <c r="ZX7" i="12"/>
  <c r="ABM7" i="12" s="1"/>
  <c r="ZP7" i="12"/>
  <c r="ABE7" i="12" s="1"/>
  <c r="ZH7" i="12"/>
  <c r="AAW7" i="12" s="1"/>
  <c r="YZ7" i="12"/>
  <c r="AAO7" i="12" s="1"/>
  <c r="YV7" i="12"/>
  <c r="AAK7" i="12" s="1"/>
  <c r="YN7" i="12"/>
  <c r="AAC7" i="12" s="1"/>
  <c r="ZT6" i="12"/>
  <c r="ABI6" i="12" s="1"/>
  <c r="ZL6" i="12"/>
  <c r="ABA6" i="12" s="1"/>
  <c r="ZD6" i="12"/>
  <c r="AAS6" i="12" s="1"/>
  <c r="YZ6" i="12"/>
  <c r="AAO6" i="12" s="1"/>
  <c r="YR6" i="12"/>
  <c r="AAG6" i="12" s="1"/>
  <c r="ZX5" i="12"/>
  <c r="ABM5" i="12" s="1"/>
  <c r="ZT5" i="12"/>
  <c r="ABI5" i="12" s="1"/>
  <c r="ZL5" i="12"/>
  <c r="ABA5" i="12" s="1"/>
  <c r="ZH5" i="12"/>
  <c r="AAW5" i="12" s="1"/>
  <c r="ZD5" i="12"/>
  <c r="AAS5" i="12" s="1"/>
  <c r="YZ5" i="12"/>
  <c r="AAO5" i="12" s="1"/>
  <c r="YV5" i="12"/>
  <c r="AAK5" i="12" s="1"/>
  <c r="YR5" i="12"/>
  <c r="AAG5" i="12" s="1"/>
  <c r="ZX4" i="12"/>
  <c r="ABM4" i="12" s="1"/>
  <c r="ZT4" i="12"/>
  <c r="ABI4" i="12" s="1"/>
  <c r="ZP4" i="12"/>
  <c r="ABE4" i="12" s="1"/>
  <c r="ZL4" i="12"/>
  <c r="ABA4" i="12" s="1"/>
  <c r="ZH4" i="12"/>
  <c r="AAW4" i="12" s="1"/>
  <c r="ZD4" i="12"/>
  <c r="AAS4" i="12" s="1"/>
  <c r="YZ4" i="12"/>
  <c r="AAO4" i="12" s="1"/>
  <c r="YV4" i="12"/>
  <c r="AAK4" i="12" s="1"/>
  <c r="YR4" i="12"/>
  <c r="AAG4" i="12" s="1"/>
  <c r="YN4" i="12"/>
  <c r="AAC4" i="12" s="1"/>
  <c r="ZX10" i="12"/>
  <c r="ABM10" i="12" s="1"/>
  <c r="ZX12" i="12"/>
  <c r="ABM12" i="12" s="1"/>
  <c r="ZX14" i="12"/>
  <c r="ABM14" i="12" s="1"/>
  <c r="ZX16" i="12"/>
  <c r="ABM16" i="12" s="1"/>
  <c r="ZX3" i="12"/>
  <c r="ABM3" i="12" s="1"/>
  <c r="ZX9" i="12"/>
  <c r="ABM9" i="12" s="1"/>
  <c r="ZX11" i="12"/>
  <c r="ABM11" i="12" s="1"/>
  <c r="ZX13" i="12"/>
  <c r="ABM13" i="12" s="1"/>
  <c r="ZX15" i="12"/>
  <c r="ABM15" i="12" s="1"/>
  <c r="ZX17" i="12"/>
  <c r="ABM17" i="12" s="1"/>
  <c r="ZX18" i="12"/>
  <c r="ABM18" i="12" s="1"/>
  <c r="ZX19" i="12"/>
  <c r="ABM19" i="12" s="1"/>
  <c r="ZX20" i="12"/>
  <c r="ABM20" i="12" s="1"/>
  <c r="ZX21" i="12"/>
  <c r="ABM21" i="12" s="1"/>
  <c r="ZX22" i="12"/>
  <c r="ABM22" i="12" s="1"/>
  <c r="ZX23" i="12"/>
  <c r="ABM23" i="12" s="1"/>
  <c r="ZX24" i="12"/>
  <c r="ABM24" i="12" s="1"/>
  <c r="ZX25" i="12"/>
  <c r="ABM25" i="12" s="1"/>
  <c r="ZX26" i="12"/>
  <c r="ABM26" i="12" s="1"/>
  <c r="ZX27" i="12"/>
  <c r="ABM27" i="12" s="1"/>
  <c r="ZX28" i="12"/>
  <c r="ABM28" i="12" s="1"/>
  <c r="ZT17" i="12"/>
  <c r="ABI17" i="12" s="1"/>
  <c r="ZT18" i="12"/>
  <c r="ABI18" i="12" s="1"/>
  <c r="ZT19" i="12"/>
  <c r="ABI19" i="12" s="1"/>
  <c r="ZT20" i="12"/>
  <c r="ABI20" i="12" s="1"/>
  <c r="ZT21" i="12"/>
  <c r="ABI21" i="12" s="1"/>
  <c r="ZT22" i="12"/>
  <c r="ABI22" i="12" s="1"/>
  <c r="ZT23" i="12"/>
  <c r="ABI23" i="12" s="1"/>
  <c r="ZT24" i="12"/>
  <c r="ABI24" i="12" s="1"/>
  <c r="ZT25" i="12"/>
  <c r="ABI25" i="12" s="1"/>
  <c r="ZT26" i="12"/>
  <c r="ABI26" i="12" s="1"/>
  <c r="ZT27" i="12"/>
  <c r="ABI27" i="12" s="1"/>
  <c r="ZT28" i="12"/>
  <c r="ABI28" i="12" s="1"/>
  <c r="ZT3" i="12"/>
  <c r="ABI3" i="12" s="1"/>
  <c r="ZT9" i="12"/>
  <c r="ABI9" i="12" s="1"/>
  <c r="ZT11" i="12"/>
  <c r="ABI11" i="12" s="1"/>
  <c r="ZT13" i="12"/>
  <c r="ABI13" i="12" s="1"/>
  <c r="ZT15" i="12"/>
  <c r="ABI15" i="12" s="1"/>
  <c r="ZT10" i="12"/>
  <c r="ABI10" i="12" s="1"/>
  <c r="ZT12" i="12"/>
  <c r="ABI12" i="12" s="1"/>
  <c r="ZT14" i="12"/>
  <c r="ABI14" i="12" s="1"/>
  <c r="ZT16" i="12"/>
  <c r="ABI16" i="12" s="1"/>
  <c r="ZP3" i="12"/>
  <c r="ABE3" i="12" s="1"/>
  <c r="ZP9" i="12"/>
  <c r="ABE9" i="12" s="1"/>
  <c r="ZP11" i="12"/>
  <c r="ABE11" i="12" s="1"/>
  <c r="ZP13" i="12"/>
  <c r="ABE13" i="12" s="1"/>
  <c r="ZP15" i="12"/>
  <c r="ABE15" i="12" s="1"/>
  <c r="ZP10" i="12"/>
  <c r="ABE10" i="12" s="1"/>
  <c r="ZP12" i="12"/>
  <c r="ABE12" i="12" s="1"/>
  <c r="ZP14" i="12"/>
  <c r="ABE14" i="12" s="1"/>
  <c r="ZP16" i="12"/>
  <c r="ABE16" i="12" s="1"/>
  <c r="ZP17" i="12"/>
  <c r="ABE17" i="12" s="1"/>
  <c r="ZP18" i="12"/>
  <c r="ABE18" i="12" s="1"/>
  <c r="ZP19" i="12"/>
  <c r="ABE19" i="12" s="1"/>
  <c r="ZP20" i="12"/>
  <c r="ABE20" i="12" s="1"/>
  <c r="ZP21" i="12"/>
  <c r="ABE21" i="12" s="1"/>
  <c r="ZP22" i="12"/>
  <c r="ABE22" i="12" s="1"/>
  <c r="ZP23" i="12"/>
  <c r="ABE23" i="12" s="1"/>
  <c r="ZP24" i="12"/>
  <c r="ABE24" i="12" s="1"/>
  <c r="ZP25" i="12"/>
  <c r="ABE25" i="12" s="1"/>
  <c r="ZP26" i="12"/>
  <c r="ABE26" i="12" s="1"/>
  <c r="ZP27" i="12"/>
  <c r="ABE27" i="12" s="1"/>
  <c r="ZP28" i="12"/>
  <c r="ABE28" i="12" s="1"/>
  <c r="ZL3" i="12"/>
  <c r="ABA3" i="12" s="1"/>
  <c r="ZL17" i="12"/>
  <c r="ABA17" i="12" s="1"/>
  <c r="ZL18" i="12"/>
  <c r="ABA18" i="12" s="1"/>
  <c r="ZL19" i="12"/>
  <c r="ABA19" i="12" s="1"/>
  <c r="ZL20" i="12"/>
  <c r="ABA20" i="12" s="1"/>
  <c r="ZL21" i="12"/>
  <c r="ABA21" i="12" s="1"/>
  <c r="ZL22" i="12"/>
  <c r="ABA22" i="12" s="1"/>
  <c r="ZL23" i="12"/>
  <c r="ABA23" i="12" s="1"/>
  <c r="ZL24" i="12"/>
  <c r="ABA24" i="12" s="1"/>
  <c r="ZL25" i="12"/>
  <c r="ABA25" i="12" s="1"/>
  <c r="ZL26" i="12"/>
  <c r="ABA26" i="12" s="1"/>
  <c r="ZL27" i="12"/>
  <c r="ABA27" i="12" s="1"/>
  <c r="ZL28" i="12"/>
  <c r="ABA28" i="12" s="1"/>
  <c r="ZL10" i="12"/>
  <c r="ABA10" i="12" s="1"/>
  <c r="ZL12" i="12"/>
  <c r="ABA12" i="12" s="1"/>
  <c r="ZL14" i="12"/>
  <c r="ABA14" i="12" s="1"/>
  <c r="ZL16" i="12"/>
  <c r="ABA16" i="12" s="1"/>
  <c r="ZL9" i="12"/>
  <c r="ABA9" i="12" s="1"/>
  <c r="ZL11" i="12"/>
  <c r="ABA11" i="12" s="1"/>
  <c r="ZL13" i="12"/>
  <c r="ABA13" i="12" s="1"/>
  <c r="ZL15" i="12"/>
  <c r="ABA15" i="12" s="1"/>
  <c r="ZH10" i="12"/>
  <c r="AAW10" i="12" s="1"/>
  <c r="ZH12" i="12"/>
  <c r="AAW12" i="12" s="1"/>
  <c r="ZH14" i="12"/>
  <c r="AAW14" i="12" s="1"/>
  <c r="ZH16" i="12"/>
  <c r="AAW16" i="12" s="1"/>
  <c r="ZH3" i="12"/>
  <c r="AAW3" i="12" s="1"/>
  <c r="ZH9" i="12"/>
  <c r="AAW9" i="12" s="1"/>
  <c r="ZH11" i="12"/>
  <c r="AAW11" i="12" s="1"/>
  <c r="ZH13" i="12"/>
  <c r="AAW13" i="12" s="1"/>
  <c r="ZH15" i="12"/>
  <c r="AAW15" i="12" s="1"/>
  <c r="ZH17" i="12"/>
  <c r="AAW17" i="12" s="1"/>
  <c r="ZH18" i="12"/>
  <c r="AAW18" i="12" s="1"/>
  <c r="ZH19" i="12"/>
  <c r="AAW19" i="12" s="1"/>
  <c r="ZH20" i="12"/>
  <c r="AAW20" i="12" s="1"/>
  <c r="ZH21" i="12"/>
  <c r="AAW21" i="12" s="1"/>
  <c r="ZH22" i="12"/>
  <c r="AAW22" i="12" s="1"/>
  <c r="ZH23" i="12"/>
  <c r="AAW23" i="12" s="1"/>
  <c r="ZH24" i="12"/>
  <c r="AAW24" i="12" s="1"/>
  <c r="ZH25" i="12"/>
  <c r="AAW25" i="12" s="1"/>
  <c r="ZH26" i="12"/>
  <c r="AAW26" i="12" s="1"/>
  <c r="ZH27" i="12"/>
  <c r="AAW27" i="12" s="1"/>
  <c r="ZH28" i="12"/>
  <c r="AAW28" i="12" s="1"/>
  <c r="ZD18" i="12"/>
  <c r="AAS18" i="12" s="1"/>
  <c r="ZD19" i="12"/>
  <c r="AAS19" i="12" s="1"/>
  <c r="ZD20" i="12"/>
  <c r="AAS20" i="12" s="1"/>
  <c r="ZD21" i="12"/>
  <c r="AAS21" i="12" s="1"/>
  <c r="ZD22" i="12"/>
  <c r="AAS22" i="12" s="1"/>
  <c r="ZD23" i="12"/>
  <c r="AAS23" i="12" s="1"/>
  <c r="ZD24" i="12"/>
  <c r="AAS24" i="12" s="1"/>
  <c r="ZD25" i="12"/>
  <c r="AAS25" i="12" s="1"/>
  <c r="ZD26" i="12"/>
  <c r="AAS26" i="12" s="1"/>
  <c r="ZD27" i="12"/>
  <c r="AAS27" i="12" s="1"/>
  <c r="ZD28" i="12"/>
  <c r="AAS28" i="12" s="1"/>
  <c r="ZD3" i="12"/>
  <c r="AAS3" i="12" s="1"/>
  <c r="ZD9" i="12"/>
  <c r="AAS9" i="12" s="1"/>
  <c r="ZD11" i="12"/>
  <c r="AAS11" i="12" s="1"/>
  <c r="ZD13" i="12"/>
  <c r="AAS13" i="12" s="1"/>
  <c r="ZD15" i="12"/>
  <c r="AAS15" i="12" s="1"/>
  <c r="ZD17" i="12"/>
  <c r="AAS17" i="12" s="1"/>
  <c r="ZD10" i="12"/>
  <c r="AAS10" i="12" s="1"/>
  <c r="ZD12" i="12"/>
  <c r="AAS12" i="12" s="1"/>
  <c r="ZD14" i="12"/>
  <c r="AAS14" i="12" s="1"/>
  <c r="ZD16" i="12"/>
  <c r="AAS16" i="12" s="1"/>
  <c r="YZ3" i="12"/>
  <c r="AAO3" i="12" s="1"/>
  <c r="YZ9" i="12"/>
  <c r="AAO9" i="12" s="1"/>
  <c r="YZ11" i="12"/>
  <c r="AAO11" i="12" s="1"/>
  <c r="YZ13" i="12"/>
  <c r="AAO13" i="12" s="1"/>
  <c r="YZ15" i="12"/>
  <c r="AAO15" i="12" s="1"/>
  <c r="YZ17" i="12"/>
  <c r="AAO17" i="12" s="1"/>
  <c r="YZ10" i="12"/>
  <c r="AAO10" i="12" s="1"/>
  <c r="YZ12" i="12"/>
  <c r="AAO12" i="12" s="1"/>
  <c r="YZ14" i="12"/>
  <c r="AAO14" i="12" s="1"/>
  <c r="YZ16" i="12"/>
  <c r="AAO16" i="12" s="1"/>
  <c r="YZ18" i="12"/>
  <c r="AAO18" i="12" s="1"/>
  <c r="YZ19" i="12"/>
  <c r="AAO19" i="12" s="1"/>
  <c r="YZ20" i="12"/>
  <c r="AAO20" i="12" s="1"/>
  <c r="YZ21" i="12"/>
  <c r="AAO21" i="12" s="1"/>
  <c r="YZ22" i="12"/>
  <c r="AAO22" i="12" s="1"/>
  <c r="YZ23" i="12"/>
  <c r="AAO23" i="12" s="1"/>
  <c r="YZ24" i="12"/>
  <c r="AAO24" i="12" s="1"/>
  <c r="YZ25" i="12"/>
  <c r="AAO25" i="12" s="1"/>
  <c r="YZ26" i="12"/>
  <c r="AAO26" i="12" s="1"/>
  <c r="YZ27" i="12"/>
  <c r="AAO27" i="12" s="1"/>
  <c r="YZ28" i="12"/>
  <c r="AAO28" i="12" s="1"/>
  <c r="YV3" i="12"/>
  <c r="AAK3" i="12" s="1"/>
  <c r="YV18" i="12"/>
  <c r="AAK18" i="12" s="1"/>
  <c r="YV19" i="12"/>
  <c r="AAK19" i="12" s="1"/>
  <c r="YV20" i="12"/>
  <c r="AAK20" i="12" s="1"/>
  <c r="YV21" i="12"/>
  <c r="AAK21" i="12" s="1"/>
  <c r="YV22" i="12"/>
  <c r="AAK22" i="12" s="1"/>
  <c r="YV23" i="12"/>
  <c r="AAK23" i="12" s="1"/>
  <c r="YV24" i="12"/>
  <c r="AAK24" i="12" s="1"/>
  <c r="YV25" i="12"/>
  <c r="AAK25" i="12" s="1"/>
  <c r="YV26" i="12"/>
  <c r="AAK26" i="12" s="1"/>
  <c r="YV27" i="12"/>
  <c r="AAK27" i="12" s="1"/>
  <c r="YV28" i="12"/>
  <c r="AAK28" i="12" s="1"/>
  <c r="YV10" i="12"/>
  <c r="AAK10" i="12" s="1"/>
  <c r="YV12" i="12"/>
  <c r="AAK12" i="12" s="1"/>
  <c r="YV14" i="12"/>
  <c r="AAK14" i="12" s="1"/>
  <c r="YV16" i="12"/>
  <c r="AAK16" i="12" s="1"/>
  <c r="YV11" i="12"/>
  <c r="AAK11" i="12" s="1"/>
  <c r="YV13" i="12"/>
  <c r="AAK13" i="12" s="1"/>
  <c r="YV15" i="12"/>
  <c r="AAK15" i="12" s="1"/>
  <c r="YV17" i="12"/>
  <c r="AAK17" i="12" s="1"/>
  <c r="YR10" i="12"/>
  <c r="AAG10" i="12" s="1"/>
  <c r="YR12" i="12"/>
  <c r="AAG12" i="12" s="1"/>
  <c r="YR14" i="12"/>
  <c r="AAG14" i="12" s="1"/>
  <c r="YR16" i="12"/>
  <c r="AAG16" i="12" s="1"/>
  <c r="YR3" i="12"/>
  <c r="AAG3" i="12" s="1"/>
  <c r="YR11" i="12"/>
  <c r="AAG11" i="12" s="1"/>
  <c r="YR13" i="12"/>
  <c r="AAG13" i="12" s="1"/>
  <c r="YR15" i="12"/>
  <c r="AAG15" i="12" s="1"/>
  <c r="YR17" i="12"/>
  <c r="AAG17" i="12" s="1"/>
  <c r="YR18" i="12"/>
  <c r="AAG18" i="12" s="1"/>
  <c r="YR19" i="12"/>
  <c r="AAG19" i="12" s="1"/>
  <c r="YR20" i="12"/>
  <c r="AAG20" i="12" s="1"/>
  <c r="YR21" i="12"/>
  <c r="AAG21" i="12" s="1"/>
  <c r="YR22" i="12"/>
  <c r="AAG22" i="12" s="1"/>
  <c r="YR23" i="12"/>
  <c r="AAG23" i="12" s="1"/>
  <c r="YR24" i="12"/>
  <c r="AAG24" i="12" s="1"/>
  <c r="YR25" i="12"/>
  <c r="AAG25" i="12" s="1"/>
  <c r="YR26" i="12"/>
  <c r="AAG26" i="12" s="1"/>
  <c r="YR27" i="12"/>
  <c r="AAG27" i="12" s="1"/>
  <c r="YR28" i="12"/>
  <c r="AAG28" i="12" s="1"/>
  <c r="YN18" i="12"/>
  <c r="AAC18" i="12" s="1"/>
  <c r="YN19" i="12"/>
  <c r="AAC19" i="12" s="1"/>
  <c r="YN20" i="12"/>
  <c r="AAC20" i="12" s="1"/>
  <c r="YN21" i="12"/>
  <c r="AAC21" i="12" s="1"/>
  <c r="YN22" i="12"/>
  <c r="AAC22" i="12" s="1"/>
  <c r="YN23" i="12"/>
  <c r="AAC23" i="12" s="1"/>
  <c r="YN24" i="12"/>
  <c r="AAC24" i="12" s="1"/>
  <c r="YN25" i="12"/>
  <c r="AAC25" i="12" s="1"/>
  <c r="YN26" i="12"/>
  <c r="AAC26" i="12" s="1"/>
  <c r="YN27" i="12"/>
  <c r="AAC27" i="12" s="1"/>
  <c r="YN28" i="12"/>
  <c r="AAC28" i="12" s="1"/>
  <c r="YN3" i="12"/>
  <c r="AAC3" i="12" s="1"/>
  <c r="YN11" i="12"/>
  <c r="AAC11" i="12" s="1"/>
  <c r="YN13" i="12"/>
  <c r="AAC13" i="12" s="1"/>
  <c r="YN15" i="12"/>
  <c r="AAC15" i="12" s="1"/>
  <c r="YN17" i="12"/>
  <c r="AAC17" i="12" s="1"/>
  <c r="YN10" i="12"/>
  <c r="AAC10" i="12" s="1"/>
  <c r="YN12" i="12"/>
  <c r="AAC12" i="12" s="1"/>
  <c r="YN14" i="12"/>
  <c r="AAC14" i="12" s="1"/>
  <c r="YN16" i="12"/>
  <c r="AAC16" i="12" s="1"/>
  <c r="YY8" i="12"/>
  <c r="AAN8" i="12" s="1"/>
  <c r="YQ8" i="12"/>
  <c r="AAF8" i="12" s="1"/>
  <c r="ZW7" i="12"/>
  <c r="ABL7" i="12" s="1"/>
  <c r="ZO7" i="12"/>
  <c r="ABD7" i="12" s="1"/>
  <c r="ZG7" i="12"/>
  <c r="AAV7" i="12" s="1"/>
  <c r="YY7" i="12"/>
  <c r="AAN7" i="12" s="1"/>
  <c r="YQ7" i="12"/>
  <c r="AAF7" i="12" s="1"/>
  <c r="ZW6" i="12"/>
  <c r="ABL6" i="12" s="1"/>
  <c r="ZS6" i="12"/>
  <c r="ABH6" i="12" s="1"/>
  <c r="ZK6" i="12"/>
  <c r="AAZ6" i="12" s="1"/>
  <c r="ZG6" i="12"/>
  <c r="AAV6" i="12" s="1"/>
  <c r="ZC6" i="12"/>
  <c r="AAR6" i="12" s="1"/>
  <c r="YY6" i="12"/>
  <c r="AAN6" i="12" s="1"/>
  <c r="YU6" i="12"/>
  <c r="AAJ6" i="12" s="1"/>
  <c r="YQ6" i="12"/>
  <c r="AAF6" i="12" s="1"/>
  <c r="YM6" i="12"/>
  <c r="AAB6" i="12" s="1"/>
  <c r="ZW5" i="12"/>
  <c r="ABL5" i="12" s="1"/>
  <c r="ZS5" i="12"/>
  <c r="ABH5" i="12" s="1"/>
  <c r="ZO5" i="12"/>
  <c r="ABD5" i="12" s="1"/>
  <c r="ZK5" i="12"/>
  <c r="AAZ5" i="12" s="1"/>
  <c r="ZG5" i="12"/>
  <c r="AAV5" i="12" s="1"/>
  <c r="ZC5" i="12"/>
  <c r="AAR5" i="12" s="1"/>
  <c r="YY5" i="12"/>
  <c r="AAN5" i="12" s="1"/>
  <c r="YU5" i="12"/>
  <c r="AAJ5" i="12" s="1"/>
  <c r="YQ5" i="12"/>
  <c r="AAF5" i="12" s="1"/>
  <c r="YM5" i="12"/>
  <c r="AAB5" i="12" s="1"/>
  <c r="ZW4" i="12"/>
  <c r="ABL4" i="12" s="1"/>
  <c r="ZS4" i="12"/>
  <c r="ABH4" i="12" s="1"/>
  <c r="ZO4" i="12"/>
  <c r="ABD4" i="12" s="1"/>
  <c r="ZC4" i="12"/>
  <c r="AAR4" i="12" s="1"/>
  <c r="YQ4" i="12"/>
  <c r="AAF4" i="12" s="1"/>
  <c r="YQ17" i="12"/>
  <c r="AAF17" i="12" s="1"/>
  <c r="YQ3" i="12"/>
  <c r="AAF3" i="12" s="1"/>
  <c r="YQ10" i="12"/>
  <c r="AAF10" i="12" s="1"/>
  <c r="YQ11" i="12"/>
  <c r="AAF11" i="12" s="1"/>
  <c r="YQ12" i="12"/>
  <c r="AAF12" i="12" s="1"/>
  <c r="YQ13" i="12"/>
  <c r="AAF13" i="12" s="1"/>
  <c r="YQ14" i="12"/>
  <c r="AAF14" i="12" s="1"/>
  <c r="YQ15" i="12"/>
  <c r="AAF15" i="12" s="1"/>
  <c r="YQ16" i="12"/>
  <c r="AAF16" i="12" s="1"/>
  <c r="YQ18" i="12"/>
  <c r="AAF18" i="12" s="1"/>
  <c r="YQ19" i="12"/>
  <c r="AAF19" i="12" s="1"/>
  <c r="YQ20" i="12"/>
  <c r="AAF20" i="12" s="1"/>
  <c r="YQ21" i="12"/>
  <c r="AAF21" i="12" s="1"/>
  <c r="YQ22" i="12"/>
  <c r="AAF22" i="12" s="1"/>
  <c r="YQ23" i="12"/>
  <c r="AAF23" i="12" s="1"/>
  <c r="YQ24" i="12"/>
  <c r="AAF24" i="12" s="1"/>
  <c r="YQ25" i="12"/>
  <c r="AAF25" i="12" s="1"/>
  <c r="YQ26" i="12"/>
  <c r="AAF26" i="12" s="1"/>
  <c r="YQ27" i="12"/>
  <c r="AAF27" i="12" s="1"/>
  <c r="YQ28" i="12"/>
  <c r="AAF28" i="12" s="1"/>
  <c r="YW8" i="12"/>
  <c r="AAL8" i="12" s="1"/>
  <c r="YS8" i="12"/>
  <c r="AAH8" i="12" s="1"/>
  <c r="YO8" i="12"/>
  <c r="AAD8" i="12" s="1"/>
  <c r="YK8" i="12"/>
  <c r="ZZ8" i="12" s="1"/>
  <c r="ZU7" i="12"/>
  <c r="ABJ7" i="12" s="1"/>
  <c r="ZQ7" i="12"/>
  <c r="ABF7" i="12" s="1"/>
  <c r="ZM7" i="12"/>
  <c r="ABB7" i="12" s="1"/>
  <c r="ZI7" i="12"/>
  <c r="AAX7" i="12" s="1"/>
  <c r="ZE7" i="12"/>
  <c r="AAT7" i="12" s="1"/>
  <c r="ZA7" i="12"/>
  <c r="AAP7" i="12" s="1"/>
  <c r="YW7" i="12"/>
  <c r="AAL7" i="12" s="1"/>
  <c r="YS7" i="12"/>
  <c r="AAH7" i="12" s="1"/>
  <c r="YO7" i="12"/>
  <c r="AAD7" i="12" s="1"/>
  <c r="YK7" i="12"/>
  <c r="ZZ7" i="12" s="1"/>
  <c r="ZU6" i="12"/>
  <c r="ABJ6" i="12" s="1"/>
  <c r="ZQ6" i="12"/>
  <c r="ABF6" i="12" s="1"/>
  <c r="ZM6" i="12"/>
  <c r="ABB6" i="12" s="1"/>
  <c r="ZI6" i="12"/>
  <c r="AAX6" i="12" s="1"/>
  <c r="ZE6" i="12"/>
  <c r="AAT6" i="12" s="1"/>
  <c r="ZA6" i="12"/>
  <c r="AAP6" i="12" s="1"/>
  <c r="YW6" i="12"/>
  <c r="AAL6" i="12" s="1"/>
  <c r="YS6" i="12"/>
  <c r="AAH6" i="12" s="1"/>
  <c r="YO6" i="12"/>
  <c r="AAD6" i="12" s="1"/>
  <c r="YK6" i="12"/>
  <c r="ZZ6" i="12" s="1"/>
  <c r="ZU5" i="12"/>
  <c r="ABJ5" i="12" s="1"/>
  <c r="ZQ5" i="12"/>
  <c r="ABF5" i="12" s="1"/>
  <c r="ZM5" i="12"/>
  <c r="ABB5" i="12" s="1"/>
  <c r="ZI5" i="12"/>
  <c r="AAX5" i="12" s="1"/>
  <c r="ZE5" i="12"/>
  <c r="AAT5" i="12" s="1"/>
  <c r="ZA5" i="12"/>
  <c r="AAP5" i="12" s="1"/>
  <c r="YW5" i="12"/>
  <c r="AAL5" i="12" s="1"/>
  <c r="YS5" i="12"/>
  <c r="AAH5" i="12" s="1"/>
  <c r="YO5" i="12"/>
  <c r="AAD5" i="12" s="1"/>
  <c r="YK5" i="12"/>
  <c r="ZZ5" i="12" s="1"/>
  <c r="ZU4" i="12"/>
  <c r="ABJ4" i="12" s="1"/>
  <c r="ZQ4" i="12"/>
  <c r="ABF4" i="12" s="1"/>
  <c r="ZM4" i="12"/>
  <c r="ABB4" i="12" s="1"/>
  <c r="ZI4" i="12"/>
  <c r="AAX4" i="12" s="1"/>
  <c r="ZE4" i="12"/>
  <c r="AAT4" i="12" s="1"/>
  <c r="ZA4" i="12"/>
  <c r="AAP4" i="12" s="1"/>
  <c r="YW4" i="12"/>
  <c r="AAL4" i="12" s="1"/>
  <c r="YS4" i="12"/>
  <c r="AAH4" i="12" s="1"/>
  <c r="YO4" i="12"/>
  <c r="AAD4" i="12" s="1"/>
  <c r="YK4" i="12"/>
  <c r="ZZ4" i="12" s="1"/>
  <c r="ZU3" i="12"/>
  <c r="ABJ3" i="12" s="1"/>
  <c r="ZU9" i="12"/>
  <c r="ABJ9" i="12" s="1"/>
  <c r="ZU10" i="12"/>
  <c r="ABJ10" i="12" s="1"/>
  <c r="ZU11" i="12"/>
  <c r="ABJ11" i="12" s="1"/>
  <c r="ZU12" i="12"/>
  <c r="ABJ12" i="12" s="1"/>
  <c r="ZU13" i="12"/>
  <c r="ABJ13" i="12" s="1"/>
  <c r="ZU14" i="12"/>
  <c r="ABJ14" i="12" s="1"/>
  <c r="ZU15" i="12"/>
  <c r="ABJ15" i="12" s="1"/>
  <c r="ZU16" i="12"/>
  <c r="ABJ16" i="12" s="1"/>
  <c r="ZU17" i="12"/>
  <c r="ABJ17" i="12" s="1"/>
  <c r="ZU18" i="12"/>
  <c r="ABJ18" i="12" s="1"/>
  <c r="ZU19" i="12"/>
  <c r="ABJ19" i="12" s="1"/>
  <c r="ZU20" i="12"/>
  <c r="ABJ20" i="12" s="1"/>
  <c r="ZU21" i="12"/>
  <c r="ABJ21" i="12" s="1"/>
  <c r="ZU22" i="12"/>
  <c r="ABJ22" i="12" s="1"/>
  <c r="ZU23" i="12"/>
  <c r="ABJ23" i="12" s="1"/>
  <c r="ZU24" i="12"/>
  <c r="ABJ24" i="12" s="1"/>
  <c r="ZU25" i="12"/>
  <c r="ABJ25" i="12" s="1"/>
  <c r="ZU26" i="12"/>
  <c r="ABJ26" i="12" s="1"/>
  <c r="ZU27" i="12"/>
  <c r="ABJ27" i="12" s="1"/>
  <c r="ZU28" i="12"/>
  <c r="ABJ28" i="12" s="1"/>
  <c r="ZQ3" i="12"/>
  <c r="ABF3" i="12" s="1"/>
  <c r="ZQ9" i="12"/>
  <c r="ABF9" i="12" s="1"/>
  <c r="ZQ10" i="12"/>
  <c r="ABF10" i="12" s="1"/>
  <c r="ZQ11" i="12"/>
  <c r="ABF11" i="12" s="1"/>
  <c r="ZQ12" i="12"/>
  <c r="ABF12" i="12" s="1"/>
  <c r="ZQ13" i="12"/>
  <c r="ABF13" i="12" s="1"/>
  <c r="ZQ14" i="12"/>
  <c r="ABF14" i="12" s="1"/>
  <c r="ZQ15" i="12"/>
  <c r="ABF15" i="12" s="1"/>
  <c r="ZQ16" i="12"/>
  <c r="ABF16" i="12" s="1"/>
  <c r="ZQ17" i="12"/>
  <c r="ABF17" i="12" s="1"/>
  <c r="ZQ18" i="12"/>
  <c r="ABF18" i="12" s="1"/>
  <c r="ZQ19" i="12"/>
  <c r="ABF19" i="12" s="1"/>
  <c r="ZQ20" i="12"/>
  <c r="ABF20" i="12" s="1"/>
  <c r="ZQ21" i="12"/>
  <c r="ABF21" i="12" s="1"/>
  <c r="ZQ22" i="12"/>
  <c r="ABF22" i="12" s="1"/>
  <c r="ZQ23" i="12"/>
  <c r="ABF23" i="12" s="1"/>
  <c r="ZQ24" i="12"/>
  <c r="ABF24" i="12" s="1"/>
  <c r="ZQ25" i="12"/>
  <c r="ABF25" i="12" s="1"/>
  <c r="ZQ26" i="12"/>
  <c r="ABF26" i="12" s="1"/>
  <c r="ZQ27" i="12"/>
  <c r="ABF27" i="12" s="1"/>
  <c r="ZQ28" i="12"/>
  <c r="ABF28" i="12" s="1"/>
  <c r="ZM3" i="12"/>
  <c r="ABB3" i="12" s="1"/>
  <c r="ZM9" i="12"/>
  <c r="ABB9" i="12" s="1"/>
  <c r="ZM10" i="12"/>
  <c r="ABB10" i="12" s="1"/>
  <c r="ZM11" i="12"/>
  <c r="ABB11" i="12" s="1"/>
  <c r="ZM12" i="12"/>
  <c r="ABB12" i="12" s="1"/>
  <c r="ZM13" i="12"/>
  <c r="ABB13" i="12" s="1"/>
  <c r="ZM14" i="12"/>
  <c r="ABB14" i="12" s="1"/>
  <c r="ZM15" i="12"/>
  <c r="ABB15" i="12" s="1"/>
  <c r="ZM16" i="12"/>
  <c r="ABB16" i="12" s="1"/>
  <c r="ZM17" i="12"/>
  <c r="ABB17" i="12" s="1"/>
  <c r="ZM18" i="12"/>
  <c r="ABB18" i="12" s="1"/>
  <c r="ZM19" i="12"/>
  <c r="ABB19" i="12" s="1"/>
  <c r="ZM20" i="12"/>
  <c r="ABB20" i="12" s="1"/>
  <c r="ZM21" i="12"/>
  <c r="ABB21" i="12" s="1"/>
  <c r="ZM22" i="12"/>
  <c r="ABB22" i="12" s="1"/>
  <c r="ZM23" i="12"/>
  <c r="ABB23" i="12" s="1"/>
  <c r="ZM24" i="12"/>
  <c r="ABB24" i="12" s="1"/>
  <c r="ZM25" i="12"/>
  <c r="ABB25" i="12" s="1"/>
  <c r="ZM26" i="12"/>
  <c r="ABB26" i="12" s="1"/>
  <c r="ZM27" i="12"/>
  <c r="ABB27" i="12" s="1"/>
  <c r="ZM28" i="12"/>
  <c r="ABB28" i="12" s="1"/>
  <c r="ZI3" i="12"/>
  <c r="AAX3" i="12" s="1"/>
  <c r="ZI9" i="12"/>
  <c r="AAX9" i="12" s="1"/>
  <c r="ZI10" i="12"/>
  <c r="AAX10" i="12" s="1"/>
  <c r="ZI11" i="12"/>
  <c r="AAX11" i="12" s="1"/>
  <c r="ZI12" i="12"/>
  <c r="AAX12" i="12" s="1"/>
  <c r="ZI13" i="12"/>
  <c r="AAX13" i="12" s="1"/>
  <c r="ZI14" i="12"/>
  <c r="AAX14" i="12" s="1"/>
  <c r="ZI15" i="12"/>
  <c r="AAX15" i="12" s="1"/>
  <c r="ZI16" i="12"/>
  <c r="AAX16" i="12" s="1"/>
  <c r="ZI17" i="12"/>
  <c r="AAX17" i="12" s="1"/>
  <c r="ZI18" i="12"/>
  <c r="AAX18" i="12" s="1"/>
  <c r="ZI19" i="12"/>
  <c r="AAX19" i="12" s="1"/>
  <c r="ZI20" i="12"/>
  <c r="AAX20" i="12" s="1"/>
  <c r="ZI21" i="12"/>
  <c r="AAX21" i="12" s="1"/>
  <c r="ZI22" i="12"/>
  <c r="AAX22" i="12" s="1"/>
  <c r="ZI23" i="12"/>
  <c r="AAX23" i="12" s="1"/>
  <c r="ZI24" i="12"/>
  <c r="AAX24" i="12" s="1"/>
  <c r="ZI25" i="12"/>
  <c r="AAX25" i="12" s="1"/>
  <c r="ZI26" i="12"/>
  <c r="AAX26" i="12" s="1"/>
  <c r="ZI27" i="12"/>
  <c r="AAX27" i="12" s="1"/>
  <c r="ZI28" i="12"/>
  <c r="AAX28" i="12" s="1"/>
  <c r="ZE3" i="12"/>
  <c r="AAT3" i="12" s="1"/>
  <c r="ZE9" i="12"/>
  <c r="AAT9" i="12" s="1"/>
  <c r="ZE10" i="12"/>
  <c r="AAT10" i="12" s="1"/>
  <c r="ZE11" i="12"/>
  <c r="AAT11" i="12" s="1"/>
  <c r="ZE12" i="12"/>
  <c r="AAT12" i="12" s="1"/>
  <c r="ZE13" i="12"/>
  <c r="AAT13" i="12" s="1"/>
  <c r="ZE14" i="12"/>
  <c r="AAT14" i="12" s="1"/>
  <c r="ZE15" i="12"/>
  <c r="AAT15" i="12" s="1"/>
  <c r="ZE16" i="12"/>
  <c r="AAT16" i="12" s="1"/>
  <c r="ZE17" i="12"/>
  <c r="AAT17" i="12" s="1"/>
  <c r="ZE18" i="12"/>
  <c r="AAT18" i="12" s="1"/>
  <c r="ZE19" i="12"/>
  <c r="AAT19" i="12" s="1"/>
  <c r="ZE20" i="12"/>
  <c r="AAT20" i="12" s="1"/>
  <c r="ZE21" i="12"/>
  <c r="AAT21" i="12" s="1"/>
  <c r="ZE22" i="12"/>
  <c r="AAT22" i="12" s="1"/>
  <c r="ZE23" i="12"/>
  <c r="AAT23" i="12" s="1"/>
  <c r="ZE24" i="12"/>
  <c r="AAT24" i="12" s="1"/>
  <c r="ZE25" i="12"/>
  <c r="AAT25" i="12" s="1"/>
  <c r="ZE26" i="12"/>
  <c r="AAT26" i="12" s="1"/>
  <c r="ZE27" i="12"/>
  <c r="AAT27" i="12" s="1"/>
  <c r="ZE28" i="12"/>
  <c r="AAT28" i="12" s="1"/>
  <c r="ZA3" i="12"/>
  <c r="AAP3" i="12" s="1"/>
  <c r="ZA9" i="12"/>
  <c r="AAP9" i="12" s="1"/>
  <c r="ZA10" i="12"/>
  <c r="AAP10" i="12" s="1"/>
  <c r="ZA11" i="12"/>
  <c r="AAP11" i="12" s="1"/>
  <c r="ZA12" i="12"/>
  <c r="AAP12" i="12" s="1"/>
  <c r="ZA13" i="12"/>
  <c r="AAP13" i="12" s="1"/>
  <c r="ZA14" i="12"/>
  <c r="AAP14" i="12" s="1"/>
  <c r="ZA15" i="12"/>
  <c r="AAP15" i="12" s="1"/>
  <c r="ZA16" i="12"/>
  <c r="AAP16" i="12" s="1"/>
  <c r="ZA17" i="12"/>
  <c r="AAP17" i="12" s="1"/>
  <c r="ZA18" i="12"/>
  <c r="AAP18" i="12" s="1"/>
  <c r="ZA19" i="12"/>
  <c r="AAP19" i="12" s="1"/>
  <c r="ZA20" i="12"/>
  <c r="AAP20" i="12" s="1"/>
  <c r="ZA21" i="12"/>
  <c r="AAP21" i="12" s="1"/>
  <c r="ZA22" i="12"/>
  <c r="AAP22" i="12" s="1"/>
  <c r="ZA23" i="12"/>
  <c r="AAP23" i="12" s="1"/>
  <c r="ZA24" i="12"/>
  <c r="AAP24" i="12" s="1"/>
  <c r="ZA25" i="12"/>
  <c r="AAP25" i="12" s="1"/>
  <c r="ZA26" i="12"/>
  <c r="AAP26" i="12" s="1"/>
  <c r="ZA27" i="12"/>
  <c r="AAP27" i="12" s="1"/>
  <c r="ZA28" i="12"/>
  <c r="AAP28" i="12" s="1"/>
  <c r="YW3" i="12"/>
  <c r="AAL3" i="12" s="1"/>
  <c r="YW10" i="12"/>
  <c r="AAL10" i="12" s="1"/>
  <c r="YW11" i="12"/>
  <c r="AAL11" i="12" s="1"/>
  <c r="YW12" i="12"/>
  <c r="AAL12" i="12" s="1"/>
  <c r="YW13" i="12"/>
  <c r="AAL13" i="12" s="1"/>
  <c r="YW14" i="12"/>
  <c r="AAL14" i="12" s="1"/>
  <c r="YW15" i="12"/>
  <c r="AAL15" i="12" s="1"/>
  <c r="YW16" i="12"/>
  <c r="AAL16" i="12" s="1"/>
  <c r="YW17" i="12"/>
  <c r="AAL17" i="12" s="1"/>
  <c r="YW18" i="12"/>
  <c r="AAL18" i="12" s="1"/>
  <c r="YW19" i="12"/>
  <c r="AAL19" i="12" s="1"/>
  <c r="YW20" i="12"/>
  <c r="AAL20" i="12" s="1"/>
  <c r="YW21" i="12"/>
  <c r="AAL21" i="12" s="1"/>
  <c r="YW22" i="12"/>
  <c r="AAL22" i="12" s="1"/>
  <c r="YW23" i="12"/>
  <c r="AAL23" i="12" s="1"/>
  <c r="YW24" i="12"/>
  <c r="AAL24" i="12" s="1"/>
  <c r="YW25" i="12"/>
  <c r="AAL25" i="12" s="1"/>
  <c r="YW26" i="12"/>
  <c r="AAL26" i="12" s="1"/>
  <c r="YW27" i="12"/>
  <c r="AAL27" i="12" s="1"/>
  <c r="YW28" i="12"/>
  <c r="AAL28" i="12" s="1"/>
  <c r="YS3" i="12"/>
  <c r="AAH3" i="12" s="1"/>
  <c r="YS10" i="12"/>
  <c r="AAH10" i="12" s="1"/>
  <c r="YS11" i="12"/>
  <c r="AAH11" i="12" s="1"/>
  <c r="YS12" i="12"/>
  <c r="AAH12" i="12" s="1"/>
  <c r="YS13" i="12"/>
  <c r="AAH13" i="12" s="1"/>
  <c r="YS14" i="12"/>
  <c r="AAH14" i="12" s="1"/>
  <c r="YS15" i="12"/>
  <c r="AAH15" i="12" s="1"/>
  <c r="YS16" i="12"/>
  <c r="AAH16" i="12" s="1"/>
  <c r="YS17" i="12"/>
  <c r="AAH17" i="12" s="1"/>
  <c r="YS18" i="12"/>
  <c r="AAH18" i="12" s="1"/>
  <c r="YS19" i="12"/>
  <c r="AAH19" i="12" s="1"/>
  <c r="YS20" i="12"/>
  <c r="AAH20" i="12" s="1"/>
  <c r="YS21" i="12"/>
  <c r="AAH21" i="12" s="1"/>
  <c r="YS22" i="12"/>
  <c r="AAH22" i="12" s="1"/>
  <c r="YS23" i="12"/>
  <c r="AAH23" i="12" s="1"/>
  <c r="YS24" i="12"/>
  <c r="AAH24" i="12" s="1"/>
  <c r="YS25" i="12"/>
  <c r="AAH25" i="12" s="1"/>
  <c r="YS26" i="12"/>
  <c r="AAH26" i="12" s="1"/>
  <c r="YS27" i="12"/>
  <c r="AAH27" i="12" s="1"/>
  <c r="YS28" i="12"/>
  <c r="AAH28" i="12" s="1"/>
  <c r="YO3" i="12"/>
  <c r="AAD3" i="12" s="1"/>
  <c r="YO10" i="12"/>
  <c r="AAD10" i="12" s="1"/>
  <c r="YO11" i="12"/>
  <c r="AAD11" i="12" s="1"/>
  <c r="YO12" i="12"/>
  <c r="AAD12" i="12" s="1"/>
  <c r="YO13" i="12"/>
  <c r="AAD13" i="12" s="1"/>
  <c r="YO14" i="12"/>
  <c r="AAD14" i="12" s="1"/>
  <c r="YO15" i="12"/>
  <c r="AAD15" i="12" s="1"/>
  <c r="YO16" i="12"/>
  <c r="AAD16" i="12" s="1"/>
  <c r="YO17" i="12"/>
  <c r="AAD17" i="12" s="1"/>
  <c r="YO18" i="12"/>
  <c r="AAD18" i="12" s="1"/>
  <c r="YO19" i="12"/>
  <c r="AAD19" i="12" s="1"/>
  <c r="YO20" i="12"/>
  <c r="AAD20" i="12" s="1"/>
  <c r="YO21" i="12"/>
  <c r="AAD21" i="12" s="1"/>
  <c r="YO22" i="12"/>
  <c r="AAD22" i="12" s="1"/>
  <c r="YO23" i="12"/>
  <c r="AAD23" i="12" s="1"/>
  <c r="YO24" i="12"/>
  <c r="AAD24" i="12" s="1"/>
  <c r="YO25" i="12"/>
  <c r="AAD25" i="12" s="1"/>
  <c r="YO26" i="12"/>
  <c r="AAD26" i="12" s="1"/>
  <c r="YO27" i="12"/>
  <c r="AAD27" i="12" s="1"/>
  <c r="YO28" i="12"/>
  <c r="AAD28" i="12" s="1"/>
  <c r="YK3" i="12"/>
  <c r="ZZ3" i="12" s="1"/>
  <c r="YK10" i="12"/>
  <c r="ZZ10" i="12" s="1"/>
  <c r="YK11" i="12"/>
  <c r="ZZ11" i="12" s="1"/>
  <c r="YK12" i="12"/>
  <c r="ZZ12" i="12" s="1"/>
  <c r="YK13" i="12"/>
  <c r="ZZ13" i="12" s="1"/>
  <c r="YK14" i="12"/>
  <c r="ZZ14" i="12" s="1"/>
  <c r="YK15" i="12"/>
  <c r="ZZ15" i="12" s="1"/>
  <c r="YK16" i="12"/>
  <c r="ZZ16" i="12" s="1"/>
  <c r="YK17" i="12"/>
  <c r="ZZ17" i="12" s="1"/>
  <c r="YK18" i="12"/>
  <c r="ZZ18" i="12" s="1"/>
  <c r="YK19" i="12"/>
  <c r="ZZ19" i="12" s="1"/>
  <c r="YK20" i="12"/>
  <c r="ZZ20" i="12" s="1"/>
  <c r="YK21" i="12"/>
  <c r="ZZ21" i="12" s="1"/>
  <c r="YK22" i="12"/>
  <c r="ZZ22" i="12" s="1"/>
  <c r="YK23" i="12"/>
  <c r="ZZ23" i="12" s="1"/>
  <c r="YK24" i="12"/>
  <c r="ZZ24" i="12" s="1"/>
  <c r="YK25" i="12"/>
  <c r="ZZ25" i="12" s="1"/>
  <c r="YK26" i="12"/>
  <c r="ZZ26" i="12" s="1"/>
  <c r="YK27" i="12"/>
  <c r="ZZ27" i="12" s="1"/>
  <c r="YK28" i="12"/>
  <c r="ZZ28" i="12" s="1"/>
  <c r="PD3" i="12"/>
  <c r="PD4" i="12"/>
  <c r="PD5" i="12"/>
  <c r="PD6" i="12"/>
  <c r="PD8" i="12"/>
  <c r="PD9" i="12"/>
  <c r="PD10" i="12"/>
  <c r="PD11" i="12"/>
  <c r="PD12" i="12"/>
  <c r="PD13" i="12"/>
  <c r="PD14" i="12"/>
  <c r="PD15" i="12"/>
  <c r="PD16" i="12"/>
  <c r="PD17" i="12"/>
  <c r="PD18" i="12"/>
  <c r="PD19" i="12"/>
  <c r="PD20" i="12"/>
  <c r="PD21" i="12"/>
  <c r="PD22" i="12"/>
  <c r="PD23" i="12"/>
  <c r="PD24" i="12"/>
  <c r="PD25" i="12"/>
  <c r="PD26" i="12"/>
  <c r="PD27" i="12"/>
  <c r="PD28" i="12"/>
  <c r="QS9" i="12" l="1"/>
  <c r="QS14" i="12"/>
  <c r="QS6" i="12"/>
  <c r="QS8" i="12"/>
  <c r="QS11" i="12"/>
  <c r="QS22" i="12"/>
  <c r="SH22" i="12" s="1" a="1"/>
  <c r="SH22" i="12" s="1"/>
  <c r="QS18" i="12"/>
  <c r="QS10" i="12"/>
  <c r="QS5" i="12"/>
  <c r="QS25" i="12"/>
  <c r="QS21" i="12"/>
  <c r="QS13" i="12"/>
  <c r="QS4" i="12"/>
  <c r="QS24" i="12"/>
  <c r="QS20" i="12"/>
  <c r="QS16" i="12"/>
  <c r="QS12" i="12"/>
  <c r="QS3" i="12"/>
  <c r="QS26" i="12"/>
  <c r="QS17" i="12"/>
  <c r="QS28" i="12"/>
  <c r="QS27" i="12"/>
  <c r="QS23" i="12"/>
  <c r="QS19" i="12"/>
  <c r="QS15" i="12"/>
  <c r="IU29" i="12" l="1"/>
  <c r="OD3" i="12" l="1"/>
  <c r="OG3" i="12"/>
  <c r="OQ6" i="12"/>
  <c r="NX9" i="12"/>
  <c r="NY9" i="12"/>
  <c r="ON12" i="12"/>
  <c r="NP15" i="12"/>
  <c r="NV16" i="12"/>
  <c r="NZ16" i="12"/>
  <c r="OM16" i="12"/>
  <c r="NW17" i="12"/>
  <c r="NQ18" i="12"/>
  <c r="NT18" i="12"/>
  <c r="OH18" i="12"/>
  <c r="OU18" i="12"/>
  <c r="NS19" i="12"/>
  <c r="OS19" i="12"/>
  <c r="NH21" i="12"/>
  <c r="NJ21" i="12"/>
  <c r="NR21" i="12"/>
  <c r="OA21" i="12"/>
  <c r="OB21" i="12"/>
  <c r="OL21" i="12"/>
  <c r="OO21" i="12"/>
  <c r="OT21" i="12"/>
  <c r="NM22" i="12"/>
  <c r="OP22" i="12"/>
  <c r="NI24" i="12"/>
  <c r="NL24" i="12"/>
  <c r="NN24" i="12"/>
  <c r="NO24" i="12"/>
  <c r="NU24" i="12"/>
  <c r="OC24" i="12"/>
  <c r="OE24" i="12"/>
  <c r="OF24" i="12"/>
  <c r="OI24" i="12"/>
  <c r="OR24" i="12"/>
  <c r="OJ26" i="12"/>
  <c r="OK27" i="12"/>
  <c r="NK28" i="12"/>
  <c r="NG24" i="12"/>
  <c r="KJ20" i="12" l="1"/>
  <c r="IN4" i="12" l="1"/>
  <c r="JX28" i="12"/>
  <c r="JT28" i="12"/>
  <c r="JP28" i="12"/>
  <c r="JL28" i="12"/>
  <c r="JH28" i="12"/>
  <c r="JD28" i="12"/>
  <c r="IZ28" i="12"/>
  <c r="IV28" i="12"/>
  <c r="KB27" i="12"/>
  <c r="JW27" i="12"/>
  <c r="IN28" i="12"/>
  <c r="JS27" i="12"/>
  <c r="JO27" i="12"/>
  <c r="JK27" i="12"/>
  <c r="JG27" i="12"/>
  <c r="IY27" i="12"/>
  <c r="IQ27" i="12"/>
  <c r="KA26" i="12"/>
  <c r="JV26" i="12"/>
  <c r="JR26" i="12"/>
  <c r="JN26" i="12"/>
  <c r="JJ26" i="12"/>
  <c r="JF26" i="12"/>
  <c r="JB26" i="12"/>
  <c r="IX26" i="12"/>
  <c r="IT26" i="12"/>
  <c r="IP26" i="12"/>
  <c r="JZ25" i="12"/>
  <c r="JU25" i="12"/>
  <c r="JQ25" i="12"/>
  <c r="JM25" i="12"/>
  <c r="JI25" i="12"/>
  <c r="JE25" i="12"/>
  <c r="JA25" i="12"/>
  <c r="IW25" i="12"/>
  <c r="IS25" i="12"/>
  <c r="IO25" i="12"/>
  <c r="JY24" i="12"/>
  <c r="IR28" i="12"/>
  <c r="JC19" i="12"/>
  <c r="IN24" i="12"/>
  <c r="IN12" i="12"/>
  <c r="JP24" i="12"/>
  <c r="JD24" i="12"/>
  <c r="IV24" i="12"/>
  <c r="JX23" i="12"/>
  <c r="JK23" i="12"/>
  <c r="IY23" i="12"/>
  <c r="JW22" i="12"/>
  <c r="JJ22" i="12"/>
  <c r="JB22" i="12"/>
  <c r="JZ21" i="12"/>
  <c r="JM21" i="12"/>
  <c r="JE21" i="12"/>
  <c r="IS21" i="12"/>
  <c r="JU20" i="12"/>
  <c r="JQ20" i="12"/>
  <c r="JD20" i="12"/>
  <c r="IR20" i="12"/>
  <c r="JX19" i="12"/>
  <c r="IY19" i="12"/>
  <c r="IN20" i="12"/>
  <c r="IN8" i="12"/>
  <c r="JC27" i="12"/>
  <c r="JT24" i="12"/>
  <c r="JH24" i="12"/>
  <c r="IZ24" i="12"/>
  <c r="KB23" i="12"/>
  <c r="JO23" i="12"/>
  <c r="JC23" i="12"/>
  <c r="IQ23" i="12"/>
  <c r="JR22" i="12"/>
  <c r="JF22" i="12"/>
  <c r="IX22" i="12"/>
  <c r="IP22" i="12"/>
  <c r="JQ21" i="12"/>
  <c r="JI21" i="12"/>
  <c r="IW21" i="12"/>
  <c r="JY20" i="12"/>
  <c r="JL20" i="12"/>
  <c r="IZ20" i="12"/>
  <c r="KB19" i="12"/>
  <c r="JT19" i="12"/>
  <c r="JK19" i="12"/>
  <c r="IQ19" i="12"/>
  <c r="IN16" i="12"/>
  <c r="JL24" i="12"/>
  <c r="IR24" i="12"/>
  <c r="JS23" i="12"/>
  <c r="JG23" i="12"/>
  <c r="KA22" i="12"/>
  <c r="JN22" i="12"/>
  <c r="IT22" i="12"/>
  <c r="JV21" i="12"/>
  <c r="JA21" i="12"/>
  <c r="IO21" i="12"/>
  <c r="JH20" i="12"/>
  <c r="IV20" i="12"/>
  <c r="JP19" i="12"/>
  <c r="JG19" i="12"/>
  <c r="KA18" i="12"/>
  <c r="JF18" i="12"/>
  <c r="IT18" i="12"/>
  <c r="JV17" i="12"/>
  <c r="JI17" i="12"/>
  <c r="IW17" i="12"/>
  <c r="JQ16" i="12"/>
  <c r="JD16" i="12"/>
  <c r="IR16" i="12"/>
  <c r="JT15" i="12"/>
  <c r="JC15" i="12"/>
  <c r="KA14" i="12"/>
  <c r="JO14" i="12"/>
  <c r="JB14" i="12"/>
  <c r="IP14" i="12"/>
  <c r="JN13" i="12"/>
  <c r="IW13" i="12"/>
  <c r="JY12" i="12"/>
  <c r="JM12" i="12"/>
  <c r="IZ12" i="12"/>
  <c r="KB11" i="12"/>
  <c r="JH11" i="12"/>
  <c r="JW10" i="12"/>
  <c r="JK10" i="12"/>
  <c r="IX10" i="12"/>
  <c r="JZ9" i="12"/>
  <c r="JJ9" i="12"/>
  <c r="IS9" i="12"/>
  <c r="JU8" i="12"/>
  <c r="JI8" i="12"/>
  <c r="KB7" i="12"/>
  <c r="JP7" i="12"/>
  <c r="JD7" i="12"/>
  <c r="IQ7" i="12"/>
  <c r="JO6" i="12"/>
  <c r="IY6" i="12"/>
  <c r="JZ5" i="12"/>
  <c r="JN5" i="12"/>
  <c r="JB5" i="12"/>
  <c r="JU4" i="12"/>
  <c r="JI4" i="12"/>
  <c r="IW4" i="12"/>
  <c r="JT3" i="12"/>
  <c r="QC3" i="12" s="1"/>
  <c r="IZ3" i="12"/>
  <c r="PI3" i="12" s="1"/>
  <c r="IN19" i="12"/>
  <c r="JW28" i="12"/>
  <c r="JK28" i="12"/>
  <c r="IQ28" i="12"/>
  <c r="JR27" i="12"/>
  <c r="JF27" i="12"/>
  <c r="IT27" i="12"/>
  <c r="IP27" i="12"/>
  <c r="JY26" i="12"/>
  <c r="JU26" i="12"/>
  <c r="JQ26" i="12"/>
  <c r="JM26" i="12"/>
  <c r="JI26" i="12"/>
  <c r="JE26" i="12"/>
  <c r="JA26" i="12"/>
  <c r="IW26" i="12"/>
  <c r="IS26" i="12"/>
  <c r="IO26" i="12"/>
  <c r="JX25" i="12"/>
  <c r="JT25" i="12"/>
  <c r="JP25" i="12"/>
  <c r="JL25" i="12"/>
  <c r="JH25" i="12"/>
  <c r="JD25" i="12"/>
  <c r="IZ25" i="12"/>
  <c r="IV25" i="12"/>
  <c r="IR25" i="12"/>
  <c r="KB24" i="12"/>
  <c r="JW24" i="12"/>
  <c r="JS24" i="12"/>
  <c r="JO24" i="12"/>
  <c r="JK24" i="12"/>
  <c r="JG24" i="12"/>
  <c r="JC24" i="12"/>
  <c r="IY24" i="12"/>
  <c r="IQ24" i="12"/>
  <c r="KA23" i="12"/>
  <c r="JW23" i="12"/>
  <c r="JR23" i="12"/>
  <c r="JN23" i="12"/>
  <c r="JJ23" i="12"/>
  <c r="JF23" i="12"/>
  <c r="JB23" i="12"/>
  <c r="IX23" i="12"/>
  <c r="IT23" i="12"/>
  <c r="IP23" i="12"/>
  <c r="JZ22" i="12"/>
  <c r="JV22" i="12"/>
  <c r="JQ22" i="12"/>
  <c r="JM22" i="12"/>
  <c r="JI22" i="12"/>
  <c r="JE22" i="12"/>
  <c r="JA22" i="12"/>
  <c r="IW22" i="12"/>
  <c r="IS22" i="12"/>
  <c r="IO22" i="12"/>
  <c r="JY21" i="12"/>
  <c r="JU21" i="12"/>
  <c r="JP21" i="12"/>
  <c r="JL21" i="12"/>
  <c r="JH21" i="12"/>
  <c r="JD21" i="12"/>
  <c r="IZ21" i="12"/>
  <c r="IV21" i="12"/>
  <c r="IR21" i="12"/>
  <c r="KB20" i="12"/>
  <c r="JX20" i="12"/>
  <c r="JT20" i="12"/>
  <c r="JP20" i="12"/>
  <c r="JK20" i="12"/>
  <c r="JG20" i="12"/>
  <c r="JC20" i="12"/>
  <c r="IY20" i="12"/>
  <c r="IQ20" i="12"/>
  <c r="KA19" i="12"/>
  <c r="JW19" i="12"/>
  <c r="JS19" i="12"/>
  <c r="JO19" i="12"/>
  <c r="JJ19" i="12"/>
  <c r="JF19" i="12"/>
  <c r="JB19" i="12"/>
  <c r="IX19" i="12"/>
  <c r="IT19" i="12"/>
  <c r="IP19" i="12"/>
  <c r="JZ18" i="12"/>
  <c r="JV18" i="12"/>
  <c r="JR18" i="12"/>
  <c r="JN18" i="12"/>
  <c r="JI18" i="12"/>
  <c r="JE18" i="12"/>
  <c r="JS18" i="12"/>
  <c r="JJ18" i="12"/>
  <c r="IX18" i="12"/>
  <c r="JZ17" i="12"/>
  <c r="JN17" i="12"/>
  <c r="JA17" i="12"/>
  <c r="IO17" i="12"/>
  <c r="JU16" i="12"/>
  <c r="JH16" i="12"/>
  <c r="IZ16" i="12"/>
  <c r="KB15" i="12"/>
  <c r="JP15" i="12"/>
  <c r="JH15" i="12"/>
  <c r="IQ15" i="12"/>
  <c r="JS14" i="12"/>
  <c r="JK14" i="12"/>
  <c r="IX14" i="12"/>
  <c r="JZ13" i="12"/>
  <c r="JJ13" i="12"/>
  <c r="JA13" i="12"/>
  <c r="IO13" i="12"/>
  <c r="JQ12" i="12"/>
  <c r="JE12" i="12"/>
  <c r="IR12" i="12"/>
  <c r="JT11" i="12"/>
  <c r="JL11" i="12"/>
  <c r="JD11" i="12"/>
  <c r="IQ11" i="12"/>
  <c r="JO10" i="12"/>
  <c r="JG10" i="12"/>
  <c r="IT10" i="12"/>
  <c r="JV9" i="12"/>
  <c r="JN9" i="12"/>
  <c r="JB9" i="12"/>
  <c r="JY8" i="12"/>
  <c r="JM8" i="12"/>
  <c r="JA8" i="12"/>
  <c r="IR8" i="12"/>
  <c r="JT7" i="12"/>
  <c r="JL7" i="12"/>
  <c r="IZ7" i="12"/>
  <c r="KA6" i="12"/>
  <c r="JS6" i="12"/>
  <c r="JC6" i="12"/>
  <c r="IP6" i="12"/>
  <c r="JR5" i="12"/>
  <c r="JF5" i="12"/>
  <c r="IT5" i="12"/>
  <c r="JY4" i="12"/>
  <c r="JM4" i="12"/>
  <c r="JA4" i="12"/>
  <c r="KB3" i="12"/>
  <c r="QK3" i="12" s="1"/>
  <c r="JP3" i="12"/>
  <c r="PY3" i="12" s="1"/>
  <c r="JL3" i="12"/>
  <c r="PU3" i="12" s="1"/>
  <c r="JD3" i="12"/>
  <c r="PM3" i="12" s="1"/>
  <c r="IN23" i="12"/>
  <c r="IN11" i="12"/>
  <c r="KA28" i="12"/>
  <c r="JO28" i="12"/>
  <c r="JC28" i="12"/>
  <c r="JV27" i="12"/>
  <c r="JJ27" i="12"/>
  <c r="JB27" i="12"/>
  <c r="IN26" i="12"/>
  <c r="IN18" i="12"/>
  <c r="IN10" i="12"/>
  <c r="JZ28" i="12"/>
  <c r="JR28" i="12"/>
  <c r="JJ28" i="12"/>
  <c r="JB28" i="12"/>
  <c r="IT28" i="12"/>
  <c r="IP28" i="12"/>
  <c r="JY27" i="12"/>
  <c r="JU27" i="12"/>
  <c r="JQ27" i="12"/>
  <c r="JM27" i="12"/>
  <c r="JI27" i="12"/>
  <c r="JE27" i="12"/>
  <c r="JA27" i="12"/>
  <c r="IW27" i="12"/>
  <c r="IS27" i="12"/>
  <c r="IO27" i="12"/>
  <c r="JX26" i="12"/>
  <c r="JT26" i="12"/>
  <c r="JP26" i="12"/>
  <c r="JL26" i="12"/>
  <c r="JH26" i="12"/>
  <c r="JD26" i="12"/>
  <c r="IZ26" i="12"/>
  <c r="IV26" i="12"/>
  <c r="IR26" i="12"/>
  <c r="KB25" i="12"/>
  <c r="JW25" i="12"/>
  <c r="JS25" i="12"/>
  <c r="JO25" i="12"/>
  <c r="JK25" i="12"/>
  <c r="JG25" i="12"/>
  <c r="JC25" i="12"/>
  <c r="IY25" i="12"/>
  <c r="IQ25" i="12"/>
  <c r="KA24" i="12"/>
  <c r="JV24" i="12"/>
  <c r="JR24" i="12"/>
  <c r="JN24" i="12"/>
  <c r="JJ24" i="12"/>
  <c r="JF24" i="12"/>
  <c r="JB24" i="12"/>
  <c r="IX24" i="12"/>
  <c r="IT24" i="12"/>
  <c r="IP24" i="12"/>
  <c r="JZ23" i="12"/>
  <c r="JU23" i="12"/>
  <c r="JQ23" i="12"/>
  <c r="JM23" i="12"/>
  <c r="JI23" i="12"/>
  <c r="JE23" i="12"/>
  <c r="JA23" i="12"/>
  <c r="IW23" i="12"/>
  <c r="IS23" i="12"/>
  <c r="IO23" i="12"/>
  <c r="JY22" i="12"/>
  <c r="JU22" i="12"/>
  <c r="JP22" i="12"/>
  <c r="JL22" i="12"/>
  <c r="JH22" i="12"/>
  <c r="JD22" i="12"/>
  <c r="IZ22" i="12"/>
  <c r="IV22" i="12"/>
  <c r="IR22" i="12"/>
  <c r="KB21" i="12"/>
  <c r="JX21" i="12"/>
  <c r="JT21" i="12"/>
  <c r="JO21" i="12"/>
  <c r="JK21" i="12"/>
  <c r="JG21" i="12"/>
  <c r="JC21" i="12"/>
  <c r="IY21" i="12"/>
  <c r="IQ21" i="12"/>
  <c r="KA20" i="12"/>
  <c r="JW20" i="12"/>
  <c r="JS20" i="12"/>
  <c r="JN20" i="12"/>
  <c r="JJ20" i="12"/>
  <c r="JF20" i="12"/>
  <c r="JB20" i="12"/>
  <c r="IX20" i="12"/>
  <c r="IT20" i="12"/>
  <c r="IP20" i="12"/>
  <c r="JZ19" i="12"/>
  <c r="JV19" i="12"/>
  <c r="JR19" i="12"/>
  <c r="JM19" i="12"/>
  <c r="JI19" i="12"/>
  <c r="JE19" i="12"/>
  <c r="JA19" i="12"/>
  <c r="IW19" i="12"/>
  <c r="IS19" i="12"/>
  <c r="IO19" i="12"/>
  <c r="JY18" i="12"/>
  <c r="JU18" i="12"/>
  <c r="JQ18" i="12"/>
  <c r="JM18" i="12"/>
  <c r="JH18" i="12"/>
  <c r="JD18" i="12"/>
  <c r="IZ18" i="12"/>
  <c r="IV18" i="12"/>
  <c r="IR18" i="12"/>
  <c r="KB17" i="12"/>
  <c r="JX17" i="12"/>
  <c r="JT17" i="12"/>
  <c r="JW18" i="12"/>
  <c r="JO18" i="12"/>
  <c r="JB18" i="12"/>
  <c r="IP18" i="12"/>
  <c r="JR17" i="12"/>
  <c r="JE17" i="12"/>
  <c r="IS17" i="12"/>
  <c r="JY16" i="12"/>
  <c r="JM16" i="12"/>
  <c r="IV16" i="12"/>
  <c r="JX15" i="12"/>
  <c r="JL15" i="12"/>
  <c r="IY15" i="12"/>
  <c r="JW14" i="12"/>
  <c r="JG14" i="12"/>
  <c r="IT14" i="12"/>
  <c r="JV13" i="12"/>
  <c r="JR13" i="12"/>
  <c r="JF13" i="12"/>
  <c r="IS13" i="12"/>
  <c r="JU12" i="12"/>
  <c r="JI12" i="12"/>
  <c r="IV12" i="12"/>
  <c r="JX11" i="12"/>
  <c r="JP11" i="12"/>
  <c r="IY11" i="12"/>
  <c r="KA10" i="12"/>
  <c r="JS10" i="12"/>
  <c r="JC10" i="12"/>
  <c r="IP10" i="12"/>
  <c r="JR9" i="12"/>
  <c r="JF9" i="12"/>
  <c r="IX9" i="12"/>
  <c r="IO9" i="12"/>
  <c r="JQ8" i="12"/>
  <c r="JE8" i="12"/>
  <c r="IW8" i="12"/>
  <c r="JX7" i="12"/>
  <c r="JH7" i="12"/>
  <c r="IV7" i="12"/>
  <c r="JW6" i="12"/>
  <c r="JK6" i="12"/>
  <c r="JG6" i="12"/>
  <c r="JV5" i="12"/>
  <c r="JJ5" i="12"/>
  <c r="IX5" i="12"/>
  <c r="IO5" i="12"/>
  <c r="JQ4" i="12"/>
  <c r="JE4" i="12"/>
  <c r="IS4" i="12"/>
  <c r="JX3" i="12"/>
  <c r="QG3" i="12" s="1"/>
  <c r="JH3" i="12"/>
  <c r="PQ3" i="12" s="1"/>
  <c r="IV3" i="12"/>
  <c r="PE3" i="12" s="1"/>
  <c r="IN27" i="12"/>
  <c r="IN15" i="12"/>
  <c r="IN7" i="12"/>
  <c r="JS28" i="12"/>
  <c r="JG28" i="12"/>
  <c r="IY28" i="12"/>
  <c r="JZ27" i="12"/>
  <c r="JN27" i="12"/>
  <c r="IX27" i="12"/>
  <c r="IN22" i="12"/>
  <c r="IN14" i="12"/>
  <c r="IN6" i="12"/>
  <c r="JV28" i="12"/>
  <c r="JN28" i="12"/>
  <c r="JF28" i="12"/>
  <c r="IX28" i="12"/>
  <c r="IN25" i="12"/>
  <c r="IN21" i="12"/>
  <c r="IN17" i="12"/>
  <c r="IN13" i="12"/>
  <c r="IN9" i="12"/>
  <c r="IN5" i="12"/>
  <c r="JY28" i="12"/>
  <c r="JU28" i="12"/>
  <c r="JQ28" i="12"/>
  <c r="JM28" i="12"/>
  <c r="JI28" i="12"/>
  <c r="JE28" i="12"/>
  <c r="JA28" i="12"/>
  <c r="IW28" i="12"/>
  <c r="IS28" i="12"/>
  <c r="IO28" i="12"/>
  <c r="JX27" i="12"/>
  <c r="JT27" i="12"/>
  <c r="JP27" i="12"/>
  <c r="JL27" i="12"/>
  <c r="JH27" i="12"/>
  <c r="JD27" i="12"/>
  <c r="IZ27" i="12"/>
  <c r="IV27" i="12"/>
  <c r="IR27" i="12"/>
  <c r="KB26" i="12"/>
  <c r="JW26" i="12"/>
  <c r="JS26" i="12"/>
  <c r="JO26" i="12"/>
  <c r="JK26" i="12"/>
  <c r="JG26" i="12"/>
  <c r="JC26" i="12"/>
  <c r="IY26" i="12"/>
  <c r="IQ26" i="12"/>
  <c r="KA25" i="12"/>
  <c r="JV25" i="12"/>
  <c r="JR25" i="12"/>
  <c r="JN25" i="12"/>
  <c r="JJ25" i="12"/>
  <c r="JF25" i="12"/>
  <c r="JB25" i="12"/>
  <c r="IX25" i="12"/>
  <c r="IT25" i="12"/>
  <c r="IP25" i="12"/>
  <c r="JZ24" i="12"/>
  <c r="JU24" i="12"/>
  <c r="JQ24" i="12"/>
  <c r="JM24" i="12"/>
  <c r="JI24" i="12"/>
  <c r="JE24" i="12"/>
  <c r="JA24" i="12"/>
  <c r="IW24" i="12"/>
  <c r="IS24" i="12"/>
  <c r="IO24" i="12"/>
  <c r="JY23" i="12"/>
  <c r="JT23" i="12"/>
  <c r="JP23" i="12"/>
  <c r="JL23" i="12"/>
  <c r="JH23" i="12"/>
  <c r="JD23" i="12"/>
  <c r="IZ23" i="12"/>
  <c r="IV23" i="12"/>
  <c r="IR23" i="12"/>
  <c r="KB22" i="12"/>
  <c r="JX22" i="12"/>
  <c r="JT22" i="12"/>
  <c r="JO22" i="12"/>
  <c r="JK22" i="12"/>
  <c r="JG22" i="12"/>
  <c r="JC22" i="12"/>
  <c r="IY22" i="12"/>
  <c r="IQ22" i="12"/>
  <c r="KA21" i="12"/>
  <c r="JW21" i="12"/>
  <c r="JS21" i="12"/>
  <c r="JN21" i="12"/>
  <c r="JJ21" i="12"/>
  <c r="JF21" i="12"/>
  <c r="JB21" i="12"/>
  <c r="IX21" i="12"/>
  <c r="IT21" i="12"/>
  <c r="IP21" i="12"/>
  <c r="JZ20" i="12"/>
  <c r="JV20" i="12"/>
  <c r="JR20" i="12"/>
  <c r="JM20" i="12"/>
  <c r="JI20" i="12"/>
  <c r="JE20" i="12"/>
  <c r="JA20" i="12"/>
  <c r="IW20" i="12"/>
  <c r="IS20" i="12"/>
  <c r="IO20" i="12"/>
  <c r="JY19" i="12"/>
  <c r="JU19" i="12"/>
  <c r="JQ19" i="12"/>
  <c r="JL19" i="12"/>
  <c r="JH19" i="12"/>
  <c r="JD19" i="12"/>
  <c r="IZ19" i="12"/>
  <c r="IV19" i="12"/>
  <c r="IR19" i="12"/>
  <c r="KB18" i="12"/>
  <c r="JX18" i="12"/>
  <c r="JT18" i="12"/>
  <c r="JP18" i="12"/>
  <c r="JL18" i="12"/>
  <c r="JG18" i="12"/>
  <c r="JC18" i="12"/>
  <c r="IY18" i="12"/>
  <c r="IQ18" i="12"/>
  <c r="KA17" i="12"/>
  <c r="JW17" i="12"/>
  <c r="JS17" i="12"/>
  <c r="JO17" i="12"/>
  <c r="JK17" i="12"/>
  <c r="JF17" i="12"/>
  <c r="JB17" i="12"/>
  <c r="IX17" i="12"/>
  <c r="IT17" i="12"/>
  <c r="IP17" i="12"/>
  <c r="JZ16" i="12"/>
  <c r="JV16" i="12"/>
  <c r="JR16" i="12"/>
  <c r="JN16" i="12"/>
  <c r="JJ16" i="12"/>
  <c r="JE16" i="12"/>
  <c r="JA16" i="12"/>
  <c r="IW16" i="12"/>
  <c r="IS16" i="12"/>
  <c r="IO16" i="12"/>
  <c r="JY15" i="12"/>
  <c r="JU15" i="12"/>
  <c r="JQ15" i="12"/>
  <c r="JM15" i="12"/>
  <c r="JI15" i="12"/>
  <c r="JD15" i="12"/>
  <c r="IZ15" i="12"/>
  <c r="IV15" i="12"/>
  <c r="IR15" i="12"/>
  <c r="KB14" i="12"/>
  <c r="JX14" i="12"/>
  <c r="JT14" i="12"/>
  <c r="JP14" i="12"/>
  <c r="JL14" i="12"/>
  <c r="JH14" i="12"/>
  <c r="JC14" i="12"/>
  <c r="IY14" i="12"/>
  <c r="IQ14" i="12"/>
  <c r="KA13" i="12"/>
  <c r="JW13" i="12"/>
  <c r="JS13" i="12"/>
  <c r="JO13" i="12"/>
  <c r="JK13" i="12"/>
  <c r="JG13" i="12"/>
  <c r="JC13" i="12"/>
  <c r="IX13" i="12"/>
  <c r="IT13" i="12"/>
  <c r="IP13" i="12"/>
  <c r="JZ12" i="12"/>
  <c r="JV12" i="12"/>
  <c r="JR12" i="12"/>
  <c r="JN12" i="12"/>
  <c r="JJ12" i="12"/>
  <c r="JF12" i="12"/>
  <c r="JB12" i="12"/>
  <c r="IW12" i="12"/>
  <c r="IS12" i="12"/>
  <c r="IO12" i="12"/>
  <c r="JY11" i="12"/>
  <c r="JU11" i="12"/>
  <c r="JQ11" i="12"/>
  <c r="JM11" i="12"/>
  <c r="JI11" i="12"/>
  <c r="JE11" i="12"/>
  <c r="JA11" i="12"/>
  <c r="IV11" i="12"/>
  <c r="IR11" i="12"/>
  <c r="KB10" i="12"/>
  <c r="JX10" i="12"/>
  <c r="JT10" i="12"/>
  <c r="JP10" i="12"/>
  <c r="JL10" i="12"/>
  <c r="JH10" i="12"/>
  <c r="JD10" i="12"/>
  <c r="IZ10" i="12"/>
  <c r="IQ10" i="12"/>
  <c r="KA9" i="12"/>
  <c r="JW9" i="12"/>
  <c r="JS9" i="12"/>
  <c r="JO9" i="12"/>
  <c r="JK9" i="12"/>
  <c r="JG9" i="12"/>
  <c r="JC9" i="12"/>
  <c r="IY9" i="12"/>
  <c r="IT9" i="12"/>
  <c r="IP9" i="12"/>
  <c r="JZ8" i="12"/>
  <c r="JV8" i="12"/>
  <c r="JR8" i="12"/>
  <c r="JN8" i="12"/>
  <c r="JJ8" i="12"/>
  <c r="JF8" i="12"/>
  <c r="JB8" i="12"/>
  <c r="IX8" i="12"/>
  <c r="IS8" i="12"/>
  <c r="IO8" i="12"/>
  <c r="JY7" i="12"/>
  <c r="JU7" i="12"/>
  <c r="JQ7" i="12"/>
  <c r="JM7" i="12"/>
  <c r="JI7" i="12"/>
  <c r="JE7" i="12"/>
  <c r="JA7" i="12"/>
  <c r="IW7" i="12"/>
  <c r="IR7" i="12"/>
  <c r="KB6" i="12"/>
  <c r="JX6" i="12"/>
  <c r="JT6" i="12"/>
  <c r="JP6" i="12"/>
  <c r="JL6" i="12"/>
  <c r="JH6" i="12"/>
  <c r="JD6" i="12"/>
  <c r="IZ6" i="12"/>
  <c r="IV6" i="12"/>
  <c r="IQ6" i="12"/>
  <c r="KA5" i="12"/>
  <c r="JW5" i="12"/>
  <c r="JS5" i="12"/>
  <c r="JO5" i="12"/>
  <c r="JK5" i="12"/>
  <c r="JG5" i="12"/>
  <c r="JC5" i="12"/>
  <c r="IY5" i="12"/>
  <c r="IP5" i="12"/>
  <c r="JZ4" i="12"/>
  <c r="JV4" i="12"/>
  <c r="JR4" i="12"/>
  <c r="JN4" i="12"/>
  <c r="JJ4" i="12"/>
  <c r="JF4" i="12"/>
  <c r="JB4" i="12"/>
  <c r="IX4" i="12"/>
  <c r="IT4" i="12"/>
  <c r="IP4" i="12"/>
  <c r="JY3" i="12"/>
  <c r="QH3" i="12" s="1"/>
  <c r="JU3" i="12"/>
  <c r="QD3" i="12" s="1"/>
  <c r="JQ3" i="12"/>
  <c r="PZ3" i="12" s="1"/>
  <c r="JM3" i="12"/>
  <c r="PV3" i="12" s="1"/>
  <c r="JI3" i="12"/>
  <c r="PR3" i="12" s="1"/>
  <c r="JE3" i="12"/>
  <c r="PN3" i="12" s="1"/>
  <c r="JA3" i="12"/>
  <c r="PJ3" i="12" s="1"/>
  <c r="IW3" i="12"/>
  <c r="PF3" i="12" s="1"/>
  <c r="IS3" i="12"/>
  <c r="PB3" i="12" s="1"/>
  <c r="IO3" i="12"/>
  <c r="OX3" i="12" s="1"/>
  <c r="IR3" i="12"/>
  <c r="PA3" i="12" s="1"/>
  <c r="JA18" i="12"/>
  <c r="IW18" i="12"/>
  <c r="IS18" i="12"/>
  <c r="IO18" i="12"/>
  <c r="JY17" i="12"/>
  <c r="JU17" i="12"/>
  <c r="JQ17" i="12"/>
  <c r="JM17" i="12"/>
  <c r="JH17" i="12"/>
  <c r="JD17" i="12"/>
  <c r="IZ17" i="12"/>
  <c r="IV17" i="12"/>
  <c r="IR17" i="12"/>
  <c r="KB16" i="12"/>
  <c r="JX16" i="12"/>
  <c r="JT16" i="12"/>
  <c r="JP16" i="12"/>
  <c r="JL16" i="12"/>
  <c r="JG16" i="12"/>
  <c r="JC16" i="12"/>
  <c r="IY16" i="12"/>
  <c r="IQ16" i="12"/>
  <c r="KA15" i="12"/>
  <c r="JW15" i="12"/>
  <c r="JS15" i="12"/>
  <c r="JO15" i="12"/>
  <c r="JK15" i="12"/>
  <c r="JG15" i="12"/>
  <c r="JB15" i="12"/>
  <c r="IX15" i="12"/>
  <c r="IT15" i="12"/>
  <c r="IP15" i="12"/>
  <c r="JZ14" i="12"/>
  <c r="JV14" i="12"/>
  <c r="JR14" i="12"/>
  <c r="JN14" i="12"/>
  <c r="JJ14" i="12"/>
  <c r="JF14" i="12"/>
  <c r="JA14" i="12"/>
  <c r="IW14" i="12"/>
  <c r="IS14" i="12"/>
  <c r="IO14" i="12"/>
  <c r="JY13" i="12"/>
  <c r="JU13" i="12"/>
  <c r="JQ13" i="12"/>
  <c r="JM13" i="12"/>
  <c r="JI13" i="12"/>
  <c r="JE13" i="12"/>
  <c r="IZ13" i="12"/>
  <c r="IV13" i="12"/>
  <c r="IR13" i="12"/>
  <c r="KB12" i="12"/>
  <c r="JX12" i="12"/>
  <c r="JT12" i="12"/>
  <c r="JP12" i="12"/>
  <c r="JL12" i="12"/>
  <c r="JH12" i="12"/>
  <c r="JD12" i="12"/>
  <c r="IY12" i="12"/>
  <c r="IQ12" i="12"/>
  <c r="KA11" i="12"/>
  <c r="JW11" i="12"/>
  <c r="JS11" i="12"/>
  <c r="JO11" i="12"/>
  <c r="JK11" i="12"/>
  <c r="JG11" i="12"/>
  <c r="JC11" i="12"/>
  <c r="IX11" i="12"/>
  <c r="IT11" i="12"/>
  <c r="IP11" i="12"/>
  <c r="JZ10" i="12"/>
  <c r="JV10" i="12"/>
  <c r="JR10" i="12"/>
  <c r="JN10" i="12"/>
  <c r="JJ10" i="12"/>
  <c r="JF10" i="12"/>
  <c r="JB10" i="12"/>
  <c r="IW10" i="12"/>
  <c r="IS10" i="12"/>
  <c r="IO10" i="12"/>
  <c r="JY9" i="12"/>
  <c r="JU9" i="12"/>
  <c r="JQ9" i="12"/>
  <c r="JM9" i="12"/>
  <c r="JI9" i="12"/>
  <c r="JE9" i="12"/>
  <c r="JA9" i="12"/>
  <c r="IV9" i="12"/>
  <c r="IR9" i="12"/>
  <c r="KB8" i="12"/>
  <c r="JX8" i="12"/>
  <c r="JT8" i="12"/>
  <c r="JP8" i="12"/>
  <c r="JL8" i="12"/>
  <c r="JH8" i="12"/>
  <c r="JD8" i="12"/>
  <c r="IZ8" i="12"/>
  <c r="IQ8" i="12"/>
  <c r="KA7" i="12"/>
  <c r="JW7" i="12"/>
  <c r="JS7" i="12"/>
  <c r="JO7" i="12"/>
  <c r="JK7" i="12"/>
  <c r="JG7" i="12"/>
  <c r="JC7" i="12"/>
  <c r="IY7" i="12"/>
  <c r="IT7" i="12"/>
  <c r="IP7" i="12"/>
  <c r="JZ6" i="12"/>
  <c r="JV6" i="12"/>
  <c r="JR6" i="12"/>
  <c r="JN6" i="12"/>
  <c r="JJ6" i="12"/>
  <c r="JF6" i="12"/>
  <c r="JB6" i="12"/>
  <c r="IX6" i="12"/>
  <c r="IT6" i="12"/>
  <c r="IO6" i="12"/>
  <c r="JY5" i="12"/>
  <c r="JU5" i="12"/>
  <c r="JQ5" i="12"/>
  <c r="JM5" i="12"/>
  <c r="JI5" i="12"/>
  <c r="JE5" i="12"/>
  <c r="JA5" i="12"/>
  <c r="IW5" i="12"/>
  <c r="IS5" i="12"/>
  <c r="KB4" i="12"/>
  <c r="JX4" i="12"/>
  <c r="JT4" i="12"/>
  <c r="JP4" i="12"/>
  <c r="JL4" i="12"/>
  <c r="JH4" i="12"/>
  <c r="JD4" i="12"/>
  <c r="IZ4" i="12"/>
  <c r="IV4" i="12"/>
  <c r="IR4" i="12"/>
  <c r="KA3" i="12"/>
  <c r="QJ3" i="12" s="1"/>
  <c r="JW3" i="12"/>
  <c r="QF3" i="12" s="1"/>
  <c r="JS3" i="12"/>
  <c r="QB3" i="12" s="1"/>
  <c r="JO3" i="12"/>
  <c r="PX3" i="12" s="1"/>
  <c r="JK3" i="12"/>
  <c r="PT3" i="12" s="1"/>
  <c r="JG3" i="12"/>
  <c r="PP3" i="12" s="1"/>
  <c r="JC3" i="12"/>
  <c r="PL3" i="12" s="1"/>
  <c r="IY3" i="12"/>
  <c r="PH3" i="12" s="1"/>
  <c r="IQ3" i="12"/>
  <c r="OZ3" i="12" s="1"/>
  <c r="JP17" i="12"/>
  <c r="JL17" i="12"/>
  <c r="JG17" i="12"/>
  <c r="JC17" i="12"/>
  <c r="IY17" i="12"/>
  <c r="IQ17" i="12"/>
  <c r="KA16" i="12"/>
  <c r="JW16" i="12"/>
  <c r="JS16" i="12"/>
  <c r="JO16" i="12"/>
  <c r="JK16" i="12"/>
  <c r="JF16" i="12"/>
  <c r="JB16" i="12"/>
  <c r="IX16" i="12"/>
  <c r="IT16" i="12"/>
  <c r="IP16" i="12"/>
  <c r="JZ15" i="12"/>
  <c r="JV15" i="12"/>
  <c r="JR15" i="12"/>
  <c r="JN15" i="12"/>
  <c r="JJ15" i="12"/>
  <c r="JE15" i="12"/>
  <c r="JA15" i="12"/>
  <c r="IW15" i="12"/>
  <c r="IS15" i="12"/>
  <c r="IO15" i="12"/>
  <c r="JY14" i="12"/>
  <c r="JU14" i="12"/>
  <c r="JQ14" i="12"/>
  <c r="JM14" i="12"/>
  <c r="JI14" i="12"/>
  <c r="JE14" i="12"/>
  <c r="IZ14" i="12"/>
  <c r="IV14" i="12"/>
  <c r="IR14" i="12"/>
  <c r="KB13" i="12"/>
  <c r="JX13" i="12"/>
  <c r="JT13" i="12"/>
  <c r="JP13" i="12"/>
  <c r="JL13" i="12"/>
  <c r="JH13" i="12"/>
  <c r="JD13" i="12"/>
  <c r="IY13" i="12"/>
  <c r="IQ13" i="12"/>
  <c r="KA12" i="12"/>
  <c r="JW12" i="12"/>
  <c r="JS12" i="12"/>
  <c r="JO12" i="12"/>
  <c r="JK12" i="12"/>
  <c r="JG12" i="12"/>
  <c r="JC12" i="12"/>
  <c r="IX12" i="12"/>
  <c r="IT12" i="12"/>
  <c r="IP12" i="12"/>
  <c r="JZ11" i="12"/>
  <c r="JV11" i="12"/>
  <c r="JR11" i="12"/>
  <c r="JN11" i="12"/>
  <c r="JJ11" i="12"/>
  <c r="JF11" i="12"/>
  <c r="JB11" i="12"/>
  <c r="IW11" i="12"/>
  <c r="IS11" i="12"/>
  <c r="IO11" i="12"/>
  <c r="JY10" i="12"/>
  <c r="JU10" i="12"/>
  <c r="JQ10" i="12"/>
  <c r="JM10" i="12"/>
  <c r="JI10" i="12"/>
  <c r="JE10" i="12"/>
  <c r="JA10" i="12"/>
  <c r="IV10" i="12"/>
  <c r="IR10" i="12"/>
  <c r="KB9" i="12"/>
  <c r="JX9" i="12"/>
  <c r="JT9" i="12"/>
  <c r="JP9" i="12"/>
  <c r="JL9" i="12"/>
  <c r="JH9" i="12"/>
  <c r="JD9" i="12"/>
  <c r="IZ9" i="12"/>
  <c r="IQ9" i="12"/>
  <c r="KA8" i="12"/>
  <c r="JW8" i="12"/>
  <c r="JS8" i="12"/>
  <c r="JO8" i="12"/>
  <c r="JK8" i="12"/>
  <c r="JG8" i="12"/>
  <c r="JC8" i="12"/>
  <c r="IY8" i="12"/>
  <c r="IT8" i="12"/>
  <c r="IP8" i="12"/>
  <c r="JZ7" i="12"/>
  <c r="JV7" i="12"/>
  <c r="JR7" i="12"/>
  <c r="JN7" i="12"/>
  <c r="JJ7" i="12"/>
  <c r="JF7" i="12"/>
  <c r="JB7" i="12"/>
  <c r="IX7" i="12"/>
  <c r="IS7" i="12"/>
  <c r="IO7" i="12"/>
  <c r="JY6" i="12"/>
  <c r="JU6" i="12"/>
  <c r="JQ6" i="12"/>
  <c r="JM6" i="12"/>
  <c r="JI6" i="12"/>
  <c r="JE6" i="12"/>
  <c r="JA6" i="12"/>
  <c r="IW6" i="12"/>
  <c r="IR6" i="12"/>
  <c r="KB5" i="12"/>
  <c r="JX5" i="12"/>
  <c r="JT5" i="12"/>
  <c r="JP5" i="12"/>
  <c r="JL5" i="12"/>
  <c r="JH5" i="12"/>
  <c r="JD5" i="12"/>
  <c r="IZ5" i="12"/>
  <c r="IV5" i="12"/>
  <c r="IR5" i="12"/>
  <c r="KA4" i="12"/>
  <c r="JW4" i="12"/>
  <c r="JS4" i="12"/>
  <c r="JO4" i="12"/>
  <c r="JK4" i="12"/>
  <c r="JG4" i="12"/>
  <c r="JC4" i="12"/>
  <c r="IY4" i="12"/>
  <c r="IQ4" i="12"/>
  <c r="JZ3" i="12"/>
  <c r="QI3" i="12" s="1"/>
  <c r="JV3" i="12"/>
  <c r="QE3" i="12" s="1"/>
  <c r="JR3" i="12"/>
  <c r="QA3" i="12" s="1"/>
  <c r="JN3" i="12"/>
  <c r="PW3" i="12" s="1"/>
  <c r="JJ3" i="12"/>
  <c r="PS3" i="12" s="1"/>
  <c r="JF3" i="12"/>
  <c r="PO3" i="12" s="1"/>
  <c r="JB3" i="12"/>
  <c r="PK3" i="12" s="1"/>
  <c r="IX3" i="12"/>
  <c r="PG3" i="12" s="1"/>
  <c r="IT3" i="12"/>
  <c r="PC3" i="12" s="1"/>
  <c r="IP3" i="12"/>
  <c r="OY3" i="12" s="1"/>
  <c r="G32" i="10"/>
  <c r="R4" i="6" l="1"/>
  <c r="GR3" i="18"/>
  <c r="GT5" i="18"/>
  <c r="GP10" i="18"/>
  <c r="GU19" i="18"/>
  <c r="GN20" i="18"/>
  <c r="GZ20" i="18"/>
  <c r="GW7" i="18"/>
  <c r="HA11" i="18"/>
  <c r="HB12" i="18"/>
  <c r="GM18" i="18"/>
  <c r="HC4" i="18"/>
  <c r="GX7" i="18"/>
  <c r="GJ10" i="18"/>
  <c r="GL12" i="18"/>
  <c r="GV12" i="18"/>
  <c r="GQ20" i="18"/>
  <c r="GS18" i="18"/>
  <c r="GY20" i="18"/>
  <c r="GO10" i="18"/>
  <c r="GK19" i="18"/>
  <c r="FJ10" i="18"/>
  <c r="GI4" i="18"/>
  <c r="EZ4" i="18"/>
  <c r="FH9" i="18"/>
  <c r="EV13" i="18"/>
  <c r="FA19" i="18"/>
  <c r="FD20" i="18"/>
  <c r="EW8" i="18"/>
  <c r="FF12" i="18"/>
  <c r="FK13" i="18"/>
  <c r="FB19" i="18"/>
  <c r="EY3" i="18"/>
  <c r="FL3" i="18"/>
  <c r="ES8" i="18"/>
  <c r="EU19" i="18"/>
  <c r="FE3" i="18"/>
  <c r="FG13" i="18"/>
  <c r="EX13" i="18"/>
  <c r="ET10" i="18"/>
  <c r="FI12" i="18"/>
  <c r="FC3" i="18"/>
  <c r="FM8" i="18"/>
  <c r="IX18" i="18"/>
  <c r="JH19" i="18"/>
  <c r="JJ7" i="18"/>
  <c r="IY14" i="18"/>
  <c r="JD4" i="18"/>
  <c r="JN3" i="18"/>
  <c r="JI19" i="18"/>
  <c r="IV19" i="18"/>
  <c r="JF20" i="18"/>
  <c r="IU14" i="18"/>
  <c r="JG3" i="18"/>
  <c r="JK12" i="18"/>
  <c r="IZ8" i="18"/>
  <c r="JB10" i="18"/>
  <c r="JA12" i="18"/>
  <c r="JM12" i="18"/>
  <c r="JE16" i="18"/>
  <c r="JL19" i="18"/>
  <c r="JO6" i="18"/>
  <c r="IW3" i="18"/>
  <c r="JC10" i="18"/>
  <c r="HE3" i="17"/>
  <c r="HM3" i="17"/>
  <c r="HI5" i="17"/>
  <c r="HA10" i="17"/>
  <c r="HD18" i="17"/>
  <c r="GV5" i="17"/>
  <c r="GZ9" i="17"/>
  <c r="HH11" i="17"/>
  <c r="GS8" i="17"/>
  <c r="HB11" i="17"/>
  <c r="HJ12" i="17"/>
  <c r="HF13" i="17"/>
  <c r="GW18" i="17"/>
  <c r="HL16" i="17"/>
  <c r="GU18" i="17"/>
  <c r="GY6" i="17"/>
  <c r="GT10" i="17"/>
  <c r="HK11" i="17"/>
  <c r="HG14" i="17"/>
  <c r="GX15" i="17"/>
  <c r="HC19" i="17"/>
  <c r="GR15" i="17"/>
  <c r="FO18" i="17"/>
  <c r="EZ18" i="17"/>
  <c r="FB4" i="17"/>
  <c r="FA11" i="17"/>
  <c r="FM13" i="17"/>
  <c r="FQ5" i="17"/>
  <c r="FD10" i="17"/>
  <c r="FR3" i="17"/>
  <c r="FE10" i="17"/>
  <c r="FS7" i="17"/>
  <c r="FJ11" i="17"/>
  <c r="FG7" i="17"/>
  <c r="FT5" i="17"/>
  <c r="FC15" i="17"/>
  <c r="FI10" i="17"/>
  <c r="FH6" i="17"/>
  <c r="FL9" i="17"/>
  <c r="FF19" i="17"/>
  <c r="FU16" i="17"/>
  <c r="FN18" i="17"/>
  <c r="FK19" i="17"/>
  <c r="FP6" i="17"/>
  <c r="PA9" i="16"/>
  <c r="PC3" i="16"/>
  <c r="OY10" i="16"/>
  <c r="OO10" i="16"/>
  <c r="PD10" i="16"/>
  <c r="OG18" i="16"/>
  <c r="OS18" i="16"/>
  <c r="PF18" i="16"/>
  <c r="PJ18" i="16"/>
  <c r="OL19" i="16"/>
  <c r="OP19" i="16"/>
  <c r="PG19" i="16"/>
  <c r="OV21" i="16"/>
  <c r="OA18" i="16"/>
  <c r="OE18" i="16"/>
  <c r="OC19" i="16"/>
  <c r="PL9" i="16"/>
  <c r="OI18" i="16"/>
  <c r="OK6" i="16"/>
  <c r="PO8" i="16"/>
  <c r="OX13" i="16"/>
  <c r="PI16" i="16"/>
  <c r="OH18" i="16"/>
  <c r="OW21" i="16"/>
  <c r="OD9" i="16"/>
  <c r="OB10" i="16"/>
  <c r="NY9" i="16"/>
  <c r="OU8" i="16"/>
  <c r="OJ19" i="16"/>
  <c r="OR3" i="16"/>
  <c r="OM8" i="16"/>
  <c r="OQ9" i="16"/>
  <c r="PE18" i="16"/>
  <c r="ON14" i="16"/>
  <c r="PN24" i="16"/>
  <c r="OT25" i="16"/>
  <c r="PB28" i="16"/>
  <c r="PM18" i="16"/>
  <c r="PK8" i="16"/>
  <c r="PH17" i="16"/>
  <c r="OZ26" i="16"/>
  <c r="OF22" i="16"/>
  <c r="NZ18" i="16"/>
  <c r="JO18" i="17"/>
  <c r="JH10" i="17"/>
  <c r="JG18" i="17"/>
  <c r="JM11" i="17"/>
  <c r="JL18" i="17"/>
  <c r="JZ19" i="17"/>
  <c r="JR5" i="17"/>
  <c r="JI18" i="17"/>
  <c r="JT3" i="17"/>
  <c r="JS5" i="17"/>
  <c r="JV10" i="17"/>
  <c r="JY9" i="17"/>
  <c r="KB16" i="17"/>
  <c r="JW6" i="17"/>
  <c r="JX7" i="17"/>
  <c r="JP16" i="17"/>
  <c r="JJ11" i="17"/>
  <c r="KA18" i="17"/>
  <c r="JK10" i="17"/>
  <c r="JU11" i="17"/>
  <c r="JQ18" i="17"/>
  <c r="JN16" i="17"/>
  <c r="LX4" i="16"/>
  <c r="KU4" i="16"/>
  <c r="LI13" i="16"/>
  <c r="LJ21" i="16"/>
  <c r="KY20" i="16"/>
  <c r="LG7" i="16"/>
  <c r="KW23" i="16"/>
  <c r="MF13" i="16"/>
  <c r="MG18" i="16"/>
  <c r="LY3" i="16"/>
  <c r="LS19" i="16"/>
  <c r="LD6" i="16"/>
  <c r="LT18" i="16"/>
  <c r="LE18" i="16"/>
  <c r="KR6" i="16"/>
  <c r="LP15" i="16"/>
  <c r="ME6" i="16"/>
  <c r="MD4" i="16"/>
  <c r="LR9" i="16"/>
  <c r="LW6" i="16"/>
  <c r="LL7" i="16"/>
  <c r="LC5" i="16"/>
  <c r="LH5" i="16"/>
  <c r="LF20" i="16"/>
  <c r="MC4" i="16"/>
  <c r="LV27" i="16"/>
  <c r="LM3" i="16"/>
  <c r="LA21" i="16"/>
  <c r="LB18" i="16"/>
  <c r="KV26" i="16"/>
  <c r="LO4" i="16"/>
  <c r="KX6" i="16"/>
  <c r="LU3" i="16"/>
  <c r="KT4" i="16"/>
  <c r="LZ18" i="16"/>
  <c r="KS21" i="16"/>
  <c r="MA12" i="16"/>
  <c r="LN27" i="16"/>
  <c r="KQ9" i="16"/>
  <c r="MB27" i="16"/>
  <c r="LQ15" i="16"/>
  <c r="KZ17" i="16"/>
  <c r="LK3" i="16"/>
  <c r="GL15" i="14"/>
  <c r="GP15" i="14"/>
  <c r="GY15" i="14"/>
  <c r="HC15" i="14"/>
  <c r="GU16" i="14"/>
  <c r="HA4" i="14"/>
  <c r="GZ6" i="14"/>
  <c r="HB8" i="14"/>
  <c r="GQ17" i="14"/>
  <c r="GM20" i="14"/>
  <c r="GR11" i="14"/>
  <c r="GJ15" i="14"/>
  <c r="GK16" i="14"/>
  <c r="GS18" i="14"/>
  <c r="GX19" i="14"/>
  <c r="GV18" i="14"/>
  <c r="GO19" i="14"/>
  <c r="GW19" i="14"/>
  <c r="GI16" i="14"/>
  <c r="GT7" i="14"/>
  <c r="GN15" i="14"/>
  <c r="SZ6" i="16"/>
  <c r="TG9" i="16"/>
  <c r="TV4" i="16"/>
  <c r="TN6" i="16"/>
  <c r="TF9" i="16"/>
  <c r="TP24" i="16"/>
  <c r="UK4" i="16"/>
  <c r="TW4" i="16"/>
  <c r="TO10" i="16"/>
  <c r="UN24" i="16"/>
  <c r="TC4" i="16"/>
  <c r="TR3" i="16"/>
  <c r="UD4" i="16"/>
  <c r="TZ9" i="16"/>
  <c r="SY9" i="16"/>
  <c r="TI8" i="16"/>
  <c r="UI9" i="16"/>
  <c r="UA9" i="16"/>
  <c r="UH7" i="16"/>
  <c r="TK6" i="16"/>
  <c r="TX20" i="16"/>
  <c r="UC3" i="16"/>
  <c r="UM9" i="16"/>
  <c r="UO15" i="16"/>
  <c r="TS18" i="16"/>
  <c r="TQ18" i="16"/>
  <c r="UB28" i="16"/>
  <c r="TH17" i="16"/>
  <c r="TT9" i="16"/>
  <c r="UG19" i="16"/>
  <c r="TM9" i="16"/>
  <c r="TL8" i="16"/>
  <c r="TD9" i="16"/>
  <c r="TJ8" i="16"/>
  <c r="UE18" i="16"/>
  <c r="UL18" i="16"/>
  <c r="TU6" i="16"/>
  <c r="TE18" i="16"/>
  <c r="UJ18" i="16"/>
  <c r="TY6" i="16"/>
  <c r="TA18" i="16"/>
  <c r="UF4" i="16"/>
  <c r="TB17" i="16"/>
  <c r="FM19" i="14"/>
  <c r="FJ12" i="14"/>
  <c r="FD18" i="14"/>
  <c r="EX20" i="14"/>
  <c r="FL16" i="14"/>
  <c r="FF12" i="14"/>
  <c r="ET16" i="14"/>
  <c r="EU13" i="14"/>
  <c r="EZ20" i="14"/>
  <c r="EW12" i="14"/>
  <c r="FK12" i="14"/>
  <c r="FA13" i="14"/>
  <c r="EV16" i="14"/>
  <c r="ES6" i="14"/>
  <c r="FC19" i="14"/>
  <c r="FI19" i="14"/>
  <c r="FB6" i="14"/>
  <c r="FH13" i="14"/>
  <c r="EY12" i="14"/>
  <c r="FE19" i="14"/>
  <c r="FG16" i="14"/>
  <c r="GC3" i="13"/>
  <c r="GK11" i="13"/>
  <c r="GL14" i="13"/>
  <c r="GH9" i="13"/>
  <c r="GI14" i="13"/>
  <c r="GA3" i="13"/>
  <c r="GQ3" i="13"/>
  <c r="FZ6" i="13"/>
  <c r="GD11" i="13"/>
  <c r="GB3" i="13"/>
  <c r="GJ7" i="13"/>
  <c r="GR7" i="13"/>
  <c r="GN9" i="13"/>
  <c r="GG18" i="13"/>
  <c r="GO18" i="13"/>
  <c r="GP3" i="13"/>
  <c r="GE14" i="13"/>
  <c r="GM3" i="13"/>
  <c r="GS8" i="13"/>
  <c r="GF14" i="13"/>
  <c r="JJ20" i="14"/>
  <c r="JL6" i="14"/>
  <c r="IW13" i="14"/>
  <c r="JG19" i="14"/>
  <c r="JA15" i="14"/>
  <c r="JB16" i="14"/>
  <c r="JD16" i="14"/>
  <c r="JC17" i="14"/>
  <c r="JE16" i="14"/>
  <c r="IY12" i="14"/>
  <c r="JN16" i="14"/>
  <c r="JO16" i="14"/>
  <c r="IZ20" i="14"/>
  <c r="IV16" i="14"/>
  <c r="IU6" i="14"/>
  <c r="JH18" i="14"/>
  <c r="JI20" i="14"/>
  <c r="JF18" i="14"/>
  <c r="IX16" i="14"/>
  <c r="JK19" i="14"/>
  <c r="JM12" i="14"/>
  <c r="D23" i="11"/>
  <c r="FC4" i="13"/>
  <c r="EM14" i="13"/>
  <c r="EZ9" i="13"/>
  <c r="FB19" i="13"/>
  <c r="FA18" i="13"/>
  <c r="ES5" i="13"/>
  <c r="EL14" i="13"/>
  <c r="EN11" i="13"/>
  <c r="EX6" i="13"/>
  <c r="FE6" i="13"/>
  <c r="EQ12" i="13"/>
  <c r="EU13" i="13"/>
  <c r="EY6" i="13"/>
  <c r="EO7" i="13"/>
  <c r="FD15" i="13"/>
  <c r="EW3" i="13"/>
  <c r="EP4" i="13"/>
  <c r="ET16" i="13"/>
  <c r="ER12" i="13"/>
  <c r="EV12" i="13"/>
  <c r="JB13" i="13"/>
  <c r="IK9" i="13"/>
  <c r="IL16" i="13"/>
  <c r="IX19" i="13"/>
  <c r="JA7" i="13"/>
  <c r="IS7" i="13"/>
  <c r="IW9" i="13"/>
  <c r="IQ9" i="13"/>
  <c r="IO6" i="13"/>
  <c r="IY8" i="13"/>
  <c r="IT3" i="13"/>
  <c r="IJ9" i="13"/>
  <c r="II6" i="13"/>
  <c r="IR3" i="13"/>
  <c r="IZ8" i="13"/>
  <c r="IM11" i="13"/>
  <c r="IU16" i="13"/>
  <c r="IV3" i="13"/>
  <c r="IN6" i="13"/>
  <c r="IP18" i="13"/>
  <c r="SH24" i="12" a="1"/>
  <c r="SH24" i="12" s="1"/>
  <c r="OU3" i="12"/>
  <c r="OO5" i="12"/>
  <c r="NM14" i="12"/>
  <c r="NY18" i="12"/>
  <c r="OL18" i="12"/>
  <c r="NI22" i="12"/>
  <c r="NL25" i="12"/>
  <c r="NX25" i="12"/>
  <c r="OG26" i="12"/>
  <c r="NR27" i="12"/>
  <c r="NG25" i="12"/>
  <c r="OI6" i="12"/>
  <c r="OT13" i="12"/>
  <c r="OR15" i="12"/>
  <c r="OK16" i="12"/>
  <c r="NU21" i="12"/>
  <c r="OC21" i="12"/>
  <c r="NN22" i="12"/>
  <c r="OH22" i="12"/>
  <c r="OM22" i="12"/>
  <c r="NP24" i="12"/>
  <c r="OJ24" i="12"/>
  <c r="ON24" i="12"/>
  <c r="NH28" i="12"/>
  <c r="NT28" i="12"/>
  <c r="NS26" i="12"/>
  <c r="OP28" i="12"/>
  <c r="OA5" i="12"/>
  <c r="OS11" i="12"/>
  <c r="OE13" i="12"/>
  <c r="NK18" i="12"/>
  <c r="NW18" i="12"/>
  <c r="OF18" i="12"/>
  <c r="NV21" i="12"/>
  <c r="NZ21" i="12"/>
  <c r="OD21" i="12"/>
  <c r="OQ21" i="12"/>
  <c r="OB5" i="12"/>
  <c r="NQ11" i="12"/>
  <c r="NJ16" i="12"/>
  <c r="NO21" i="12"/>
  <c r="KJ19" i="12"/>
  <c r="OW4" i="12"/>
  <c r="IN29" i="12"/>
  <c r="PI9" i="12"/>
  <c r="PP23" i="12"/>
  <c r="KN4" i="12"/>
  <c r="PH4" i="12"/>
  <c r="PA5" i="12"/>
  <c r="QG5" i="12"/>
  <c r="PZ6" i="12"/>
  <c r="PS7" i="12"/>
  <c r="PL8" i="12"/>
  <c r="QB4" i="12"/>
  <c r="PE5" i="12"/>
  <c r="QK5" i="12"/>
  <c r="LJ6" i="12"/>
  <c r="QD6" i="12"/>
  <c r="PW7" i="12"/>
  <c r="KV8" i="12"/>
  <c r="PP8" i="12"/>
  <c r="LL8" i="12"/>
  <c r="QF8" i="12"/>
  <c r="QC9" i="12"/>
  <c r="PV10" i="12"/>
  <c r="PO11" i="12"/>
  <c r="PG12" i="12"/>
  <c r="OZ13" i="12"/>
  <c r="PU13" i="12"/>
  <c r="PN14" i="12"/>
  <c r="KL15" i="12"/>
  <c r="PF15" i="12"/>
  <c r="OY16" i="12"/>
  <c r="QF16" i="12"/>
  <c r="QC4" i="12"/>
  <c r="PV5" i="12"/>
  <c r="OX6" i="12"/>
  <c r="QE6" i="12"/>
  <c r="PX7" i="12"/>
  <c r="PU8" i="12"/>
  <c r="PN9" i="12"/>
  <c r="PF10" i="12"/>
  <c r="OY11" i="12"/>
  <c r="QF11" i="12"/>
  <c r="QC12" i="12"/>
  <c r="PE13" i="12"/>
  <c r="OX14" i="12"/>
  <c r="QE14" i="12"/>
  <c r="PX15" i="12"/>
  <c r="PU16" i="12"/>
  <c r="PM17" i="12"/>
  <c r="PK4" i="12"/>
  <c r="PH5" i="12"/>
  <c r="OZ6" i="12"/>
  <c r="LM6" i="12"/>
  <c r="QG6" i="12"/>
  <c r="PZ7" i="12"/>
  <c r="PB8" i="12"/>
  <c r="QI8" i="12"/>
  <c r="QB9" i="12"/>
  <c r="PY10" i="12"/>
  <c r="PR11" i="12"/>
  <c r="PK12" i="12"/>
  <c r="PC13" i="12"/>
  <c r="QJ13" i="12"/>
  <c r="PQ14" i="12"/>
  <c r="PI15" i="12"/>
  <c r="PB16" i="12"/>
  <c r="QI16" i="12"/>
  <c r="QB17" i="12"/>
  <c r="PY18" i="12"/>
  <c r="PQ19" i="12"/>
  <c r="PJ20" i="12"/>
  <c r="PC21" i="12"/>
  <c r="PS21" i="12"/>
  <c r="PP22" i="12"/>
  <c r="PI23" i="12"/>
  <c r="KH24" i="12"/>
  <c r="PB24" i="12"/>
  <c r="QI24" i="12"/>
  <c r="QA25" i="12"/>
  <c r="PX26" i="12"/>
  <c r="PA27" i="12"/>
  <c r="QG27" i="12"/>
  <c r="PZ28" i="12"/>
  <c r="OW25" i="12"/>
  <c r="PG27" i="12"/>
  <c r="PP28" i="12"/>
  <c r="PB4" i="12"/>
  <c r="PT6" i="12"/>
  <c r="OX9" i="12"/>
  <c r="PH11" i="12"/>
  <c r="PR12" i="12"/>
  <c r="QF14" i="12"/>
  <c r="PN17" i="12"/>
  <c r="QK17" i="12"/>
  <c r="QD18" i="12"/>
  <c r="PV19" i="12"/>
  <c r="OY20" i="12"/>
  <c r="QF20" i="12"/>
  <c r="QC21" i="12"/>
  <c r="LA22" i="12"/>
  <c r="PU22" i="12"/>
  <c r="OX23" i="12"/>
  <c r="QD23" i="12"/>
  <c r="PW24" i="12"/>
  <c r="PT25" i="12"/>
  <c r="PM26" i="12"/>
  <c r="PF27" i="12"/>
  <c r="LB27" i="12"/>
  <c r="PV27" i="12"/>
  <c r="QA28" i="12"/>
  <c r="PL28" i="12"/>
  <c r="OW23" i="12"/>
  <c r="PC5" i="12"/>
  <c r="PU7" i="12"/>
  <c r="QE9" i="12"/>
  <c r="PA12" i="12"/>
  <c r="PT14" i="12"/>
  <c r="PY15" i="12"/>
  <c r="QI17" i="12"/>
  <c r="QE18" i="12"/>
  <c r="PX19" i="12"/>
  <c r="KZ20" i="12"/>
  <c r="PT20" i="12"/>
  <c r="PM21" i="12"/>
  <c r="QD21" i="12"/>
  <c r="LB22" i="12"/>
  <c r="PV22" i="12"/>
  <c r="PO23" i="12"/>
  <c r="PL24" i="12"/>
  <c r="PE25" i="12"/>
  <c r="OX26" i="12"/>
  <c r="QD26" i="12"/>
  <c r="PO27" i="12"/>
  <c r="PF4" i="12"/>
  <c r="LC5" i="12"/>
  <c r="PW5" i="12"/>
  <c r="OZ7" i="12"/>
  <c r="PR8" i="12"/>
  <c r="QI9" i="12"/>
  <c r="PQ11" i="12"/>
  <c r="QH12" i="12"/>
  <c r="PK14" i="12"/>
  <c r="QC15" i="12"/>
  <c r="PF17" i="12"/>
  <c r="PO18" i="12"/>
  <c r="QE21" i="12"/>
  <c r="PP4" i="12"/>
  <c r="PI5" i="12"/>
  <c r="PA6" i="12"/>
  <c r="QH6" i="12"/>
  <c r="QA7" i="12"/>
  <c r="PT8" i="12"/>
  <c r="QJ8" i="12"/>
  <c r="PQ9" i="12"/>
  <c r="LM9" i="12"/>
  <c r="QG9" i="12"/>
  <c r="PJ10" i="12"/>
  <c r="PZ10" i="12"/>
  <c r="PB11" i="12"/>
  <c r="PS11" i="12"/>
  <c r="QI11" i="12"/>
  <c r="PL12" i="12"/>
  <c r="QB12" i="12"/>
  <c r="PH13" i="12"/>
  <c r="PY13" i="12"/>
  <c r="PA14" i="12"/>
  <c r="PR14" i="12"/>
  <c r="QH14" i="12"/>
  <c r="PJ15" i="12"/>
  <c r="QA15" i="12"/>
  <c r="KI16" i="12"/>
  <c r="PC16" i="12"/>
  <c r="PX4" i="12"/>
  <c r="PQ5" i="12"/>
  <c r="PJ6" i="12"/>
  <c r="PB7" i="12"/>
  <c r="QI7" i="12"/>
  <c r="QB8" i="12"/>
  <c r="PL4" i="12"/>
  <c r="PU5" i="12"/>
  <c r="KT6" i="12"/>
  <c r="PN6" i="12"/>
  <c r="PG7" i="12"/>
  <c r="OY8" i="12"/>
  <c r="PM9" i="12"/>
  <c r="PE10" i="12"/>
  <c r="OX11" i="12"/>
  <c r="QE11" i="12"/>
  <c r="PX12" i="12"/>
  <c r="QK13" i="12"/>
  <c r="QD14" i="12"/>
  <c r="PW15" i="12"/>
  <c r="PO16" i="12"/>
  <c r="PL17" i="12"/>
  <c r="PM4" i="12"/>
  <c r="PF5" i="12"/>
  <c r="KU6" i="12"/>
  <c r="PO6" i="12"/>
  <c r="PH7" i="12"/>
  <c r="OZ8" i="12"/>
  <c r="QK8" i="12"/>
  <c r="QD9" i="12"/>
  <c r="PW10" i="12"/>
  <c r="PP11" i="12"/>
  <c r="PM12" i="12"/>
  <c r="PV13" i="12"/>
  <c r="PO14" i="12"/>
  <c r="PG15" i="12"/>
  <c r="KF16" i="12"/>
  <c r="OZ16" i="12"/>
  <c r="QK16" i="12"/>
  <c r="QD17" i="12"/>
  <c r="KL18" i="12"/>
  <c r="PF18" i="12"/>
  <c r="QA4" i="12"/>
  <c r="PX5" i="12"/>
  <c r="PQ6" i="12"/>
  <c r="PJ7" i="12"/>
  <c r="PS8" i="12"/>
  <c r="PL9" i="12"/>
  <c r="PI10" i="12"/>
  <c r="PA11" i="12"/>
  <c r="QH11" i="12"/>
  <c r="QA12" i="12"/>
  <c r="PT13" i="12"/>
  <c r="QG14" i="12"/>
  <c r="PZ15" i="12"/>
  <c r="PS16" i="12"/>
  <c r="PK17" i="12"/>
  <c r="PH18" i="12"/>
  <c r="KG19" i="12"/>
  <c r="PA19" i="12"/>
  <c r="QH19" i="12"/>
  <c r="QA20" i="12"/>
  <c r="QJ21" i="12"/>
  <c r="QG22" i="12"/>
  <c r="PY23" i="12"/>
  <c r="PR24" i="12"/>
  <c r="PK25" i="12"/>
  <c r="PH26" i="12"/>
  <c r="KW27" i="12"/>
  <c r="PQ27" i="12"/>
  <c r="PJ28" i="12"/>
  <c r="OW9" i="12"/>
  <c r="QE28" i="12"/>
  <c r="OW27" i="12"/>
  <c r="PG5" i="12"/>
  <c r="QG7" i="12"/>
  <c r="OY10" i="12"/>
  <c r="QA13" i="12"/>
  <c r="PE16" i="12"/>
  <c r="LD18" i="12"/>
  <c r="PX18" i="12"/>
  <c r="KS18" i="12"/>
  <c r="PM18" i="12"/>
  <c r="PF19" i="12"/>
  <c r="PO20" i="12"/>
  <c r="PL21" i="12"/>
  <c r="PE22" i="12"/>
  <c r="PN23" i="12"/>
  <c r="PG24" i="12"/>
  <c r="OZ25" i="12"/>
  <c r="QK25" i="12"/>
  <c r="QC26" i="12"/>
  <c r="OY28" i="12"/>
  <c r="OW26" i="12"/>
  <c r="PL6" i="12"/>
  <c r="PV8" i="12"/>
  <c r="OZ11" i="12"/>
  <c r="PJ13" i="12"/>
  <c r="QD16" i="12"/>
  <c r="PN18" i="12"/>
  <c r="KM19" i="12"/>
  <c r="PG19" i="12"/>
  <c r="OZ20" i="12"/>
  <c r="QK20" i="12"/>
  <c r="PF22" i="12"/>
  <c r="OY23" i="12"/>
  <c r="QF23" i="12"/>
  <c r="QB24" i="12"/>
  <c r="PU25" i="12"/>
  <c r="PN26" i="12"/>
  <c r="QF28" i="12"/>
  <c r="PE20" i="12"/>
  <c r="QF4" i="12"/>
  <c r="LE5" i="12"/>
  <c r="PY5" i="12"/>
  <c r="PR6" i="12"/>
  <c r="PK7" i="12"/>
  <c r="PC8" i="12"/>
  <c r="OZ4" i="12"/>
  <c r="PT4" i="12"/>
  <c r="QJ4" i="12"/>
  <c r="PM5" i="12"/>
  <c r="LI5" i="12"/>
  <c r="QC5" i="12"/>
  <c r="PF6" i="12"/>
  <c r="LB6" i="12"/>
  <c r="PV6" i="12"/>
  <c r="OX7" i="12"/>
  <c r="PO7" i="12"/>
  <c r="QE7" i="12"/>
  <c r="PH8" i="12"/>
  <c r="PX8" i="12"/>
  <c r="PY9" i="12"/>
  <c r="PA10" i="12"/>
  <c r="PR10" i="12"/>
  <c r="QH10" i="12"/>
  <c r="PK11" i="12"/>
  <c r="QA11" i="12"/>
  <c r="PC12" i="12"/>
  <c r="PT12" i="12"/>
  <c r="QJ12" i="12"/>
  <c r="PQ13" i="12"/>
  <c r="QG13" i="12"/>
  <c r="PI14" i="12"/>
  <c r="PZ14" i="12"/>
  <c r="PB15" i="12"/>
  <c r="PS15" i="12"/>
  <c r="QI15" i="12"/>
  <c r="PK16" i="12"/>
  <c r="QB16" i="12"/>
  <c r="PH17" i="12"/>
  <c r="PY17" i="12"/>
  <c r="PI4" i="12"/>
  <c r="PY4" i="12"/>
  <c r="PB5" i="12"/>
  <c r="KX5" i="12"/>
  <c r="PR5" i="12"/>
  <c r="QH5" i="12"/>
  <c r="PK6" i="12"/>
  <c r="QA6" i="12"/>
  <c r="PC7" i="12"/>
  <c r="PT7" i="12"/>
  <c r="QJ7" i="12"/>
  <c r="PQ8" i="12"/>
  <c r="QG8" i="12"/>
  <c r="PJ9" i="12"/>
  <c r="PZ9" i="12"/>
  <c r="PB10" i="12"/>
  <c r="PS10" i="12"/>
  <c r="QI10" i="12"/>
  <c r="PL11" i="12"/>
  <c r="QB11" i="12"/>
  <c r="PH12" i="12"/>
  <c r="PY12" i="12"/>
  <c r="PA13" i="12"/>
  <c r="PR13" i="12"/>
  <c r="QH13" i="12"/>
  <c r="PJ14" i="12"/>
  <c r="QA14" i="12"/>
  <c r="PC15" i="12"/>
  <c r="PT15" i="12"/>
  <c r="QJ15" i="12"/>
  <c r="PP16" i="12"/>
  <c r="QG16" i="12"/>
  <c r="PI17" i="12"/>
  <c r="PZ17" i="12"/>
  <c r="PB18" i="12"/>
  <c r="PG4" i="12"/>
  <c r="PW4" i="12"/>
  <c r="OY5" i="12"/>
  <c r="PT5" i="12"/>
  <c r="QJ5" i="12"/>
  <c r="PM6" i="12"/>
  <c r="QC6" i="12"/>
  <c r="PF7" i="12"/>
  <c r="PV7" i="12"/>
  <c r="OX8" i="12"/>
  <c r="PO8" i="12"/>
  <c r="QE8" i="12"/>
  <c r="PH9" i="12"/>
  <c r="PX9" i="12"/>
  <c r="OZ10" i="12"/>
  <c r="PU10" i="12"/>
  <c r="QK10" i="12"/>
  <c r="PN11" i="12"/>
  <c r="QD11" i="12"/>
  <c r="PF12" i="12"/>
  <c r="PW12" i="12"/>
  <c r="OY13" i="12"/>
  <c r="PP13" i="12"/>
  <c r="QF13" i="12"/>
  <c r="PL14" i="12"/>
  <c r="QC14" i="12"/>
  <c r="PE15" i="12"/>
  <c r="PV15" i="12"/>
  <c r="OX16" i="12"/>
  <c r="PN16" i="12"/>
  <c r="QE16" i="12"/>
  <c r="PG17" i="12"/>
  <c r="PX17" i="12"/>
  <c r="OZ18" i="12"/>
  <c r="PU18" i="12"/>
  <c r="QK18" i="12"/>
  <c r="PM19" i="12"/>
  <c r="QD19" i="12"/>
  <c r="PF20" i="12"/>
  <c r="PV20" i="12"/>
  <c r="OY21" i="12"/>
  <c r="PO21" i="12"/>
  <c r="QF21" i="12"/>
  <c r="KR22" i="12"/>
  <c r="PL22" i="12"/>
  <c r="QC22" i="12"/>
  <c r="PE23" i="12"/>
  <c r="PU23" i="12"/>
  <c r="OX24" i="12"/>
  <c r="PN24" i="12"/>
  <c r="QD24" i="12"/>
  <c r="PG25" i="12"/>
  <c r="PW25" i="12"/>
  <c r="OZ26" i="12"/>
  <c r="PT26" i="12"/>
  <c r="QK26" i="12"/>
  <c r="KS27" i="12"/>
  <c r="PM27" i="12"/>
  <c r="QC27" i="12"/>
  <c r="PF28" i="12"/>
  <c r="PV28" i="12"/>
  <c r="OW5" i="12"/>
  <c r="OW21" i="12"/>
  <c r="PW28" i="12"/>
  <c r="OW22" i="12"/>
  <c r="PH28" i="12"/>
  <c r="OW15" i="12"/>
  <c r="KD5" i="12"/>
  <c r="OX5" i="12"/>
  <c r="PP6" i="12"/>
  <c r="PQ7" i="12"/>
  <c r="PZ8" i="12"/>
  <c r="QA9" i="12"/>
  <c r="QJ10" i="12"/>
  <c r="PE12" i="12"/>
  <c r="PO13" i="12"/>
  <c r="PP14" i="12"/>
  <c r="LM15" i="12"/>
  <c r="QG15" i="12"/>
  <c r="PB17" i="12"/>
  <c r="PK18" i="12"/>
  <c r="QG17" i="12"/>
  <c r="KO18" i="12"/>
  <c r="PI18" i="12"/>
  <c r="PZ18" i="12"/>
  <c r="KH19" i="12"/>
  <c r="PB19" i="12"/>
  <c r="KX19" i="12"/>
  <c r="PR19" i="12"/>
  <c r="LO19" i="12"/>
  <c r="QI19" i="12"/>
  <c r="PK20" i="12"/>
  <c r="LH20" i="12"/>
  <c r="QB20" i="12"/>
  <c r="PH21" i="12"/>
  <c r="PX21" i="12"/>
  <c r="KG22" i="12"/>
  <c r="PA22" i="12"/>
  <c r="KW22" i="12"/>
  <c r="PQ22" i="12"/>
  <c r="QH22" i="12"/>
  <c r="PJ23" i="12"/>
  <c r="PZ23" i="12"/>
  <c r="PC24" i="12"/>
  <c r="PS24" i="12"/>
  <c r="QJ24" i="12"/>
  <c r="PP25" i="12"/>
  <c r="QF25" i="12"/>
  <c r="PI26" i="12"/>
  <c r="PY26" i="12"/>
  <c r="PB27" i="12"/>
  <c r="KX27" i="12"/>
  <c r="PR27" i="12"/>
  <c r="QH27" i="12"/>
  <c r="PS28" i="12"/>
  <c r="OW18" i="12"/>
  <c r="LK27" i="12"/>
  <c r="QE27" i="12"/>
  <c r="OW11" i="12"/>
  <c r="QH4" i="12"/>
  <c r="OY6" i="12"/>
  <c r="PI7" i="12"/>
  <c r="PJ8" i="12"/>
  <c r="PW9" i="12"/>
  <c r="PX10" i="12"/>
  <c r="LI11" i="12"/>
  <c r="QC11" i="12"/>
  <c r="OX13" i="12"/>
  <c r="PG14" i="12"/>
  <c r="PQ15" i="12"/>
  <c r="PQ16" i="12"/>
  <c r="PW17" i="12"/>
  <c r="QB18" i="12"/>
  <c r="QA18" i="12"/>
  <c r="PC19" i="12"/>
  <c r="PS19" i="12"/>
  <c r="QJ19" i="12"/>
  <c r="PP20" i="12"/>
  <c r="QG20" i="12"/>
  <c r="PI21" i="12"/>
  <c r="PY21" i="12"/>
  <c r="PB22" i="12"/>
  <c r="PR22" i="12"/>
  <c r="QI22" i="12"/>
  <c r="PK23" i="12"/>
  <c r="QA23" i="12"/>
  <c r="PH24" i="12"/>
  <c r="LD24" i="12"/>
  <c r="PX24" i="12"/>
  <c r="PA25" i="12"/>
  <c r="PQ25" i="12"/>
  <c r="QG25" i="12"/>
  <c r="PJ26" i="12"/>
  <c r="LF26" i="12"/>
  <c r="PZ26" i="12"/>
  <c r="PC27" i="12"/>
  <c r="PT28" i="12"/>
  <c r="PK5" i="12"/>
  <c r="LD6" i="12"/>
  <c r="PX6" i="12"/>
  <c r="QK7" i="12"/>
  <c r="PS9" i="12"/>
  <c r="QF10" i="12"/>
  <c r="PV12" i="12"/>
  <c r="OY14" i="12"/>
  <c r="PL15" i="12"/>
  <c r="PZ16" i="12"/>
  <c r="KI18" i="12"/>
  <c r="PC18" i="12"/>
  <c r="LE19" i="12"/>
  <c r="PY19" i="12"/>
  <c r="PJ21" i="12"/>
  <c r="LP22" i="12"/>
  <c r="QJ22" i="12"/>
  <c r="PU24" i="12"/>
  <c r="KZ19" i="12"/>
  <c r="PT19" i="12"/>
  <c r="PU20" i="12"/>
  <c r="PZ21" i="12"/>
  <c r="QA22" i="12"/>
  <c r="QK23" i="12"/>
  <c r="KR27" i="12"/>
  <c r="PL27" i="12"/>
  <c r="QG19" i="12"/>
  <c r="QD20" i="12"/>
  <c r="QI21" i="12"/>
  <c r="PH23" i="12"/>
  <c r="PM24" i="12"/>
  <c r="PL19" i="12"/>
  <c r="PB25" i="12"/>
  <c r="PR25" i="12"/>
  <c r="QI25" i="12"/>
  <c r="PK26" i="12"/>
  <c r="QA26" i="12"/>
  <c r="KN27" i="12"/>
  <c r="PH27" i="12"/>
  <c r="LH27" i="12"/>
  <c r="QB27" i="12"/>
  <c r="PE28" i="12"/>
  <c r="PU28" i="12"/>
  <c r="LI19" i="12"/>
  <c r="QC19" i="12"/>
  <c r="QH20" i="12"/>
  <c r="OY22" i="12"/>
  <c r="OZ23" i="12"/>
  <c r="PI24" i="12"/>
  <c r="OW8" i="12"/>
  <c r="PA20" i="12"/>
  <c r="PB21" i="12"/>
  <c r="PK22" i="12"/>
  <c r="PT23" i="12"/>
  <c r="PY24" i="12"/>
  <c r="KG28" i="12"/>
  <c r="PA28" i="12"/>
  <c r="PF25" i="12"/>
  <c r="PV25" i="12"/>
  <c r="OY26" i="12"/>
  <c r="PO26" i="12"/>
  <c r="QE26" i="12"/>
  <c r="PP27" i="12"/>
  <c r="KC28" i="12"/>
  <c r="OW28" i="12"/>
  <c r="PI28" i="12"/>
  <c r="PY28" i="12"/>
  <c r="PT16" i="12"/>
  <c r="QJ16" i="12"/>
  <c r="PP17" i="12"/>
  <c r="PA4" i="12"/>
  <c r="PQ4" i="12"/>
  <c r="QG4" i="12"/>
  <c r="KP5" i="12"/>
  <c r="PJ5" i="12"/>
  <c r="PZ5" i="12"/>
  <c r="PC6" i="12"/>
  <c r="PS6" i="12"/>
  <c r="QI6" i="12"/>
  <c r="PL7" i="12"/>
  <c r="QB7" i="12"/>
  <c r="KO8" i="12"/>
  <c r="PI8" i="12"/>
  <c r="LE8" i="12"/>
  <c r="PY8" i="12"/>
  <c r="PA9" i="12"/>
  <c r="PR9" i="12"/>
  <c r="QH9" i="12"/>
  <c r="PK10" i="12"/>
  <c r="QA10" i="12"/>
  <c r="PC11" i="12"/>
  <c r="PT11" i="12"/>
  <c r="QJ11" i="12"/>
  <c r="PQ12" i="12"/>
  <c r="QG12" i="12"/>
  <c r="PI13" i="12"/>
  <c r="PZ13" i="12"/>
  <c r="PB14" i="12"/>
  <c r="PS14" i="12"/>
  <c r="QI14" i="12"/>
  <c r="PK15" i="12"/>
  <c r="QB15" i="12"/>
  <c r="PH16" i="12"/>
  <c r="PY16" i="12"/>
  <c r="PA17" i="12"/>
  <c r="PQ17" i="12"/>
  <c r="QH17" i="12"/>
  <c r="PJ18" i="12"/>
  <c r="OY4" i="12"/>
  <c r="PO4" i="12"/>
  <c r="QE4" i="12"/>
  <c r="KR5" i="12"/>
  <c r="PL5" i="12"/>
  <c r="QB5" i="12"/>
  <c r="PE6" i="12"/>
  <c r="PU6" i="12"/>
  <c r="QK6" i="12"/>
  <c r="PN7" i="12"/>
  <c r="QD7" i="12"/>
  <c r="PG8" i="12"/>
  <c r="PW8" i="12"/>
  <c r="OY9" i="12"/>
  <c r="PP9" i="12"/>
  <c r="QF9" i="12"/>
  <c r="PM10" i="12"/>
  <c r="QC10" i="12"/>
  <c r="KK11" i="12"/>
  <c r="PE11" i="12"/>
  <c r="PV11" i="12"/>
  <c r="OX12" i="12"/>
  <c r="PO12" i="12"/>
  <c r="QE12" i="12"/>
  <c r="PG13" i="12"/>
  <c r="PX13" i="12"/>
  <c r="KF14" i="12"/>
  <c r="OZ14" i="12"/>
  <c r="PU14" i="12"/>
  <c r="QK14" i="12"/>
  <c r="PM15" i="12"/>
  <c r="QD15" i="12"/>
  <c r="PF16" i="12"/>
  <c r="PW16" i="12"/>
  <c r="OY17" i="12"/>
  <c r="PO17" i="12"/>
  <c r="QF17" i="12"/>
  <c r="PL18" i="12"/>
  <c r="QC18" i="12"/>
  <c r="PE19" i="12"/>
  <c r="LA19" i="12"/>
  <c r="PU19" i="12"/>
  <c r="OX20" i="12"/>
  <c r="PN20" i="12"/>
  <c r="QE20" i="12"/>
  <c r="PG21" i="12"/>
  <c r="PW21" i="12"/>
  <c r="OZ22" i="12"/>
  <c r="PT22" i="12"/>
  <c r="LQ22" i="12"/>
  <c r="QK22" i="12"/>
  <c r="PM23" i="12"/>
  <c r="QC23" i="12"/>
  <c r="KL24" i="12"/>
  <c r="PF24" i="12"/>
  <c r="PV24" i="12"/>
  <c r="OY25" i="12"/>
  <c r="PO25" i="12"/>
  <c r="QE25" i="12"/>
  <c r="PL26" i="12"/>
  <c r="QB26" i="12"/>
  <c r="KK27" i="12"/>
  <c r="PE27" i="12"/>
  <c r="LA27" i="12"/>
  <c r="PU27" i="12"/>
  <c r="OX28" i="12"/>
  <c r="PN28" i="12"/>
  <c r="QD28" i="12"/>
  <c r="OW13" i="12"/>
  <c r="KM28" i="12"/>
  <c r="PG28" i="12"/>
  <c r="KC6" i="12"/>
  <c r="OW6" i="12"/>
  <c r="PW27" i="12"/>
  <c r="LH28" i="12"/>
  <c r="QB28" i="12"/>
  <c r="PN4" i="12"/>
  <c r="PS5" i="12"/>
  <c r="LL6" i="12"/>
  <c r="QF6" i="12"/>
  <c r="PF8" i="12"/>
  <c r="PG9" i="12"/>
  <c r="PL10" i="12"/>
  <c r="PY11" i="12"/>
  <c r="QD12" i="12"/>
  <c r="QE13" i="12"/>
  <c r="PH15" i="12"/>
  <c r="PV16" i="12"/>
  <c r="QA17" i="12"/>
  <c r="QF18" i="12"/>
  <c r="PA18" i="12"/>
  <c r="PQ18" i="12"/>
  <c r="LN18" i="12"/>
  <c r="QH18" i="12"/>
  <c r="PJ19" i="12"/>
  <c r="LG19" i="12"/>
  <c r="QA19" i="12"/>
  <c r="PC20" i="12"/>
  <c r="PS20" i="12"/>
  <c r="QJ20" i="12"/>
  <c r="PP21" i="12"/>
  <c r="QG21" i="12"/>
  <c r="PI22" i="12"/>
  <c r="PY22" i="12"/>
  <c r="PB23" i="12"/>
  <c r="PR23" i="12"/>
  <c r="QI23" i="12"/>
  <c r="PK24" i="12"/>
  <c r="QA24" i="12"/>
  <c r="PH25" i="12"/>
  <c r="PX25" i="12"/>
  <c r="PA26" i="12"/>
  <c r="PQ26" i="12"/>
  <c r="QG26" i="12"/>
  <c r="KP27" i="12"/>
  <c r="PJ27" i="12"/>
  <c r="PZ27" i="12"/>
  <c r="PC28" i="12"/>
  <c r="QI28" i="12"/>
  <c r="KQ27" i="12"/>
  <c r="PK27" i="12"/>
  <c r="PX28" i="12"/>
  <c r="PJ4" i="12"/>
  <c r="PO5" i="12"/>
  <c r="QB6" i="12"/>
  <c r="QC7" i="12"/>
  <c r="QH8" i="12"/>
  <c r="PC10" i="12"/>
  <c r="PM11" i="12"/>
  <c r="PN12" i="12"/>
  <c r="KY13" i="12"/>
  <c r="PS13" i="12"/>
  <c r="QB14" i="12"/>
  <c r="QK15" i="12"/>
  <c r="OX17" i="12"/>
  <c r="KM18" i="12"/>
  <c r="PG18" i="12"/>
  <c r="PR18" i="12"/>
  <c r="LO18" i="12"/>
  <c r="QI18" i="12"/>
  <c r="PK19" i="12"/>
  <c r="QB19" i="12"/>
  <c r="PH20" i="12"/>
  <c r="PY20" i="12"/>
  <c r="PA21" i="12"/>
  <c r="PQ21" i="12"/>
  <c r="QH21" i="12"/>
  <c r="KP22" i="12"/>
  <c r="PJ22" i="12"/>
  <c r="PZ22" i="12"/>
  <c r="PC23" i="12"/>
  <c r="PS23" i="12"/>
  <c r="QJ23" i="12"/>
  <c r="PP24" i="12"/>
  <c r="QF24" i="12"/>
  <c r="PI25" i="12"/>
  <c r="PY25" i="12"/>
  <c r="PB26" i="12"/>
  <c r="PR26" i="12"/>
  <c r="QH26" i="12"/>
  <c r="LG27" i="12"/>
  <c r="QA27" i="12"/>
  <c r="KC19" i="12"/>
  <c r="OW19" i="12"/>
  <c r="PR4" i="12"/>
  <c r="QI5" i="12"/>
  <c r="PM7" i="12"/>
  <c r="LJ8" i="12"/>
  <c r="QD8" i="12"/>
  <c r="PG10" i="12"/>
  <c r="QK11" i="12"/>
  <c r="PF13" i="12"/>
  <c r="PX14" i="12"/>
  <c r="PA16" i="12"/>
  <c r="PR17" i="12"/>
  <c r="LP18" i="12"/>
  <c r="QJ18" i="12"/>
  <c r="PQ20" i="12"/>
  <c r="PC22" i="12"/>
  <c r="QB23" i="12"/>
  <c r="OW16" i="12"/>
  <c r="LQ19" i="12"/>
  <c r="QK19" i="12"/>
  <c r="PF21" i="12"/>
  <c r="PG22" i="12"/>
  <c r="PL23" i="12"/>
  <c r="PQ24" i="12"/>
  <c r="OW20" i="12"/>
  <c r="PM20" i="12"/>
  <c r="PN21" i="12"/>
  <c r="KY22" i="12"/>
  <c r="PS22" i="12"/>
  <c r="QG23" i="12"/>
  <c r="OW12" i="12"/>
  <c r="LN24" i="12"/>
  <c r="QH24" i="12"/>
  <c r="PJ25" i="12"/>
  <c r="PZ25" i="12"/>
  <c r="PC26" i="12"/>
  <c r="PS26" i="12"/>
  <c r="QJ26" i="12"/>
  <c r="PT27" i="12"/>
  <c r="QF27" i="12"/>
  <c r="PM28" i="12"/>
  <c r="QC28" i="12"/>
  <c r="OZ9" i="12"/>
  <c r="PU9" i="12"/>
  <c r="QK9" i="12"/>
  <c r="PN10" i="12"/>
  <c r="QD10" i="12"/>
  <c r="PF11" i="12"/>
  <c r="PW11" i="12"/>
  <c r="OY12" i="12"/>
  <c r="PP12" i="12"/>
  <c r="QF12" i="12"/>
  <c r="PM13" i="12"/>
  <c r="QC13" i="12"/>
  <c r="PE14" i="12"/>
  <c r="PV14" i="12"/>
  <c r="OX15" i="12"/>
  <c r="PN15" i="12"/>
  <c r="QE15" i="12"/>
  <c r="PG16" i="12"/>
  <c r="PX16" i="12"/>
  <c r="OZ17" i="12"/>
  <c r="PU17" i="12"/>
  <c r="PE4" i="12"/>
  <c r="PU4" i="12"/>
  <c r="QK4" i="12"/>
  <c r="PN5" i="12"/>
  <c r="QD5" i="12"/>
  <c r="PG6" i="12"/>
  <c r="PW6" i="12"/>
  <c r="OY7" i="12"/>
  <c r="KV7" i="12"/>
  <c r="PP7" i="12"/>
  <c r="QF7" i="12"/>
  <c r="PM8" i="12"/>
  <c r="QC8" i="12"/>
  <c r="PE9" i="12"/>
  <c r="PV9" i="12"/>
  <c r="OX10" i="12"/>
  <c r="PO10" i="12"/>
  <c r="QE10" i="12"/>
  <c r="PG11" i="12"/>
  <c r="PX11" i="12"/>
  <c r="OZ12" i="12"/>
  <c r="PU12" i="12"/>
  <c r="QK12" i="12"/>
  <c r="PN13" i="12"/>
  <c r="QD13" i="12"/>
  <c r="PF14" i="12"/>
  <c r="PW14" i="12"/>
  <c r="OY15" i="12"/>
  <c r="PP15" i="12"/>
  <c r="QF15" i="12"/>
  <c r="PL16" i="12"/>
  <c r="QC16" i="12"/>
  <c r="PE17" i="12"/>
  <c r="PV17" i="12"/>
  <c r="KD18" i="12"/>
  <c r="OX18" i="12"/>
  <c r="PC4" i="12"/>
  <c r="PS4" i="12"/>
  <c r="QI4" i="12"/>
  <c r="PP5" i="12"/>
  <c r="LL5" i="12"/>
  <c r="QF5" i="12"/>
  <c r="KO6" i="12"/>
  <c r="PI6" i="12"/>
  <c r="PY6" i="12"/>
  <c r="PA7" i="12"/>
  <c r="PR7" i="12"/>
  <c r="QH7" i="12"/>
  <c r="KQ8" i="12"/>
  <c r="PK8" i="12"/>
  <c r="LG8" i="12"/>
  <c r="QA8" i="12"/>
  <c r="PC9" i="12"/>
  <c r="PT9" i="12"/>
  <c r="QJ9" i="12"/>
  <c r="PQ10" i="12"/>
  <c r="QG10" i="12"/>
  <c r="PJ11" i="12"/>
  <c r="PZ11" i="12"/>
  <c r="PB12" i="12"/>
  <c r="PS12" i="12"/>
  <c r="QI12" i="12"/>
  <c r="PL13" i="12"/>
  <c r="QB13" i="12"/>
  <c r="PH14" i="12"/>
  <c r="PY14" i="12"/>
  <c r="PA15" i="12"/>
  <c r="PR15" i="12"/>
  <c r="LN15" i="12"/>
  <c r="QH15" i="12"/>
  <c r="PJ16" i="12"/>
  <c r="QA16" i="12"/>
  <c r="PC17" i="12"/>
  <c r="PT17" i="12"/>
  <c r="QJ17" i="12"/>
  <c r="PP18" i="12"/>
  <c r="QG18" i="12"/>
  <c r="PI19" i="12"/>
  <c r="PZ19" i="12"/>
  <c r="KH20" i="12"/>
  <c r="PB20" i="12"/>
  <c r="PR20" i="12"/>
  <c r="QI20" i="12"/>
  <c r="PK21" i="12"/>
  <c r="QB21" i="12"/>
  <c r="PH22" i="12"/>
  <c r="PX22" i="12"/>
  <c r="PA23" i="12"/>
  <c r="PQ23" i="12"/>
  <c r="QH23" i="12"/>
  <c r="PJ24" i="12"/>
  <c r="LF24" i="12"/>
  <c r="PZ24" i="12"/>
  <c r="PC25" i="12"/>
  <c r="PS25" i="12"/>
  <c r="QJ25" i="12"/>
  <c r="PP26" i="12"/>
  <c r="QF26" i="12"/>
  <c r="PI27" i="12"/>
  <c r="PY27" i="12"/>
  <c r="PB28" i="12"/>
  <c r="PR28" i="12"/>
  <c r="QH28" i="12"/>
  <c r="OW17" i="12"/>
  <c r="PO28" i="12"/>
  <c r="OW14" i="12"/>
  <c r="LO27" i="12"/>
  <c r="QI27" i="12"/>
  <c r="OW7" i="12"/>
  <c r="PZ4" i="12"/>
  <c r="LK5" i="12"/>
  <c r="QE5" i="12"/>
  <c r="PE7" i="12"/>
  <c r="KT8" i="12"/>
  <c r="PN8" i="12"/>
  <c r="KU9" i="12"/>
  <c r="PO9" i="12"/>
  <c r="QB10" i="12"/>
  <c r="QG11" i="12"/>
  <c r="PB13" i="12"/>
  <c r="KI14" i="12"/>
  <c r="PC14" i="12"/>
  <c r="PU15" i="12"/>
  <c r="QH16" i="12"/>
  <c r="KE18" i="12"/>
  <c r="OY18" i="12"/>
  <c r="QC17" i="12"/>
  <c r="KK18" i="12"/>
  <c r="PE18" i="12"/>
  <c r="PV18" i="12"/>
  <c r="OX19" i="12"/>
  <c r="PN19" i="12"/>
  <c r="LK19" i="12"/>
  <c r="QE19" i="12"/>
  <c r="PG20" i="12"/>
  <c r="PW20" i="12"/>
  <c r="OZ21" i="12"/>
  <c r="PT21" i="12"/>
  <c r="QK21" i="12"/>
  <c r="KS22" i="12"/>
  <c r="PM22" i="12"/>
  <c r="LJ22" i="12"/>
  <c r="QD22" i="12"/>
  <c r="PF23" i="12"/>
  <c r="PV23" i="12"/>
  <c r="OY24" i="12"/>
  <c r="KU24" i="12"/>
  <c r="PO24" i="12"/>
  <c r="QE24" i="12"/>
  <c r="PL25" i="12"/>
  <c r="QB25" i="12"/>
  <c r="PE26" i="12"/>
  <c r="PU26" i="12"/>
  <c r="OX27" i="12"/>
  <c r="PN27" i="12"/>
  <c r="QD27" i="12"/>
  <c r="KQ28" i="12"/>
  <c r="PK28" i="12"/>
  <c r="OW10" i="12"/>
  <c r="PS27" i="12"/>
  <c r="LP28" i="12"/>
  <c r="QJ28" i="12"/>
  <c r="PV4" i="12"/>
  <c r="QA5" i="12"/>
  <c r="QJ6" i="12"/>
  <c r="PA8" i="12"/>
  <c r="PK9" i="12"/>
  <c r="PP10" i="12"/>
  <c r="PU11" i="12"/>
  <c r="PZ12" i="12"/>
  <c r="QI13" i="12"/>
  <c r="OZ15" i="12"/>
  <c r="PI16" i="12"/>
  <c r="PJ17" i="12"/>
  <c r="KY18" i="12"/>
  <c r="PS18" i="12"/>
  <c r="LC18" i="12"/>
  <c r="PW18" i="12"/>
  <c r="KE19" i="12"/>
  <c r="OY19" i="12"/>
  <c r="PO19" i="12"/>
  <c r="QF19" i="12"/>
  <c r="PL20" i="12"/>
  <c r="QC20" i="12"/>
  <c r="PE21" i="12"/>
  <c r="PU21" i="12"/>
  <c r="KD22" i="12"/>
  <c r="OX22" i="12"/>
  <c r="KT22" i="12"/>
  <c r="PN22" i="12"/>
  <c r="QE22" i="12"/>
  <c r="PG23" i="12"/>
  <c r="PW23" i="12"/>
  <c r="OZ24" i="12"/>
  <c r="PT24" i="12"/>
  <c r="QK24" i="12"/>
  <c r="PM25" i="12"/>
  <c r="QC25" i="12"/>
  <c r="PF26" i="12"/>
  <c r="PV26" i="12"/>
  <c r="KE27" i="12"/>
  <c r="OY27" i="12"/>
  <c r="OZ28" i="12"/>
  <c r="QD4" i="12"/>
  <c r="PH6" i="12"/>
  <c r="PY7" i="12"/>
  <c r="PB9" i="12"/>
  <c r="KZ10" i="12"/>
  <c r="PT10" i="12"/>
  <c r="PI12" i="12"/>
  <c r="PW13" i="12"/>
  <c r="QJ14" i="12"/>
  <c r="PM16" i="12"/>
  <c r="QE17" i="12"/>
  <c r="KV19" i="12"/>
  <c r="PP19" i="12"/>
  <c r="OX21" i="12"/>
  <c r="PW22" i="12"/>
  <c r="PA24" i="12"/>
  <c r="OZ19" i="12"/>
  <c r="PI20" i="12"/>
  <c r="PR21" i="12"/>
  <c r="PO22" i="12"/>
  <c r="PX23" i="12"/>
  <c r="QC24" i="12"/>
  <c r="KN19" i="12"/>
  <c r="PH19" i="12"/>
  <c r="PZ20" i="12"/>
  <c r="PV21" i="12"/>
  <c r="QF22" i="12"/>
  <c r="PE24" i="12"/>
  <c r="OW24" i="12"/>
  <c r="OX25" i="12"/>
  <c r="PN25" i="12"/>
  <c r="QD25" i="12"/>
  <c r="PG26" i="12"/>
  <c r="PW26" i="12"/>
  <c r="KF27" i="12"/>
  <c r="OZ27" i="12"/>
  <c r="PX27" i="12"/>
  <c r="LQ27" i="12"/>
  <c r="QK27" i="12"/>
  <c r="KW28" i="12"/>
  <c r="PQ28" i="12"/>
  <c r="QG28" i="12"/>
  <c r="IX29" i="12"/>
  <c r="JC29" i="12"/>
  <c r="JS29" i="12"/>
  <c r="JH29" i="12"/>
  <c r="IZ29" i="12"/>
  <c r="JG29" i="12"/>
  <c r="JW29" i="12"/>
  <c r="IO29" i="12"/>
  <c r="JE29" i="12"/>
  <c r="JU29" i="12"/>
  <c r="JX29" i="12"/>
  <c r="JP29" i="12"/>
  <c r="JT29" i="12"/>
  <c r="JN29" i="12"/>
  <c r="LC3" i="12"/>
  <c r="JA29" i="12"/>
  <c r="JB29" i="12"/>
  <c r="JR29" i="12"/>
  <c r="JF29" i="12"/>
  <c r="IQ29" i="12"/>
  <c r="KA29" i="12"/>
  <c r="IS29" i="12"/>
  <c r="JI29" i="12"/>
  <c r="JY29" i="12"/>
  <c r="KB29" i="12"/>
  <c r="IR29" i="12"/>
  <c r="JQ29" i="12"/>
  <c r="LF3" i="12"/>
  <c r="JL29" i="12"/>
  <c r="IP29" i="12"/>
  <c r="JV29" i="12"/>
  <c r="JK29" i="12"/>
  <c r="IT29" i="12"/>
  <c r="JJ29" i="12"/>
  <c r="JZ29" i="12"/>
  <c r="IY29" i="12"/>
  <c r="JO29" i="12"/>
  <c r="IW29" i="12"/>
  <c r="JM29" i="12"/>
  <c r="IV29" i="12"/>
  <c r="JD29" i="12"/>
  <c r="R5" i="6" l="1"/>
  <c r="GW4" i="18"/>
  <c r="GV7" i="18"/>
  <c r="GZ7" i="18"/>
  <c r="GM15" i="18"/>
  <c r="GK3" i="18"/>
  <c r="GL4" i="18"/>
  <c r="GX4" i="18"/>
  <c r="GQ10" i="18"/>
  <c r="GO12" i="18"/>
  <c r="GN15" i="18"/>
  <c r="GS16" i="18"/>
  <c r="GJ19" i="18"/>
  <c r="GI7" i="18"/>
  <c r="GY12" i="18"/>
  <c r="HC12" i="18"/>
  <c r="GT16" i="18"/>
  <c r="HB14" i="18"/>
  <c r="GR4" i="18"/>
  <c r="GU3" i="18"/>
  <c r="HA5" i="18"/>
  <c r="GP20" i="18"/>
  <c r="ET12" i="18"/>
  <c r="EZ9" i="18"/>
  <c r="FK12" i="18"/>
  <c r="FG3" i="18"/>
  <c r="FH13" i="18"/>
  <c r="ES3" i="18"/>
  <c r="EW13" i="18"/>
  <c r="FI19" i="18"/>
  <c r="EU9" i="18"/>
  <c r="FD15" i="18"/>
  <c r="FJ9" i="18"/>
  <c r="EV9" i="18"/>
  <c r="EY13" i="18"/>
  <c r="FF5" i="18"/>
  <c r="FA13" i="18"/>
  <c r="FB4" i="18"/>
  <c r="FE13" i="18"/>
  <c r="FL5" i="18"/>
  <c r="FC20" i="18"/>
  <c r="FM6" i="18"/>
  <c r="EX8" i="18"/>
  <c r="IX19" i="18"/>
  <c r="IZ15" i="18"/>
  <c r="JH5" i="18"/>
  <c r="JC3" i="18"/>
  <c r="JL12" i="18"/>
  <c r="JO5" i="18"/>
  <c r="IV4" i="18"/>
  <c r="JB12" i="18"/>
  <c r="JI20" i="18"/>
  <c r="IW12" i="18"/>
  <c r="IY15" i="18"/>
  <c r="JN13" i="18"/>
  <c r="JJ13" i="18"/>
  <c r="JE20" i="18"/>
  <c r="JM19" i="18"/>
  <c r="JG13" i="18"/>
  <c r="JD19" i="18"/>
  <c r="JK20" i="18"/>
  <c r="IU13" i="18"/>
  <c r="JA13" i="18"/>
  <c r="JF12" i="18"/>
  <c r="HI7" i="17"/>
  <c r="GV10" i="17"/>
  <c r="HE13" i="17"/>
  <c r="GZ18" i="17"/>
  <c r="HM18" i="17"/>
  <c r="HD5" i="17"/>
  <c r="GX5" i="17"/>
  <c r="HF5" i="17"/>
  <c r="HB9" i="17"/>
  <c r="HJ9" i="17"/>
  <c r="GW10" i="17"/>
  <c r="GS15" i="17"/>
  <c r="HA16" i="17"/>
  <c r="GT21" i="17"/>
  <c r="GR14" i="17"/>
  <c r="HH5" i="17"/>
  <c r="GU10" i="17"/>
  <c r="HL11" i="17"/>
  <c r="GY4" i="17"/>
  <c r="HC5" i="17"/>
  <c r="HK16" i="17"/>
  <c r="HG18" i="17"/>
  <c r="FO16" i="17"/>
  <c r="FQ7" i="17"/>
  <c r="FJ5" i="17"/>
  <c r="FA13" i="17"/>
  <c r="FE12" i="17"/>
  <c r="FD21" i="17"/>
  <c r="FL5" i="17"/>
  <c r="FI19" i="17"/>
  <c r="FB10" i="17"/>
  <c r="EZ20" i="17"/>
  <c r="FS13" i="17"/>
  <c r="FP21" i="17"/>
  <c r="FM3" i="17"/>
  <c r="FC11" i="17"/>
  <c r="FR10" i="17"/>
  <c r="FF5" i="17"/>
  <c r="FH15" i="17"/>
  <c r="FN13" i="17"/>
  <c r="FK11" i="17"/>
  <c r="FT18" i="17"/>
  <c r="FU10" i="17"/>
  <c r="FG16" i="17"/>
  <c r="OT4" i="16"/>
  <c r="OU4" i="16"/>
  <c r="PG4" i="16"/>
  <c r="OS8" i="16"/>
  <c r="PF9" i="16"/>
  <c r="PO10" i="16"/>
  <c r="OI8" i="16"/>
  <c r="OJ9" i="16"/>
  <c r="OZ9" i="16"/>
  <c r="PH9" i="16"/>
  <c r="OX18" i="16"/>
  <c r="PC19" i="16"/>
  <c r="PK19" i="16"/>
  <c r="OK22" i="16"/>
  <c r="OQ28" i="16"/>
  <c r="OA8" i="16"/>
  <c r="PD6" i="16"/>
  <c r="OO16" i="16"/>
  <c r="OL8" i="16"/>
  <c r="OY8" i="16"/>
  <c r="OM9" i="16"/>
  <c r="PE10" i="16"/>
  <c r="PL11" i="16"/>
  <c r="OG21" i="16"/>
  <c r="NY4" i="16"/>
  <c r="OR19" i="16"/>
  <c r="PM22" i="16"/>
  <c r="OP24" i="16"/>
  <c r="OW28" i="16"/>
  <c r="OC26" i="16"/>
  <c r="ON10" i="16"/>
  <c r="OV13" i="16"/>
  <c r="OH9" i="16"/>
  <c r="OF18" i="16"/>
  <c r="PA18" i="16"/>
  <c r="PN19" i="16"/>
  <c r="PJ28" i="16"/>
  <c r="NZ8" i="16"/>
  <c r="OB17" i="16"/>
  <c r="OD28" i="16"/>
  <c r="PB19" i="16"/>
  <c r="PI18" i="16"/>
  <c r="OE15" i="16"/>
  <c r="JX13" i="17"/>
  <c r="JG15" i="17"/>
  <c r="JL4" i="17"/>
  <c r="JW10" i="17"/>
  <c r="JT13" i="17"/>
  <c r="JR14" i="17"/>
  <c r="JZ5" i="17"/>
  <c r="JP11" i="17"/>
  <c r="JK16" i="17"/>
  <c r="KB18" i="17"/>
  <c r="JS11" i="17"/>
  <c r="JH18" i="17"/>
  <c r="JO9" i="17"/>
  <c r="JU5" i="17"/>
  <c r="JV5" i="17"/>
  <c r="JQ16" i="17"/>
  <c r="JI16" i="17"/>
  <c r="JM18" i="17"/>
  <c r="KA16" i="17"/>
  <c r="JJ18" i="17"/>
  <c r="JY12" i="17"/>
  <c r="JN4" i="17"/>
  <c r="LR26" i="16"/>
  <c r="LQ27" i="16"/>
  <c r="MC27" i="16"/>
  <c r="KW27" i="16"/>
  <c r="LE6" i="16"/>
  <c r="LK6" i="16"/>
  <c r="LM18" i="16"/>
  <c r="KU27" i="16"/>
  <c r="ME5" i="16"/>
  <c r="LC6" i="16"/>
  <c r="LZ7" i="16"/>
  <c r="LF9" i="16"/>
  <c r="LD9" i="16"/>
  <c r="LW27" i="16"/>
  <c r="LJ27" i="16"/>
  <c r="MB18" i="16"/>
  <c r="LV6" i="16"/>
  <c r="MG23" i="16"/>
  <c r="LY6" i="16"/>
  <c r="KV16" i="16"/>
  <c r="LA19" i="16"/>
  <c r="LS15" i="16"/>
  <c r="MD19" i="16"/>
  <c r="LH4" i="16"/>
  <c r="LO10" i="16"/>
  <c r="LL4" i="16"/>
  <c r="LG27" i="16"/>
  <c r="LT7" i="16"/>
  <c r="LP13" i="16"/>
  <c r="KX22" i="16"/>
  <c r="MF20" i="16"/>
  <c r="LI6" i="16"/>
  <c r="MA23" i="16"/>
  <c r="KZ27" i="16"/>
  <c r="LX23" i="16"/>
  <c r="KQ7" i="16"/>
  <c r="KY8" i="16"/>
  <c r="LB21" i="16"/>
  <c r="KR17" i="16"/>
  <c r="LU21" i="16"/>
  <c r="KT13" i="16"/>
  <c r="KS18" i="16"/>
  <c r="LN25" i="16"/>
  <c r="HB6" i="14"/>
  <c r="GL7" i="14"/>
  <c r="GM16" i="14"/>
  <c r="GW8" i="14"/>
  <c r="GQ15" i="14"/>
  <c r="GU15" i="14"/>
  <c r="GJ16" i="14"/>
  <c r="GT16" i="14"/>
  <c r="GN20" i="14"/>
  <c r="GY13" i="14"/>
  <c r="GR15" i="14"/>
  <c r="HA15" i="14"/>
  <c r="GO16" i="14"/>
  <c r="GK20" i="14"/>
  <c r="GV6" i="14"/>
  <c r="GS15" i="14"/>
  <c r="GP16" i="14"/>
  <c r="GZ18" i="14"/>
  <c r="GX20" i="14"/>
  <c r="GI12" i="14"/>
  <c r="HC19" i="14"/>
  <c r="TI18" i="16"/>
  <c r="TE6" i="16"/>
  <c r="TF8" i="16"/>
  <c r="TO19" i="16"/>
  <c r="TY27" i="16"/>
  <c r="SZ18" i="16"/>
  <c r="TA8" i="16"/>
  <c r="UN9" i="16"/>
  <c r="UC19" i="16"/>
  <c r="TX27" i="16"/>
  <c r="TB4" i="16"/>
  <c r="UH17" i="16"/>
  <c r="TR18" i="16"/>
  <c r="TP4" i="16"/>
  <c r="TU4" i="16"/>
  <c r="UO8" i="16"/>
  <c r="UB9" i="16"/>
  <c r="TM8" i="16"/>
  <c r="UD20" i="16"/>
  <c r="UA18" i="16"/>
  <c r="TZ3" i="16"/>
  <c r="TG18" i="16"/>
  <c r="TL6" i="16"/>
  <c r="TQ20" i="16"/>
  <c r="TT18" i="16"/>
  <c r="UI18" i="16"/>
  <c r="UM6" i="16"/>
  <c r="TN9" i="16"/>
  <c r="TC8" i="16"/>
  <c r="UJ9" i="16"/>
  <c r="UK19" i="16"/>
  <c r="TK27" i="16"/>
  <c r="TW13" i="16"/>
  <c r="UG12" i="16"/>
  <c r="TJ9" i="16"/>
  <c r="SY4" i="16"/>
  <c r="UF17" i="16"/>
  <c r="TD18" i="16"/>
  <c r="TH7" i="16"/>
  <c r="TS6" i="16"/>
  <c r="UL22" i="16"/>
  <c r="UE6" i="16"/>
  <c r="TV8" i="16"/>
  <c r="FF18" i="14"/>
  <c r="EV12" i="14"/>
  <c r="EY15" i="14"/>
  <c r="FJ16" i="14"/>
  <c r="FM12" i="14"/>
  <c r="FK13" i="14"/>
  <c r="FG20" i="14"/>
  <c r="FD6" i="14"/>
  <c r="FI7" i="14"/>
  <c r="EW17" i="14"/>
  <c r="FC6" i="14"/>
  <c r="FB16" i="14"/>
  <c r="ET20" i="14"/>
  <c r="ES18" i="14"/>
  <c r="EU12" i="14"/>
  <c r="FL5" i="14"/>
  <c r="EZ16" i="14"/>
  <c r="FE18" i="14"/>
  <c r="EX16" i="14"/>
  <c r="FH20" i="14"/>
  <c r="FA9" i="14"/>
  <c r="GK3" i="13"/>
  <c r="GQ14" i="13"/>
  <c r="GS15" i="13"/>
  <c r="GD18" i="13"/>
  <c r="FZ12" i="13"/>
  <c r="GM16" i="13"/>
  <c r="GB8" i="13"/>
  <c r="GO8" i="13"/>
  <c r="GF18" i="13"/>
  <c r="GN7" i="13"/>
  <c r="GP8" i="13"/>
  <c r="GE9" i="13"/>
  <c r="GJ9" i="13"/>
  <c r="GR9" i="13"/>
  <c r="GA17" i="13"/>
  <c r="GH3" i="13"/>
  <c r="GC9" i="13"/>
  <c r="GL9" i="13"/>
  <c r="GI16" i="13"/>
  <c r="GG6" i="13"/>
  <c r="JA16" i="14"/>
  <c r="JB20" i="14"/>
  <c r="JG18" i="14"/>
  <c r="JK15" i="14"/>
  <c r="IY16" i="14"/>
  <c r="JN20" i="14"/>
  <c r="IU16" i="14"/>
  <c r="JE6" i="14"/>
  <c r="IX7" i="14"/>
  <c r="JO15" i="14"/>
  <c r="IV12" i="14"/>
  <c r="JJ12" i="14"/>
  <c r="JL18" i="14"/>
  <c r="JD6" i="14"/>
  <c r="JC13" i="14"/>
  <c r="JH6" i="14"/>
  <c r="JI16" i="14"/>
  <c r="IW20" i="14"/>
  <c r="IZ16" i="14"/>
  <c r="JF16" i="14"/>
  <c r="JM6" i="14"/>
  <c r="D24" i="11"/>
  <c r="EY12" i="13"/>
  <c r="EQ5" i="13"/>
  <c r="FE7" i="13"/>
  <c r="EZ3" i="13"/>
  <c r="FC8" i="13"/>
  <c r="EP14" i="13"/>
  <c r="EU6" i="13"/>
  <c r="ET6" i="13"/>
  <c r="EL16" i="13"/>
  <c r="FB8" i="13"/>
  <c r="ES7" i="13"/>
  <c r="ER6" i="13"/>
  <c r="EV9" i="13"/>
  <c r="FD7" i="13"/>
  <c r="FA7" i="13"/>
  <c r="EX16" i="13"/>
  <c r="EN3" i="13"/>
  <c r="EM6" i="13"/>
  <c r="EW6" i="13"/>
  <c r="EO5" i="13"/>
  <c r="IZ6" i="13"/>
  <c r="IT19" i="13"/>
  <c r="II12" i="13"/>
  <c r="IK14" i="13"/>
  <c r="IV9" i="13"/>
  <c r="IJ14" i="13"/>
  <c r="JB8" i="13"/>
  <c r="IM4" i="13"/>
  <c r="IO12" i="13"/>
  <c r="IU6" i="13"/>
  <c r="IP5" i="13"/>
  <c r="IL5" i="13"/>
  <c r="IY14" i="13"/>
  <c r="IW7" i="13"/>
  <c r="JA14" i="13"/>
  <c r="IQ16" i="13"/>
  <c r="IR17" i="13"/>
  <c r="IS12" i="13"/>
  <c r="IN14" i="13"/>
  <c r="IX3" i="13"/>
  <c r="SH6" i="12" a="1"/>
  <c r="SH6" i="12" s="1"/>
  <c r="OQ7" i="12"/>
  <c r="NM18" i="12"/>
  <c r="OC18" i="12"/>
  <c r="OP18" i="12"/>
  <c r="OF21" i="12"/>
  <c r="NU22" i="12"/>
  <c r="OK22" i="12"/>
  <c r="OJ25" i="12"/>
  <c r="NQ26" i="12"/>
  <c r="NJ27" i="12"/>
  <c r="OL27" i="12"/>
  <c r="NV13" i="12"/>
  <c r="OO16" i="12"/>
  <c r="NZ22" i="12"/>
  <c r="NH24" i="12"/>
  <c r="NX24" i="12"/>
  <c r="OS24" i="12"/>
  <c r="OG25" i="12"/>
  <c r="NL28" i="12"/>
  <c r="NG18" i="12"/>
  <c r="OH28" i="12"/>
  <c r="NO5" i="12"/>
  <c r="NR13" i="12"/>
  <c r="OT16" i="12"/>
  <c r="NS18" i="12"/>
  <c r="OR18" i="12"/>
  <c r="NN21" i="12"/>
  <c r="OM21" i="12"/>
  <c r="OU21" i="12"/>
  <c r="OA22" i="12"/>
  <c r="ON22" i="12"/>
  <c r="NY24" i="12"/>
  <c r="OB27" i="12"/>
  <c r="NI28" i="12"/>
  <c r="NP18" i="12"/>
  <c r="NK21" i="12"/>
  <c r="NW21" i="12"/>
  <c r="OE21" i="12"/>
  <c r="NT22" i="12"/>
  <c r="OD24" i="12"/>
  <c r="OI25" i="12"/>
  <c r="KJ9" i="12"/>
  <c r="ABN3" i="12"/>
  <c r="ABP3" i="12" s="1"/>
  <c r="ABN23" i="12"/>
  <c r="ABP23" i="12" s="1"/>
  <c r="ABN10" i="12"/>
  <c r="ABP10" i="12" s="1"/>
  <c r="ABN17" i="12"/>
  <c r="ABP17" i="12" s="1"/>
  <c r="ABN14" i="12"/>
  <c r="ABP14" i="12" s="1"/>
  <c r="ABN25" i="12"/>
  <c r="ABP25" i="12" s="1"/>
  <c r="ABN20" i="12"/>
  <c r="ABP20" i="12" s="1"/>
  <c r="ABN7" i="12"/>
  <c r="ABP7" i="12" s="1"/>
  <c r="ABN8" i="12"/>
  <c r="ABP8" i="12" s="1"/>
  <c r="ABN13" i="12"/>
  <c r="ABP13" i="12" s="1"/>
  <c r="ABN16" i="12"/>
  <c r="ABP16" i="12" s="1"/>
  <c r="ABN22" i="12"/>
  <c r="ABP22" i="12" s="1"/>
  <c r="ABN6" i="12"/>
  <c r="ABP6" i="12" s="1"/>
  <c r="ABN28" i="12"/>
  <c r="ABP28" i="12" s="1"/>
  <c r="ABN12" i="12"/>
  <c r="ABP12" i="12" s="1"/>
  <c r="ABN9" i="12"/>
  <c r="ABP9" i="12" s="1"/>
  <c r="ABN11" i="12"/>
  <c r="ABP11" i="12" s="1"/>
  <c r="ABN21" i="12"/>
  <c r="ABP21" i="12" s="1"/>
  <c r="ABN26" i="12"/>
  <c r="ABP26" i="12" s="1"/>
  <c r="ABN5" i="12"/>
  <c r="ABP5" i="12" s="1"/>
  <c r="ABN15" i="12"/>
  <c r="ABP15" i="12" s="1"/>
  <c r="ABN27" i="12"/>
  <c r="ABP27" i="12" s="1"/>
  <c r="ABN4" i="12"/>
  <c r="ABP4" i="12" s="1"/>
  <c r="ABN19" i="12"/>
  <c r="ABP19" i="12" s="1"/>
  <c r="ABN18" i="12"/>
  <c r="ABP18" i="12" s="1"/>
  <c r="ABN24" i="12"/>
  <c r="ABP24" i="12" s="1"/>
  <c r="QL4" i="12"/>
  <c r="RF3" i="12"/>
  <c r="QY3" i="12"/>
  <c r="QU23" i="12"/>
  <c r="RB22" i="12"/>
  <c r="SQ22" i="12" s="1" a="1"/>
  <c r="SQ22" i="12" s="1"/>
  <c r="RL20" i="12"/>
  <c r="TA20" i="12" s="1" a="1"/>
  <c r="TA20" i="12" s="1"/>
  <c r="QT18" i="12"/>
  <c r="SI18" i="12" s="1" a="1"/>
  <c r="SI18" i="12" s="1"/>
  <c r="QW3" i="12"/>
  <c r="RH27" i="12"/>
  <c r="RC27" i="12"/>
  <c r="SR27" i="12" s="1" a="1"/>
  <c r="SR27" i="12" s="1"/>
  <c r="RT24" i="12"/>
  <c r="QN24" i="12"/>
  <c r="SC24" i="12" s="1" a="1"/>
  <c r="SC24" i="12" s="1"/>
  <c r="RV23" i="12"/>
  <c r="QL20" i="12"/>
  <c r="QR22" i="12"/>
  <c r="SG22" i="12" s="1" a="1"/>
  <c r="SG22" i="12" s="1"/>
  <c r="QP16" i="12"/>
  <c r="QV10" i="12"/>
  <c r="RP27" i="12"/>
  <c r="TE27" i="12" s="1" a="1"/>
  <c r="TE27" i="12" s="1"/>
  <c r="RX18" i="12"/>
  <c r="TM18" i="12" s="1" a="1"/>
  <c r="TM18" i="12" s="1"/>
  <c r="QR3" i="12"/>
  <c r="QZ28" i="12"/>
  <c r="SO28" i="12" s="1" a="1"/>
  <c r="SO28" i="12" s="1"/>
  <c r="RJ26" i="12"/>
  <c r="RQ25" i="12"/>
  <c r="RI21" i="12"/>
  <c r="QM19" i="12"/>
  <c r="QQ13" i="12"/>
  <c r="RO25" i="12"/>
  <c r="RW24" i="12"/>
  <c r="TL24" i="12" s="1" a="1"/>
  <c r="TL24" i="12" s="1"/>
  <c r="RA23" i="12"/>
  <c r="RY18" i="12"/>
  <c r="TN18" i="12" s="1" a="1"/>
  <c r="TN18" i="12" s="1"/>
  <c r="QY22" i="12"/>
  <c r="SN22" i="12" s="1" a="1"/>
  <c r="SN22" i="12" s="1"/>
  <c r="RW3" i="12"/>
  <c r="RF28" i="12"/>
  <c r="SU28" i="12" s="1" a="1"/>
  <c r="SU28" i="12" s="1"/>
  <c r="RM27" i="12"/>
  <c r="TB27" i="12" s="1" a="1"/>
  <c r="TB27" i="12" s="1"/>
  <c r="RS25" i="12"/>
  <c r="RK21" i="12"/>
  <c r="QW19" i="12"/>
  <c r="RG21" i="12"/>
  <c r="QO19" i="12"/>
  <c r="RE19" i="12"/>
  <c r="RR16" i="12"/>
  <c r="TG16" i="12" s="1" a="1"/>
  <c r="TG16" i="12" s="1"/>
  <c r="RU15" i="12"/>
  <c r="RZ4" i="12"/>
  <c r="RD25" i="12"/>
  <c r="QX24" i="12"/>
  <c r="QV3" i="12"/>
  <c r="QP3" i="12"/>
  <c r="RJ15" i="12"/>
  <c r="RJ3" i="12"/>
  <c r="RH3" i="12"/>
  <c r="RQ3" i="12"/>
  <c r="RT3" i="12"/>
  <c r="QN18" i="12"/>
  <c r="SC18" i="12" s="1" a="1"/>
  <c r="SC18" i="12" s="1"/>
  <c r="RQ10" i="12"/>
  <c r="TF10" i="12" s="1" a="1"/>
  <c r="TF10" i="12" s="1"/>
  <c r="RT5" i="12"/>
  <c r="TI5" i="12" s="1" a="1"/>
  <c r="TI5" i="12" s="1"/>
  <c r="RL26" i="12"/>
  <c r="QM25" i="12"/>
  <c r="RM23" i="12"/>
  <c r="RL13" i="12"/>
  <c r="RS4" i="12"/>
  <c r="RS3" i="12"/>
  <c r="QN15" i="12"/>
  <c r="RC13" i="12"/>
  <c r="RJ12" i="12"/>
  <c r="RM11" i="12"/>
  <c r="RM3" i="12"/>
  <c r="RT10" i="12"/>
  <c r="QM10" i="12"/>
  <c r="QM3" i="12"/>
  <c r="QT9" i="12"/>
  <c r="RB8" i="12"/>
  <c r="RE7" i="12"/>
  <c r="RL6" i="12"/>
  <c r="RS5" i="12"/>
  <c r="TH5" i="12" s="1" a="1"/>
  <c r="TH5" i="12" s="1"/>
  <c r="QT3" i="12"/>
  <c r="RR3" i="12"/>
  <c r="RT19" i="12"/>
  <c r="RC8" i="12"/>
  <c r="QT24" i="12"/>
  <c r="RL22" i="12"/>
  <c r="TA22" i="12" s="1" a="1"/>
  <c r="TA22" i="12" s="1"/>
  <c r="RB16" i="12"/>
  <c r="RI10" i="12"/>
  <c r="SX10" i="12" s="1" a="1"/>
  <c r="SX10" i="12" s="1"/>
  <c r="RN7" i="12"/>
  <c r="RN3" i="12"/>
  <c r="RK17" i="12"/>
  <c r="RK3" i="12"/>
  <c r="QU14" i="12"/>
  <c r="RE3" i="12"/>
  <c r="RM16" i="12"/>
  <c r="QT14" i="12"/>
  <c r="RL11" i="12"/>
  <c r="RZ9" i="12"/>
  <c r="RB28" i="12"/>
  <c r="QL16" i="12"/>
  <c r="QU13" i="12"/>
  <c r="RG4" i="12"/>
  <c r="RN25" i="12"/>
  <c r="RN20" i="12"/>
  <c r="QV18" i="12"/>
  <c r="SK18" i="12" s="1" a="1"/>
  <c r="SK18" i="12" s="1"/>
  <c r="RB11" i="12"/>
  <c r="QY4" i="12"/>
  <c r="RL27" i="12"/>
  <c r="RS28" i="12"/>
  <c r="RA26" i="12"/>
  <c r="RR23" i="12"/>
  <c r="QV21" i="12"/>
  <c r="RR18" i="12"/>
  <c r="QU16" i="12"/>
  <c r="RM13" i="12"/>
  <c r="QT11" i="12"/>
  <c r="RL8" i="12"/>
  <c r="QT6" i="12"/>
  <c r="SI6" i="12" s="1" a="1"/>
  <c r="SI6" i="12" s="1"/>
  <c r="QZ15" i="12"/>
  <c r="RY11" i="12"/>
  <c r="RQ7" i="12"/>
  <c r="QY26" i="12"/>
  <c r="RM24" i="12"/>
  <c r="TB24" i="12" s="1" a="1"/>
  <c r="TB24" i="12" s="1"/>
  <c r="QQ22" i="12"/>
  <c r="RE20" i="12"/>
  <c r="RL17" i="12"/>
  <c r="QY8" i="12"/>
  <c r="QL21" i="12"/>
  <c r="RZ26" i="12"/>
  <c r="RC24" i="12"/>
  <c r="RU21" i="12"/>
  <c r="RB19" i="12"/>
  <c r="RT16" i="12"/>
  <c r="RA14" i="12"/>
  <c r="RS11" i="12"/>
  <c r="QW9" i="12"/>
  <c r="RD8" i="12"/>
  <c r="RY5" i="12"/>
  <c r="TN5" i="12" s="1" a="1"/>
  <c r="TN5" i="12" s="1"/>
  <c r="QO25" i="12"/>
  <c r="QU19" i="12"/>
  <c r="QL27" i="12"/>
  <c r="QZ25" i="12"/>
  <c r="RW19" i="12"/>
  <c r="RV14" i="12"/>
  <c r="QP11" i="12"/>
  <c r="QY7" i="12"/>
  <c r="RM5" i="12"/>
  <c r="RZ13" i="12"/>
  <c r="RT11" i="12"/>
  <c r="QT10" i="12"/>
  <c r="QN8" i="12"/>
  <c r="RC6" i="12"/>
  <c r="SR6" i="12" s="1" a="1"/>
  <c r="SR6" i="12" s="1"/>
  <c r="RA4" i="12"/>
  <c r="QR16" i="12"/>
  <c r="QY15" i="12"/>
  <c r="RG14" i="12"/>
  <c r="RN13" i="12"/>
  <c r="RQ12" i="12"/>
  <c r="RX11" i="12"/>
  <c r="QQ11" i="12"/>
  <c r="QY10" i="12"/>
  <c r="RF9" i="12"/>
  <c r="RI8" i="12"/>
  <c r="RW6" i="12"/>
  <c r="QX5" i="12"/>
  <c r="RE23" i="12"/>
  <c r="QN27" i="12"/>
  <c r="QU26" i="12"/>
  <c r="RB25" i="12"/>
  <c r="RI24" i="12"/>
  <c r="RL23" i="12"/>
  <c r="RT22" i="12"/>
  <c r="QM22" i="12"/>
  <c r="SB22" i="12" s="1" a="1"/>
  <c r="SB22" i="12" s="1"/>
  <c r="QT21" i="12"/>
  <c r="RA20" i="12"/>
  <c r="RD19" i="12"/>
  <c r="RL18" i="12"/>
  <c r="TA18" i="12" s="1" a="1"/>
  <c r="TA18" i="12" s="1"/>
  <c r="QY17" i="12"/>
  <c r="QO15" i="12"/>
  <c r="RO12" i="12"/>
  <c r="RE10" i="12"/>
  <c r="QP8" i="12"/>
  <c r="RP5" i="12"/>
  <c r="QL7" i="12"/>
  <c r="QL14" i="12"/>
  <c r="QL17" i="12"/>
  <c r="RG28" i="12"/>
  <c r="SV28" i="12" s="1" a="1"/>
  <c r="SV28" i="12" s="1"/>
  <c r="RN27" i="12"/>
  <c r="RU26" i="12"/>
  <c r="RY25" i="12"/>
  <c r="QR25" i="12"/>
  <c r="QY24" i="12"/>
  <c r="RF23" i="12"/>
  <c r="RM22" i="12"/>
  <c r="TB22" i="12" s="1" a="1"/>
  <c r="TB22" i="12" s="1"/>
  <c r="RQ21" i="12"/>
  <c r="RX20" i="12"/>
  <c r="QQ20" i="12"/>
  <c r="SF20" i="12" s="1" a="1"/>
  <c r="SF20" i="12" s="1"/>
  <c r="QX19" i="12"/>
  <c r="SM19" i="12" s="1" a="1"/>
  <c r="SM19" i="12" s="1"/>
  <c r="RE18" i="12"/>
  <c r="ST18" i="12" s="1" a="1"/>
  <c r="ST18" i="12" s="1"/>
  <c r="RI17" i="12"/>
  <c r="RP16" i="12"/>
  <c r="RW15" i="12"/>
  <c r="TL15" i="12" s="1" a="1"/>
  <c r="TL15" i="12" s="1"/>
  <c r="QP15" i="12"/>
  <c r="QW14" i="12"/>
  <c r="RA13" i="12"/>
  <c r="RH12" i="12"/>
  <c r="RO11" i="12"/>
  <c r="RV10" i="12"/>
  <c r="RY9" i="12"/>
  <c r="QR9" i="12"/>
  <c r="QZ8" i="12"/>
  <c r="RG7" i="12"/>
  <c r="RN6" i="12"/>
  <c r="TC6" i="12" s="1" a="1"/>
  <c r="TC6" i="12" s="1"/>
  <c r="RU5" i="12"/>
  <c r="RX4" i="12"/>
  <c r="QR4" i="12"/>
  <c r="QZ27" i="12"/>
  <c r="SO27" i="12" s="1" a="1"/>
  <c r="SO27" i="12" s="1"/>
  <c r="QR28" i="12"/>
  <c r="SG28" i="12" s="1" a="1"/>
  <c r="SG28" i="12" s="1"/>
  <c r="QY27" i="12"/>
  <c r="SN27" i="12" s="1" a="1"/>
  <c r="SN27" i="12" s="1"/>
  <c r="RF26" i="12"/>
  <c r="RM25" i="12"/>
  <c r="RP24" i="12"/>
  <c r="RX23" i="12"/>
  <c r="QQ23" i="12"/>
  <c r="QX22" i="12"/>
  <c r="SM22" i="12" s="1" a="1"/>
  <c r="SM22" i="12" s="1"/>
  <c r="RE21" i="12"/>
  <c r="ST21" i="12" s="1" a="1"/>
  <c r="ST21" i="12" s="1"/>
  <c r="RH20" i="12"/>
  <c r="RP19" i="12"/>
  <c r="RW18" i="12"/>
  <c r="TL18" i="12" s="1" a="1"/>
  <c r="TL18" i="12" s="1"/>
  <c r="QP18" i="12"/>
  <c r="SE18" i="12" s="1" a="1"/>
  <c r="SE18" i="12" s="1"/>
  <c r="RP17" i="12"/>
  <c r="QW15" i="12"/>
  <c r="RS12" i="12"/>
  <c r="RA10" i="12"/>
  <c r="QU8" i="12"/>
  <c r="RH5" i="12"/>
  <c r="SW5" i="12" s="1" a="1"/>
  <c r="SW5" i="12" s="1"/>
  <c r="QU3" i="12"/>
  <c r="QT28" i="12"/>
  <c r="QW27" i="12"/>
  <c r="SL27" i="12" s="1" a="1"/>
  <c r="SL27" i="12" s="1"/>
  <c r="QZ26" i="12"/>
  <c r="RG25" i="12"/>
  <c r="RA19" i="12"/>
  <c r="QW23" i="12"/>
  <c r="RS20" i="12"/>
  <c r="RA27" i="12"/>
  <c r="SP27" i="12" s="1" a="1"/>
  <c r="SP27" i="12" s="1"/>
  <c r="RP22" i="12"/>
  <c r="TE22" i="12" s="1" a="1"/>
  <c r="TE22" i="12" s="1"/>
  <c r="RJ20" i="12"/>
  <c r="RJ24" i="12"/>
  <c r="SY24" i="12" s="1" a="1"/>
  <c r="SY24" i="12" s="1"/>
  <c r="QY21" i="12"/>
  <c r="QR18" i="12"/>
  <c r="SG18" i="12" s="1" a="1"/>
  <c r="SG18" i="12" s="1"/>
  <c r="RA15" i="12"/>
  <c r="RK12" i="12"/>
  <c r="RH9" i="12"/>
  <c r="RM6" i="12"/>
  <c r="QL11" i="12"/>
  <c r="QL18" i="12"/>
  <c r="SA18" i="12" s="1" a="1"/>
  <c r="SA18" i="12" s="1"/>
  <c r="RW27" i="12"/>
  <c r="QQ27" i="12"/>
  <c r="QX26" i="12"/>
  <c r="RE25" i="12"/>
  <c r="RH24" i="12"/>
  <c r="RO23" i="12"/>
  <c r="RW22" i="12"/>
  <c r="QP22" i="12"/>
  <c r="SE22" i="12" s="1" a="1"/>
  <c r="SE22" i="12" s="1"/>
  <c r="QW21" i="12"/>
  <c r="SL21" i="12" s="1" a="1"/>
  <c r="SL21" i="12" s="1"/>
  <c r="QZ20" i="12"/>
  <c r="RG19" i="12"/>
  <c r="RO18" i="12"/>
  <c r="RV17" i="12"/>
  <c r="QQ17" i="12"/>
  <c r="RE14" i="12"/>
  <c r="QT12" i="12"/>
  <c r="RP9" i="12"/>
  <c r="RF7" i="12"/>
  <c r="QM5" i="12"/>
  <c r="QQ18" i="12"/>
  <c r="SF18" i="12" s="1" a="1"/>
  <c r="SF18" i="12" s="1"/>
  <c r="QX17" i="12"/>
  <c r="RE16" i="12"/>
  <c r="ST16" i="12" s="1" a="1"/>
  <c r="ST16" i="12" s="1"/>
  <c r="RI15" i="12"/>
  <c r="RP14" i="12"/>
  <c r="RW13" i="12"/>
  <c r="QP13" i="12"/>
  <c r="QW12" i="12"/>
  <c r="RA11" i="12"/>
  <c r="RH10" i="12"/>
  <c r="RO9" i="12"/>
  <c r="RV8" i="12"/>
  <c r="RY7" i="12"/>
  <c r="QR7" i="12"/>
  <c r="QZ6" i="12"/>
  <c r="RG5" i="12"/>
  <c r="SV5" i="12" s="1" a="1"/>
  <c r="SV5" i="12" s="1"/>
  <c r="RN4" i="12"/>
  <c r="RU3" i="12"/>
  <c r="QW17" i="12"/>
  <c r="QZ16" i="12"/>
  <c r="RH15" i="12"/>
  <c r="RO14" i="12"/>
  <c r="RV13" i="12"/>
  <c r="RY12" i="12"/>
  <c r="QR12" i="12"/>
  <c r="QZ11" i="12"/>
  <c r="RG10" i="12"/>
  <c r="RN9" i="12"/>
  <c r="QW8" i="12"/>
  <c r="RD7" i="12"/>
  <c r="RK6" i="12"/>
  <c r="SZ6" i="12" s="1" a="1"/>
  <c r="SZ6" i="12" s="1"/>
  <c r="RR5" i="12"/>
  <c r="TG5" i="12" s="1" a="1"/>
  <c r="TG5" i="12" s="1"/>
  <c r="RY4" i="12"/>
  <c r="QO4" i="12"/>
  <c r="QR8" i="12"/>
  <c r="RG6" i="12"/>
  <c r="RU4" i="12"/>
  <c r="QT20" i="12"/>
  <c r="RC26" i="12"/>
  <c r="RQ24" i="12"/>
  <c r="QN23" i="12"/>
  <c r="RZ20" i="12"/>
  <c r="QV19" i="12"/>
  <c r="SK19" i="12" s="1" a="1"/>
  <c r="SK19" i="12" s="1"/>
  <c r="RS16" i="12"/>
  <c r="QO11" i="12"/>
  <c r="RA6" i="12"/>
  <c r="QU18" i="12"/>
  <c r="SJ18" i="12" s="1" a="1"/>
  <c r="SJ18" i="12" s="1"/>
  <c r="RZ16" i="12"/>
  <c r="QV15" i="12"/>
  <c r="RK13" i="12"/>
  <c r="RE11" i="12"/>
  <c r="RS9" i="12"/>
  <c r="QO8" i="12"/>
  <c r="RD6" i="12"/>
  <c r="RB4" i="12"/>
  <c r="RX7" i="12"/>
  <c r="QY6" i="12"/>
  <c r="RM4" i="12"/>
  <c r="RT21" i="12"/>
  <c r="TI21" i="12" s="1" a="1"/>
  <c r="TI21" i="12" s="1"/>
  <c r="QU17" i="12"/>
  <c r="QZ14" i="12"/>
  <c r="RF11" i="12"/>
  <c r="RG8" i="12"/>
  <c r="RL5" i="12"/>
  <c r="RD27" i="12"/>
  <c r="QM26" i="12"/>
  <c r="RA24" i="12"/>
  <c r="RK22" i="12"/>
  <c r="SZ22" i="12" s="1" a="1"/>
  <c r="SZ22" i="12" s="1"/>
  <c r="RB21" i="12"/>
  <c r="RM19" i="12"/>
  <c r="RX17" i="12"/>
  <c r="RI14" i="12"/>
  <c r="RT9" i="12"/>
  <c r="QR5" i="12"/>
  <c r="RA28" i="12"/>
  <c r="RK27" i="12"/>
  <c r="RB26" i="12"/>
  <c r="RL24" i="12"/>
  <c r="QM23" i="12"/>
  <c r="RR21" i="12"/>
  <c r="TG21" i="12" s="1" a="1"/>
  <c r="TG21" i="12" s="1"/>
  <c r="QN20" i="12"/>
  <c r="RS18" i="12"/>
  <c r="TH18" i="12" s="1" a="1"/>
  <c r="TH18" i="12" s="1"/>
  <c r="RC17" i="12"/>
  <c r="RG12" i="12"/>
  <c r="QM9" i="12"/>
  <c r="QQ4" i="12"/>
  <c r="QV27" i="12"/>
  <c r="RO28" i="12"/>
  <c r="QP27" i="12"/>
  <c r="RP25" i="12"/>
  <c r="QQ24" i="12"/>
  <c r="SF24" i="12" s="1" a="1"/>
  <c r="SF24" i="12" s="1"/>
  <c r="RE22" i="12"/>
  <c r="ST22" i="12" s="1" a="1"/>
  <c r="ST22" i="12" s="1"/>
  <c r="QR21" i="12"/>
  <c r="RF19" i="12"/>
  <c r="RQ17" i="12"/>
  <c r="QQ16" i="12"/>
  <c r="RF14" i="12"/>
  <c r="QR13" i="12"/>
  <c r="RG11" i="12"/>
  <c r="RQ9" i="12"/>
  <c r="QQ8" i="12"/>
  <c r="RV6" i="12"/>
  <c r="TK6" i="12" s="1" a="1"/>
  <c r="TK6" i="12" s="1"/>
  <c r="QW5" i="12"/>
  <c r="RG3" i="12"/>
  <c r="RJ16" i="12"/>
  <c r="RT14" i="12"/>
  <c r="QT13" i="12"/>
  <c r="RU11" i="12"/>
  <c r="QU10" i="12"/>
  <c r="RJ8" i="12"/>
  <c r="RT6" i="12"/>
  <c r="RK5" i="12"/>
  <c r="RY3" i="12"/>
  <c r="QN16" i="12"/>
  <c r="RC14" i="12"/>
  <c r="QO13" i="12"/>
  <c r="RD11" i="12"/>
  <c r="RR9" i="12"/>
  <c r="RE8" i="12"/>
  <c r="RS6" i="12"/>
  <c r="QT5" i="12"/>
  <c r="RH7" i="12"/>
  <c r="RV5" i="12"/>
  <c r="QW4" i="12"/>
  <c r="RJ17" i="12"/>
  <c r="RT15" i="12"/>
  <c r="RB13" i="12"/>
  <c r="RS10" i="12"/>
  <c r="RB7" i="12"/>
  <c r="RG26" i="12"/>
  <c r="RY23" i="12"/>
  <c r="RZ15" i="12"/>
  <c r="RW8" i="12"/>
  <c r="QV28" i="12"/>
  <c r="SK28" i="12" s="1" a="1"/>
  <c r="SK28" i="12" s="1"/>
  <c r="QM28" i="12"/>
  <c r="SB28" i="12" s="1" a="1"/>
  <c r="SB28" i="12" s="1"/>
  <c r="QT27" i="12"/>
  <c r="RK24" i="12"/>
  <c r="RZ22" i="12"/>
  <c r="TO22" i="12" s="1" a="1"/>
  <c r="TO22" i="12" s="1"/>
  <c r="RJ19" i="12"/>
  <c r="QN17" i="12"/>
  <c r="RB15" i="12"/>
  <c r="RT12" i="12"/>
  <c r="RE9" i="12"/>
  <c r="RS7" i="12"/>
  <c r="RD4" i="12"/>
  <c r="QP17" i="12"/>
  <c r="RH14" i="12"/>
  <c r="RV12" i="12"/>
  <c r="QZ10" i="12"/>
  <c r="RN8" i="12"/>
  <c r="TC8" i="12" s="1" a="1"/>
  <c r="TC8" i="12" s="1"/>
  <c r="QR6" i="12"/>
  <c r="QY5" i="12"/>
  <c r="SN5" i="12" s="1" a="1"/>
  <c r="SN5" i="12" s="1"/>
  <c r="RY16" i="12"/>
  <c r="RN28" i="12"/>
  <c r="RT26" i="12"/>
  <c r="QU25" i="12"/>
  <c r="QP20" i="12"/>
  <c r="QN22" i="12"/>
  <c r="SC22" i="12" s="1" a="1"/>
  <c r="SC22" i="12" s="1"/>
  <c r="QR27" i="12"/>
  <c r="RP23" i="12"/>
  <c r="RX22" i="12"/>
  <c r="RP18" i="12"/>
  <c r="TE18" i="12" s="1" a="1"/>
  <c r="TE18" i="12" s="1"/>
  <c r="RF15" i="12"/>
  <c r="RM10" i="12"/>
  <c r="QL22" i="12"/>
  <c r="RR27" i="12"/>
  <c r="QO26" i="12"/>
  <c r="RJ23" i="12"/>
  <c r="QU20" i="12"/>
  <c r="RM17" i="12"/>
  <c r="QT15" i="12"/>
  <c r="RL12" i="12"/>
  <c r="RZ10" i="12"/>
  <c r="RK7" i="12"/>
  <c r="QV4" i="12"/>
  <c r="RR26" i="12"/>
  <c r="RA21" i="12"/>
  <c r="RP13" i="12"/>
  <c r="QL9" i="12"/>
  <c r="RN23" i="12"/>
  <c r="RH16" i="12"/>
  <c r="RA9" i="12"/>
  <c r="RL15" i="12"/>
  <c r="RV28" i="12"/>
  <c r="RZ27" i="12"/>
  <c r="TO27" i="12" s="1" a="1"/>
  <c r="TO27" i="12" s="1"/>
  <c r="QO27" i="12"/>
  <c r="SD27" i="12" s="1" a="1"/>
  <c r="SD27" i="12" s="1"/>
  <c r="QV26" i="12"/>
  <c r="SK26" i="12" s="1" a="1"/>
  <c r="SK26" i="12" s="1"/>
  <c r="RC25" i="12"/>
  <c r="QL24" i="12"/>
  <c r="SA24" i="12" s="1" a="1"/>
  <c r="SA24" i="12" s="1"/>
  <c r="RU22" i="12"/>
  <c r="TJ22" i="12" s="1" a="1"/>
  <c r="TJ22" i="12" s="1"/>
  <c r="RO20" i="12"/>
  <c r="RR24" i="12"/>
  <c r="RD22" i="12"/>
  <c r="QX20" i="12"/>
  <c r="QP24" i="12"/>
  <c r="QM21" i="12"/>
  <c r="SB21" i="12" s="1" a="1"/>
  <c r="SB21" i="12" s="1"/>
  <c r="RT17" i="12"/>
  <c r="RY14" i="12"/>
  <c r="QX12" i="12"/>
  <c r="QQ9" i="12"/>
  <c r="QW6" i="12"/>
  <c r="QX3" i="12"/>
  <c r="RY28" i="12"/>
  <c r="QL10" i="12"/>
  <c r="RS27" i="12"/>
  <c r="QM27" i="12"/>
  <c r="QT26" i="12"/>
  <c r="RA25" i="12"/>
  <c r="RD24" i="12"/>
  <c r="SS24" i="12" s="1" a="1"/>
  <c r="SS24" i="12" s="1"/>
  <c r="RK23" i="12"/>
  <c r="RS22" i="12"/>
  <c r="TH22" i="12" s="1" a="1"/>
  <c r="TH22" i="12" s="1"/>
  <c r="RZ21" i="12"/>
  <c r="TO21" i="12" s="1" a="1"/>
  <c r="TO21" i="12" s="1"/>
  <c r="QO21" i="12"/>
  <c r="QV20" i="12"/>
  <c r="RC19" i="12"/>
  <c r="RK18" i="12"/>
  <c r="SZ18" i="12" s="1" a="1"/>
  <c r="SZ18" i="12" s="1"/>
  <c r="RR17" i="12"/>
  <c r="RW16" i="12"/>
  <c r="QR14" i="12"/>
  <c r="SG14" i="12" s="1" a="1"/>
  <c r="SG14" i="12" s="1"/>
  <c r="RV11" i="12"/>
  <c r="RD9" i="12"/>
  <c r="SS9" i="12" s="1" a="1"/>
  <c r="SS9" i="12" s="1"/>
  <c r="QT7" i="12"/>
  <c r="RO4" i="12"/>
  <c r="QM18" i="12"/>
  <c r="SB18" i="12" s="1" a="1"/>
  <c r="SB18" i="12" s="1"/>
  <c r="QT17" i="12"/>
  <c r="RA16" i="12"/>
  <c r="SP16" i="12" s="1" a="1"/>
  <c r="SP16" i="12" s="1"/>
  <c r="RE15" i="12"/>
  <c r="RL14" i="12"/>
  <c r="RS13" i="12"/>
  <c r="RZ12" i="12"/>
  <c r="QO12" i="12"/>
  <c r="QV11" i="12"/>
  <c r="RD10" i="12"/>
  <c r="RK9" i="12"/>
  <c r="RR8" i="12"/>
  <c r="RU7" i="12"/>
  <c r="QN7" i="12"/>
  <c r="QV6" i="12"/>
  <c r="RC5" i="12"/>
  <c r="RJ4" i="12"/>
  <c r="QO17" i="12"/>
  <c r="QV16" i="12"/>
  <c r="RC15" i="12"/>
  <c r="RK14" i="12"/>
  <c r="RR13" i="12"/>
  <c r="RU12" i="12"/>
  <c r="QN12" i="12"/>
  <c r="QU11" i="12"/>
  <c r="RC10" i="12"/>
  <c r="RJ9" i="12"/>
  <c r="RR28" i="12"/>
  <c r="RU27" i="12"/>
  <c r="RY26" i="12"/>
  <c r="QR26" i="12"/>
  <c r="QY25" i="12"/>
  <c r="QL12" i="12"/>
  <c r="RH22" i="12"/>
  <c r="SW22" i="12" s="1" a="1"/>
  <c r="SW22" i="12" s="1"/>
  <c r="RB20" i="12"/>
  <c r="RF24" i="12"/>
  <c r="QV22" i="12"/>
  <c r="RZ19" i="12"/>
  <c r="RQ23" i="12"/>
  <c r="RF20" i="12"/>
  <c r="RG17" i="12"/>
  <c r="RM14" i="12"/>
  <c r="RZ11" i="12"/>
  <c r="RS8" i="12"/>
  <c r="RX5" i="12"/>
  <c r="TM5" i="12" s="1" a="1"/>
  <c r="TM5" i="12" s="1"/>
  <c r="QL19" i="12"/>
  <c r="SA19" i="12" s="1" a="1"/>
  <c r="SA19" i="12" s="1"/>
  <c r="RW26" i="12"/>
  <c r="QQ26" i="12"/>
  <c r="QX25" i="12"/>
  <c r="RE24" i="12"/>
  <c r="RH23" i="12"/>
  <c r="RO22" i="12"/>
  <c r="RW21" i="12"/>
  <c r="QP21" i="12"/>
  <c r="SE21" i="12" s="1" a="1"/>
  <c r="SE21" i="12" s="1"/>
  <c r="QW20" i="12"/>
  <c r="QZ19" i="12"/>
  <c r="RG18" i="12"/>
  <c r="QM17" i="12"/>
  <c r="RQ14" i="12"/>
  <c r="RC12" i="12"/>
  <c r="QR10" i="12"/>
  <c r="RR7" i="12"/>
  <c r="RD5" i="12"/>
  <c r="RB3" i="12"/>
  <c r="RQ28" i="12"/>
  <c r="TF28" i="12" s="1" a="1"/>
  <c r="TF28" i="12" s="1"/>
  <c r="QL6" i="12"/>
  <c r="QL13" i="12"/>
  <c r="RC28" i="12"/>
  <c r="RJ27" i="12"/>
  <c r="RQ26" i="12"/>
  <c r="RT25" i="12"/>
  <c r="QN25" i="12"/>
  <c r="QU24" i="12"/>
  <c r="SJ24" i="12" s="1" a="1"/>
  <c r="SJ24" i="12" s="1"/>
  <c r="RB23" i="12"/>
  <c r="RI22" i="12"/>
  <c r="RL21" i="12"/>
  <c r="RT20" i="12"/>
  <c r="QM20" i="12"/>
  <c r="QT19" i="12"/>
  <c r="RA18" i="12"/>
  <c r="RD17" i="12"/>
  <c r="RL16" i="12"/>
  <c r="RS15" i="12"/>
  <c r="RZ14" i="12"/>
  <c r="QO14" i="12"/>
  <c r="SD14" i="12" s="1" a="1"/>
  <c r="SD14" i="12" s="1"/>
  <c r="QV13" i="12"/>
  <c r="RD12" i="12"/>
  <c r="RK11" i="12"/>
  <c r="RR10" i="12"/>
  <c r="RU9" i="12"/>
  <c r="QN9" i="12"/>
  <c r="QV8" i="12"/>
  <c r="RC7" i="12"/>
  <c r="RJ6" i="12"/>
  <c r="SY6" i="12" s="1" a="1"/>
  <c r="SY6" i="12" s="1"/>
  <c r="RQ5" i="12"/>
  <c r="RT4" i="12"/>
  <c r="QN4" i="12"/>
  <c r="QY18" i="12"/>
  <c r="SN18" i="12" s="1" a="1"/>
  <c r="SN18" i="12" s="1"/>
  <c r="RF17" i="12"/>
  <c r="RN16" i="12"/>
  <c r="RQ15" i="12"/>
  <c r="RX14" i="12"/>
  <c r="QQ14" i="12"/>
  <c r="QX13" i="12"/>
  <c r="RF12" i="12"/>
  <c r="RI11" i="12"/>
  <c r="RP10" i="12"/>
  <c r="RW9" i="12"/>
  <c r="TL9" i="12" s="1" a="1"/>
  <c r="TL9" i="12" s="1"/>
  <c r="QP9" i="12"/>
  <c r="QX8" i="12"/>
  <c r="RA7" i="12"/>
  <c r="RH6" i="12"/>
  <c r="RO5" i="12"/>
  <c r="RV4" i="12"/>
  <c r="QP4" i="12"/>
  <c r="RE17" i="12"/>
  <c r="RI16" i="12"/>
  <c r="QX28" i="12"/>
  <c r="SM28" i="12" s="1" a="1"/>
  <c r="SM28" i="12" s="1"/>
  <c r="RE27" i="12"/>
  <c r="RD26" i="12"/>
  <c r="RK25" i="12"/>
  <c r="QP28" i="12"/>
  <c r="SE28" i="12" s="1" a="1"/>
  <c r="SE28" i="12" s="1"/>
  <c r="RI23" i="12"/>
  <c r="QQ21" i="12"/>
  <c r="QL8" i="12"/>
  <c r="QO23" i="12"/>
  <c r="RW20" i="12"/>
  <c r="RI28" i="12"/>
  <c r="RO26" i="12"/>
  <c r="TD26" i="12" s="1" a="1"/>
  <c r="TD26" i="12" s="1"/>
  <c r="RV25" i="12"/>
  <c r="QP25" i="12"/>
  <c r="QW24" i="12"/>
  <c r="QZ23" i="12"/>
  <c r="RG22" i="12"/>
  <c r="SV22" i="12" s="1" a="1"/>
  <c r="SV22" i="12" s="1"/>
  <c r="RN21" i="12"/>
  <c r="TC21" i="12" s="1" a="1"/>
  <c r="TC21" i="12" s="1"/>
  <c r="RV20" i="12"/>
  <c r="RY19" i="12"/>
  <c r="QR19" i="12"/>
  <c r="RQ18" i="12"/>
  <c r="TF18" i="12" s="1" a="1"/>
  <c r="TF18" i="12" s="1"/>
  <c r="RF16" i="12"/>
  <c r="QV14" i="12"/>
  <c r="RR11" i="12"/>
  <c r="TG11" i="12" s="1" a="1"/>
  <c r="TG11" i="12" s="1"/>
  <c r="RL9" i="12"/>
  <c r="QX7" i="12"/>
  <c r="RW4" i="12"/>
  <c r="QW28" i="12"/>
  <c r="SL28" i="12" s="1" a="1"/>
  <c r="SL28" i="12" s="1"/>
  <c r="RL28" i="12"/>
  <c r="QL5" i="12"/>
  <c r="QU28" i="12"/>
  <c r="RB27" i="12"/>
  <c r="RI26" i="12"/>
  <c r="RL25" i="12"/>
  <c r="RS24" i="12"/>
  <c r="QM24" i="12"/>
  <c r="QT23" i="12"/>
  <c r="RA22" i="12"/>
  <c r="SP22" i="12" s="1" a="1"/>
  <c r="SP22" i="12" s="1"/>
  <c r="RD21" i="12"/>
  <c r="RK20" i="12"/>
  <c r="RS19" i="12"/>
  <c r="RZ18" i="12"/>
  <c r="TO18" i="12" s="1" a="1"/>
  <c r="TO18" i="12" s="1"/>
  <c r="QO18" i="12"/>
  <c r="QV17" i="12"/>
  <c r="RC16" i="12"/>
  <c r="RK15" i="12"/>
  <c r="RR14" i="12"/>
  <c r="RU13" i="12"/>
  <c r="QN13" i="12"/>
  <c r="QU12" i="12"/>
  <c r="RC11" i="12"/>
  <c r="RJ10" i="12"/>
  <c r="RM9" i="12"/>
  <c r="RT8" i="12"/>
  <c r="QM8" i="12"/>
  <c r="QU7" i="12"/>
  <c r="RB6" i="12"/>
  <c r="RI5" i="12"/>
  <c r="SX5" i="12" s="1" a="1"/>
  <c r="SX5" i="12" s="1"/>
  <c r="RL4" i="12"/>
  <c r="QN28" i="12"/>
  <c r="SC28" i="12" s="1" a="1"/>
  <c r="SC28" i="12" s="1"/>
  <c r="RZ25" i="12"/>
  <c r="QV24" i="12"/>
  <c r="QT22" i="12"/>
  <c r="SI22" i="12" s="1" a="1"/>
  <c r="SI22" i="12" s="1"/>
  <c r="RD20" i="12"/>
  <c r="RB18" i="12"/>
  <c r="SQ18" i="12" s="1" a="1"/>
  <c r="SQ18" i="12" s="1"/>
  <c r="QT16" i="12"/>
  <c r="SI16" i="12" s="1" a="1"/>
  <c r="SI16" i="12" s="1"/>
  <c r="QN10" i="12"/>
  <c r="QV5" i="12"/>
  <c r="RT28" i="12"/>
  <c r="TI28" i="12" s="1" a="1"/>
  <c r="TI28" i="12" s="1"/>
  <c r="QY28" i="12"/>
  <c r="QW26" i="12"/>
  <c r="RG24" i="12"/>
  <c r="RV22" i="12"/>
  <c r="RP20" i="12"/>
  <c r="QP19" i="12"/>
  <c r="QZ17" i="12"/>
  <c r="RO15" i="12"/>
  <c r="RI13" i="12"/>
  <c r="RW11" i="12"/>
  <c r="QX10" i="12"/>
  <c r="RH8" i="12"/>
  <c r="RF6" i="12"/>
  <c r="RP4" i="12"/>
  <c r="RD16" i="12"/>
  <c r="RS14" i="12"/>
  <c r="RM12" i="12"/>
  <c r="QM11" i="12"/>
  <c r="RB9" i="12"/>
  <c r="QV7" i="12"/>
  <c r="RJ5" i="12"/>
  <c r="RD3" i="12"/>
  <c r="SS3" i="12" s="1" a="1"/>
  <c r="SS3" i="12" s="1"/>
  <c r="RP15" i="12"/>
  <c r="RW14" i="12"/>
  <c r="QP14" i="12"/>
  <c r="QW13" i="12"/>
  <c r="RA12" i="12"/>
  <c r="RH11" i="12"/>
  <c r="RO10" i="12"/>
  <c r="RV9" i="12"/>
  <c r="RY8" i="12"/>
  <c r="RP7" i="12"/>
  <c r="QP6" i="12"/>
  <c r="RE4" i="12"/>
  <c r="QQ3" i="12"/>
  <c r="QO3" i="12"/>
  <c r="QN3" i="12"/>
  <c r="QX9" i="12"/>
  <c r="QT4" i="12"/>
  <c r="QM15" i="12"/>
  <c r="RE12" i="12"/>
  <c r="QO9" i="12"/>
  <c r="RI27" i="12"/>
  <c r="RH26" i="12"/>
  <c r="RC21" i="12"/>
  <c r="QU21" i="12"/>
  <c r="RU24" i="12"/>
  <c r="TJ24" i="12" s="1" a="1"/>
  <c r="TJ24" i="12" s="1"/>
  <c r="QR23" i="12"/>
  <c r="RF21" i="12"/>
  <c r="SU21" i="12" s="1" a="1"/>
  <c r="SU21" i="12" s="1"/>
  <c r="RQ19" i="12"/>
  <c r="RH13" i="12"/>
  <c r="RQ6" i="12"/>
  <c r="QO22" i="12"/>
  <c r="SD22" i="12" s="1" a="1"/>
  <c r="SD22" i="12" s="1"/>
  <c r="RC20" i="12"/>
  <c r="RU17" i="12"/>
  <c r="RJ14" i="12"/>
  <c r="QM12" i="12"/>
  <c r="RB10" i="12"/>
  <c r="RZ6" i="12"/>
  <c r="RA5" i="12"/>
  <c r="SP5" i="12" s="1" a="1"/>
  <c r="SP5" i="12" s="1"/>
  <c r="RW17" i="12"/>
  <c r="QW16" i="12"/>
  <c r="RO13" i="12"/>
  <c r="QR11" i="12"/>
  <c r="RG9" i="12"/>
  <c r="RX6" i="12"/>
  <c r="RF4" i="12"/>
  <c r="QL28" i="12"/>
  <c r="SA28" i="12" s="1" a="1"/>
  <c r="SA28" i="12" s="1"/>
  <c r="QN26" i="12"/>
  <c r="RN24" i="12"/>
  <c r="TC24" i="12" s="1" a="1"/>
  <c r="TC24" i="12" s="1"/>
  <c r="QZ22" i="12"/>
  <c r="SO22" i="12" s="1" a="1"/>
  <c r="SO22" i="12" s="1"/>
  <c r="RR19" i="12"/>
  <c r="RF25" i="12"/>
  <c r="QX21" i="12"/>
  <c r="RH19" i="12"/>
  <c r="QM13" i="12"/>
  <c r="QN6" i="12"/>
  <c r="QL15" i="12"/>
  <c r="RK28" i="12"/>
  <c r="QV25" i="12"/>
  <c r="RR22" i="12"/>
  <c r="QN21" i="12"/>
  <c r="RJ18" i="12"/>
  <c r="QM16" i="12"/>
  <c r="RE13" i="12"/>
  <c r="QO10" i="12"/>
  <c r="RR6" i="12"/>
  <c r="QN5" i="12"/>
  <c r="QL26" i="12"/>
  <c r="RC23" i="12"/>
  <c r="RM18" i="12"/>
  <c r="TB18" i="12" s="1" a="1"/>
  <c r="TB18" i="12" s="1"/>
  <c r="RV7" i="12"/>
  <c r="TK7" i="12" s="1" a="1"/>
  <c r="TK7" i="12" s="1"/>
  <c r="RF27" i="12"/>
  <c r="RY21" i="12"/>
  <c r="TN21" i="12" s="1" a="1"/>
  <c r="TN21" i="12" s="1"/>
  <c r="QW18" i="12"/>
  <c r="RP12" i="12"/>
  <c r="RA17" i="12"/>
  <c r="QO28" i="12"/>
  <c r="RK26" i="12"/>
  <c r="RR25" i="12"/>
  <c r="RZ24" i="12"/>
  <c r="QO24" i="12"/>
  <c r="QV23" i="12"/>
  <c r="RC22" i="12"/>
  <c r="SR22" i="12" s="1" a="1"/>
  <c r="SR22" i="12" s="1"/>
  <c r="RJ21" i="12"/>
  <c r="RR20" i="12"/>
  <c r="RU19" i="12"/>
  <c r="QN19" i="12"/>
  <c r="RH18" i="12"/>
  <c r="SW18" i="12" s="1" a="1"/>
  <c r="SW18" i="12" s="1"/>
  <c r="QX16" i="12"/>
  <c r="RX13" i="12"/>
  <c r="RJ11" i="12"/>
  <c r="QZ9" i="12"/>
  <c r="RY6" i="12"/>
  <c r="RK4" i="12"/>
  <c r="RX27" i="12"/>
  <c r="RD28" i="12"/>
  <c r="RW28" i="12"/>
  <c r="QQ28" i="12"/>
  <c r="QX27" i="12"/>
  <c r="RE26" i="12"/>
  <c r="RH25" i="12"/>
  <c r="RO24" i="12"/>
  <c r="TD24" i="12" s="1" a="1"/>
  <c r="TD24" i="12" s="1"/>
  <c r="RW23" i="12"/>
  <c r="QP23" i="12"/>
  <c r="QW22" i="12"/>
  <c r="SL22" i="12" s="1" a="1"/>
  <c r="SL22" i="12" s="1"/>
  <c r="QZ21" i="12"/>
  <c r="RG20" i="12"/>
  <c r="RO19" i="12"/>
  <c r="TD19" i="12" s="1" a="1"/>
  <c r="TD19" i="12" s="1"/>
  <c r="RV18" i="12"/>
  <c r="RY17" i="12"/>
  <c r="QR17" i="12"/>
  <c r="QY16" i="12"/>
  <c r="RG15" i="12"/>
  <c r="RN14" i="12"/>
  <c r="RQ13" i="12"/>
  <c r="RX12" i="12"/>
  <c r="QQ12" i="12"/>
  <c r="QY11" i="12"/>
  <c r="RF10" i="12"/>
  <c r="RI9" i="12"/>
  <c r="RP8" i="12"/>
  <c r="RW7" i="12"/>
  <c r="QP7" i="12"/>
  <c r="QX6" i="12"/>
  <c r="RE5" i="12"/>
  <c r="RH4" i="12"/>
  <c r="RO3" i="12"/>
  <c r="TD3" i="12" s="1" a="1"/>
  <c r="TD3" i="12" s="1"/>
  <c r="RA3" i="12"/>
  <c r="RM28" i="12"/>
  <c r="RX28" i="12"/>
  <c r="TM28" i="12" s="1" a="1"/>
  <c r="TM28" i="12" s="1"/>
  <c r="RO27" i="12"/>
  <c r="RV26" i="12"/>
  <c r="QP26" i="12"/>
  <c r="QW25" i="12"/>
  <c r="QZ24" i="12"/>
  <c r="SO24" i="12" s="1" a="1"/>
  <c r="SO24" i="12" s="1"/>
  <c r="RG23" i="12"/>
  <c r="RN22" i="12"/>
  <c r="RV21" i="12"/>
  <c r="RY20" i="12"/>
  <c r="QR20" i="12"/>
  <c r="QY19" i="12"/>
  <c r="RF18" i="12"/>
  <c r="RU18" i="12"/>
  <c r="RK16" i="12"/>
  <c r="SZ16" i="12" s="1" a="1"/>
  <c r="SZ16" i="12" s="1"/>
  <c r="RT13" i="12"/>
  <c r="RN11" i="12"/>
  <c r="QV9" i="12"/>
  <c r="RU6" i="12"/>
  <c r="TJ6" i="12" s="1" a="1"/>
  <c r="TJ6" i="12" s="1"/>
  <c r="RC4" i="12"/>
  <c r="RJ28" i="12"/>
  <c r="RQ27" i="12"/>
  <c r="TF27" i="12" s="1" a="1"/>
  <c r="TF27" i="12" s="1"/>
  <c r="RP26" i="12"/>
  <c r="RX25" i="12"/>
  <c r="QQ25" i="12"/>
  <c r="RB24" i="12"/>
  <c r="RX21" i="12"/>
  <c r="RV19" i="12"/>
  <c r="TK19" i="12" s="1" a="1"/>
  <c r="TK19" i="12" s="1"/>
  <c r="RZ23" i="12"/>
  <c r="RO21" i="12"/>
  <c r="RI19" i="12"/>
  <c r="RY22" i="12"/>
  <c r="TN22" i="12" s="1" a="1"/>
  <c r="TN22" i="12" s="1"/>
  <c r="RN19" i="12"/>
  <c r="RO16" i="12"/>
  <c r="QN14" i="12"/>
  <c r="RU10" i="12"/>
  <c r="RZ7" i="12"/>
  <c r="QZ5" i="12"/>
  <c r="RT27" i="12"/>
  <c r="TI27" i="12" s="1" a="1"/>
  <c r="TI27" i="12" s="1"/>
  <c r="RH28" i="12"/>
  <c r="SW28" i="12" s="1" a="1"/>
  <c r="SW28" i="12" s="1"/>
  <c r="RG27" i="12"/>
  <c r="SV27" i="12" s="1" a="1"/>
  <c r="SV27" i="12" s="1"/>
  <c r="RN26" i="12"/>
  <c r="RU25" i="12"/>
  <c r="RY24" i="12"/>
  <c r="QR24" i="12"/>
  <c r="QY23" i="12"/>
  <c r="RF22" i="12"/>
  <c r="SU22" i="12" s="1" a="1"/>
  <c r="SU22" i="12" s="1"/>
  <c r="RM21" i="12"/>
  <c r="RQ20" i="12"/>
  <c r="RX19" i="12"/>
  <c r="TM19" i="12" s="1" a="1"/>
  <c r="TM19" i="12" s="1"/>
  <c r="QQ19" i="12"/>
  <c r="SF19" i="12" s="1" a="1"/>
  <c r="SF19" i="12" s="1"/>
  <c r="QX18" i="12"/>
  <c r="SM18" i="12" s="1" a="1"/>
  <c r="SM18" i="12" s="1"/>
  <c r="QZ18" i="12"/>
  <c r="RV15" i="12"/>
  <c r="RD13" i="12"/>
  <c r="RY10" i="12"/>
  <c r="RO8" i="12"/>
  <c r="RE6" i="12"/>
  <c r="RV3" i="12"/>
  <c r="RC3" i="12"/>
  <c r="RO17" i="12"/>
  <c r="RV16" i="12"/>
  <c r="TK16" i="12" s="1" a="1"/>
  <c r="TK16" i="12" s="1"/>
  <c r="RY15" i="12"/>
  <c r="QR15" i="12"/>
  <c r="QY14" i="12"/>
  <c r="RG13" i="12"/>
  <c r="RN12" i="12"/>
  <c r="RQ11" i="12"/>
  <c r="RX10" i="12"/>
  <c r="QQ10" i="12"/>
  <c r="QY9" i="12"/>
  <c r="RF8" i="12"/>
  <c r="RI7" i="12"/>
  <c r="RP6" i="12"/>
  <c r="RW5" i="12"/>
  <c r="QQ5" i="12"/>
  <c r="QX4" i="12"/>
  <c r="RN17" i="12"/>
  <c r="RQ16" i="12"/>
  <c r="RX15" i="12"/>
  <c r="QQ15" i="12"/>
  <c r="QX14" i="12"/>
  <c r="RF13" i="12"/>
  <c r="RI12" i="12"/>
  <c r="RP11" i="12"/>
  <c r="RW10" i="12"/>
  <c r="QP10" i="12"/>
  <c r="RM8" i="12"/>
  <c r="RT7" i="12"/>
  <c r="QM7" i="12"/>
  <c r="QU6" i="12"/>
  <c r="RB5" i="12"/>
  <c r="SQ5" i="12" s="1" a="1"/>
  <c r="SQ5" i="12" s="1"/>
  <c r="RI4" i="12"/>
  <c r="RL3" i="12"/>
  <c r="TA3" i="12" s="1" a="1"/>
  <c r="TA3" i="12" s="1"/>
  <c r="QZ7" i="12"/>
  <c r="RN5" i="12"/>
  <c r="RX3" i="12"/>
  <c r="RU28" i="12"/>
  <c r="TJ28" i="12" s="1" a="1"/>
  <c r="TJ28" i="12" s="1"/>
  <c r="RJ25" i="12"/>
  <c r="RU23" i="12"/>
  <c r="QU22" i="12"/>
  <c r="SJ22" i="12" s="1" a="1"/>
  <c r="SJ22" i="12" s="1"/>
  <c r="QO20" i="12"/>
  <c r="RC18" i="12"/>
  <c r="QY13" i="12"/>
  <c r="RK8" i="12"/>
  <c r="RZ3" i="12"/>
  <c r="RS17" i="12"/>
  <c r="QO16" i="12"/>
  <c r="SD16" i="12" s="1" a="1"/>
  <c r="SD16" i="12" s="1"/>
  <c r="RD14" i="12"/>
  <c r="RB12" i="12"/>
  <c r="RL10" i="12"/>
  <c r="RZ8" i="12"/>
  <c r="QW7" i="12"/>
  <c r="QU5" i="12"/>
  <c r="RI3" i="12"/>
  <c r="SX3" i="12" s="1" a="1"/>
  <c r="SX3" i="12" s="1"/>
  <c r="RQ8" i="12"/>
  <c r="QQ7" i="12"/>
  <c r="RF5" i="12"/>
  <c r="SU5" i="12" s="1" a="1"/>
  <c r="SU5" i="12" s="1"/>
  <c r="RP3" i="12"/>
  <c r="RD18" i="12"/>
  <c r="SS18" i="12" s="1" a="1"/>
  <c r="SS18" i="12" s="1"/>
  <c r="RR15" i="12"/>
  <c r="RW12" i="12"/>
  <c r="RX9" i="12"/>
  <c r="QO7" i="12"/>
  <c r="QU4" i="12"/>
  <c r="RS26" i="12"/>
  <c r="QT25" i="12"/>
  <c r="RD23" i="12"/>
  <c r="RS21" i="12"/>
  <c r="TH21" i="12" s="1" a="1"/>
  <c r="TH21" i="12" s="1"/>
  <c r="RI20" i="12"/>
  <c r="RT18" i="12"/>
  <c r="RN15" i="12"/>
  <c r="QP12" i="12"/>
  <c r="RJ7" i="12"/>
  <c r="QL23" i="12"/>
  <c r="RP28" i="12"/>
  <c r="TE28" i="12" s="1" a="1"/>
  <c r="TE28" i="12" s="1"/>
  <c r="QU27" i="12"/>
  <c r="RI25" i="12"/>
  <c r="RS23" i="12"/>
  <c r="RJ22" i="12"/>
  <c r="SY22" i="12" s="1" a="1"/>
  <c r="SY22" i="12" s="1"/>
  <c r="RU20" i="12"/>
  <c r="RK19" i="12"/>
  <c r="RZ17" i="12"/>
  <c r="RU14" i="12"/>
  <c r="QW11" i="12"/>
  <c r="RI6" i="12"/>
  <c r="SX6" i="12" s="1" a="1"/>
  <c r="SX6" i="12" s="1"/>
  <c r="RE28" i="12"/>
  <c r="QL25" i="12"/>
  <c r="RV27" i="12"/>
  <c r="RM26" i="12"/>
  <c r="RX24" i="12"/>
  <c r="QX23" i="12"/>
  <c r="RH21" i="12"/>
  <c r="QY20" i="12"/>
  <c r="RN18" i="12"/>
  <c r="RX16" i="12"/>
  <c r="QX15" i="12"/>
  <c r="RY13" i="12"/>
  <c r="QZ12" i="12"/>
  <c r="RN10" i="12"/>
  <c r="RX8" i="12"/>
  <c r="RO7" i="12"/>
  <c r="QO6" i="12"/>
  <c r="QZ4" i="12"/>
  <c r="RB17" i="12"/>
  <c r="SQ17" i="12" s="1" a="1"/>
  <c r="SQ17" i="12" s="1"/>
  <c r="RM15" i="12"/>
  <c r="QM14" i="12"/>
  <c r="RR12" i="12"/>
  <c r="QN11" i="12"/>
  <c r="RC9" i="12"/>
  <c r="SR9" i="12" s="1" a="1"/>
  <c r="SR9" i="12" s="1"/>
  <c r="RM7" i="12"/>
  <c r="QM6" i="12"/>
  <c r="RR4" i="12"/>
  <c r="RU16" i="12"/>
  <c r="QU15" i="12"/>
  <c r="SJ15" i="12" s="1" a="1"/>
  <c r="SJ15" i="12" s="1"/>
  <c r="RJ13" i="12"/>
  <c r="SY13" i="12" s="1" a="1"/>
  <c r="SY13" i="12" s="1"/>
  <c r="QV12" i="12"/>
  <c r="RK10" i="12"/>
  <c r="RU8" i="12"/>
  <c r="RL7" i="12"/>
  <c r="RZ5" i="12"/>
  <c r="RQ4" i="12"/>
  <c r="RA8" i="12"/>
  <c r="RO6" i="12"/>
  <c r="QP5" i="12"/>
  <c r="QZ3" i="12"/>
  <c r="G16" i="10"/>
  <c r="G17" i="10"/>
  <c r="G18" i="10"/>
  <c r="G19" i="10"/>
  <c r="G20" i="10"/>
  <c r="G21" i="10"/>
  <c r="G22" i="10"/>
  <c r="G23" i="10"/>
  <c r="G24" i="10"/>
  <c r="G25" i="10"/>
  <c r="G26" i="10"/>
  <c r="G5" i="10"/>
  <c r="R6" i="6" l="1"/>
  <c r="TH28" i="12" s="1" a="1"/>
  <c r="TH28" i="12" s="1"/>
  <c r="GN8" i="18"/>
  <c r="GW12" i="18"/>
  <c r="GK13" i="18"/>
  <c r="HC14" i="18"/>
  <c r="HA16" i="18"/>
  <c r="GP4" i="18"/>
  <c r="GV10" i="18"/>
  <c r="GM14" i="18"/>
  <c r="GR19" i="18"/>
  <c r="GS20" i="18"/>
  <c r="GX3" i="18"/>
  <c r="HB3" i="18"/>
  <c r="GQ4" i="18"/>
  <c r="GY4" i="18"/>
  <c r="GU13" i="18"/>
  <c r="GL11" i="18"/>
  <c r="GO14" i="18"/>
  <c r="GZ12" i="18"/>
  <c r="GT20" i="18"/>
  <c r="GI3" i="18"/>
  <c r="GJ9" i="18"/>
  <c r="EY12" i="18"/>
  <c r="EX20" i="18"/>
  <c r="EV12" i="18"/>
  <c r="EZ3" i="18"/>
  <c r="EW19" i="18"/>
  <c r="EU8" i="18"/>
  <c r="FM19" i="18"/>
  <c r="FL8" i="18"/>
  <c r="FB3" i="18"/>
  <c r="FD9" i="18"/>
  <c r="ET20" i="18"/>
  <c r="ES13" i="18"/>
  <c r="FE8" i="18"/>
  <c r="FF8" i="18"/>
  <c r="FA9" i="18"/>
  <c r="FJ12" i="18"/>
  <c r="FH11" i="18"/>
  <c r="FC16" i="18"/>
  <c r="FK11" i="18"/>
  <c r="FI18" i="18"/>
  <c r="FG8" i="18"/>
  <c r="JM5" i="18"/>
  <c r="IY10" i="18"/>
  <c r="JO19" i="18"/>
  <c r="JG4" i="18"/>
  <c r="JB5" i="18"/>
  <c r="IV12" i="18"/>
  <c r="JA3" i="18"/>
  <c r="JL20" i="18"/>
  <c r="IX10" i="18"/>
  <c r="JD12" i="18"/>
  <c r="JJ18" i="18"/>
  <c r="JE3" i="18"/>
  <c r="JC20" i="18"/>
  <c r="JF5" i="18"/>
  <c r="JI12" i="18"/>
  <c r="IW13" i="18"/>
  <c r="JN5" i="18"/>
  <c r="IU19" i="18"/>
  <c r="IZ10" i="18"/>
  <c r="JH10" i="18"/>
  <c r="JK18" i="18"/>
  <c r="HA5" i="17"/>
  <c r="HE9" i="17"/>
  <c r="HI10" i="17"/>
  <c r="GV11" i="17"/>
  <c r="HM11" i="17"/>
  <c r="GZ10" i="17"/>
  <c r="GU11" i="17"/>
  <c r="GS10" i="17"/>
  <c r="GW11" i="17"/>
  <c r="HF11" i="17"/>
  <c r="HJ11" i="17"/>
  <c r="GR6" i="17"/>
  <c r="GY11" i="17"/>
  <c r="HG5" i="17"/>
  <c r="HK6" i="17"/>
  <c r="HC10" i="17"/>
  <c r="GT11" i="17"/>
  <c r="GX18" i="17"/>
  <c r="HB18" i="17"/>
  <c r="HD10" i="17"/>
  <c r="HH13" i="17"/>
  <c r="HL14" i="17"/>
  <c r="FU19" i="17"/>
  <c r="EZ8" i="17"/>
  <c r="FB7" i="17"/>
  <c r="FP14" i="17"/>
  <c r="FG9" i="17"/>
  <c r="FT3" i="17"/>
  <c r="FQ18" i="17"/>
  <c r="FM11" i="17"/>
  <c r="FI16" i="17"/>
  <c r="FH3" i="17"/>
  <c r="FJ10" i="17"/>
  <c r="FE17" i="17"/>
  <c r="FK9" i="17"/>
  <c r="FF10" i="17"/>
  <c r="FS9" i="17"/>
  <c r="FN5" i="17"/>
  <c r="FR6" i="17"/>
  <c r="FC3" i="17"/>
  <c r="FO5" i="17"/>
  <c r="FD18" i="17"/>
  <c r="FL11" i="17"/>
  <c r="FA10" i="17"/>
  <c r="PN3" i="16"/>
  <c r="OR8" i="16"/>
  <c r="OS9" i="16"/>
  <c r="PI9" i="16"/>
  <c r="OL10" i="16"/>
  <c r="PJ10" i="16"/>
  <c r="OZ7" i="16"/>
  <c r="PB9" i="16"/>
  <c r="OH10" i="16"/>
  <c r="OF10" i="16"/>
  <c r="PO15" i="16"/>
  <c r="OO18" i="16"/>
  <c r="OY19" i="16"/>
  <c r="OQ20" i="16"/>
  <c r="OG26" i="16"/>
  <c r="PC28" i="16"/>
  <c r="OA22" i="16"/>
  <c r="OJ11" i="16"/>
  <c r="PG13" i="16"/>
  <c r="PF16" i="16"/>
  <c r="OU18" i="16"/>
  <c r="PD18" i="16"/>
  <c r="PL18" i="16"/>
  <c r="ON19" i="16"/>
  <c r="OT8" i="16"/>
  <c r="PK9" i="16"/>
  <c r="OP13" i="16"/>
  <c r="OI19" i="16"/>
  <c r="OM19" i="16"/>
  <c r="PM20" i="16"/>
  <c r="OV28" i="16"/>
  <c r="NZ17" i="16"/>
  <c r="NY17" i="16"/>
  <c r="PH18" i="16"/>
  <c r="PE19" i="16"/>
  <c r="OX21" i="16"/>
  <c r="OK27" i="16"/>
  <c r="PA7" i="16"/>
  <c r="OB9" i="16"/>
  <c r="OC18" i="16"/>
  <c r="OE9" i="16"/>
  <c r="OD22" i="16"/>
  <c r="OW18" i="16"/>
  <c r="JP18" i="17"/>
  <c r="JT9" i="17"/>
  <c r="JL9" i="17"/>
  <c r="JK4" i="17"/>
  <c r="JI21" i="17"/>
  <c r="KB11" i="17"/>
  <c r="JS16" i="17"/>
  <c r="JJ10" i="17"/>
  <c r="JU18" i="17"/>
  <c r="JV14" i="17"/>
  <c r="JX16" i="17"/>
  <c r="KA14" i="17"/>
  <c r="JM10" i="17"/>
  <c r="JN9" i="17"/>
  <c r="JH13" i="17"/>
  <c r="JY10" i="17"/>
  <c r="JG6" i="17"/>
  <c r="JW14" i="17"/>
  <c r="JQ9" i="17"/>
  <c r="JZ7" i="17"/>
  <c r="JR11" i="17"/>
  <c r="JO13" i="17"/>
  <c r="MA21" i="16"/>
  <c r="LG6" i="16"/>
  <c r="LH6" i="16"/>
  <c r="LC13" i="16"/>
  <c r="LB7" i="16"/>
  <c r="LP6" i="16"/>
  <c r="KQ15" i="16"/>
  <c r="LF7" i="16"/>
  <c r="ME18" i="16"/>
  <c r="LK5" i="16"/>
  <c r="MG6" i="16"/>
  <c r="LY7" i="16"/>
  <c r="LD23" i="16"/>
  <c r="LW20" i="16"/>
  <c r="KX3" i="16"/>
  <c r="LX3" i="16"/>
  <c r="LO6" i="16"/>
  <c r="LN5" i="16"/>
  <c r="KZ11" i="16"/>
  <c r="LT5" i="16"/>
  <c r="LI4" i="16"/>
  <c r="MB9" i="16"/>
  <c r="LQ24" i="16"/>
  <c r="KW8" i="16"/>
  <c r="MF9" i="16"/>
  <c r="LE4" i="16"/>
  <c r="KS9" i="16"/>
  <c r="LA12" i="16"/>
  <c r="MD23" i="16"/>
  <c r="KR5" i="16"/>
  <c r="LR27" i="16"/>
  <c r="LL18" i="16"/>
  <c r="MC21" i="16"/>
  <c r="LS27" i="16"/>
  <c r="LM13" i="16"/>
  <c r="LU22" i="16"/>
  <c r="LZ3" i="16"/>
  <c r="KY3" i="16"/>
  <c r="KV21" i="16"/>
  <c r="LJ3" i="16"/>
  <c r="KU3" i="16"/>
  <c r="LV15" i="16"/>
  <c r="KT12" i="16"/>
  <c r="GX6" i="14"/>
  <c r="GM12" i="14"/>
  <c r="GL6" i="14"/>
  <c r="GY6" i="14"/>
  <c r="GK13" i="14"/>
  <c r="GN16" i="14"/>
  <c r="GR16" i="14"/>
  <c r="GV16" i="14"/>
  <c r="HA16" i="14"/>
  <c r="GP18" i="14"/>
  <c r="GT18" i="14"/>
  <c r="GU19" i="14"/>
  <c r="GZ20" i="14"/>
  <c r="GI6" i="14"/>
  <c r="GS6" i="14"/>
  <c r="GQ18" i="14"/>
  <c r="GW20" i="14"/>
  <c r="GO6" i="14"/>
  <c r="HC12" i="14"/>
  <c r="GJ18" i="14"/>
  <c r="HB11" i="14"/>
  <c r="TO6" i="16"/>
  <c r="UI4" i="16"/>
  <c r="TG8" i="16"/>
  <c r="UF9" i="16"/>
  <c r="UB7" i="16"/>
  <c r="SY7" i="16"/>
  <c r="UH9" i="16"/>
  <c r="UE9" i="16"/>
  <c r="TP19" i="16"/>
  <c r="UL4" i="16"/>
  <c r="TW18" i="16"/>
  <c r="TR21" i="16"/>
  <c r="UM22" i="16"/>
  <c r="TM4" i="16"/>
  <c r="TI21" i="16"/>
  <c r="TX18" i="16"/>
  <c r="TZ8" i="16"/>
  <c r="TC3" i="16"/>
  <c r="TT25" i="16"/>
  <c r="UK8" i="16"/>
  <c r="TY9" i="16"/>
  <c r="TQ6" i="16"/>
  <c r="TH6" i="16"/>
  <c r="TF10" i="16"/>
  <c r="UD27" i="16"/>
  <c r="TJ7" i="16"/>
  <c r="UN6" i="16"/>
  <c r="UA7" i="16"/>
  <c r="TV21" i="16"/>
  <c r="UO10" i="16"/>
  <c r="SZ9" i="16"/>
  <c r="TN14" i="16"/>
  <c r="TB27" i="16"/>
  <c r="TS23" i="16"/>
  <c r="TU8" i="16"/>
  <c r="TD21" i="16"/>
  <c r="UJ27" i="16"/>
  <c r="UC22" i="16"/>
  <c r="TA21" i="16"/>
  <c r="TK5" i="16"/>
  <c r="TL19" i="16"/>
  <c r="TE15" i="16"/>
  <c r="UG6" i="16"/>
  <c r="FF13" i="14"/>
  <c r="FL18" i="14"/>
  <c r="FH18" i="14"/>
  <c r="FC10" i="14"/>
  <c r="FJ6" i="14"/>
  <c r="EY16" i="14"/>
  <c r="FI6" i="14"/>
  <c r="EW3" i="14"/>
  <c r="ET19" i="14"/>
  <c r="FB8" i="14"/>
  <c r="EV20" i="14"/>
  <c r="FK3" i="14"/>
  <c r="FA12" i="14"/>
  <c r="FE6" i="14"/>
  <c r="EX6" i="14"/>
  <c r="FM10" i="14"/>
  <c r="FG12" i="14"/>
  <c r="ES19" i="14"/>
  <c r="EZ15" i="14"/>
  <c r="FD13" i="14"/>
  <c r="EU18" i="14"/>
  <c r="GO3" i="13"/>
  <c r="GS3" i="13"/>
  <c r="GQ8" i="13"/>
  <c r="GP9" i="13"/>
  <c r="GA14" i="13"/>
  <c r="GD9" i="13"/>
  <c r="GB18" i="13"/>
  <c r="GI3" i="13"/>
  <c r="GF3" i="13"/>
  <c r="GJ5" i="13"/>
  <c r="GH8" i="13"/>
  <c r="GL8" i="13"/>
  <c r="GN11" i="13"/>
  <c r="GK14" i="13"/>
  <c r="GE15" i="13"/>
  <c r="GC16" i="13"/>
  <c r="GR14" i="13"/>
  <c r="FZ9" i="13"/>
  <c r="GG8" i="13"/>
  <c r="GM9" i="13"/>
  <c r="JC6" i="14"/>
  <c r="JE19" i="14"/>
  <c r="JJ18" i="14"/>
  <c r="JG15" i="14"/>
  <c r="JO12" i="14"/>
  <c r="JN8" i="14"/>
  <c r="JA20" i="14"/>
  <c r="IV19" i="14"/>
  <c r="IX6" i="14"/>
  <c r="IW12" i="14"/>
  <c r="IY13" i="14"/>
  <c r="IU20" i="14"/>
  <c r="JF6" i="14"/>
  <c r="JH13" i="14"/>
  <c r="JM14" i="14"/>
  <c r="JD19" i="14"/>
  <c r="JK13" i="14"/>
  <c r="IZ6" i="14"/>
  <c r="JL16" i="14"/>
  <c r="JB19" i="14"/>
  <c r="JI8" i="14"/>
  <c r="D25" i="11"/>
  <c r="EW5" i="13"/>
  <c r="EO16" i="13"/>
  <c r="ET12" i="13"/>
  <c r="FE8" i="13"/>
  <c r="EQ7" i="13"/>
  <c r="EM9" i="13"/>
  <c r="EZ13" i="13"/>
  <c r="EY9" i="13"/>
  <c r="FB6" i="13"/>
  <c r="EV8" i="13"/>
  <c r="ES16" i="13"/>
  <c r="FA19" i="13"/>
  <c r="FC13" i="13"/>
  <c r="EX19" i="13"/>
  <c r="EL12" i="13"/>
  <c r="EU3" i="13"/>
  <c r="EP11" i="13"/>
  <c r="ER5" i="13"/>
  <c r="EN6" i="13"/>
  <c r="FD14" i="13"/>
  <c r="JB3" i="13"/>
  <c r="IP16" i="13"/>
  <c r="IK16" i="13"/>
  <c r="IJ6" i="13"/>
  <c r="IY19" i="13"/>
  <c r="IR19" i="13"/>
  <c r="IN5" i="13"/>
  <c r="IT14" i="13"/>
  <c r="IZ3" i="13"/>
  <c r="II16" i="13"/>
  <c r="IQ14" i="13"/>
  <c r="IO4" i="13"/>
  <c r="IL19" i="13"/>
  <c r="IV8" i="13"/>
  <c r="IS8" i="13"/>
  <c r="IM19" i="13"/>
  <c r="IX7" i="13"/>
  <c r="IU14" i="13"/>
  <c r="IW6" i="13"/>
  <c r="JA3" i="13"/>
  <c r="SH18" i="12" a="1"/>
  <c r="SH18" i="12" s="1"/>
  <c r="OT10" i="12"/>
  <c r="NS16" i="12"/>
  <c r="NI18" i="12"/>
  <c r="NT21" i="12"/>
  <c r="OG22" i="12"/>
  <c r="NV27" i="12"/>
  <c r="OA28" i="12"/>
  <c r="OJ3" i="12"/>
  <c r="NO6" i="12"/>
  <c r="OM18" i="12"/>
  <c r="NM21" i="12"/>
  <c r="NR22" i="12"/>
  <c r="OU26" i="12"/>
  <c r="NP28" i="12"/>
  <c r="OB28" i="12"/>
  <c r="NG22" i="12"/>
  <c r="OC28" i="12"/>
  <c r="OO28" i="12"/>
  <c r="NJ28" i="12"/>
  <c r="NX6" i="12"/>
  <c r="NU11" i="12"/>
  <c r="OD16" i="12"/>
  <c r="OL16" i="12"/>
  <c r="OI17" i="12"/>
  <c r="ON18" i="12"/>
  <c r="OH21" i="12"/>
  <c r="NK22" i="12"/>
  <c r="NY28" i="12"/>
  <c r="OR9" i="12"/>
  <c r="NW12" i="12"/>
  <c r="NN16" i="12"/>
  <c r="OE16" i="12"/>
  <c r="OQ16" i="12"/>
  <c r="OK18" i="12"/>
  <c r="OS18" i="12"/>
  <c r="NQ19" i="12"/>
  <c r="NH22" i="12"/>
  <c r="NL22" i="12"/>
  <c r="OF22" i="12"/>
  <c r="NZ24" i="12"/>
  <c r="OP24" i="12"/>
  <c r="KJ18" i="12"/>
  <c r="KH3" i="12"/>
  <c r="LN3" i="12"/>
  <c r="KW6" i="12"/>
  <c r="KS19" i="12"/>
  <c r="LE21" i="12"/>
  <c r="KQ22" i="12"/>
  <c r="KY6" i="12"/>
  <c r="LP9" i="12"/>
  <c r="LD22" i="12"/>
  <c r="LH10" i="12"/>
  <c r="LK6" i="12"/>
  <c r="KZ6" i="12"/>
  <c r="KL27" i="12"/>
  <c r="KU18" i="12"/>
  <c r="KP6" i="12"/>
  <c r="KE28" i="12"/>
  <c r="KX22" i="12"/>
  <c r="LG22" i="12"/>
  <c r="KR19" i="12"/>
  <c r="LO5" i="12"/>
  <c r="KT10" i="12"/>
  <c r="LJ5" i="12"/>
  <c r="KV18" i="12"/>
  <c r="KD19" i="12"/>
  <c r="LL19" i="12"/>
  <c r="KF19" i="12"/>
  <c r="KC9" i="12"/>
  <c r="LM7" i="12"/>
  <c r="LI26" i="12"/>
  <c r="KK19" i="12"/>
  <c r="KG18" i="12"/>
  <c r="KI28" i="12"/>
  <c r="LF19" i="12"/>
  <c r="KN22" i="12"/>
  <c r="KO27" i="12"/>
  <c r="LC22" i="12"/>
  <c r="LB8" i="12"/>
  <c r="LA10" i="12"/>
  <c r="KM8" i="12"/>
  <c r="LQ21" i="12"/>
  <c r="TM24" i="12" a="1"/>
  <c r="TM24" i="12" s="1"/>
  <c r="ST28" i="12" a="1"/>
  <c r="ST28" i="12" s="1"/>
  <c r="SX19" i="12" a="1"/>
  <c r="SX19" i="12" s="1"/>
  <c r="TK25" i="12" a="1"/>
  <c r="TK25" i="12" s="1"/>
  <c r="SA6" i="12" a="1"/>
  <c r="SA6" i="12" s="1"/>
  <c r="TO19" i="12" a="1"/>
  <c r="TO19" i="12" s="1"/>
  <c r="SD21" i="12" a="1"/>
  <c r="SD21" i="12" s="1"/>
  <c r="SO10" i="12" a="1"/>
  <c r="SO10" i="12" s="1"/>
  <c r="SZ24" i="12" a="1"/>
  <c r="SZ24" i="12" s="1"/>
  <c r="TD18" i="12" a="1"/>
  <c r="TD18" i="12" s="1"/>
  <c r="TI22" i="12" a="1"/>
  <c r="TI22" i="12" s="1"/>
  <c r="SL13" i="12" a="1"/>
  <c r="SL13" i="12" s="1"/>
  <c r="SE19" i="12" a="1"/>
  <c r="SE19" i="12" s="1"/>
  <c r="SJ28" i="12" a="1"/>
  <c r="SJ28" i="12" s="1"/>
  <c r="SY27" i="12" a="1"/>
  <c r="SY27" i="12" s="1"/>
  <c r="SK22" i="12" a="1"/>
  <c r="SK22" i="12" s="1"/>
  <c r="TF24" i="12" a="1"/>
  <c r="TF24" i="12" s="1"/>
  <c r="SB5" i="12" a="1"/>
  <c r="SB5" i="12" s="1"/>
  <c r="TL22" i="12" a="1"/>
  <c r="TL22" i="12" s="1"/>
  <c r="SM26" i="12" a="1"/>
  <c r="SM26" i="12" s="1"/>
  <c r="SC27" i="12" a="1"/>
  <c r="SC27" i="12" s="1"/>
  <c r="SQ16" i="12" a="1"/>
  <c r="SQ16" i="12" s="1"/>
  <c r="SF25" i="12" a="1"/>
  <c r="SF25" i="12" s="1"/>
  <c r="SU27" i="12" a="1"/>
  <c r="SU27" i="12" s="1"/>
  <c r="TG22" i="12" a="1"/>
  <c r="TG22" i="12" s="1"/>
  <c r="SN28" i="12" a="1"/>
  <c r="SN28" i="12" s="1"/>
  <c r="SW6" i="12" a="1"/>
  <c r="SW6" i="12" s="1"/>
  <c r="SP18" i="12" a="1"/>
  <c r="SP18" i="12" s="1"/>
  <c r="TN28" i="12" a="1"/>
  <c r="TN28" i="12" s="1"/>
  <c r="SR14" i="12" a="1"/>
  <c r="SR14" i="12" s="1"/>
  <c r="TB6" i="12" a="1"/>
  <c r="TB6" i="12" s="1"/>
  <c r="TJ5" i="12" a="1"/>
  <c r="TJ5" i="12" s="1"/>
  <c r="SG16" i="12" a="1"/>
  <c r="SG16" i="12" s="1"/>
  <c r="SV21" i="12" l="1" a="1"/>
  <c r="SV21" i="12" s="1"/>
  <c r="SS6" i="12" a="1"/>
  <c r="SS6" i="12" s="1"/>
  <c r="SI19" i="12" a="1"/>
  <c r="SI19" i="12" s="1"/>
  <c r="R7" i="6"/>
  <c r="GL10" i="18"/>
  <c r="GJ12" i="18"/>
  <c r="GR12" i="18"/>
  <c r="HA12" i="18"/>
  <c r="HB13" i="18"/>
  <c r="GN16" i="18"/>
  <c r="GQ19" i="18"/>
  <c r="HC5" i="18"/>
  <c r="GZ10" i="18"/>
  <c r="GS12" i="18"/>
  <c r="GX12" i="18"/>
  <c r="GU14" i="18"/>
  <c r="GY18" i="18"/>
  <c r="GV19" i="18"/>
  <c r="GO20" i="18"/>
  <c r="GP7" i="18"/>
  <c r="GT19" i="18"/>
  <c r="GM3" i="18"/>
  <c r="GW5" i="18"/>
  <c r="GK10" i="18"/>
  <c r="GI18" i="18"/>
  <c r="EX15" i="18"/>
  <c r="ET4" i="18"/>
  <c r="FH18" i="18"/>
  <c r="FI20" i="18"/>
  <c r="FD12" i="18"/>
  <c r="EZ19" i="18"/>
  <c r="FC5" i="18"/>
  <c r="FG7" i="18"/>
  <c r="FB20" i="18"/>
  <c r="FL13" i="18"/>
  <c r="FK3" i="18"/>
  <c r="EU12" i="18"/>
  <c r="FF20" i="18"/>
  <c r="EY18" i="18"/>
  <c r="ES9" i="18"/>
  <c r="EV15" i="18"/>
  <c r="FJ18" i="18"/>
  <c r="FA10" i="18"/>
  <c r="FM3" i="18"/>
  <c r="FE9" i="18"/>
  <c r="EW9" i="18"/>
  <c r="JB3" i="18"/>
  <c r="JK19" i="18"/>
  <c r="IW8" i="18"/>
  <c r="JE12" i="18"/>
  <c r="IZ19" i="18"/>
  <c r="JO8" i="18"/>
  <c r="JG5" i="18"/>
  <c r="IY19" i="18"/>
  <c r="JF10" i="18"/>
  <c r="JD17" i="18"/>
  <c r="JC16" i="18"/>
  <c r="IX13" i="18"/>
  <c r="JA14" i="18"/>
  <c r="JN4" i="18"/>
  <c r="JJ12" i="18"/>
  <c r="JM7" i="18"/>
  <c r="IV20" i="18"/>
  <c r="JI5" i="18"/>
  <c r="JH14" i="18"/>
  <c r="IU4" i="18"/>
  <c r="JL4" i="18"/>
  <c r="HI8" i="17"/>
  <c r="HE10" i="17"/>
  <c r="GZ13" i="17"/>
  <c r="HD16" i="17"/>
  <c r="HM16" i="17"/>
  <c r="GV4" i="17"/>
  <c r="HH14" i="17"/>
  <c r="GX4" i="17"/>
  <c r="GS5" i="17"/>
  <c r="HJ10" i="17"/>
  <c r="HA13" i="17"/>
  <c r="HF14" i="17"/>
  <c r="GW19" i="17"/>
  <c r="GR13" i="17"/>
  <c r="GY5" i="17"/>
  <c r="HC8" i="17"/>
  <c r="HG13" i="17"/>
  <c r="HB14" i="17"/>
  <c r="GT18" i="17"/>
  <c r="HK19" i="17"/>
  <c r="HL9" i="17"/>
  <c r="GU16" i="17"/>
  <c r="FQ21" i="17"/>
  <c r="FN9" i="17"/>
  <c r="FP12" i="17"/>
  <c r="FB3" i="17"/>
  <c r="FM9" i="17"/>
  <c r="FF3" i="17"/>
  <c r="FE18" i="17"/>
  <c r="FO13" i="17"/>
  <c r="FU5" i="17"/>
  <c r="FD4" i="17"/>
  <c r="FH9" i="17"/>
  <c r="FK16" i="17"/>
  <c r="FT13" i="17"/>
  <c r="FA7" i="17"/>
  <c r="FI9" i="17"/>
  <c r="FR12" i="17"/>
  <c r="FJ13" i="17"/>
  <c r="FC20" i="17"/>
  <c r="FL3" i="17"/>
  <c r="FG21" i="17"/>
  <c r="FS5" i="17"/>
  <c r="EZ9" i="17"/>
  <c r="PN4" i="16"/>
  <c r="PF10" i="16"/>
  <c r="OM4" i="16"/>
  <c r="PH7" i="16"/>
  <c r="OK8" i="16"/>
  <c r="PE8" i="16"/>
  <c r="OL9" i="16"/>
  <c r="PK10" i="16"/>
  <c r="PC11" i="16"/>
  <c r="OW13" i="16"/>
  <c r="OU15" i="16"/>
  <c r="OI20" i="16"/>
  <c r="OF21" i="16"/>
  <c r="OC4" i="16"/>
  <c r="ON6" i="16"/>
  <c r="PB8" i="16"/>
  <c r="OQ13" i="16"/>
  <c r="PI19" i="16"/>
  <c r="OP21" i="16"/>
  <c r="PG21" i="16"/>
  <c r="PO21" i="16"/>
  <c r="OV15" i="16"/>
  <c r="OT18" i="16"/>
  <c r="OZ19" i="16"/>
  <c r="PL19" i="16"/>
  <c r="OA6" i="16"/>
  <c r="NZ9" i="16"/>
  <c r="OH21" i="16"/>
  <c r="PD4" i="16"/>
  <c r="OJ18" i="16"/>
  <c r="OO19" i="16"/>
  <c r="PA5" i="16"/>
  <c r="OR18" i="16"/>
  <c r="PM14" i="16"/>
  <c r="OE19" i="16"/>
  <c r="OS19" i="16"/>
  <c r="OY9" i="16"/>
  <c r="OX19" i="16"/>
  <c r="NY7" i="16"/>
  <c r="OD8" i="16"/>
  <c r="OB25" i="16"/>
  <c r="PJ19" i="16"/>
  <c r="OG19" i="16"/>
  <c r="JQ10" i="17"/>
  <c r="JZ16" i="17"/>
  <c r="JN3" i="17"/>
  <c r="JG9" i="17"/>
  <c r="JH8" i="17"/>
  <c r="JO10" i="17"/>
  <c r="JU14" i="17"/>
  <c r="JY6" i="17"/>
  <c r="JJ3" i="17"/>
  <c r="JL19" i="17"/>
  <c r="JI9" i="17"/>
  <c r="JV13" i="17"/>
  <c r="JK11" i="17"/>
  <c r="KB10" i="17"/>
  <c r="KA13" i="17"/>
  <c r="JS9" i="17"/>
  <c r="JW21" i="17"/>
  <c r="JT6" i="17"/>
  <c r="JP3" i="17"/>
  <c r="JR16" i="17"/>
  <c r="JX10" i="17"/>
  <c r="JM4" i="17"/>
  <c r="KV28" i="16"/>
  <c r="MD22" i="16"/>
  <c r="LO25" i="16"/>
  <c r="LP5" i="16"/>
  <c r="ME7" i="16"/>
  <c r="KU7" i="16"/>
  <c r="MF17" i="16"/>
  <c r="LV5" i="16"/>
  <c r="MB13" i="16"/>
  <c r="LK18" i="16"/>
  <c r="LF4" i="16"/>
  <c r="LI7" i="16"/>
  <c r="LN14" i="16"/>
  <c r="LA3" i="16"/>
  <c r="LR3" i="16"/>
  <c r="KY4" i="16"/>
  <c r="LJ16" i="16"/>
  <c r="LQ18" i="16"/>
  <c r="KS8" i="16"/>
  <c r="LE15" i="16"/>
  <c r="LY20" i="16"/>
  <c r="LX27" i="16"/>
  <c r="KX8" i="16"/>
  <c r="LT9" i="16"/>
  <c r="KR12" i="16"/>
  <c r="LW9" i="16"/>
  <c r="LU10" i="16"/>
  <c r="MC11" i="16"/>
  <c r="LL24" i="16"/>
  <c r="KW18" i="16"/>
  <c r="KZ3" i="16"/>
  <c r="LG9" i="16"/>
  <c r="LC12" i="16"/>
  <c r="MA20" i="16"/>
  <c r="LS18" i="16"/>
  <c r="LZ13" i="16"/>
  <c r="KQ4" i="16"/>
  <c r="KT18" i="16"/>
  <c r="LH23" i="16"/>
  <c r="MG27" i="16"/>
  <c r="LM4" i="16"/>
  <c r="LB15" i="16"/>
  <c r="LD21" i="16"/>
  <c r="GZ16" i="14"/>
  <c r="GN3" i="14"/>
  <c r="GJ12" i="14"/>
  <c r="HA12" i="14"/>
  <c r="GR6" i="14"/>
  <c r="GK12" i="14"/>
  <c r="GM13" i="14"/>
  <c r="GL16" i="14"/>
  <c r="HC16" i="14"/>
  <c r="GV20" i="14"/>
  <c r="HB12" i="14"/>
  <c r="GO20" i="14"/>
  <c r="GX12" i="14"/>
  <c r="GY20" i="14"/>
  <c r="GT4" i="14"/>
  <c r="GU12" i="14"/>
  <c r="GP20" i="14"/>
  <c r="GI20" i="14"/>
  <c r="GW6" i="14"/>
  <c r="GS16" i="14"/>
  <c r="GQ20" i="14"/>
  <c r="SZ20" i="16"/>
  <c r="TX5" i="16"/>
  <c r="TF6" i="16"/>
  <c r="SY15" i="16"/>
  <c r="UO13" i="16"/>
  <c r="TV13" i="16"/>
  <c r="TQ27" i="16"/>
  <c r="UC9" i="16"/>
  <c r="UJ13" i="16"/>
  <c r="UL11" i="16"/>
  <c r="TJ3" i="16"/>
  <c r="UG4" i="16"/>
  <c r="TR19" i="16"/>
  <c r="UH13" i="16"/>
  <c r="TY4" i="16"/>
  <c r="TZ19" i="16"/>
  <c r="TK9" i="16"/>
  <c r="TU15" i="16"/>
  <c r="UM10" i="16"/>
  <c r="UF6" i="16"/>
  <c r="UD23" i="16"/>
  <c r="TC17" i="16"/>
  <c r="TT13" i="16"/>
  <c r="TI13" i="16"/>
  <c r="UK21" i="16"/>
  <c r="TG4" i="16"/>
  <c r="TM19" i="16"/>
  <c r="TL26" i="16"/>
  <c r="TD7" i="16"/>
  <c r="TA15" i="16"/>
  <c r="TB13" i="16"/>
  <c r="UI19" i="16"/>
  <c r="TH13" i="16"/>
  <c r="TW9" i="16"/>
  <c r="TP6" i="16"/>
  <c r="TO15" i="16"/>
  <c r="TE9" i="16"/>
  <c r="UE27" i="16"/>
  <c r="TS9" i="16"/>
  <c r="UB13" i="16"/>
  <c r="UN18" i="16"/>
  <c r="UA5" i="16"/>
  <c r="TN22" i="16"/>
  <c r="FA6" i="14"/>
  <c r="ES13" i="14"/>
  <c r="FF6" i="14"/>
  <c r="EW13" i="14"/>
  <c r="EY10" i="14"/>
  <c r="FI8" i="14"/>
  <c r="FG6" i="14"/>
  <c r="FB11" i="14"/>
  <c r="FD16" i="14"/>
  <c r="EV6" i="14"/>
  <c r="ET13" i="14"/>
  <c r="FH14" i="14"/>
  <c r="FJ18" i="14"/>
  <c r="FK4" i="14"/>
  <c r="EX13" i="14"/>
  <c r="FL14" i="14"/>
  <c r="EU20" i="14"/>
  <c r="FC5" i="14"/>
  <c r="EZ12" i="14"/>
  <c r="FM15" i="14"/>
  <c r="FE4" i="14"/>
  <c r="GB9" i="13"/>
  <c r="GF9" i="13"/>
  <c r="GH16" i="13"/>
  <c r="GK19" i="13"/>
  <c r="GM5" i="13"/>
  <c r="GJ14" i="13"/>
  <c r="GA6" i="13"/>
  <c r="GO14" i="13"/>
  <c r="FZ18" i="13"/>
  <c r="GR3" i="13"/>
  <c r="GE13" i="13"/>
  <c r="GC14" i="13"/>
  <c r="GG14" i="13"/>
  <c r="GI19" i="13"/>
  <c r="GL16" i="13"/>
  <c r="GP18" i="13"/>
  <c r="GD5" i="13"/>
  <c r="GN6" i="13"/>
  <c r="GQ18" i="13"/>
  <c r="GS14" i="13"/>
  <c r="JG6" i="14"/>
  <c r="JF13" i="14"/>
  <c r="IV15" i="14"/>
  <c r="JK12" i="14"/>
  <c r="IZ3" i="14"/>
  <c r="JO3" i="14"/>
  <c r="JE18" i="14"/>
  <c r="JI6" i="14"/>
  <c r="JC8" i="14"/>
  <c r="JN11" i="14"/>
  <c r="JM16" i="14"/>
  <c r="JB11" i="14"/>
  <c r="IX12" i="14"/>
  <c r="JJ13" i="14"/>
  <c r="JD18" i="14"/>
  <c r="IY20" i="14"/>
  <c r="JH12" i="14"/>
  <c r="IU19" i="14"/>
  <c r="JL12" i="14"/>
  <c r="JA12" i="14"/>
  <c r="IW19" i="14"/>
  <c r="D26" i="11"/>
  <c r="EL13" i="13"/>
  <c r="ES19" i="13"/>
  <c r="EZ6" i="13"/>
  <c r="ET9" i="13"/>
  <c r="EX9" i="13"/>
  <c r="EW19" i="13"/>
  <c r="EP19" i="13"/>
  <c r="FE13" i="13"/>
  <c r="EN16" i="13"/>
  <c r="EU7" i="13"/>
  <c r="FC5" i="13"/>
  <c r="FA13" i="13"/>
  <c r="EQ4" i="13"/>
  <c r="EM12" i="13"/>
  <c r="ER7" i="13"/>
  <c r="FB13" i="13"/>
  <c r="EO19" i="13"/>
  <c r="EV19" i="13"/>
  <c r="EY19" i="13"/>
  <c r="FD3" i="13"/>
  <c r="IX12" i="13"/>
  <c r="IT5" i="13"/>
  <c r="IQ6" i="13"/>
  <c r="IY6" i="13"/>
  <c r="II18" i="13"/>
  <c r="IW18" i="13"/>
  <c r="IR16" i="13"/>
  <c r="JA6" i="13"/>
  <c r="IZ4" i="13"/>
  <c r="IL7" i="13"/>
  <c r="IO17" i="13"/>
  <c r="IJ12" i="13"/>
  <c r="IU8" i="13"/>
  <c r="JB6" i="13"/>
  <c r="IM18" i="13"/>
  <c r="IS6" i="13"/>
  <c r="IK18" i="13"/>
  <c r="IP14" i="13"/>
  <c r="IV5" i="13"/>
  <c r="IN9" i="13"/>
  <c r="SH19" i="12" a="1"/>
  <c r="SH19" i="12" s="1"/>
  <c r="OC5" i="12"/>
  <c r="NN6" i="12"/>
  <c r="OP6" i="12"/>
  <c r="OQ11" i="12"/>
  <c r="NK16" i="12"/>
  <c r="NO16" i="12"/>
  <c r="OA16" i="12"/>
  <c r="OF16" i="12"/>
  <c r="NY22" i="12"/>
  <c r="OT22" i="12"/>
  <c r="OH27" i="12"/>
  <c r="NV5" i="12"/>
  <c r="OD5" i="12"/>
  <c r="OJ19" i="12"/>
  <c r="NJ22" i="12"/>
  <c r="OU22" i="12"/>
  <c r="NX27" i="12"/>
  <c r="NG19" i="12"/>
  <c r="NW5" i="12"/>
  <c r="OE5" i="12"/>
  <c r="OM5" i="12"/>
  <c r="NM12" i="12"/>
  <c r="NI20" i="12"/>
  <c r="OG20" i="12"/>
  <c r="OI22" i="12"/>
  <c r="OR22" i="12"/>
  <c r="NZ25" i="12"/>
  <c r="NT27" i="12"/>
  <c r="NQ28" i="12"/>
  <c r="OK28" i="12"/>
  <c r="OS28" i="12"/>
  <c r="OL28" i="12"/>
  <c r="NU10" i="12"/>
  <c r="OO10" i="12"/>
  <c r="NH18" i="12"/>
  <c r="NL18" i="12"/>
  <c r="OB18" i="12"/>
  <c r="NS21" i="12"/>
  <c r="ON21" i="12"/>
  <c r="NP22" i="12"/>
  <c r="NR28" i="12"/>
  <c r="KJ22" i="12"/>
  <c r="KK22" i="12"/>
  <c r="LH18" i="12"/>
  <c r="KF22" i="12"/>
  <c r="KU25" i="12"/>
  <c r="LB16" i="12"/>
  <c r="KM22" i="12"/>
  <c r="LQ4" i="12"/>
  <c r="LE6" i="12"/>
  <c r="KY27" i="12"/>
  <c r="LF20" i="12"/>
  <c r="LG28" i="12"/>
  <c r="LP5" i="12"/>
  <c r="LM20" i="12"/>
  <c r="KE22" i="12"/>
  <c r="KD28" i="12"/>
  <c r="KQ24" i="12"/>
  <c r="LO13" i="12"/>
  <c r="KL6" i="12"/>
  <c r="KS6" i="12"/>
  <c r="LD9" i="12"/>
  <c r="LI14" i="12"/>
  <c r="KN28" i="12"/>
  <c r="KO22" i="12"/>
  <c r="KI22" i="12"/>
  <c r="KV10" i="12"/>
  <c r="LK22" i="12"/>
  <c r="KT9" i="12"/>
  <c r="KG27" i="12"/>
  <c r="LJ18" i="12"/>
  <c r="LC24" i="12"/>
  <c r="KX8" i="12"/>
  <c r="KC27" i="12"/>
  <c r="KH15" i="12"/>
  <c r="KR11" i="12"/>
  <c r="KZ5" i="12"/>
  <c r="KP8" i="12"/>
  <c r="LA6" i="12"/>
  <c r="KW21" i="12"/>
  <c r="LL24" i="12"/>
  <c r="LN16" i="12"/>
  <c r="TE10" i="12" a="1"/>
  <c r="TE10" i="12" s="1"/>
  <c r="TA28" i="12" a="1"/>
  <c r="TA28" i="12" s="1"/>
  <c r="TC22" i="12" a="1"/>
  <c r="TC22" i="12" s="1"/>
  <c r="G15" i="10"/>
  <c r="G14" i="10"/>
  <c r="G13" i="10"/>
  <c r="G12" i="10"/>
  <c r="G11" i="10"/>
  <c r="G8" i="10"/>
  <c r="G31" i="10"/>
  <c r="G30" i="10"/>
  <c r="G29" i="10"/>
  <c r="G28" i="10"/>
  <c r="G27" i="10"/>
  <c r="G10" i="10"/>
  <c r="G9" i="10"/>
  <c r="G7" i="10"/>
  <c r="G6" i="10"/>
  <c r="R8" i="6" l="1"/>
  <c r="GP5" i="18"/>
  <c r="GQ6" i="18"/>
  <c r="HC6" i="18"/>
  <c r="GU10" i="18"/>
  <c r="GN12" i="18"/>
  <c r="GY19" i="18"/>
  <c r="GJ20" i="18"/>
  <c r="GI10" i="18"/>
  <c r="GS3" i="18"/>
  <c r="GZ19" i="18"/>
  <c r="GK20" i="18"/>
  <c r="GM4" i="18"/>
  <c r="HA10" i="18"/>
  <c r="GT12" i="18"/>
  <c r="GV14" i="18"/>
  <c r="GL7" i="18"/>
  <c r="GR13" i="18"/>
  <c r="GX20" i="18"/>
  <c r="GO5" i="18"/>
  <c r="GW19" i="18"/>
  <c r="HB10" i="18"/>
  <c r="FM5" i="18"/>
  <c r="ET8" i="18"/>
  <c r="FC13" i="18"/>
  <c r="EZ17" i="18"/>
  <c r="FJ8" i="18"/>
  <c r="FL20" i="18"/>
  <c r="FF14" i="18"/>
  <c r="EV10" i="18"/>
  <c r="EU13" i="18"/>
  <c r="EX12" i="18"/>
  <c r="EY4" i="18"/>
  <c r="EW5" i="18"/>
  <c r="FB11" i="18"/>
  <c r="FH17" i="18"/>
  <c r="FK4" i="18"/>
  <c r="FD10" i="18"/>
  <c r="FE5" i="18"/>
  <c r="ES12" i="18"/>
  <c r="FI7" i="18"/>
  <c r="FG5" i="18"/>
  <c r="FA12" i="18"/>
  <c r="JM4" i="18"/>
  <c r="JI8" i="18"/>
  <c r="JJ3" i="18"/>
  <c r="IY5" i="18"/>
  <c r="JH3" i="18"/>
  <c r="JK7" i="18"/>
  <c r="IZ12" i="18"/>
  <c r="JN14" i="18"/>
  <c r="IU10" i="18"/>
  <c r="IX11" i="18"/>
  <c r="JE13" i="18"/>
  <c r="JA18" i="18"/>
  <c r="JG14" i="18"/>
  <c r="JC12" i="18"/>
  <c r="IW9" i="18"/>
  <c r="JB9" i="18"/>
  <c r="JD10" i="18"/>
  <c r="JF19" i="18"/>
  <c r="JL9" i="18"/>
  <c r="JO13" i="18"/>
  <c r="IV9" i="18"/>
  <c r="HE4" i="17"/>
  <c r="HA6" i="17"/>
  <c r="HI11" i="17"/>
  <c r="GV13" i="17"/>
  <c r="HM14" i="17"/>
  <c r="HH6" i="17"/>
  <c r="GZ8" i="17"/>
  <c r="GY13" i="17"/>
  <c r="HC16" i="17"/>
  <c r="HL18" i="17"/>
  <c r="HB3" i="17"/>
  <c r="HJ6" i="17"/>
  <c r="GW9" i="17"/>
  <c r="GS13" i="17"/>
  <c r="GR9" i="17"/>
  <c r="GU5" i="17"/>
  <c r="HK5" i="17"/>
  <c r="GT9" i="17"/>
  <c r="HG11" i="17"/>
  <c r="HF18" i="17"/>
  <c r="GX20" i="17"/>
  <c r="HD11" i="17"/>
  <c r="FJ21" i="17"/>
  <c r="FU18" i="17"/>
  <c r="FT12" i="17"/>
  <c r="FF18" i="17"/>
  <c r="FO10" i="17"/>
  <c r="FH13" i="17"/>
  <c r="FD16" i="17"/>
  <c r="FL7" i="17"/>
  <c r="FB16" i="17"/>
  <c r="FG3" i="17"/>
  <c r="FE9" i="17"/>
  <c r="FM12" i="17"/>
  <c r="FS3" i="17"/>
  <c r="FR18" i="17"/>
  <c r="FI21" i="17"/>
  <c r="EZ6" i="17"/>
  <c r="FP4" i="17"/>
  <c r="FK14" i="17"/>
  <c r="FA3" i="17"/>
  <c r="FC12" i="17"/>
  <c r="FQ10" i="17"/>
  <c r="FN14" i="17"/>
  <c r="OM7" i="16"/>
  <c r="OJ8" i="16"/>
  <c r="ON8" i="16"/>
  <c r="OZ8" i="16"/>
  <c r="PH8" i="16"/>
  <c r="PL8" i="16"/>
  <c r="OW9" i="16"/>
  <c r="PE9" i="16"/>
  <c r="OX10" i="16"/>
  <c r="OU6" i="16"/>
  <c r="OR7" i="16"/>
  <c r="OF8" i="16"/>
  <c r="OO8" i="16"/>
  <c r="OT9" i="16"/>
  <c r="OY15" i="16"/>
  <c r="PN18" i="16"/>
  <c r="PO19" i="16"/>
  <c r="OS22" i="16"/>
  <c r="PJ22" i="16"/>
  <c r="PK28" i="16"/>
  <c r="NZ6" i="16"/>
  <c r="OE10" i="16"/>
  <c r="OH13" i="16"/>
  <c r="OV19" i="16"/>
  <c r="OI22" i="16"/>
  <c r="PC9" i="16"/>
  <c r="OQ19" i="16"/>
  <c r="PA20" i="16"/>
  <c r="OL22" i="16"/>
  <c r="PB22" i="16"/>
  <c r="OD19" i="16"/>
  <c r="OP12" i="16"/>
  <c r="OG16" i="16"/>
  <c r="PI7" i="16"/>
  <c r="OA15" i="16"/>
  <c r="PF19" i="16"/>
  <c r="PD23" i="16"/>
  <c r="PG9" i="16"/>
  <c r="OK23" i="16"/>
  <c r="OC10" i="16"/>
  <c r="NY15" i="16"/>
  <c r="PM4" i="16"/>
  <c r="OB21" i="16"/>
  <c r="JX18" i="17"/>
  <c r="JQ3" i="17"/>
  <c r="JW11" i="17"/>
  <c r="JK18" i="17"/>
  <c r="JT10" i="17"/>
  <c r="KA5" i="17"/>
  <c r="JV16" i="17"/>
  <c r="JJ15" i="17"/>
  <c r="JG8" i="17"/>
  <c r="JH15" i="17"/>
  <c r="JU9" i="17"/>
  <c r="JN5" i="17"/>
  <c r="JI11" i="17"/>
  <c r="JO6" i="17"/>
  <c r="KB13" i="17"/>
  <c r="JR7" i="17"/>
  <c r="JY11" i="17"/>
  <c r="JS3" i="17"/>
  <c r="JZ11" i="17"/>
  <c r="JL5" i="17"/>
  <c r="JM19" i="17"/>
  <c r="JP5" i="17"/>
  <c r="LM27" i="16"/>
  <c r="LT28" i="16"/>
  <c r="LQ4" i="16"/>
  <c r="LS8" i="16"/>
  <c r="LW18" i="16"/>
  <c r="KR23" i="16"/>
  <c r="KW4" i="16"/>
  <c r="ME15" i="16"/>
  <c r="LC9" i="16"/>
  <c r="LZ22" i="16"/>
  <c r="LO17" i="16"/>
  <c r="LP23" i="16"/>
  <c r="KX20" i="16"/>
  <c r="LJ15" i="16"/>
  <c r="MB5" i="16"/>
  <c r="LA8" i="16"/>
  <c r="MG11" i="16"/>
  <c r="LY15" i="16"/>
  <c r="LL6" i="16"/>
  <c r="LB22" i="16"/>
  <c r="KT6" i="16"/>
  <c r="LN4" i="16"/>
  <c r="KZ6" i="16"/>
  <c r="LX17" i="16"/>
  <c r="LV9" i="16"/>
  <c r="LH27" i="16"/>
  <c r="KV7" i="16"/>
  <c r="MD21" i="16"/>
  <c r="LD13" i="16"/>
  <c r="LU13" i="16"/>
  <c r="LI23" i="16"/>
  <c r="KQ18" i="16"/>
  <c r="KU11" i="16"/>
  <c r="LR14" i="16"/>
  <c r="MF27" i="16"/>
  <c r="MA9" i="16"/>
  <c r="MC13" i="16"/>
  <c r="LG15" i="16"/>
  <c r="LK20" i="16"/>
  <c r="KS4" i="16"/>
  <c r="LF27" i="16"/>
  <c r="LE17" i="16"/>
  <c r="KY15" i="16"/>
  <c r="GT6" i="14"/>
  <c r="HC7" i="14"/>
  <c r="GR8" i="14"/>
  <c r="GV11" i="14"/>
  <c r="GO13" i="14"/>
  <c r="GM15" i="14"/>
  <c r="GZ15" i="14"/>
  <c r="GX4" i="14"/>
  <c r="HA14" i="14"/>
  <c r="HB16" i="14"/>
  <c r="GL12" i="14"/>
  <c r="GW16" i="14"/>
  <c r="GU18" i="14"/>
  <c r="GJ19" i="14"/>
  <c r="GI11" i="14"/>
  <c r="GN6" i="14"/>
  <c r="GK15" i="14"/>
  <c r="GY16" i="14"/>
  <c r="GS19" i="14"/>
  <c r="GQ14" i="14"/>
  <c r="GP19" i="14"/>
  <c r="TX15" i="16"/>
  <c r="UO6" i="16"/>
  <c r="TH3" i="16"/>
  <c r="UN17" i="16"/>
  <c r="UE22" i="16"/>
  <c r="UF28" i="16"/>
  <c r="TJ15" i="16"/>
  <c r="TZ18" i="16"/>
  <c r="TD22" i="16"/>
  <c r="TB10" i="16"/>
  <c r="TW3" i="16"/>
  <c r="TU27" i="16"/>
  <c r="TF28" i="16"/>
  <c r="TK13" i="16"/>
  <c r="UB4" i="16"/>
  <c r="UH8" i="16"/>
  <c r="TN10" i="16"/>
  <c r="TV10" i="16"/>
  <c r="TR13" i="16"/>
  <c r="SY17" i="16"/>
  <c r="UL21" i="16"/>
  <c r="UM14" i="16"/>
  <c r="TE8" i="16"/>
  <c r="TI15" i="16"/>
  <c r="UG15" i="16"/>
  <c r="UK13" i="16"/>
  <c r="TC19" i="16"/>
  <c r="TY18" i="16"/>
  <c r="TG3" i="16"/>
  <c r="UC21" i="16"/>
  <c r="TQ4" i="16"/>
  <c r="TO9" i="16"/>
  <c r="UI23" i="16"/>
  <c r="UD15" i="16"/>
  <c r="UA8" i="16"/>
  <c r="TT20" i="16"/>
  <c r="TM15" i="16"/>
  <c r="TA6" i="16"/>
  <c r="SZ23" i="16"/>
  <c r="TL3" i="16"/>
  <c r="UJ19" i="16"/>
  <c r="TP21" i="16"/>
  <c r="TS22" i="16"/>
  <c r="FH7" i="14"/>
  <c r="FC20" i="14"/>
  <c r="EX3" i="14"/>
  <c r="ET8" i="14"/>
  <c r="FI17" i="14"/>
  <c r="FB12" i="14"/>
  <c r="FE14" i="14"/>
  <c r="EY7" i="14"/>
  <c r="EU14" i="14"/>
  <c r="FA10" i="14"/>
  <c r="EZ6" i="14"/>
  <c r="FJ13" i="14"/>
  <c r="FK14" i="14"/>
  <c r="FF9" i="14"/>
  <c r="EW10" i="14"/>
  <c r="FM14" i="14"/>
  <c r="FD20" i="14"/>
  <c r="EV7" i="14"/>
  <c r="ES20" i="14"/>
  <c r="FL15" i="14"/>
  <c r="FG8" i="14"/>
  <c r="GG3" i="13"/>
  <c r="GI4" i="13"/>
  <c r="GO5" i="13"/>
  <c r="GE6" i="13"/>
  <c r="GM8" i="13"/>
  <c r="GQ12" i="13"/>
  <c r="GL3" i="13"/>
  <c r="GK8" i="13"/>
  <c r="GN18" i="13"/>
  <c r="GR16" i="13"/>
  <c r="GS18" i="13"/>
  <c r="GH6" i="13"/>
  <c r="GP6" i="13"/>
  <c r="GC8" i="13"/>
  <c r="FZ16" i="13"/>
  <c r="GF6" i="13"/>
  <c r="GJ8" i="13"/>
  <c r="GA16" i="13"/>
  <c r="GB16" i="13"/>
  <c r="GD19" i="13"/>
  <c r="JF7" i="14"/>
  <c r="JO7" i="14"/>
  <c r="JK11" i="14"/>
  <c r="JM17" i="14"/>
  <c r="JB13" i="14"/>
  <c r="JG20" i="14"/>
  <c r="JC12" i="14"/>
  <c r="IZ19" i="14"/>
  <c r="JH15" i="14"/>
  <c r="JL20" i="14"/>
  <c r="IW16" i="14"/>
  <c r="JJ15" i="14"/>
  <c r="JE15" i="14"/>
  <c r="JI11" i="14"/>
  <c r="IY3" i="14"/>
  <c r="JN18" i="14"/>
  <c r="IU18" i="14"/>
  <c r="IX15" i="14"/>
  <c r="IV18" i="14"/>
  <c r="JA6" i="14"/>
  <c r="JD8" i="14"/>
  <c r="D27" i="11"/>
  <c r="FD19" i="13"/>
  <c r="EW15" i="13"/>
  <c r="EM19" i="13"/>
  <c r="ES13" i="13"/>
  <c r="EX3" i="13"/>
  <c r="EU12" i="13"/>
  <c r="EO12" i="13"/>
  <c r="EQ19" i="13"/>
  <c r="EV7" i="13"/>
  <c r="EL11" i="13"/>
  <c r="EN12" i="13"/>
  <c r="FC9" i="13"/>
  <c r="FE3" i="13"/>
  <c r="FA3" i="13"/>
  <c r="EP8" i="13"/>
  <c r="EZ16" i="13"/>
  <c r="ET8" i="13"/>
  <c r="ER4" i="13"/>
  <c r="FB14" i="13"/>
  <c r="EY8" i="13"/>
  <c r="IP13" i="13"/>
  <c r="IR12" i="13"/>
  <c r="II13" i="13"/>
  <c r="IU3" i="13"/>
  <c r="IQ8" i="13"/>
  <c r="IY13" i="13"/>
  <c r="IT6" i="13"/>
  <c r="IX14" i="13"/>
  <c r="IZ14" i="13"/>
  <c r="IW16" i="13"/>
  <c r="IO9" i="13"/>
  <c r="IJ17" i="13"/>
  <c r="IS5" i="13"/>
  <c r="JB5" i="13"/>
  <c r="IN13" i="13"/>
  <c r="IM14" i="13"/>
  <c r="IV16" i="13"/>
  <c r="IK6" i="13"/>
  <c r="IL3" i="13"/>
  <c r="JA8" i="13"/>
  <c r="SH28" i="12" a="1"/>
  <c r="SH28" i="12" s="1"/>
  <c r="NH5" i="12"/>
  <c r="NR6" i="12"/>
  <c r="OL10" i="12"/>
  <c r="NN11" i="12"/>
  <c r="NP17" i="12"/>
  <c r="NK24" i="12"/>
  <c r="OA24" i="12"/>
  <c r="NO28" i="12"/>
  <c r="OM28" i="12"/>
  <c r="NG21" i="12"/>
  <c r="OT5" i="12"/>
  <c r="OC12" i="12"/>
  <c r="OS16" i="12"/>
  <c r="NJ18" i="12"/>
  <c r="OI18" i="12"/>
  <c r="NI21" i="12"/>
  <c r="NQ21" i="12"/>
  <c r="OG21" i="12"/>
  <c r="NV22" i="12"/>
  <c r="OD22" i="12"/>
  <c r="OQ22" i="12"/>
  <c r="ON28" i="12"/>
  <c r="OR28" i="12"/>
  <c r="NM28" i="12"/>
  <c r="NY3" i="12"/>
  <c r="OF6" i="12"/>
  <c r="NL7" i="12"/>
  <c r="NU16" i="12"/>
  <c r="OP16" i="12"/>
  <c r="OJ18" i="12"/>
  <c r="NS22" i="12"/>
  <c r="NW22" i="12"/>
  <c r="OE22" i="12"/>
  <c r="OO27" i="12"/>
  <c r="NZ28" i="12"/>
  <c r="NT5" i="12"/>
  <c r="OK10" i="12"/>
  <c r="OU12" i="12"/>
  <c r="OH19" i="12"/>
  <c r="NX22" i="12"/>
  <c r="OB22" i="12"/>
  <c r="KJ6" i="12"/>
  <c r="KZ13" i="12"/>
  <c r="LK28" i="12"/>
  <c r="LH24" i="12"/>
  <c r="KP9" i="12"/>
  <c r="LN9" i="12"/>
  <c r="KK6" i="12"/>
  <c r="LO28" i="12"/>
  <c r="KX28" i="12"/>
  <c r="LP6" i="12"/>
  <c r="KD21" i="12"/>
  <c r="KS16" i="12"/>
  <c r="LD27" i="12"/>
  <c r="LA13" i="12"/>
  <c r="KG14" i="12"/>
  <c r="KU20" i="12"/>
  <c r="LG6" i="12"/>
  <c r="KV6" i="12"/>
  <c r="LM25" i="12"/>
  <c r="LE24" i="12"/>
  <c r="LC20" i="12"/>
  <c r="KE24" i="12"/>
  <c r="LB4" i="12"/>
  <c r="LL22" i="12"/>
  <c r="LJ19" i="12"/>
  <c r="KC18" i="12"/>
  <c r="KO28" i="12"/>
  <c r="LI10" i="12"/>
  <c r="KY5" i="12"/>
  <c r="KT14" i="12"/>
  <c r="KW19" i="12"/>
  <c r="KM27" i="12"/>
  <c r="KF8" i="12"/>
  <c r="KL22" i="12"/>
  <c r="KI8" i="12"/>
  <c r="KQ6" i="12"/>
  <c r="LF9" i="12"/>
  <c r="KH18" i="12"/>
  <c r="LQ18" i="12"/>
  <c r="KN21" i="12"/>
  <c r="KR18" i="12"/>
  <c r="TC5" i="12" a="1"/>
  <c r="TC5" i="12" s="1"/>
  <c r="SJ14" i="12" a="1"/>
  <c r="SJ14" i="12" s="1"/>
  <c r="SR8" i="12" a="1"/>
  <c r="SR8" i="12" s="1"/>
  <c r="SV18" i="12" a="1"/>
  <c r="SV18" i="12" s="1"/>
  <c r="TM11" i="12" a="1"/>
  <c r="TM11" i="12" s="1"/>
  <c r="SK27" i="12" a="1"/>
  <c r="SK27" i="12" s="1"/>
  <c r="SE26" i="12" a="1"/>
  <c r="SE26" i="12" s="1"/>
  <c r="SY21" i="12" a="1"/>
  <c r="SY21" i="12" s="1"/>
  <c r="SS22" i="12" a="1"/>
  <c r="SS22" i="12" s="1"/>
  <c r="SN6" i="12" a="1"/>
  <c r="SN6" i="12" s="1"/>
  <c r="SP11" i="12" a="1"/>
  <c r="SP11" i="12" s="1"/>
  <c r="SI11" i="12" a="1"/>
  <c r="SI11" i="12" s="1"/>
  <c r="TG14" i="12" a="1"/>
  <c r="TG14" i="12" s="1"/>
  <c r="TA5" i="12" a="1"/>
  <c r="TA5" i="12" s="1"/>
  <c r="TN13" i="12" a="1"/>
  <c r="TN13" i="12" s="1"/>
  <c r="SF28" i="12" a="1"/>
  <c r="SF28" i="12" s="1"/>
  <c r="TO4" i="12" a="1"/>
  <c r="TO4" i="12" s="1"/>
  <c r="SG5" i="12" a="1"/>
  <c r="SG5" i="12" s="1"/>
  <c r="SO11" i="12" a="1"/>
  <c r="SO11" i="12" s="1"/>
  <c r="TD6" i="12" a="1"/>
  <c r="TD6" i="12" s="1"/>
  <c r="SA22" i="12" a="1"/>
  <c r="SA22" i="12" s="1"/>
  <c r="SD8" i="12" a="1"/>
  <c r="SD8" i="12" s="1"/>
  <c r="TL6" i="12" a="1"/>
  <c r="TL6" i="12" s="1"/>
  <c r="TJ18" i="12" a="1"/>
  <c r="TJ18" i="12" s="1"/>
  <c r="TH6" i="12" a="1"/>
  <c r="TH6" i="12" s="1"/>
  <c r="SX21" i="12" a="1"/>
  <c r="SX21" i="12" s="1"/>
  <c r="SU24" i="12" a="1"/>
  <c r="SU24" i="12" s="1"/>
  <c r="SM16" i="12" a="1"/>
  <c r="SM16" i="12" s="1"/>
  <c r="TK22" i="12" a="1"/>
  <c r="TK22" i="12" s="1"/>
  <c r="TF5" i="12" a="1"/>
  <c r="TF5" i="12" s="1"/>
  <c r="TB19" i="12" a="1"/>
  <c r="TB19" i="12" s="1"/>
  <c r="SW24" i="12" a="1"/>
  <c r="SW24" i="12" s="1"/>
  <c r="SB24" i="12" a="1"/>
  <c r="SB24" i="12" s="1"/>
  <c r="SL6" i="12" a="1"/>
  <c r="SL6" i="12" s="1"/>
  <c r="SC20" i="12" a="1"/>
  <c r="SC20" i="12" s="1"/>
  <c r="TE6" i="12" a="1"/>
  <c r="TE6" i="12" s="1"/>
  <c r="SQ10" i="12" a="1"/>
  <c r="SQ10" i="12" s="1"/>
  <c r="SZ27" i="12" a="1"/>
  <c r="SZ27" i="12" s="1"/>
  <c r="ST19" i="12" a="1"/>
  <c r="ST19" i="12" s="1"/>
  <c r="TI6" i="12" a="1"/>
  <c r="TI6" i="12" s="1"/>
  <c r="K7" i="10"/>
  <c r="L31" i="10"/>
  <c r="K22" i="10"/>
  <c r="L12" i="10"/>
  <c r="L28" i="10"/>
  <c r="K21" i="10"/>
  <c r="L11" i="10"/>
  <c r="L29" i="10"/>
  <c r="K14" i="10"/>
  <c r="K30" i="10"/>
  <c r="L20" i="10"/>
  <c r="K13" i="10"/>
  <c r="K29" i="10"/>
  <c r="L19" i="10"/>
  <c r="K8" i="10"/>
  <c r="K10" i="10"/>
  <c r="K18" i="10"/>
  <c r="K26" i="10"/>
  <c r="L8" i="10"/>
  <c r="L16" i="10"/>
  <c r="L24" i="10"/>
  <c r="K9" i="10"/>
  <c r="K17" i="10"/>
  <c r="K25" i="10"/>
  <c r="L6" i="10"/>
  <c r="L15" i="10"/>
  <c r="L23" i="10"/>
  <c r="L27" i="10"/>
  <c r="K6" i="10"/>
  <c r="L7" i="10"/>
  <c r="K12" i="10"/>
  <c r="K16" i="10"/>
  <c r="K20" i="10"/>
  <c r="K24" i="10"/>
  <c r="K28" i="10"/>
  <c r="K32" i="10"/>
  <c r="L10" i="10"/>
  <c r="L14" i="10"/>
  <c r="L18" i="10"/>
  <c r="L22" i="10"/>
  <c r="L26" i="10"/>
  <c r="L30" i="10"/>
  <c r="K11" i="10"/>
  <c r="K15" i="10"/>
  <c r="K19" i="10"/>
  <c r="K23" i="10"/>
  <c r="K27" i="10"/>
  <c r="K31" i="10"/>
  <c r="L9" i="10"/>
  <c r="L13" i="10"/>
  <c r="L17" i="10"/>
  <c r="L21" i="10"/>
  <c r="L25" i="10"/>
  <c r="R9" i="6" l="1"/>
  <c r="GV3" i="18"/>
  <c r="GZ3" i="18"/>
  <c r="GS4" i="18"/>
  <c r="HA4" i="18"/>
  <c r="GW8" i="18"/>
  <c r="GO13" i="18"/>
  <c r="GP18" i="18"/>
  <c r="GX18" i="18"/>
  <c r="GN7" i="18"/>
  <c r="GL3" i="18"/>
  <c r="GR10" i="18"/>
  <c r="HC19" i="18"/>
  <c r="GY7" i="18"/>
  <c r="GT10" i="18"/>
  <c r="GQ12" i="18"/>
  <c r="GK14" i="18"/>
  <c r="GJ5" i="18"/>
  <c r="GM12" i="18"/>
  <c r="HB18" i="18"/>
  <c r="GU20" i="18"/>
  <c r="GI12" i="18"/>
  <c r="ES10" i="18"/>
  <c r="EZ10" i="18"/>
  <c r="FA5" i="18"/>
  <c r="FD13" i="18"/>
  <c r="EU5" i="18"/>
  <c r="FL9" i="18"/>
  <c r="EX9" i="18"/>
  <c r="EY14" i="18"/>
  <c r="ET7" i="18"/>
  <c r="EW14" i="18"/>
  <c r="FC12" i="18"/>
  <c r="FH5" i="18"/>
  <c r="FB10" i="18"/>
  <c r="FJ13" i="18"/>
  <c r="FK9" i="18"/>
  <c r="FF3" i="18"/>
  <c r="FM4" i="18"/>
  <c r="FE16" i="18"/>
  <c r="EV18" i="18"/>
  <c r="FG12" i="18"/>
  <c r="FI15" i="18"/>
  <c r="JO12" i="18"/>
  <c r="JF15" i="18"/>
  <c r="IV7" i="18"/>
  <c r="JG20" i="18"/>
  <c r="JM3" i="18"/>
  <c r="IY13" i="18"/>
  <c r="JA15" i="18"/>
  <c r="IZ13" i="18"/>
  <c r="JN10" i="18"/>
  <c r="JI3" i="18"/>
  <c r="IU12" i="18"/>
  <c r="JD20" i="18"/>
  <c r="JH20" i="18"/>
  <c r="JE18" i="18"/>
  <c r="JL5" i="18"/>
  <c r="JC13" i="18"/>
  <c r="JB15" i="18"/>
  <c r="JK3" i="18"/>
  <c r="IX7" i="18"/>
  <c r="IW10" i="18"/>
  <c r="JJ9" i="18"/>
  <c r="HA3" i="17"/>
  <c r="GW5" i="17"/>
  <c r="HM12" i="17"/>
  <c r="HI16" i="17"/>
  <c r="GV19" i="17"/>
  <c r="HD21" i="17"/>
  <c r="HB10" i="17"/>
  <c r="HF10" i="17"/>
  <c r="HJ15" i="17"/>
  <c r="HE16" i="17"/>
  <c r="GS18" i="17"/>
  <c r="GZ4" i="17"/>
  <c r="GU9" i="17"/>
  <c r="HL13" i="17"/>
  <c r="GY16" i="17"/>
  <c r="GT6" i="17"/>
  <c r="HC11" i="17"/>
  <c r="GX13" i="17"/>
  <c r="HK14" i="17"/>
  <c r="HG16" i="17"/>
  <c r="GR18" i="17"/>
  <c r="HH16" i="17"/>
  <c r="FH12" i="17"/>
  <c r="FC18" i="17"/>
  <c r="FL16" i="17"/>
  <c r="FF12" i="17"/>
  <c r="FP3" i="17"/>
  <c r="FS4" i="17"/>
  <c r="FK7" i="17"/>
  <c r="FU11" i="17"/>
  <c r="FT21" i="17"/>
  <c r="FB9" i="17"/>
  <c r="FE4" i="17"/>
  <c r="FQ13" i="17"/>
  <c r="FR13" i="17"/>
  <c r="FJ3" i="17"/>
  <c r="FG17" i="17"/>
  <c r="FA5" i="17"/>
  <c r="FO14" i="17"/>
  <c r="FD3" i="17"/>
  <c r="FM18" i="17"/>
  <c r="FI3" i="17"/>
  <c r="EZ7" i="17"/>
  <c r="FN10" i="17"/>
  <c r="OL4" i="16"/>
  <c r="PB4" i="16"/>
  <c r="PN6" i="16"/>
  <c r="PC7" i="16"/>
  <c r="PD8" i="16"/>
  <c r="PM9" i="16"/>
  <c r="PK4" i="16"/>
  <c r="PJ9" i="16"/>
  <c r="OX8" i="16"/>
  <c r="PF8" i="16"/>
  <c r="OV10" i="16"/>
  <c r="PL10" i="16"/>
  <c r="OQ15" i="16"/>
  <c r="PE17" i="16"/>
  <c r="PG28" i="16"/>
  <c r="OC17" i="16"/>
  <c r="OA28" i="16"/>
  <c r="ON9" i="16"/>
  <c r="OH17" i="16"/>
  <c r="PA4" i="16"/>
  <c r="PI4" i="16"/>
  <c r="OW10" i="16"/>
  <c r="OT13" i="16"/>
  <c r="OM15" i="16"/>
  <c r="OK17" i="16"/>
  <c r="OY27" i="16"/>
  <c r="OZ28" i="16"/>
  <c r="OB14" i="16"/>
  <c r="OD21" i="16"/>
  <c r="NY13" i="16"/>
  <c r="OJ3" i="16"/>
  <c r="OF19" i="16"/>
  <c r="PO9" i="16"/>
  <c r="OR13" i="16"/>
  <c r="OS23" i="16"/>
  <c r="OE17" i="16"/>
  <c r="OG6" i="16"/>
  <c r="OU22" i="16"/>
  <c r="OI13" i="16"/>
  <c r="NZ20" i="16"/>
  <c r="PH21" i="16"/>
  <c r="OO15" i="16"/>
  <c r="OP28" i="16"/>
  <c r="JO5" i="17"/>
  <c r="JQ13" i="17"/>
  <c r="JG14" i="17"/>
  <c r="JS10" i="17"/>
  <c r="KB3" i="17"/>
  <c r="JM7" i="17"/>
  <c r="JN21" i="17"/>
  <c r="JV3" i="17"/>
  <c r="JK21" i="17"/>
  <c r="JP21" i="17"/>
  <c r="JU10" i="17"/>
  <c r="JL3" i="17"/>
  <c r="JW13" i="17"/>
  <c r="JY18" i="17"/>
  <c r="JI3" i="17"/>
  <c r="KA3" i="17"/>
  <c r="JH5" i="17"/>
  <c r="JX14" i="17"/>
  <c r="JR10" i="17"/>
  <c r="JZ18" i="17"/>
  <c r="JT18" i="17"/>
  <c r="JJ16" i="17"/>
  <c r="LX5" i="16"/>
  <c r="MF6" i="16"/>
  <c r="LN11" i="16"/>
  <c r="MB4" i="16"/>
  <c r="KR20" i="16"/>
  <c r="LT4" i="16"/>
  <c r="LB8" i="16"/>
  <c r="LM17" i="16"/>
  <c r="LV23" i="16"/>
  <c r="KT17" i="16"/>
  <c r="LD3" i="16"/>
  <c r="LF22" i="16"/>
  <c r="MG8" i="16"/>
  <c r="LP20" i="16"/>
  <c r="ME17" i="16"/>
  <c r="LK23" i="16"/>
  <c r="LU19" i="16"/>
  <c r="KW9" i="16"/>
  <c r="KS15" i="16"/>
  <c r="LE8" i="16"/>
  <c r="KV9" i="16"/>
  <c r="LG19" i="16"/>
  <c r="LR8" i="16"/>
  <c r="LL15" i="16"/>
  <c r="LJ18" i="16"/>
  <c r="LI3" i="16"/>
  <c r="LO13" i="16"/>
  <c r="MC19" i="16"/>
  <c r="LA16" i="16"/>
  <c r="MA4" i="16"/>
  <c r="LY19" i="16"/>
  <c r="LC27" i="16"/>
  <c r="KZ7" i="16"/>
  <c r="KU17" i="16"/>
  <c r="KX11" i="16"/>
  <c r="KY18" i="16"/>
  <c r="KQ27" i="16"/>
  <c r="LQ17" i="16"/>
  <c r="LH8" i="16"/>
  <c r="LW13" i="16"/>
  <c r="LZ14" i="16"/>
  <c r="MD6" i="16"/>
  <c r="LS22" i="16"/>
  <c r="GM3" i="14"/>
  <c r="GZ12" i="14"/>
  <c r="GQ6" i="14"/>
  <c r="GU6" i="14"/>
  <c r="HC6" i="14"/>
  <c r="GL18" i="14"/>
  <c r="GY19" i="14"/>
  <c r="GO11" i="14"/>
  <c r="GT13" i="14"/>
  <c r="GV15" i="14"/>
  <c r="GJ6" i="14"/>
  <c r="GP13" i="14"/>
  <c r="GN19" i="14"/>
  <c r="GR19" i="14"/>
  <c r="GS20" i="14"/>
  <c r="HA20" i="14"/>
  <c r="GI19" i="14"/>
  <c r="GX8" i="14"/>
  <c r="GK19" i="14"/>
  <c r="HB20" i="14"/>
  <c r="GW18" i="14"/>
  <c r="TF20" i="16"/>
  <c r="UD9" i="16"/>
  <c r="TI7" i="16"/>
  <c r="TC7" i="16"/>
  <c r="UK17" i="16"/>
  <c r="UJ28" i="16"/>
  <c r="TN4" i="16"/>
  <c r="UL16" i="16"/>
  <c r="UM5" i="16"/>
  <c r="TB9" i="16"/>
  <c r="UC10" i="16"/>
  <c r="UE13" i="16"/>
  <c r="TP8" i="16"/>
  <c r="UF27" i="16"/>
  <c r="TZ11" i="16"/>
  <c r="TO27" i="16"/>
  <c r="TG21" i="16"/>
  <c r="TW21" i="16"/>
  <c r="UN19" i="16"/>
  <c r="TS3" i="16"/>
  <c r="TH9" i="16"/>
  <c r="UG20" i="16"/>
  <c r="TQ19" i="16"/>
  <c r="TU13" i="16"/>
  <c r="TK8" i="16"/>
  <c r="UO23" i="16"/>
  <c r="UA27" i="16"/>
  <c r="SZ19" i="16"/>
  <c r="TT6" i="16"/>
  <c r="TJ19" i="16"/>
  <c r="TY13" i="16"/>
  <c r="TM17" i="16"/>
  <c r="UI13" i="16"/>
  <c r="TD4" i="16"/>
  <c r="UH20" i="16"/>
  <c r="TV25" i="16"/>
  <c r="UB22" i="16"/>
  <c r="TX21" i="16"/>
  <c r="TL15" i="16"/>
  <c r="SY18" i="16"/>
  <c r="TR8" i="16"/>
  <c r="TE4" i="16"/>
  <c r="TA22" i="16"/>
  <c r="FG13" i="14"/>
  <c r="ET17" i="14"/>
  <c r="FB13" i="14"/>
  <c r="EY20" i="14"/>
  <c r="FL13" i="14"/>
  <c r="EZ13" i="14"/>
  <c r="FD19" i="14"/>
  <c r="FE15" i="14"/>
  <c r="FH12" i="14"/>
  <c r="EX19" i="14"/>
  <c r="EW16" i="14"/>
  <c r="FM13" i="14"/>
  <c r="FA16" i="14"/>
  <c r="FJ19" i="14"/>
  <c r="EU16" i="14"/>
  <c r="ES16" i="14"/>
  <c r="EV8" i="14"/>
  <c r="FK6" i="14"/>
  <c r="FF4" i="14"/>
  <c r="FC18" i="14"/>
  <c r="FI14" i="14"/>
  <c r="GS5" i="13"/>
  <c r="GQ6" i="13"/>
  <c r="GO7" i="13"/>
  <c r="GB19" i="13"/>
  <c r="GR6" i="13"/>
  <c r="GC19" i="13"/>
  <c r="GG4" i="13"/>
  <c r="GD3" i="13"/>
  <c r="GF4" i="13"/>
  <c r="GM18" i="13"/>
  <c r="GP19" i="13"/>
  <c r="GN5" i="13"/>
  <c r="GL6" i="13"/>
  <c r="GI11" i="13"/>
  <c r="GK18" i="13"/>
  <c r="GH18" i="13"/>
  <c r="GA12" i="13"/>
  <c r="FZ17" i="13"/>
  <c r="GE3" i="13"/>
  <c r="GJ12" i="13"/>
  <c r="IZ13" i="14"/>
  <c r="JM13" i="14"/>
  <c r="JC16" i="14"/>
  <c r="IY17" i="14"/>
  <c r="JO18" i="14"/>
  <c r="JD15" i="14"/>
  <c r="JF4" i="14"/>
  <c r="JI12" i="14"/>
  <c r="JJ6" i="14"/>
  <c r="JL13" i="14"/>
  <c r="JE20" i="14"/>
  <c r="JH16" i="14"/>
  <c r="JN6" i="14"/>
  <c r="JA18" i="14"/>
  <c r="IU15" i="14"/>
  <c r="IV6" i="14"/>
  <c r="JG12" i="14"/>
  <c r="IX19" i="14"/>
  <c r="JK16" i="14"/>
  <c r="IW14" i="14"/>
  <c r="JB6" i="14"/>
  <c r="D28" i="11"/>
  <c r="EV3" i="13"/>
  <c r="ER8" i="13"/>
  <c r="FC19" i="13"/>
  <c r="EP15" i="13"/>
  <c r="EZ7" i="13"/>
  <c r="FE5" i="13"/>
  <c r="FB7" i="13"/>
  <c r="EO13" i="13"/>
  <c r="EL8" i="13"/>
  <c r="FA14" i="13"/>
  <c r="EM5" i="13"/>
  <c r="EX12" i="13"/>
  <c r="ET14" i="13"/>
  <c r="EN7" i="13"/>
  <c r="FD8" i="13"/>
  <c r="EY4" i="13"/>
  <c r="EW10" i="13"/>
  <c r="ES12" i="13"/>
  <c r="EQ14" i="13"/>
  <c r="EU5" i="13"/>
  <c r="JB7" i="13"/>
  <c r="IP10" i="13"/>
  <c r="IK11" i="13"/>
  <c r="IR6" i="13"/>
  <c r="II8" i="13"/>
  <c r="IU5" i="13"/>
  <c r="IM9" i="13"/>
  <c r="IW13" i="13"/>
  <c r="IL14" i="13"/>
  <c r="IV12" i="13"/>
  <c r="JA19" i="13"/>
  <c r="IS19" i="13"/>
  <c r="IX8" i="13"/>
  <c r="IY9" i="13"/>
  <c r="IN15" i="13"/>
  <c r="IZ19" i="13"/>
  <c r="IO8" i="13"/>
  <c r="IQ12" i="13"/>
  <c r="IJ7" i="13"/>
  <c r="IT18" i="13"/>
  <c r="SH20" i="12" a="1"/>
  <c r="SH20" i="12" s="1"/>
  <c r="NM5" i="12"/>
  <c r="OK5" i="12"/>
  <c r="OL6" i="12"/>
  <c r="OD10" i="12"/>
  <c r="OM11" i="12"/>
  <c r="NI14" i="12"/>
  <c r="NX17" i="12"/>
  <c r="OT18" i="12"/>
  <c r="OS21" i="12"/>
  <c r="NQ22" i="12"/>
  <c r="OU27" i="12"/>
  <c r="NS28" i="12"/>
  <c r="OI28" i="12"/>
  <c r="NG28" i="12"/>
  <c r="OE6" i="12"/>
  <c r="NW10" i="12"/>
  <c r="OJ11" i="12"/>
  <c r="NP12" i="12"/>
  <c r="NY12" i="12"/>
  <c r="NZ18" i="12"/>
  <c r="NL20" i="12"/>
  <c r="OP21" i="12"/>
  <c r="NU28" i="12"/>
  <c r="OG28" i="12"/>
  <c r="OQ5" i="12"/>
  <c r="OR6" i="12"/>
  <c r="OB10" i="12"/>
  <c r="OA18" i="12"/>
  <c r="NO22" i="12"/>
  <c r="NK26" i="12"/>
  <c r="NN28" i="12"/>
  <c r="ON5" i="12"/>
  <c r="NH10" i="12"/>
  <c r="OF13" i="12"/>
  <c r="NT14" i="12"/>
  <c r="OC14" i="12"/>
  <c r="NR16" i="12"/>
  <c r="NJ20" i="12"/>
  <c r="OO22" i="12"/>
  <c r="NV24" i="12"/>
  <c r="OH24" i="12"/>
  <c r="KJ28" i="12"/>
  <c r="KO10" i="12"/>
  <c r="KC15" i="12"/>
  <c r="LC6" i="12"/>
  <c r="LK24" i="12"/>
  <c r="LI20" i="12"/>
  <c r="KF24" i="12"/>
  <c r="KM26" i="12"/>
  <c r="LQ5" i="12"/>
  <c r="LO8" i="12"/>
  <c r="LE10" i="12"/>
  <c r="LJ21" i="12"/>
  <c r="KG6" i="12"/>
  <c r="KK16" i="12"/>
  <c r="LA24" i="12"/>
  <c r="KQ26" i="12"/>
  <c r="LF5" i="12"/>
  <c r="LG10" i="12"/>
  <c r="KP18" i="12"/>
  <c r="KL14" i="12"/>
  <c r="KN6" i="12"/>
  <c r="LL28" i="12"/>
  <c r="KX6" i="12"/>
  <c r="KT11" i="12"/>
  <c r="LM19" i="12"/>
  <c r="KY20" i="12"/>
  <c r="KR8" i="12"/>
  <c r="KU11" i="12"/>
  <c r="KD14" i="12"/>
  <c r="LD15" i="12"/>
  <c r="KE20" i="12"/>
  <c r="KI5" i="12"/>
  <c r="LN6" i="12"/>
  <c r="KZ8" i="12"/>
  <c r="KH11" i="12"/>
  <c r="KW5" i="12"/>
  <c r="LH8" i="12"/>
  <c r="LP21" i="12"/>
  <c r="KS5" i="12"/>
  <c r="KV27" i="12"/>
  <c r="LB11" i="12"/>
  <c r="TE8" i="12" a="1"/>
  <c r="TE8" i="12" s="1"/>
  <c r="SP13" i="12" a="1"/>
  <c r="SP13" i="12" s="1"/>
  <c r="TG18" i="12" a="1"/>
  <c r="TG18" i="12" s="1"/>
  <c r="SW13" i="12" a="1"/>
  <c r="SW13" i="12" s="1"/>
  <c r="SG21" i="12" a="1"/>
  <c r="SG21" i="12" s="1"/>
  <c r="TH24" i="12" a="1"/>
  <c r="TH24" i="12" s="1"/>
  <c r="SX14" i="12" a="1"/>
  <c r="SX14" i="12" s="1"/>
  <c r="SZ21" i="12" a="1"/>
  <c r="SZ21" i="12" s="1"/>
  <c r="SJ27" i="12" a="1"/>
  <c r="SJ27" i="12" s="1"/>
  <c r="SF7" i="12" a="1"/>
  <c r="SF7" i="12" s="1"/>
  <c r="SU18" i="12" a="1"/>
  <c r="SU18" i="12" s="1"/>
  <c r="SB10" i="12" a="1"/>
  <c r="SB10" i="12" s="1"/>
  <c r="SQ6" i="12" a="1"/>
  <c r="SQ6" i="12" s="1"/>
  <c r="TI10" i="12" a="1"/>
  <c r="TI10" i="12" s="1"/>
  <c r="SM10" i="12" a="1"/>
  <c r="SM10" i="12" s="1"/>
  <c r="ST6" i="12" a="1"/>
  <c r="ST6" i="12" s="1"/>
  <c r="TF19" i="12" a="1"/>
  <c r="TF19" i="12" s="1"/>
  <c r="SE6" i="12" a="1"/>
  <c r="SE6" i="12" s="1"/>
  <c r="SD19" i="12" a="1"/>
  <c r="SD19" i="12" s="1"/>
  <c r="TB28" i="12" a="1"/>
  <c r="TB28" i="12" s="1"/>
  <c r="TN6" i="12" a="1"/>
  <c r="TN6" i="12" s="1"/>
  <c r="SN21" i="12" a="1"/>
  <c r="SN21" i="12" s="1"/>
  <c r="SC19" i="12" a="1"/>
  <c r="SC19" i="12" s="1"/>
  <c r="SI27" i="12" a="1"/>
  <c r="SI27" i="12" s="1"/>
  <c r="TO14" i="12" a="1"/>
  <c r="TO14" i="12" s="1"/>
  <c r="SR28" i="12" a="1"/>
  <c r="SR28" i="12" s="1"/>
  <c r="SV8" i="12" a="1"/>
  <c r="SV8" i="12" s="1"/>
  <c r="SO6" i="12" a="1"/>
  <c r="SO6" i="12" s="1"/>
  <c r="TD9" i="12" a="1"/>
  <c r="TD9" i="12" s="1"/>
  <c r="SS5" i="12" a="1"/>
  <c r="SS5" i="12" s="1"/>
  <c r="TL16" i="12" a="1"/>
  <c r="TL16" i="12" s="1"/>
  <c r="TJ26" i="12" a="1"/>
  <c r="TJ26" i="12" s="1"/>
  <c r="TK26" i="12" a="1"/>
  <c r="TK26" i="12" s="1"/>
  <c r="SL18" i="12" a="1"/>
  <c r="SL18" i="12" s="1"/>
  <c r="SY10" i="12" a="1"/>
  <c r="SY10" i="12" s="1"/>
  <c r="TM22" i="12" a="1"/>
  <c r="TM22" i="12" s="1"/>
  <c r="SA15" i="12" a="1"/>
  <c r="SA15" i="12" s="1"/>
  <c r="SK11" i="12" a="1"/>
  <c r="SK11" i="12" s="1"/>
  <c r="TC19" i="12" a="1"/>
  <c r="TC19" i="12" s="1"/>
  <c r="TA26" i="12" a="1"/>
  <c r="TA26" i="12" s="1"/>
  <c r="L32" i="10"/>
  <c r="JP16" i="14" l="1"/>
  <c r="NU16" i="14" s="1"/>
  <c r="R10" i="6"/>
  <c r="R11" i="6" s="1"/>
  <c r="R12" i="6" s="1"/>
  <c r="R13" i="6" s="1"/>
  <c r="R14" i="6" s="1"/>
  <c r="R15" i="6" s="1"/>
  <c r="R16" i="6" s="1"/>
  <c r="R17" i="6" s="1"/>
  <c r="R18" i="6" s="1"/>
  <c r="R19" i="6" s="1"/>
  <c r="R20" i="6" s="1"/>
  <c r="R21" i="6" s="1"/>
  <c r="R22" i="6" s="1"/>
  <c r="R23" i="6" s="1"/>
  <c r="R24" i="6" s="1"/>
  <c r="R25" i="6" s="1"/>
  <c r="R26" i="6" s="1"/>
  <c r="R27" i="6" s="1"/>
  <c r="R28" i="6" s="1"/>
  <c r="D48" i="11" s="1"/>
  <c r="GK5" i="18"/>
  <c r="HB5" i="18"/>
  <c r="GY6" i="18"/>
  <c r="GS13" i="18"/>
  <c r="GX13" i="18"/>
  <c r="GP14" i="18"/>
  <c r="GR16" i="18"/>
  <c r="GO3" i="18"/>
  <c r="GW3" i="18"/>
  <c r="HA3" i="18"/>
  <c r="GT4" i="18"/>
  <c r="GU5" i="18"/>
  <c r="GJ7" i="18"/>
  <c r="GV5" i="18"/>
  <c r="GZ5" i="18"/>
  <c r="HC16" i="18"/>
  <c r="GI13" i="18"/>
  <c r="GQ7" i="18"/>
  <c r="GL20" i="18"/>
  <c r="GM20" i="18"/>
  <c r="GN4" i="18"/>
  <c r="FA15" i="18"/>
  <c r="EU20" i="18"/>
  <c r="FK8" i="18"/>
  <c r="FF10" i="18"/>
  <c r="FE20" i="18"/>
  <c r="FJ5" i="18"/>
  <c r="EY19" i="18"/>
  <c r="FI3" i="18"/>
  <c r="EV7" i="18"/>
  <c r="EZ13" i="18"/>
  <c r="FC8" i="18"/>
  <c r="ES5" i="18"/>
  <c r="FL15" i="18"/>
  <c r="FH7" i="18"/>
  <c r="EW16" i="18"/>
  <c r="ET9" i="18"/>
  <c r="EX10" i="18"/>
  <c r="FB17" i="18"/>
  <c r="FG15" i="18"/>
  <c r="FD3" i="18"/>
  <c r="FM11" i="18"/>
  <c r="IV5" i="18"/>
  <c r="JG8" i="18"/>
  <c r="IU18" i="18"/>
  <c r="JJ5" i="18"/>
  <c r="JB18" i="18"/>
  <c r="IY12" i="18"/>
  <c r="JP12" i="18" s="1"/>
  <c r="NU12" i="18" s="1"/>
  <c r="JN20" i="18"/>
  <c r="JI13" i="18"/>
  <c r="JD13" i="18"/>
  <c r="JA20" i="18"/>
  <c r="JK4" i="18"/>
  <c r="IW20" i="18"/>
  <c r="JF16" i="18"/>
  <c r="JM13" i="18"/>
  <c r="JO10" i="18"/>
  <c r="IX4" i="18"/>
  <c r="JH4" i="18"/>
  <c r="JC6" i="18"/>
  <c r="IZ7" i="18"/>
  <c r="JE5" i="18"/>
  <c r="JL13" i="18"/>
  <c r="HE6" i="17"/>
  <c r="HM10" i="17"/>
  <c r="HI14" i="17"/>
  <c r="GV18" i="17"/>
  <c r="GZ19" i="17"/>
  <c r="HH9" i="17"/>
  <c r="HL15" i="17"/>
  <c r="GS7" i="17"/>
  <c r="HF9" i="17"/>
  <c r="GW13" i="17"/>
  <c r="HA15" i="17"/>
  <c r="HJ18" i="17"/>
  <c r="GR5" i="17"/>
  <c r="HD8" i="17"/>
  <c r="HG19" i="17"/>
  <c r="GY3" i="17"/>
  <c r="HC7" i="17"/>
  <c r="GX10" i="17"/>
  <c r="GT13" i="17"/>
  <c r="HB19" i="17"/>
  <c r="GU13" i="17"/>
  <c r="HK21" i="17"/>
  <c r="FA21" i="17"/>
  <c r="FB13" i="17"/>
  <c r="FJ9" i="17"/>
  <c r="FK6" i="17"/>
  <c r="FU9" i="17"/>
  <c r="FN21" i="17"/>
  <c r="FL4" i="17"/>
  <c r="EZ15" i="17"/>
  <c r="FO21" i="17"/>
  <c r="FH5" i="17"/>
  <c r="FM20" i="17"/>
  <c r="FE14" i="17"/>
  <c r="FC21" i="17"/>
  <c r="FT14" i="17"/>
  <c r="FS10" i="17"/>
  <c r="FF11" i="17"/>
  <c r="FD11" i="17"/>
  <c r="FP10" i="17"/>
  <c r="FG19" i="17"/>
  <c r="FQ9" i="17"/>
  <c r="FR11" i="17"/>
  <c r="FI15" i="17"/>
  <c r="OH4" i="16"/>
  <c r="OF9" i="16"/>
  <c r="OI4" i="16"/>
  <c r="OY6" i="16"/>
  <c r="PA8" i="16"/>
  <c r="PI8" i="16"/>
  <c r="PM8" i="16"/>
  <c r="OP9" i="16"/>
  <c r="PN9" i="16"/>
  <c r="OJ4" i="16"/>
  <c r="PH4" i="16"/>
  <c r="PB7" i="16"/>
  <c r="OT23" i="16"/>
  <c r="OE6" i="16"/>
  <c r="PG17" i="16"/>
  <c r="OS6" i="16"/>
  <c r="PJ13" i="16"/>
  <c r="OU14" i="16"/>
  <c r="ON16" i="16"/>
  <c r="OK25" i="16"/>
  <c r="OD4" i="16"/>
  <c r="OB8" i="16"/>
  <c r="NY25" i="16"/>
  <c r="OV4" i="16"/>
  <c r="PO13" i="16"/>
  <c r="PK17" i="16"/>
  <c r="OZ18" i="16"/>
  <c r="OM22" i="16"/>
  <c r="OW4" i="16"/>
  <c r="OO6" i="16"/>
  <c r="OG8" i="16"/>
  <c r="PL22" i="16"/>
  <c r="OC16" i="16"/>
  <c r="OL16" i="16"/>
  <c r="OX28" i="16"/>
  <c r="PE6" i="16"/>
  <c r="PC16" i="16"/>
  <c r="PF15" i="16"/>
  <c r="OA19" i="16"/>
  <c r="OQ21" i="16"/>
  <c r="OR22" i="16"/>
  <c r="PD27" i="16"/>
  <c r="NZ10" i="16"/>
  <c r="JJ9" i="17"/>
  <c r="JH7" i="17"/>
  <c r="JT16" i="17"/>
  <c r="JU19" i="17"/>
  <c r="JP15" i="17"/>
  <c r="KB14" i="17"/>
  <c r="KA11" i="17"/>
  <c r="JV21" i="17"/>
  <c r="JY15" i="17"/>
  <c r="JN6" i="17"/>
  <c r="JL12" i="17"/>
  <c r="JI13" i="17"/>
  <c r="JG13" i="17"/>
  <c r="JW3" i="17"/>
  <c r="JM15" i="17"/>
  <c r="JQ5" i="17"/>
  <c r="JK13" i="17"/>
  <c r="JO3" i="17"/>
  <c r="JS13" i="17"/>
  <c r="JR6" i="17"/>
  <c r="JZ10" i="17"/>
  <c r="JX9" i="17"/>
  <c r="KY9" i="16"/>
  <c r="LL13" i="16"/>
  <c r="MG10" i="16"/>
  <c r="KX10" i="16"/>
  <c r="LS5" i="16"/>
  <c r="MC26" i="16"/>
  <c r="LN16" i="16"/>
  <c r="KU8" i="16"/>
  <c r="LT6" i="16"/>
  <c r="KR9" i="16"/>
  <c r="LR4" i="16"/>
  <c r="KQ26" i="16"/>
  <c r="LC18" i="16"/>
  <c r="LF24" i="16"/>
  <c r="LW22" i="16"/>
  <c r="MD13" i="16"/>
  <c r="LU23" i="16"/>
  <c r="MA13" i="16"/>
  <c r="LD8" i="16"/>
  <c r="KS23" i="16"/>
  <c r="LH25" i="16"/>
  <c r="LP4" i="16"/>
  <c r="LE19" i="16"/>
  <c r="LA15" i="16"/>
  <c r="LG10" i="16"/>
  <c r="LO9" i="16"/>
  <c r="LZ17" i="16"/>
  <c r="LI18" i="16"/>
  <c r="KV13" i="16"/>
  <c r="LQ23" i="16"/>
  <c r="LX16" i="16"/>
  <c r="ME14" i="16"/>
  <c r="LJ13" i="16"/>
  <c r="LB17" i="16"/>
  <c r="LV20" i="16"/>
  <c r="KW15" i="16"/>
  <c r="LK17" i="16"/>
  <c r="LY11" i="16"/>
  <c r="KT20" i="16"/>
  <c r="KZ14" i="16"/>
  <c r="LM15" i="16"/>
  <c r="MB20" i="16"/>
  <c r="MF24" i="16"/>
  <c r="GP6" i="14"/>
  <c r="GU11" i="14"/>
  <c r="GW13" i="14"/>
  <c r="GK14" i="14"/>
  <c r="GT15" i="14"/>
  <c r="GQ16" i="14"/>
  <c r="GZ3" i="14"/>
  <c r="GS8" i="14"/>
  <c r="GY9" i="14"/>
  <c r="GV13" i="14"/>
  <c r="GX18" i="14"/>
  <c r="HC18" i="14"/>
  <c r="GM19" i="14"/>
  <c r="GR20" i="14"/>
  <c r="GL3" i="14"/>
  <c r="GO18" i="14"/>
  <c r="HB18" i="14"/>
  <c r="GI7" i="14"/>
  <c r="GJ7" i="14"/>
  <c r="HA7" i="14"/>
  <c r="GN18" i="14"/>
  <c r="TW6" i="16"/>
  <c r="TM6" i="16"/>
  <c r="TH4" i="16"/>
  <c r="SZ8" i="16"/>
  <c r="UI6" i="16"/>
  <c r="UE8" i="16"/>
  <c r="UF18" i="16"/>
  <c r="TE17" i="16"/>
  <c r="UD5" i="16"/>
  <c r="TZ13" i="16"/>
  <c r="TP12" i="16"/>
  <c r="TO8" i="16"/>
  <c r="TU10" i="16"/>
  <c r="TF18" i="16"/>
  <c r="TI27" i="16"/>
  <c r="TR15" i="16"/>
  <c r="TB21" i="16"/>
  <c r="UO9" i="16"/>
  <c r="UN13" i="16"/>
  <c r="TX8" i="16"/>
  <c r="TS21" i="16"/>
  <c r="UM4" i="16"/>
  <c r="TK17" i="16"/>
  <c r="TT8" i="16"/>
  <c r="UG17" i="16"/>
  <c r="UA15" i="16"/>
  <c r="TN8" i="16"/>
  <c r="UL13" i="16"/>
  <c r="UB8" i="16"/>
  <c r="TC23" i="16"/>
  <c r="UC7" i="16"/>
  <c r="UH3" i="16"/>
  <c r="TJ11" i="16"/>
  <c r="TV14" i="16"/>
  <c r="TD13" i="16"/>
  <c r="UK10" i="16"/>
  <c r="TG20" i="16"/>
  <c r="TL21" i="16"/>
  <c r="TA4" i="16"/>
  <c r="TQ10" i="16"/>
  <c r="UJ10" i="16"/>
  <c r="SY13" i="16"/>
  <c r="TY23" i="16"/>
  <c r="EY18" i="14"/>
  <c r="EZ8" i="14"/>
  <c r="FF15" i="14"/>
  <c r="EU10" i="14"/>
  <c r="EV15" i="14"/>
  <c r="FH8" i="14"/>
  <c r="FG18" i="14"/>
  <c r="EW14" i="14"/>
  <c r="FD10" i="14"/>
  <c r="FC13" i="14"/>
  <c r="FK8" i="14"/>
  <c r="FB18" i="14"/>
  <c r="ES14" i="14"/>
  <c r="FE11" i="14"/>
  <c r="FI18" i="14"/>
  <c r="FJ20" i="14"/>
  <c r="ET6" i="14"/>
  <c r="FM11" i="14"/>
  <c r="EX18" i="14"/>
  <c r="FA3" i="14"/>
  <c r="FL11" i="14"/>
  <c r="GC5" i="13"/>
  <c r="GK9" i="13"/>
  <c r="GS9" i="13"/>
  <c r="GJ19" i="13"/>
  <c r="GL7" i="13"/>
  <c r="GA8" i="13"/>
  <c r="GG13" i="13"/>
  <c r="GB6" i="13"/>
  <c r="GO6" i="13"/>
  <c r="GR8" i="13"/>
  <c r="GN14" i="13"/>
  <c r="GH17" i="13"/>
  <c r="GD4" i="13"/>
  <c r="GQ19" i="13"/>
  <c r="FZ7" i="13"/>
  <c r="GF8" i="13"/>
  <c r="GI12" i="13"/>
  <c r="GP13" i="13"/>
  <c r="GE18" i="13"/>
  <c r="GM13" i="13"/>
  <c r="JF20" i="14"/>
  <c r="JN12" i="14"/>
  <c r="JC14" i="14"/>
  <c r="IY11" i="14"/>
  <c r="JE12" i="14"/>
  <c r="JD13" i="14"/>
  <c r="JI18" i="14"/>
  <c r="JG11" i="14"/>
  <c r="IW15" i="14"/>
  <c r="IZ18" i="14"/>
  <c r="JB18" i="14"/>
  <c r="IX8" i="14"/>
  <c r="JK17" i="14"/>
  <c r="JA13" i="14"/>
  <c r="JJ4" i="14"/>
  <c r="IU13" i="14"/>
  <c r="IV8" i="14"/>
  <c r="JL3" i="14"/>
  <c r="JO8" i="14"/>
  <c r="JH4" i="14"/>
  <c r="JM20" i="14"/>
  <c r="D29" i="11"/>
  <c r="FE16" i="13"/>
  <c r="EV5" i="13"/>
  <c r="EP17" i="13"/>
  <c r="EW18" i="13"/>
  <c r="EZ4" i="13"/>
  <c r="FD6" i="13"/>
  <c r="FB4" i="13"/>
  <c r="EL19" i="13"/>
  <c r="FA6" i="13"/>
  <c r="EU19" i="13"/>
  <c r="EX8" i="13"/>
  <c r="EO4" i="13"/>
  <c r="FC16" i="13"/>
  <c r="EQ16" i="13"/>
  <c r="ES18" i="13"/>
  <c r="EN18" i="13"/>
  <c r="ET19" i="13"/>
  <c r="ER19" i="13"/>
  <c r="EY5" i="13"/>
  <c r="EM7" i="13"/>
  <c r="IQ19" i="13"/>
  <c r="IU19" i="13"/>
  <c r="IL13" i="13"/>
  <c r="II9" i="13"/>
  <c r="IN12" i="13"/>
  <c r="IT8" i="13"/>
  <c r="IZ13" i="13"/>
  <c r="IR13" i="13"/>
  <c r="IM3" i="13"/>
  <c r="IS18" i="13"/>
  <c r="JB18" i="13"/>
  <c r="IK8" i="13"/>
  <c r="IO7" i="13"/>
  <c r="IX6" i="13"/>
  <c r="IP8" i="13"/>
  <c r="IV18" i="13"/>
  <c r="JA9" i="13"/>
  <c r="IW12" i="13"/>
  <c r="IY4" i="13"/>
  <c r="IJ19" i="13"/>
  <c r="SH9" i="12" a="1"/>
  <c r="SH9" i="12" s="1"/>
  <c r="NY5" i="12"/>
  <c r="OT6" i="12"/>
  <c r="ON16" i="12"/>
  <c r="NW24" i="12"/>
  <c r="OM24" i="12"/>
  <c r="OH5" i="12"/>
  <c r="NS10" i="12"/>
  <c r="NJ14" i="12"/>
  <c r="OU14" i="12"/>
  <c r="NT16" i="12"/>
  <c r="NX16" i="12"/>
  <c r="OP17" i="12"/>
  <c r="NN18" i="12"/>
  <c r="NR18" i="12"/>
  <c r="NV18" i="12"/>
  <c r="OE18" i="12"/>
  <c r="OA23" i="12"/>
  <c r="NG6" i="12"/>
  <c r="OF27" i="12"/>
  <c r="NK5" i="12"/>
  <c r="OJ6" i="12"/>
  <c r="NH11" i="12"/>
  <c r="OL12" i="12"/>
  <c r="NI16" i="12"/>
  <c r="NM16" i="12"/>
  <c r="NQ16" i="12"/>
  <c r="NL19" i="12"/>
  <c r="OQ26" i="12"/>
  <c r="NU27" i="12"/>
  <c r="OC6" i="12"/>
  <c r="OK6" i="12"/>
  <c r="OO6" i="12"/>
  <c r="NZ11" i="12"/>
  <c r="OB13" i="12"/>
  <c r="NP14" i="12"/>
  <c r="NO17" i="12"/>
  <c r="OG18" i="12"/>
  <c r="OI21" i="12"/>
  <c r="OR21" i="12"/>
  <c r="OS22" i="12"/>
  <c r="OD28" i="12"/>
  <c r="KJ15" i="12"/>
  <c r="LM3" i="12"/>
  <c r="LF10" i="12"/>
  <c r="KE8" i="12"/>
  <c r="KK20" i="12"/>
  <c r="KF4" i="12"/>
  <c r="KI15" i="12"/>
  <c r="KM14" i="12"/>
  <c r="LE22" i="12"/>
  <c r="KS8" i="12"/>
  <c r="LI16" i="12"/>
  <c r="LL26" i="12"/>
  <c r="KC14" i="12"/>
  <c r="KH9" i="12"/>
  <c r="LA8" i="12"/>
  <c r="KV28" i="12"/>
  <c r="KP28" i="12"/>
  <c r="LJ11" i="12"/>
  <c r="KL20" i="12"/>
  <c r="LP24" i="12"/>
  <c r="KY28" i="12"/>
  <c r="KN24" i="12"/>
  <c r="KX18" i="12"/>
  <c r="KW24" i="12"/>
  <c r="LK10" i="12"/>
  <c r="LQ24" i="12"/>
  <c r="KU3" i="12"/>
  <c r="KO14" i="12"/>
  <c r="LG18" i="12"/>
  <c r="KD20" i="12"/>
  <c r="KT28" i="12"/>
  <c r="KR28" i="12"/>
  <c r="KZ14" i="12"/>
  <c r="LD19" i="12"/>
  <c r="KQ14" i="12"/>
  <c r="LC28" i="12"/>
  <c r="LN22" i="12"/>
  <c r="LO6" i="12"/>
  <c r="LH19" i="12"/>
  <c r="LB18" i="12"/>
  <c r="KG8" i="12"/>
  <c r="TN10" i="12" a="1"/>
  <c r="TN10" i="12" s="1"/>
  <c r="TH14" i="12" a="1"/>
  <c r="TH14" i="12" s="1"/>
  <c r="SX22" i="12" a="1"/>
  <c r="SX22" i="12" s="1"/>
  <c r="SB14" i="12" a="1"/>
  <c r="SB14" i="12" s="1"/>
  <c r="SQ27" i="12" a="1"/>
  <c r="SQ27" i="12" s="1"/>
  <c r="SR11" i="12" a="1"/>
  <c r="SR11" i="12" s="1"/>
  <c r="TF21" i="12" a="1"/>
  <c r="TF21" i="12" s="1"/>
  <c r="TO3" i="12" a="1"/>
  <c r="TO3" i="12" s="1"/>
  <c r="SJ12" i="12" a="1"/>
  <c r="SJ12" i="12" s="1"/>
  <c r="TG28" i="12" a="1"/>
  <c r="TG28" i="12" s="1"/>
  <c r="SE24" i="12" a="1"/>
  <c r="SE24" i="12" s="1"/>
  <c r="SG27" i="12" a="1"/>
  <c r="SG27" i="12" s="1"/>
  <c r="TL28" i="12" a="1"/>
  <c r="TL28" i="12" s="1"/>
  <c r="SS12" i="12" a="1"/>
  <c r="SS12" i="12" s="1"/>
  <c r="TA24" i="12" a="1"/>
  <c r="TA24" i="12" s="1"/>
  <c r="TE16" i="12" a="1"/>
  <c r="TE16" i="12" s="1"/>
  <c r="SA27" i="12" a="1"/>
  <c r="SA27" i="12" s="1"/>
  <c r="SY18" i="12" a="1"/>
  <c r="SY18" i="12" s="1"/>
  <c r="SM8" i="12" a="1"/>
  <c r="SM8" i="12" s="1"/>
  <c r="SI5" i="12" a="1"/>
  <c r="SI5" i="12" s="1"/>
  <c r="SL4" i="12" a="1"/>
  <c r="SL4" i="12" s="1"/>
  <c r="SO8" i="12" a="1"/>
  <c r="SO8" i="12" s="1"/>
  <c r="TK21" i="12" a="1"/>
  <c r="TK21" i="12" s="1"/>
  <c r="SZ11" i="12" a="1"/>
  <c r="SZ11" i="12" s="1"/>
  <c r="ST8" i="12" a="1"/>
  <c r="ST8" i="12" s="1"/>
  <c r="TD25" i="12" a="1"/>
  <c r="TD25" i="12" s="1"/>
  <c r="SD28" i="12" a="1"/>
  <c r="SD28" i="12" s="1"/>
  <c r="SC21" i="12" a="1"/>
  <c r="SC21" i="12" s="1"/>
  <c r="TI19" i="12" a="1"/>
  <c r="TI19" i="12" s="1"/>
  <c r="TM8" i="12" a="1"/>
  <c r="TM8" i="12" s="1"/>
  <c r="SU6" i="12" a="1"/>
  <c r="SU6" i="12" s="1"/>
  <c r="SK24" i="12" a="1"/>
  <c r="SK24" i="12" s="1"/>
  <c r="TC28" i="12" a="1"/>
  <c r="TC28" i="12" s="1"/>
  <c r="TJ17" i="12" a="1"/>
  <c r="TJ17" i="12" s="1"/>
  <c r="SN24" i="12" a="1"/>
  <c r="SN24" i="12" s="1"/>
  <c r="SF22" i="12" a="1"/>
  <c r="SF22" i="12" s="1"/>
  <c r="TB5" i="12" a="1"/>
  <c r="TB5" i="12" s="1"/>
  <c r="SW14" i="12" a="1"/>
  <c r="SW14" i="12" s="1"/>
  <c r="SP28" i="12" a="1"/>
  <c r="SP28" i="12" s="1"/>
  <c r="SV10" i="12" a="1"/>
  <c r="SV10" i="12" s="1"/>
  <c r="M32" i="10"/>
  <c r="M11" i="10"/>
  <c r="GR20" i="18" l="1"/>
  <c r="GV20" i="18"/>
  <c r="GM5" i="18"/>
  <c r="GY5" i="18"/>
  <c r="GK8" i="18"/>
  <c r="GT13" i="18"/>
  <c r="GN19" i="18"/>
  <c r="HA20" i="18"/>
  <c r="GW10" i="18"/>
  <c r="GZ13" i="18"/>
  <c r="GP16" i="18"/>
  <c r="GL19" i="18"/>
  <c r="HC7" i="18"/>
  <c r="GO18" i="18"/>
  <c r="GS19" i="18"/>
  <c r="GI5" i="18"/>
  <c r="GQ3" i="18"/>
  <c r="GU7" i="18"/>
  <c r="GJ17" i="18"/>
  <c r="GX19" i="18"/>
  <c r="HB20" i="18"/>
  <c r="FH12" i="18"/>
  <c r="FA6" i="18"/>
  <c r="EW12" i="18"/>
  <c r="FK5" i="18"/>
  <c r="FL10" i="18"/>
  <c r="FM15" i="18"/>
  <c r="FI14" i="18"/>
  <c r="FG20" i="18"/>
  <c r="FB15" i="18"/>
  <c r="EX7" i="18"/>
  <c r="EY8" i="18"/>
  <c r="FE15" i="18"/>
  <c r="EV3" i="18"/>
  <c r="EU10" i="18"/>
  <c r="FD19" i="18"/>
  <c r="EZ5" i="18"/>
  <c r="FF15" i="18"/>
  <c r="FJ14" i="18"/>
  <c r="ET5" i="18"/>
  <c r="FC9" i="18"/>
  <c r="ES14" i="18"/>
  <c r="JM16" i="18"/>
  <c r="IX9" i="18"/>
  <c r="IZ16" i="18"/>
  <c r="JH7" i="18"/>
  <c r="JJ4" i="18"/>
  <c r="JD11" i="18"/>
  <c r="JC9" i="18"/>
  <c r="JN8" i="18"/>
  <c r="JI4" i="18"/>
  <c r="IV8" i="18"/>
  <c r="JF13" i="18"/>
  <c r="JG9" i="18"/>
  <c r="JK5" i="18"/>
  <c r="JL3" i="18"/>
  <c r="IU8" i="18"/>
  <c r="IY8" i="18"/>
  <c r="JB13" i="18"/>
  <c r="JE4" i="18"/>
  <c r="JO3" i="18"/>
  <c r="IW5" i="18"/>
  <c r="JA10" i="18"/>
  <c r="GW7" i="17"/>
  <c r="HI9" i="17"/>
  <c r="GV14" i="17"/>
  <c r="HM15" i="17"/>
  <c r="GZ16" i="17"/>
  <c r="HD19" i="17"/>
  <c r="HF21" i="17"/>
  <c r="GR10" i="17"/>
  <c r="GU7" i="17"/>
  <c r="HG21" i="17"/>
  <c r="GX8" i="17"/>
  <c r="GS9" i="17"/>
  <c r="HJ14" i="17"/>
  <c r="HE18" i="17"/>
  <c r="HA21" i="17"/>
  <c r="HH7" i="17"/>
  <c r="HC21" i="17"/>
  <c r="GY9" i="17"/>
  <c r="GT12" i="17"/>
  <c r="HB13" i="17"/>
  <c r="HK18" i="17"/>
  <c r="HL10" i="17"/>
  <c r="FT4" i="17"/>
  <c r="FH14" i="17"/>
  <c r="FG4" i="17"/>
  <c r="FP19" i="17"/>
  <c r="FK12" i="17"/>
  <c r="FS18" i="17"/>
  <c r="EZ21" i="17"/>
  <c r="FA15" i="17"/>
  <c r="FB19" i="17"/>
  <c r="FC9" i="17"/>
  <c r="FR17" i="17"/>
  <c r="FO7" i="17"/>
  <c r="FU14" i="17"/>
  <c r="FD9" i="17"/>
  <c r="FM10" i="17"/>
  <c r="FQ14" i="17"/>
  <c r="FL19" i="17"/>
  <c r="FE16" i="17"/>
  <c r="FN7" i="17"/>
  <c r="FF4" i="17"/>
  <c r="FI11" i="17"/>
  <c r="FJ16" i="17"/>
  <c r="OL6" i="16"/>
  <c r="OP10" i="16"/>
  <c r="OT10" i="16"/>
  <c r="PN10" i="16"/>
  <c r="OY4" i="16"/>
  <c r="PL7" i="16"/>
  <c r="OQ10" i="16"/>
  <c r="PG10" i="16"/>
  <c r="OR4" i="16"/>
  <c r="OH19" i="16"/>
  <c r="OI28" i="16"/>
  <c r="OZ11" i="16"/>
  <c r="OG13" i="16"/>
  <c r="OF16" i="16"/>
  <c r="OW16" i="16"/>
  <c r="PE16" i="16"/>
  <c r="PF17" i="16"/>
  <c r="OS21" i="16"/>
  <c r="OX22" i="16"/>
  <c r="OU27" i="16"/>
  <c r="PC27" i="16"/>
  <c r="OD27" i="16"/>
  <c r="PJ8" i="16"/>
  <c r="PD9" i="16"/>
  <c r="OJ10" i="16"/>
  <c r="PH10" i="16"/>
  <c r="PB16" i="16"/>
  <c r="PK21" i="16"/>
  <c r="OV9" i="16"/>
  <c r="PA10" i="16"/>
  <c r="ON22" i="16"/>
  <c r="NY6" i="16"/>
  <c r="PI10" i="16"/>
  <c r="OK5" i="16"/>
  <c r="PM6" i="16"/>
  <c r="PO20" i="16"/>
  <c r="OC3" i="16"/>
  <c r="NZ16" i="16"/>
  <c r="OM13" i="16"/>
  <c r="OA13" i="16"/>
  <c r="OB4" i="16"/>
  <c r="OO23" i="16"/>
  <c r="OE4" i="16"/>
  <c r="JH21" i="17"/>
  <c r="JI4" i="17"/>
  <c r="JJ13" i="17"/>
  <c r="JN7" i="17"/>
  <c r="JU21" i="17"/>
  <c r="JP13" i="17"/>
  <c r="JQ14" i="17"/>
  <c r="JO8" i="17"/>
  <c r="JS21" i="17"/>
  <c r="JG21" i="17"/>
  <c r="JM14" i="17"/>
  <c r="KB19" i="17"/>
  <c r="JV11" i="17"/>
  <c r="JY13" i="17"/>
  <c r="JT21" i="17"/>
  <c r="JK3" i="17"/>
  <c r="JX21" i="17"/>
  <c r="JL11" i="17"/>
  <c r="JW4" i="17"/>
  <c r="KA21" i="17"/>
  <c r="JZ9" i="17"/>
  <c r="JR9" i="17"/>
  <c r="LE27" i="16"/>
  <c r="LJ26" i="16"/>
  <c r="KZ16" i="16"/>
  <c r="LM9" i="16"/>
  <c r="LO18" i="16"/>
  <c r="MD18" i="16"/>
  <c r="LB25" i="16"/>
  <c r="LD15" i="16"/>
  <c r="LQ16" i="16"/>
  <c r="LZ27" i="16"/>
  <c r="KQ21" i="16"/>
  <c r="MC5" i="16"/>
  <c r="LA6" i="16"/>
  <c r="LX7" i="16"/>
  <c r="LR11" i="16"/>
  <c r="MB15" i="16"/>
  <c r="MA5" i="16"/>
  <c r="KT21" i="16"/>
  <c r="LI20" i="16"/>
  <c r="KX5" i="16"/>
  <c r="KU13" i="16"/>
  <c r="KR13" i="16"/>
  <c r="LH11" i="16"/>
  <c r="LY12" i="16"/>
  <c r="LF14" i="16"/>
  <c r="ME22" i="16"/>
  <c r="LT22" i="16"/>
  <c r="KV4" i="16"/>
  <c r="LG17" i="16"/>
  <c r="MG5" i="16"/>
  <c r="LC15" i="16"/>
  <c r="KS5" i="16"/>
  <c r="LU25" i="16"/>
  <c r="KW3" i="16"/>
  <c r="KY27" i="16"/>
  <c r="LW24" i="16"/>
  <c r="LP25" i="16"/>
  <c r="LK22" i="16"/>
  <c r="LN10" i="16"/>
  <c r="LS7" i="16"/>
  <c r="MF7" i="16"/>
  <c r="LV12" i="16"/>
  <c r="LL3" i="16"/>
  <c r="GV4" i="14"/>
  <c r="GN13" i="14"/>
  <c r="GR13" i="14"/>
  <c r="GO14" i="14"/>
  <c r="GJ3" i="14"/>
  <c r="GM11" i="14"/>
  <c r="HB3" i="14"/>
  <c r="GX11" i="14"/>
  <c r="GI18" i="14"/>
  <c r="GK7" i="14"/>
  <c r="GW3" i="14"/>
  <c r="GL8" i="14"/>
  <c r="GU8" i="14"/>
  <c r="HC8" i="14"/>
  <c r="GS12" i="14"/>
  <c r="GY18" i="14"/>
  <c r="GP8" i="14"/>
  <c r="GQ13" i="14"/>
  <c r="GZ13" i="14"/>
  <c r="HA19" i="14"/>
  <c r="GT20" i="14"/>
  <c r="TN23" i="16"/>
  <c r="TD16" i="16"/>
  <c r="UB6" i="16"/>
  <c r="TE10" i="16"/>
  <c r="TX22" i="16"/>
  <c r="SY6" i="16"/>
  <c r="TG26" i="16"/>
  <c r="UJ22" i="16"/>
  <c r="TA13" i="16"/>
  <c r="TH27" i="16"/>
  <c r="TY17" i="16"/>
  <c r="UN20" i="16"/>
  <c r="UK26" i="16"/>
  <c r="TM22" i="16"/>
  <c r="TT15" i="16"/>
  <c r="UA20" i="16"/>
  <c r="TF27" i="16"/>
  <c r="UF22" i="16"/>
  <c r="TC27" i="16"/>
  <c r="UI7" i="16"/>
  <c r="UH6" i="16"/>
  <c r="UG18" i="16"/>
  <c r="UL23" i="16"/>
  <c r="TP17" i="16"/>
  <c r="TS17" i="16"/>
  <c r="TL27" i="16"/>
  <c r="SZ5" i="16"/>
  <c r="TR16" i="16"/>
  <c r="TJ22" i="16"/>
  <c r="TW17" i="16"/>
  <c r="UO27" i="16"/>
  <c r="TZ4" i="16"/>
  <c r="TK18" i="16"/>
  <c r="UE17" i="16"/>
  <c r="TO13" i="16"/>
  <c r="TB8" i="16"/>
  <c r="TI6" i="16"/>
  <c r="TV5" i="16"/>
  <c r="TQ15" i="16"/>
  <c r="UC13" i="16"/>
  <c r="UM20" i="16"/>
  <c r="TU9" i="16"/>
  <c r="UD18" i="16"/>
  <c r="EW20" i="14"/>
  <c r="EZ4" i="14"/>
  <c r="EU17" i="14"/>
  <c r="FA17" i="14"/>
  <c r="FG14" i="14"/>
  <c r="FI16" i="14"/>
  <c r="FB4" i="14"/>
  <c r="FE12" i="14"/>
  <c r="EY5" i="14"/>
  <c r="ES7" i="14"/>
  <c r="FM8" i="14"/>
  <c r="FL8" i="14"/>
  <c r="EX14" i="14"/>
  <c r="FF3" i="14"/>
  <c r="FC12" i="14"/>
  <c r="FJ3" i="14"/>
  <c r="FD4" i="14"/>
  <c r="EV13" i="14"/>
  <c r="FH4" i="14"/>
  <c r="ET15" i="14"/>
  <c r="FK20" i="14"/>
  <c r="GQ4" i="13"/>
  <c r="GK5" i="13"/>
  <c r="GI8" i="13"/>
  <c r="GO9" i="13"/>
  <c r="GM10" i="13"/>
  <c r="GR19" i="13"/>
  <c r="GP5" i="13"/>
  <c r="GA18" i="13"/>
  <c r="FZ5" i="13"/>
  <c r="GF12" i="13"/>
  <c r="GE5" i="13"/>
  <c r="GS12" i="13"/>
  <c r="GH13" i="13"/>
  <c r="GD6" i="13"/>
  <c r="GG16" i="13"/>
  <c r="GB17" i="13"/>
  <c r="GJ17" i="13"/>
  <c r="GC13" i="13"/>
  <c r="GN16" i="13"/>
  <c r="GL19" i="13"/>
  <c r="JL19" i="14"/>
  <c r="IZ15" i="14"/>
  <c r="JG14" i="14"/>
  <c r="JM15" i="14"/>
  <c r="IX18" i="14"/>
  <c r="JN13" i="14"/>
  <c r="JK20" i="14"/>
  <c r="IW10" i="14"/>
  <c r="JC9" i="14"/>
  <c r="JA7" i="14"/>
  <c r="IY14" i="14"/>
  <c r="JB8" i="14"/>
  <c r="JI13" i="14"/>
  <c r="JD12" i="14"/>
  <c r="JE13" i="14"/>
  <c r="JO11" i="14"/>
  <c r="JJ8" i="14"/>
  <c r="JH20" i="14"/>
  <c r="JF19" i="14"/>
  <c r="IV13" i="14"/>
  <c r="IU7" i="14"/>
  <c r="D30" i="11"/>
  <c r="EU11" i="13"/>
  <c r="ES14" i="13"/>
  <c r="EO17" i="13"/>
  <c r="FE12" i="13"/>
  <c r="FC3" i="13"/>
  <c r="EW14" i="13"/>
  <c r="EL10" i="13"/>
  <c r="ER10" i="13"/>
  <c r="FD4" i="13"/>
  <c r="EY18" i="13"/>
  <c r="EX11" i="13"/>
  <c r="EN13" i="13"/>
  <c r="FA11" i="13"/>
  <c r="FB17" i="13"/>
  <c r="EQ13" i="13"/>
  <c r="ET4" i="13"/>
  <c r="EP18" i="13"/>
  <c r="EZ18" i="13"/>
  <c r="EV4" i="13"/>
  <c r="EM13" i="13"/>
  <c r="IO5" i="13"/>
  <c r="IN4" i="13"/>
  <c r="IV4" i="13"/>
  <c r="IW5" i="13"/>
  <c r="IM6" i="13"/>
  <c r="JC6" i="13" s="1"/>
  <c r="NC6" i="13" s="1"/>
  <c r="JA15" i="13"/>
  <c r="IP3" i="13"/>
  <c r="IQ17" i="13"/>
  <c r="IS14" i="13"/>
  <c r="IT11" i="13"/>
  <c r="IX13" i="13"/>
  <c r="JB9" i="13"/>
  <c r="IR11" i="13"/>
  <c r="IK19" i="13"/>
  <c r="IJ8" i="13"/>
  <c r="IU18" i="13"/>
  <c r="II17" i="13"/>
  <c r="IL18" i="13"/>
  <c r="IY18" i="13"/>
  <c r="IZ12" i="13"/>
  <c r="SH11" i="12" a="1"/>
  <c r="SH11" i="12" s="1"/>
  <c r="NU5" i="12"/>
  <c r="NZ6" i="12"/>
  <c r="OH6" i="12"/>
  <c r="OB8" i="12"/>
  <c r="OE11" i="12"/>
  <c r="OK13" i="12"/>
  <c r="OD14" i="12"/>
  <c r="OJ16" i="12"/>
  <c r="OR16" i="12"/>
  <c r="OU19" i="12"/>
  <c r="OC22" i="12"/>
  <c r="NW28" i="12"/>
  <c r="OQ28" i="12"/>
  <c r="NN5" i="12"/>
  <c r="NR5" i="12"/>
  <c r="OL5" i="12"/>
  <c r="OP5" i="12"/>
  <c r="OM6" i="12"/>
  <c r="NK11" i="12"/>
  <c r="NL12" i="12"/>
  <c r="OO12" i="12"/>
  <c r="OS12" i="12"/>
  <c r="NH16" i="12"/>
  <c r="NT24" i="12"/>
  <c r="NQ25" i="12"/>
  <c r="OA27" i="12"/>
  <c r="OF28" i="12"/>
  <c r="NG15" i="12"/>
  <c r="NI27" i="12"/>
  <c r="NV28" i="12"/>
  <c r="NS5" i="12"/>
  <c r="OG11" i="12"/>
  <c r="ON14" i="12"/>
  <c r="NY16" i="12"/>
  <c r="NO18" i="12"/>
  <c r="NX19" i="12"/>
  <c r="NP5" i="12"/>
  <c r="NJ8" i="12"/>
  <c r="OI8" i="12"/>
  <c r="OT19" i="12"/>
  <c r="NM27" i="12"/>
  <c r="KJ27" i="12"/>
  <c r="LL3" i="12"/>
  <c r="LD3" i="12"/>
  <c r="KR6" i="12"/>
  <c r="LO10" i="12"/>
  <c r="LM16" i="12"/>
  <c r="LP20" i="12"/>
  <c r="KU5" i="12"/>
  <c r="KO19" i="12"/>
  <c r="KP24" i="12"/>
  <c r="KT27" i="12"/>
  <c r="LB5" i="12"/>
  <c r="LK14" i="12"/>
  <c r="KF6" i="12"/>
  <c r="KN13" i="12"/>
  <c r="KM24" i="12"/>
  <c r="KE23" i="12"/>
  <c r="KH5" i="12"/>
  <c r="LI6" i="12"/>
  <c r="LA18" i="12"/>
  <c r="KG26" i="12"/>
  <c r="KI9" i="12"/>
  <c r="LE27" i="12"/>
  <c r="KL3" i="12"/>
  <c r="KC5" i="12"/>
  <c r="LF18" i="12"/>
  <c r="KW4" i="12"/>
  <c r="KY14" i="12"/>
  <c r="LH5" i="12"/>
  <c r="KZ27" i="12"/>
  <c r="KS28" i="12"/>
  <c r="LN28" i="12"/>
  <c r="KD27" i="12"/>
  <c r="KV23" i="12"/>
  <c r="LG23" i="12"/>
  <c r="KQ10" i="12"/>
  <c r="LQ14" i="12"/>
  <c r="LC16" i="12"/>
  <c r="KX26" i="12"/>
  <c r="KK14" i="12"/>
  <c r="LJ27" i="12"/>
  <c r="TG6" i="12" a="1"/>
  <c r="TG6" i="12" s="1"/>
  <c r="TM27" i="12" a="1"/>
  <c r="TM27" i="12" s="1"/>
  <c r="TN19" i="12" a="1"/>
  <c r="TN19" i="12" s="1"/>
  <c r="SZ5" i="12" a="1"/>
  <c r="SZ5" i="12" s="1"/>
  <c r="SN8" i="12" a="1"/>
  <c r="SN8" i="12" s="1"/>
  <c r="SO21" i="12" a="1"/>
  <c r="SO21" i="12" s="1"/>
  <c r="SK8" i="12" a="1"/>
  <c r="SK8" i="12" s="1"/>
  <c r="SI28" i="12" a="1"/>
  <c r="SI28" i="12" s="1"/>
  <c r="TB21" i="12" a="1"/>
  <c r="TB21" i="12" s="1"/>
  <c r="ST27" i="12" a="1"/>
  <c r="ST27" i="12" s="1"/>
  <c r="SD6" i="12" a="1"/>
  <c r="SD6" i="12" s="1"/>
  <c r="SC14" i="12" a="1"/>
  <c r="SC14" i="12" s="1"/>
  <c r="SJ20" i="12" a="1"/>
  <c r="SJ20" i="12" s="1"/>
  <c r="SV19" i="12" a="1"/>
  <c r="SV19" i="12" s="1"/>
  <c r="TL3" i="12" a="1"/>
  <c r="TL3" i="12" s="1"/>
  <c r="SW27" i="12" a="1"/>
  <c r="SW27" i="12" s="1"/>
  <c r="SX20" i="12" a="1"/>
  <c r="SX20" i="12" s="1"/>
  <c r="SU16" i="12" a="1"/>
  <c r="SU16" i="12" s="1"/>
  <c r="SY19" i="12" a="1"/>
  <c r="SY19" i="12" s="1"/>
  <c r="SG8" i="12" a="1"/>
  <c r="SG8" i="12" s="1"/>
  <c r="SB27" i="12" a="1"/>
  <c r="SB27" i="12" s="1"/>
  <c r="TI24" i="12" a="1"/>
  <c r="TI24" i="12" s="1"/>
  <c r="TF8" i="12" a="1"/>
  <c r="TF8" i="12" s="1"/>
  <c r="TH27" i="12" a="1"/>
  <c r="TH27" i="12" s="1"/>
  <c r="SS11" i="12" a="1"/>
  <c r="SS11" i="12" s="1"/>
  <c r="TD11" i="12" a="1"/>
  <c r="TD11" i="12" s="1"/>
  <c r="TE5" i="12" a="1"/>
  <c r="TE5" i="12" s="1"/>
  <c r="SQ28" i="12" a="1"/>
  <c r="SQ28" i="12" s="1"/>
  <c r="TO5" i="12" a="1"/>
  <c r="TO5" i="12" s="1"/>
  <c r="SF5" i="12" a="1"/>
  <c r="SF5" i="12" s="1"/>
  <c r="TK18" i="12" a="1"/>
  <c r="TK18" i="12" s="1"/>
  <c r="SR18" i="12" a="1"/>
  <c r="SR18" i="12" s="1"/>
  <c r="SP21" i="12" a="1"/>
  <c r="SP21" i="12" s="1"/>
  <c r="SL19" i="12" a="1"/>
  <c r="SL19" i="12" s="1"/>
  <c r="SM27" i="12" a="1"/>
  <c r="SM27" i="12" s="1"/>
  <c r="TJ21" i="12" a="1"/>
  <c r="TJ21" i="12" s="1"/>
  <c r="TA6" i="12" a="1"/>
  <c r="TA6" i="12" s="1"/>
  <c r="TC17" i="12" a="1"/>
  <c r="TC17" i="12" s="1"/>
  <c r="SE14" i="12" a="1"/>
  <c r="SE14" i="12" s="1"/>
  <c r="SA5" i="12" a="1"/>
  <c r="SA5" i="12" s="1"/>
  <c r="M12" i="10"/>
  <c r="M7" i="10"/>
  <c r="M31" i="10"/>
  <c r="M17" i="10"/>
  <c r="M20" i="10"/>
  <c r="M13" i="10"/>
  <c r="M24" i="10"/>
  <c r="M8" i="10"/>
  <c r="M18" i="10"/>
  <c r="M19" i="10"/>
  <c r="M29" i="10"/>
  <c r="M10" i="10"/>
  <c r="M22" i="10"/>
  <c r="M15" i="10"/>
  <c r="M14" i="10"/>
  <c r="M21" i="10"/>
  <c r="M9" i="10"/>
  <c r="M26" i="10"/>
  <c r="M16" i="10"/>
  <c r="M23" i="10"/>
  <c r="M28" i="10"/>
  <c r="M27" i="10"/>
  <c r="M6" i="10"/>
  <c r="M30" i="10"/>
  <c r="M25" i="10"/>
  <c r="GK9" i="18" l="1"/>
  <c r="GM19" i="18"/>
  <c r="GS7" i="18"/>
  <c r="GL13" i="18"/>
  <c r="GU18" i="18"/>
  <c r="GT7" i="18"/>
  <c r="HB7" i="18"/>
  <c r="HC8" i="18"/>
  <c r="GP12" i="18"/>
  <c r="GQ13" i="18"/>
  <c r="GR14" i="18"/>
  <c r="GX16" i="18"/>
  <c r="GY3" i="18"/>
  <c r="GI20" i="18"/>
  <c r="GV18" i="18"/>
  <c r="HA19" i="18"/>
  <c r="GW13" i="18"/>
  <c r="GZ16" i="18"/>
  <c r="GO19" i="18"/>
  <c r="GJ13" i="18"/>
  <c r="GN13" i="18"/>
  <c r="FK15" i="18"/>
  <c r="ES18" i="18"/>
  <c r="FJ20" i="18"/>
  <c r="EW15" i="18"/>
  <c r="FH8" i="18"/>
  <c r="FE14" i="18"/>
  <c r="EZ18" i="18"/>
  <c r="FC4" i="18"/>
  <c r="FL14" i="18"/>
  <c r="EU18" i="18"/>
  <c r="EY6" i="18"/>
  <c r="FF9" i="18"/>
  <c r="FM12" i="18"/>
  <c r="FG9" i="18"/>
  <c r="ET13" i="18"/>
  <c r="FD4" i="18"/>
  <c r="FB18" i="18"/>
  <c r="FI17" i="18"/>
  <c r="EV11" i="18"/>
  <c r="EX5" i="18"/>
  <c r="FA20" i="18"/>
  <c r="JK8" i="18"/>
  <c r="IX3" i="18"/>
  <c r="JB19" i="18"/>
  <c r="JC5" i="18"/>
  <c r="JH8" i="18"/>
  <c r="JG18" i="18"/>
  <c r="JD15" i="18"/>
  <c r="IU5" i="18"/>
  <c r="IW14" i="18"/>
  <c r="JF4" i="18"/>
  <c r="JE19" i="18"/>
  <c r="IY18" i="18"/>
  <c r="IV13" i="18"/>
  <c r="JI9" i="18"/>
  <c r="JO14" i="18"/>
  <c r="JJ11" i="18"/>
  <c r="JN9" i="18"/>
  <c r="JL8" i="18"/>
  <c r="IZ4" i="18"/>
  <c r="JA19" i="18"/>
  <c r="JM10" i="18"/>
  <c r="HE8" i="17"/>
  <c r="HM13" i="17"/>
  <c r="GV15" i="17"/>
  <c r="HI18" i="17"/>
  <c r="HH21" i="17"/>
  <c r="HD3" i="17"/>
  <c r="GT3" i="17"/>
  <c r="HF3" i="17"/>
  <c r="GS12" i="17"/>
  <c r="GW16" i="17"/>
  <c r="HA20" i="17"/>
  <c r="GR21" i="17"/>
  <c r="HB21" i="17"/>
  <c r="HC18" i="17"/>
  <c r="GU19" i="17"/>
  <c r="HG6" i="17"/>
  <c r="HK10" i="17"/>
  <c r="GX14" i="17"/>
  <c r="HJ21" i="17"/>
  <c r="HL3" i="17"/>
  <c r="GZ5" i="17"/>
  <c r="GY14" i="17"/>
  <c r="FM21" i="17"/>
  <c r="FF14" i="17"/>
  <c r="FR16" i="17"/>
  <c r="FO15" i="17"/>
  <c r="FG5" i="17"/>
  <c r="FK3" i="17"/>
  <c r="FT16" i="17"/>
  <c r="FS12" i="17"/>
  <c r="FL21" i="17"/>
  <c r="FE5" i="17"/>
  <c r="FI7" i="17"/>
  <c r="FD17" i="17"/>
  <c r="FC13" i="17"/>
  <c r="FQ3" i="17"/>
  <c r="EZ19" i="17"/>
  <c r="FP20" i="17"/>
  <c r="FU17" i="17"/>
  <c r="FJ14" i="17"/>
  <c r="FH10" i="17"/>
  <c r="FB21" i="17"/>
  <c r="FN15" i="17"/>
  <c r="FA8" i="17"/>
  <c r="OL3" i="16"/>
  <c r="PF4" i="16"/>
  <c r="OK9" i="16"/>
  <c r="OO9" i="16"/>
  <c r="OQ6" i="16"/>
  <c r="OJ7" i="16"/>
  <c r="OX9" i="16"/>
  <c r="OF7" i="16"/>
  <c r="PI17" i="16"/>
  <c r="ON21" i="16"/>
  <c r="OR21" i="16"/>
  <c r="OZ21" i="16"/>
  <c r="OW26" i="16"/>
  <c r="PJ27" i="16"/>
  <c r="OE8" i="16"/>
  <c r="OC9" i="16"/>
  <c r="OT21" i="16"/>
  <c r="OS4" i="16"/>
  <c r="OH7" i="16"/>
  <c r="OU9" i="16"/>
  <c r="PB13" i="16"/>
  <c r="OI15" i="16"/>
  <c r="PD15" i="16"/>
  <c r="OY18" i="16"/>
  <c r="PC18" i="16"/>
  <c r="PG18" i="16"/>
  <c r="PA25" i="16"/>
  <c r="OP26" i="16"/>
  <c r="OD7" i="16"/>
  <c r="OB22" i="16"/>
  <c r="NZ25" i="16"/>
  <c r="OV6" i="16"/>
  <c r="PH5" i="16"/>
  <c r="PN12" i="16"/>
  <c r="OM17" i="16"/>
  <c r="OG28" i="16"/>
  <c r="OA21" i="16"/>
  <c r="PL21" i="16"/>
  <c r="PM23" i="16"/>
  <c r="PK25" i="16"/>
  <c r="PE22" i="16"/>
  <c r="NY18" i="16"/>
  <c r="PO16" i="16"/>
  <c r="JP9" i="17"/>
  <c r="JU7" i="17"/>
  <c r="JX11" i="17"/>
  <c r="KB12" i="17"/>
  <c r="JL16" i="17"/>
  <c r="JJ21" i="17"/>
  <c r="JO19" i="17"/>
  <c r="JR8" i="17"/>
  <c r="JK19" i="17"/>
  <c r="KA19" i="17"/>
  <c r="JN13" i="17"/>
  <c r="JH3" i="17"/>
  <c r="JV19" i="17"/>
  <c r="JS19" i="17"/>
  <c r="JY14" i="17"/>
  <c r="JQ21" i="17"/>
  <c r="JG20" i="17"/>
  <c r="JW12" i="17"/>
  <c r="JT12" i="17"/>
  <c r="JI7" i="17"/>
  <c r="JZ21" i="17"/>
  <c r="JM3" i="17"/>
  <c r="LU9" i="16"/>
  <c r="KY17" i="16"/>
  <c r="KT8" i="16"/>
  <c r="LI10" i="16"/>
  <c r="MA11" i="16"/>
  <c r="LZ12" i="16"/>
  <c r="KZ20" i="16"/>
  <c r="LB3" i="16"/>
  <c r="MD3" i="16"/>
  <c r="LE13" i="16"/>
  <c r="LY18" i="16"/>
  <c r="LM8" i="16"/>
  <c r="KR18" i="16"/>
  <c r="LS6" i="16"/>
  <c r="MG13" i="16"/>
  <c r="LP11" i="16"/>
  <c r="MC17" i="16"/>
  <c r="LJ19" i="16"/>
  <c r="LF23" i="16"/>
  <c r="KQ8" i="16"/>
  <c r="LW11" i="16"/>
  <c r="LA13" i="16"/>
  <c r="LG4" i="16"/>
  <c r="LN7" i="16"/>
  <c r="LK27" i="16"/>
  <c r="LC7" i="16"/>
  <c r="LQ9" i="16"/>
  <c r="LR18" i="16"/>
  <c r="LL12" i="16"/>
  <c r="MB19" i="16"/>
  <c r="LX20" i="16"/>
  <c r="KV18" i="16"/>
  <c r="KX27" i="16"/>
  <c r="KS6" i="16"/>
  <c r="LV17" i="16"/>
  <c r="LO27" i="16"/>
  <c r="KU23" i="16"/>
  <c r="MF18" i="16"/>
  <c r="LT23" i="16"/>
  <c r="KW12" i="16"/>
  <c r="LD18" i="16"/>
  <c r="ME4" i="16"/>
  <c r="LH17" i="16"/>
  <c r="GU7" i="14"/>
  <c r="HC11" i="14"/>
  <c r="GQ12" i="14"/>
  <c r="GM7" i="14"/>
  <c r="GR7" i="14"/>
  <c r="GN8" i="14"/>
  <c r="GW12" i="14"/>
  <c r="GS13" i="14"/>
  <c r="GX13" i="14"/>
  <c r="GK8" i="14"/>
  <c r="GV10" i="14"/>
  <c r="GJ11" i="14"/>
  <c r="HB7" i="14"/>
  <c r="GO12" i="14"/>
  <c r="GT19" i="14"/>
  <c r="GZ19" i="14"/>
  <c r="GL19" i="14"/>
  <c r="HA11" i="14"/>
  <c r="GY17" i="14"/>
  <c r="GI8" i="14"/>
  <c r="GP17" i="14"/>
  <c r="TX23" i="16"/>
  <c r="TY8" i="16"/>
  <c r="SZ27" i="16"/>
  <c r="TT7" i="16"/>
  <c r="TU14" i="16"/>
  <c r="TR4" i="16"/>
  <c r="UG9" i="16"/>
  <c r="UK25" i="16"/>
  <c r="TQ7" i="16"/>
  <c r="UN26" i="16"/>
  <c r="UB5" i="16"/>
  <c r="UO19" i="16"/>
  <c r="TV16" i="16"/>
  <c r="TB6" i="16"/>
  <c r="TL4" i="16"/>
  <c r="TG15" i="16"/>
  <c r="UA4" i="16"/>
  <c r="TH16" i="16"/>
  <c r="TC9" i="16"/>
  <c r="TD3" i="16"/>
  <c r="UL27" i="16"/>
  <c r="TW22" i="16"/>
  <c r="TN27" i="16"/>
  <c r="UH21" i="16"/>
  <c r="TI20" i="16"/>
  <c r="UJ4" i="16"/>
  <c r="TO16" i="16"/>
  <c r="UI5" i="16"/>
  <c r="UE19" i="16"/>
  <c r="TZ7" i="16"/>
  <c r="TS20" i="16"/>
  <c r="UD8" i="16"/>
  <c r="UM15" i="16"/>
  <c r="TK22" i="16"/>
  <c r="SY25" i="16"/>
  <c r="TE3" i="16"/>
  <c r="UF23" i="16"/>
  <c r="TF11" i="16"/>
  <c r="UC27" i="16"/>
  <c r="TA7" i="16"/>
  <c r="TJ26" i="16"/>
  <c r="TM13" i="16"/>
  <c r="TP25" i="16"/>
  <c r="EU15" i="14"/>
  <c r="EX4" i="14"/>
  <c r="FK16" i="14"/>
  <c r="FB5" i="14"/>
  <c r="EW11" i="14"/>
  <c r="FH6" i="14"/>
  <c r="FI13" i="14"/>
  <c r="EZ7" i="14"/>
  <c r="FA5" i="14"/>
  <c r="FM18" i="14"/>
  <c r="ET5" i="14"/>
  <c r="FE17" i="14"/>
  <c r="FL6" i="14"/>
  <c r="EY6" i="14"/>
  <c r="FJ5" i="14"/>
  <c r="FF8" i="14"/>
  <c r="FD17" i="14"/>
  <c r="FG10" i="14"/>
  <c r="ES5" i="14"/>
  <c r="FC15" i="14"/>
  <c r="EV4" i="14"/>
  <c r="GM4" i="13"/>
  <c r="GG5" i="13"/>
  <c r="GB11" i="13"/>
  <c r="GD14" i="13"/>
  <c r="GJ6" i="13"/>
  <c r="GE16" i="13"/>
  <c r="GO12" i="13"/>
  <c r="GH19" i="13"/>
  <c r="GC7" i="13"/>
  <c r="FZ13" i="13"/>
  <c r="GS6" i="13"/>
  <c r="GI9" i="13"/>
  <c r="GP4" i="13"/>
  <c r="GA7" i="13"/>
  <c r="GF7" i="13"/>
  <c r="GR11" i="13"/>
  <c r="GL12" i="13"/>
  <c r="GN19" i="13"/>
  <c r="GK6" i="13"/>
  <c r="GQ7" i="13"/>
  <c r="IZ11" i="14"/>
  <c r="IX3" i="14"/>
  <c r="IY19" i="14"/>
  <c r="JF15" i="14"/>
  <c r="IU8" i="14"/>
  <c r="JO14" i="14"/>
  <c r="JD4" i="14"/>
  <c r="JI10" i="14"/>
  <c r="JK18" i="14"/>
  <c r="JE5" i="14"/>
  <c r="JL15" i="14"/>
  <c r="IW7" i="14"/>
  <c r="JB12" i="14"/>
  <c r="JP12" i="14" s="1"/>
  <c r="NU12" i="14" s="1"/>
  <c r="JJ7" i="14"/>
  <c r="JA10" i="14"/>
  <c r="JG7" i="14"/>
  <c r="IV17" i="14"/>
  <c r="JM3" i="14"/>
  <c r="JN14" i="14"/>
  <c r="JH9" i="14"/>
  <c r="JC15" i="14"/>
  <c r="D31" i="11"/>
  <c r="ES3" i="13"/>
  <c r="FC7" i="13"/>
  <c r="EW8" i="13"/>
  <c r="ET13" i="13"/>
  <c r="EP6" i="13"/>
  <c r="EM17" i="13"/>
  <c r="FE9" i="13"/>
  <c r="EV13" i="13"/>
  <c r="EQ9" i="13"/>
  <c r="EX14" i="13"/>
  <c r="FA8" i="13"/>
  <c r="EU9" i="13"/>
  <c r="FB10" i="13"/>
  <c r="EN14" i="13"/>
  <c r="EL18" i="13"/>
  <c r="EZ5" i="13"/>
  <c r="EY7" i="13"/>
  <c r="NG5" i="12" a="1"/>
  <c r="NG5" i="12" s="1"/>
  <c r="ER9" i="13"/>
  <c r="EO11" i="13"/>
  <c r="FD5" i="13"/>
  <c r="IO14" i="13"/>
  <c r="IU12" i="13"/>
  <c r="IZ18" i="13"/>
  <c r="IS3" i="13"/>
  <c r="IM17" i="13"/>
  <c r="IN16" i="13"/>
  <c r="IX5" i="13"/>
  <c r="IY17" i="13"/>
  <c r="IP7" i="13"/>
  <c r="JB12" i="13"/>
  <c r="IW11" i="13"/>
  <c r="IQ13" i="13"/>
  <c r="IL9" i="13"/>
  <c r="II7" i="13"/>
  <c r="IK13" i="13"/>
  <c r="IV13" i="13"/>
  <c r="JA16" i="13"/>
  <c r="IT9" i="13"/>
  <c r="IJ13" i="13"/>
  <c r="IR7" i="13"/>
  <c r="SH16" i="12" a="1"/>
  <c r="SH16" i="12" s="1"/>
  <c r="OD6" i="12"/>
  <c r="OO9" i="12"/>
  <c r="NZ14" i="12"/>
  <c r="OP14" i="12"/>
  <c r="NW16" i="12"/>
  <c r="NL21" i="12"/>
  <c r="NP21" i="12"/>
  <c r="OB25" i="12"/>
  <c r="OS25" i="12"/>
  <c r="OE28" i="12"/>
  <c r="NI5" i="12"/>
  <c r="NJ6" i="12"/>
  <c r="OU10" i="12"/>
  <c r="OQ18" i="12"/>
  <c r="NH27" i="12"/>
  <c r="NQ3" i="12"/>
  <c r="NK6" i="12"/>
  <c r="NT6" i="12"/>
  <c r="ON10" i="12"/>
  <c r="OA13" i="12"/>
  <c r="OH16" i="12"/>
  <c r="NM24" i="12"/>
  <c r="OK24" i="12"/>
  <c r="NN25" i="12"/>
  <c r="OF5" i="12"/>
  <c r="NU6" i="12"/>
  <c r="OG6" i="12"/>
  <c r="OM8" i="12"/>
  <c r="OC10" i="12"/>
  <c r="NV11" i="12"/>
  <c r="NR12" i="12"/>
  <c r="NO13" i="12"/>
  <c r="NS13" i="12"/>
  <c r="NY14" i="12"/>
  <c r="OI16" i="12"/>
  <c r="OR17" i="12"/>
  <c r="NX18" i="12"/>
  <c r="OL19" i="12"/>
  <c r="OJ22" i="12"/>
  <c r="OT28" i="12"/>
  <c r="KJ24" i="12"/>
  <c r="KF26" i="12"/>
  <c r="LF8" i="12"/>
  <c r="LA20" i="12"/>
  <c r="LO14" i="12"/>
  <c r="LJ28" i="12"/>
  <c r="KW18" i="12"/>
  <c r="KI10" i="12"/>
  <c r="LL27" i="12"/>
  <c r="KD10" i="12"/>
  <c r="KO20" i="12"/>
  <c r="KC24" i="12"/>
  <c r="KK13" i="12"/>
  <c r="LP8" i="12"/>
  <c r="KY8" i="12"/>
  <c r="KQ7" i="12"/>
  <c r="LC9" i="12"/>
  <c r="KS10" i="12"/>
  <c r="LB24" i="12"/>
  <c r="KG21" i="12"/>
  <c r="KZ3" i="12"/>
  <c r="KN18" i="12"/>
  <c r="LN19" i="12"/>
  <c r="KT23" i="12"/>
  <c r="LM12" i="12"/>
  <c r="LD25" i="12"/>
  <c r="LE20" i="12"/>
  <c r="KE7" i="12"/>
  <c r="KP11" i="12"/>
  <c r="KU19" i="12"/>
  <c r="LH9" i="12"/>
  <c r="KV22" i="12"/>
  <c r="LI21" i="12"/>
  <c r="KX14" i="12"/>
  <c r="KH7" i="12"/>
  <c r="LK8" i="12"/>
  <c r="KL28" i="12"/>
  <c r="LG9" i="12"/>
  <c r="LQ23" i="12"/>
  <c r="KM13" i="12"/>
  <c r="KR20" i="12"/>
  <c r="TG19" i="12" a="1"/>
  <c r="TG19" i="12" s="1"/>
  <c r="TI14" i="12" a="1"/>
  <c r="TI14" i="12" s="1"/>
  <c r="TO26" i="12" a="1"/>
  <c r="TO26" i="12" s="1"/>
  <c r="SU13" i="12" a="1"/>
  <c r="SU13" i="12" s="1"/>
  <c r="TC27" i="12" a="1"/>
  <c r="TC27" i="12" s="1"/>
  <c r="SV6" i="12" a="1"/>
  <c r="SV6" i="12" s="1"/>
  <c r="SW21" i="12" a="1"/>
  <c r="SW21" i="12" s="1"/>
  <c r="SN14" i="12" a="1"/>
  <c r="SN14" i="12" s="1"/>
  <c r="TF20" i="12" a="1"/>
  <c r="TF20" i="12" s="1"/>
  <c r="TJ19" i="12" a="1"/>
  <c r="TJ19" i="12" s="1"/>
  <c r="TA21" i="12" a="1"/>
  <c r="TA21" i="12" s="1"/>
  <c r="TH8" i="12" a="1"/>
  <c r="TH8" i="12" s="1"/>
  <c r="SR19" i="12" a="1"/>
  <c r="SR19" i="12" s="1"/>
  <c r="TK5" i="12" a="1"/>
  <c r="TK5" i="12" s="1"/>
  <c r="SI13" i="12" a="1"/>
  <c r="SI13" i="12" s="1"/>
  <c r="ST11" i="12" a="1"/>
  <c r="ST11" i="12" s="1"/>
  <c r="SK3" i="12" a="1"/>
  <c r="SK3" i="12" s="1"/>
  <c r="SM6" i="12" a="1"/>
  <c r="SM6" i="12" s="1"/>
  <c r="SY16" i="12" a="1"/>
  <c r="SY16" i="12" s="1"/>
  <c r="SQ19" i="12" a="1"/>
  <c r="SQ19" i="12" s="1"/>
  <c r="SB19" i="12" a="1"/>
  <c r="SB19" i="12" s="1"/>
  <c r="SE5" i="12" a="1"/>
  <c r="SE5" i="12" s="1"/>
  <c r="SC11" i="12" a="1"/>
  <c r="SC11" i="12" s="1"/>
  <c r="SP24" i="12" a="1"/>
  <c r="SP24" i="12" s="1"/>
  <c r="TN24" i="12" a="1"/>
  <c r="TN24" i="12" s="1"/>
  <c r="TB9" i="12" a="1"/>
  <c r="TB9" i="12" s="1"/>
  <c r="SJ6" i="12" a="1"/>
  <c r="SJ6" i="12" s="1"/>
  <c r="TE19" i="12" a="1"/>
  <c r="TE19" i="12" s="1"/>
  <c r="TD16" i="12" a="1"/>
  <c r="TD16" i="12" s="1"/>
  <c r="SD18" i="12" a="1"/>
  <c r="SD18" i="12" s="1"/>
  <c r="TL12" i="12" a="1"/>
  <c r="TL12" i="12" s="1"/>
  <c r="TM21" i="12" a="1"/>
  <c r="TM21" i="12" s="1"/>
  <c r="SS28" i="12" a="1"/>
  <c r="SS28" i="12" s="1"/>
  <c r="SF11" i="12" a="1"/>
  <c r="SF11" i="12" s="1"/>
  <c r="SG10" i="12" a="1"/>
  <c r="SG10" i="12" s="1"/>
  <c r="SO16" i="12" a="1"/>
  <c r="SO16" i="12" s="1"/>
  <c r="SZ8" i="12" a="1"/>
  <c r="SZ8" i="12" s="1"/>
  <c r="SX13" i="12" a="1"/>
  <c r="SX13" i="12" s="1"/>
  <c r="SL24" i="12" a="1"/>
  <c r="SL24" i="12" s="1"/>
  <c r="SA9" i="12" a="1"/>
  <c r="SA9" i="12" s="1"/>
  <c r="HD12" i="18" l="1"/>
  <c r="NV12" i="18" s="1"/>
  <c r="NW12" i="18" s="1"/>
  <c r="GX5" i="18"/>
  <c r="GM7" i="18"/>
  <c r="GR7" i="18"/>
  <c r="GJ8" i="18"/>
  <c r="HA8" i="18"/>
  <c r="GQ5" i="18"/>
  <c r="GO8" i="18"/>
  <c r="HB8" i="18"/>
  <c r="GP13" i="18"/>
  <c r="HC13" i="18"/>
  <c r="GW16" i="18"/>
  <c r="GI19" i="18"/>
  <c r="GK7" i="18"/>
  <c r="GU8" i="18"/>
  <c r="GZ9" i="18"/>
  <c r="GL16" i="18"/>
  <c r="GS5" i="18"/>
  <c r="GV8" i="18"/>
  <c r="GT6" i="18"/>
  <c r="GY11" i="18"/>
  <c r="GN18" i="18"/>
  <c r="FA18" i="18"/>
  <c r="FL4" i="18"/>
  <c r="ES4" i="18"/>
  <c r="EX3" i="18"/>
  <c r="FJ3" i="18"/>
  <c r="EY20" i="18"/>
  <c r="EV8" i="18"/>
  <c r="EW17" i="18"/>
  <c r="FM7" i="18"/>
  <c r="FD5" i="18"/>
  <c r="FI9" i="18"/>
  <c r="FG17" i="18"/>
  <c r="EZ6" i="18"/>
  <c r="FH14" i="18"/>
  <c r="FB13" i="18"/>
  <c r="FE18" i="18"/>
  <c r="EU16" i="18"/>
  <c r="ET6" i="18"/>
  <c r="FC19" i="18"/>
  <c r="FF18" i="18"/>
  <c r="FK6" i="18"/>
  <c r="IU7" i="18"/>
  <c r="JF9" i="18"/>
  <c r="JD16" i="18"/>
  <c r="JI15" i="18"/>
  <c r="JK14" i="18"/>
  <c r="JM8" i="18"/>
  <c r="JE8" i="18"/>
  <c r="IW18" i="18"/>
  <c r="JB20" i="18"/>
  <c r="IY4" i="18"/>
  <c r="JL7" i="18"/>
  <c r="JH18" i="18"/>
  <c r="IV17" i="18"/>
  <c r="JC4" i="18"/>
  <c r="IX20" i="18"/>
  <c r="JA5" i="18"/>
  <c r="JN7" i="18"/>
  <c r="JG10" i="18"/>
  <c r="JO7" i="18"/>
  <c r="JJ20" i="18"/>
  <c r="IZ5" i="18"/>
  <c r="GW6" i="17"/>
  <c r="HI6" i="17"/>
  <c r="HD15" i="17"/>
  <c r="HM20" i="17"/>
  <c r="GZ21" i="17"/>
  <c r="HB5" i="17"/>
  <c r="HJ5" i="17"/>
  <c r="HF7" i="17"/>
  <c r="HA18" i="17"/>
  <c r="GS21" i="17"/>
  <c r="HE21" i="17"/>
  <c r="HH15" i="17"/>
  <c r="GR19" i="17"/>
  <c r="GU3" i="17"/>
  <c r="HC6" i="17"/>
  <c r="HG9" i="17"/>
  <c r="GT14" i="17"/>
  <c r="HK15" i="17"/>
  <c r="GX16" i="17"/>
  <c r="GV3" i="17"/>
  <c r="HL5" i="17"/>
  <c r="GY21" i="17"/>
  <c r="FH21" i="17"/>
  <c r="FO9" i="17"/>
  <c r="FS15" i="17"/>
  <c r="FQ12" i="17"/>
  <c r="FN3" i="17"/>
  <c r="FF6" i="17"/>
  <c r="FJ12" i="17"/>
  <c r="FM19" i="17"/>
  <c r="FI5" i="17"/>
  <c r="FL15" i="17"/>
  <c r="FR15" i="17"/>
  <c r="FP17" i="17"/>
  <c r="FB11" i="17"/>
  <c r="FC16" i="17"/>
  <c r="FK17" i="17"/>
  <c r="FA16" i="17"/>
  <c r="EZ4" i="17"/>
  <c r="FD13" i="17"/>
  <c r="FT7" i="17"/>
  <c r="FG14" i="17"/>
  <c r="FU4" i="17"/>
  <c r="FE19" i="17"/>
  <c r="OP4" i="16"/>
  <c r="OT6" i="16"/>
  <c r="OY5" i="16"/>
  <c r="OI6" i="16"/>
  <c r="PG6" i="16"/>
  <c r="OZ4" i="16"/>
  <c r="OJ6" i="16"/>
  <c r="OQ8" i="16"/>
  <c r="PE13" i="16"/>
  <c r="OL15" i="16"/>
  <c r="PA17" i="16"/>
  <c r="OK18" i="16"/>
  <c r="OU20" i="16"/>
  <c r="OO22" i="16"/>
  <c r="PF22" i="16"/>
  <c r="OX27" i="16"/>
  <c r="OE20" i="16"/>
  <c r="OC23" i="16"/>
  <c r="PK13" i="16"/>
  <c r="PI15" i="16"/>
  <c r="PJ16" i="16"/>
  <c r="OW7" i="16"/>
  <c r="OR15" i="16"/>
  <c r="PD19" i="16"/>
  <c r="OF20" i="16"/>
  <c r="OH22" i="16"/>
  <c r="PO22" i="16"/>
  <c r="OM27" i="16"/>
  <c r="OD13" i="16"/>
  <c r="NZ23" i="16"/>
  <c r="PM19" i="16"/>
  <c r="PN15" i="16"/>
  <c r="PH13" i="16"/>
  <c r="ON23" i="16"/>
  <c r="OG4" i="16"/>
  <c r="PB15" i="16"/>
  <c r="PC22" i="16"/>
  <c r="OB13" i="16"/>
  <c r="OV22" i="16"/>
  <c r="OA7" i="16"/>
  <c r="NY14" i="16"/>
  <c r="PL13" i="16"/>
  <c r="OS28" i="16"/>
  <c r="JM20" i="17"/>
  <c r="JX8" i="17"/>
  <c r="JK14" i="17"/>
  <c r="JV7" i="17"/>
  <c r="JU3" i="17"/>
  <c r="JQ19" i="17"/>
  <c r="JZ3" i="17"/>
  <c r="JJ5" i="17"/>
  <c r="JS7" i="17"/>
  <c r="JW16" i="17"/>
  <c r="JR18" i="17"/>
  <c r="KC18" i="17" s="1"/>
  <c r="OM18" i="17" s="1"/>
  <c r="JH12" i="17"/>
  <c r="JI19" i="17"/>
  <c r="JP19" i="17"/>
  <c r="JL13" i="17"/>
  <c r="JN14" i="17"/>
  <c r="JG5" i="17"/>
  <c r="JY16" i="17"/>
  <c r="KB9" i="17"/>
  <c r="JO14" i="17"/>
  <c r="KA15" i="17"/>
  <c r="JT4" i="17"/>
  <c r="KR28" i="16"/>
  <c r="LU5" i="16"/>
  <c r="MF8" i="16"/>
  <c r="LV24" i="16"/>
  <c r="LM25" i="16"/>
  <c r="ME13" i="16"/>
  <c r="LX12" i="16"/>
  <c r="LA17" i="16"/>
  <c r="KU24" i="16"/>
  <c r="KS7" i="16"/>
  <c r="LJ4" i="16"/>
  <c r="KX15" i="16"/>
  <c r="LW12" i="16"/>
  <c r="KV11" i="16"/>
  <c r="KY22" i="16"/>
  <c r="KT9" i="16"/>
  <c r="LS3" i="16"/>
  <c r="LH24" i="16"/>
  <c r="LO15" i="16"/>
  <c r="LZ8" i="16"/>
  <c r="LG8" i="16"/>
  <c r="KW17" i="16"/>
  <c r="MD17" i="16"/>
  <c r="MC8" i="16"/>
  <c r="LB9" i="16"/>
  <c r="LI16" i="16"/>
  <c r="LC17" i="16"/>
  <c r="MG3" i="16"/>
  <c r="LY17" i="16"/>
  <c r="LL14" i="16"/>
  <c r="LQ7" i="16"/>
  <c r="LK9" i="16"/>
  <c r="MB26" i="16"/>
  <c r="KZ25" i="16"/>
  <c r="LR21" i="16"/>
  <c r="LD19" i="16"/>
  <c r="LT3" i="16"/>
  <c r="KQ6" i="16"/>
  <c r="LF17" i="16"/>
  <c r="MA18" i="16"/>
  <c r="LN17" i="16"/>
  <c r="LE22" i="16"/>
  <c r="LP22" i="16"/>
  <c r="GY3" i="14"/>
  <c r="GR4" i="14"/>
  <c r="GK6" i="14"/>
  <c r="GV12" i="14"/>
  <c r="GZ7" i="14"/>
  <c r="GJ8" i="14"/>
  <c r="HA8" i="14"/>
  <c r="GP10" i="14"/>
  <c r="GS17" i="14"/>
  <c r="GO7" i="14"/>
  <c r="GW7" i="14"/>
  <c r="GT8" i="14"/>
  <c r="GM14" i="14"/>
  <c r="HC17" i="14"/>
  <c r="GQ8" i="14"/>
  <c r="GI13" i="14"/>
  <c r="GX3" i="14"/>
  <c r="HB4" i="14"/>
  <c r="GU9" i="14"/>
  <c r="GN11" i="14"/>
  <c r="GL13" i="14"/>
  <c r="UO22" i="16"/>
  <c r="TO7" i="16"/>
  <c r="UH14" i="16"/>
  <c r="TH28" i="16"/>
  <c r="UN8" i="16"/>
  <c r="UE20" i="16"/>
  <c r="TZ21" i="16"/>
  <c r="UL9" i="16"/>
  <c r="UD10" i="16"/>
  <c r="TV28" i="16"/>
  <c r="TT5" i="16"/>
  <c r="UC28" i="16"/>
  <c r="TD8" i="16"/>
  <c r="TE13" i="16"/>
  <c r="UG28" i="16"/>
  <c r="TY16" i="16"/>
  <c r="TF19" i="16"/>
  <c r="TW25" i="16"/>
  <c r="TS4" i="16"/>
  <c r="UB19" i="16"/>
  <c r="UK9" i="16"/>
  <c r="TR27" i="16"/>
  <c r="UF20" i="16"/>
  <c r="UA10" i="16"/>
  <c r="TA23" i="16"/>
  <c r="TJ17" i="16"/>
  <c r="TI22" i="16"/>
  <c r="TM27" i="16"/>
  <c r="TC13" i="16"/>
  <c r="UI20" i="16"/>
  <c r="TK25" i="16"/>
  <c r="TP27" i="16"/>
  <c r="SZ3" i="16"/>
  <c r="TG28" i="16"/>
  <c r="TB25" i="16"/>
  <c r="TX6" i="16"/>
  <c r="TQ28" i="16"/>
  <c r="TU17" i="16"/>
  <c r="UJ26" i="16"/>
  <c r="TL18" i="16"/>
  <c r="TN17" i="16"/>
  <c r="SY26" i="16"/>
  <c r="UM23" i="16"/>
  <c r="FA14" i="14"/>
  <c r="EX11" i="14"/>
  <c r="FL3" i="14"/>
  <c r="FB15" i="14"/>
  <c r="FI15" i="14"/>
  <c r="FJ11" i="14"/>
  <c r="EY13" i="14"/>
  <c r="FM5" i="14"/>
  <c r="ET18" i="14"/>
  <c r="FH9" i="14"/>
  <c r="EV18" i="14"/>
  <c r="FE7" i="14"/>
  <c r="FF5" i="14"/>
  <c r="EZ18" i="14"/>
  <c r="EU9" i="14"/>
  <c r="FK11" i="14"/>
  <c r="FC17" i="14"/>
  <c r="EW5" i="14"/>
  <c r="ES8" i="14"/>
  <c r="FD7" i="14"/>
  <c r="FG17" i="14"/>
  <c r="GE4" i="13"/>
  <c r="GS7" i="13"/>
  <c r="GB13" i="13"/>
  <c r="GI7" i="13"/>
  <c r="GQ13" i="13"/>
  <c r="GK17" i="13"/>
  <c r="GM7" i="13"/>
  <c r="GJ3" i="13"/>
  <c r="GH4" i="13"/>
  <c r="GF5" i="13"/>
  <c r="GR5" i="13"/>
  <c r="GC12" i="13"/>
  <c r="GA13" i="13"/>
  <c r="GN13" i="13"/>
  <c r="FZ8" i="13"/>
  <c r="GL5" i="13"/>
  <c r="GG11" i="13"/>
  <c r="GO4" i="13"/>
  <c r="GD17" i="13"/>
  <c r="GP17" i="13"/>
  <c r="JK8" i="14"/>
  <c r="IX13" i="14"/>
  <c r="JM8" i="14"/>
  <c r="IY15" i="14"/>
  <c r="JP15" i="14" s="1"/>
  <c r="NU15" i="14" s="1"/>
  <c r="JI7" i="14"/>
  <c r="JG4" i="14"/>
  <c r="JC18" i="14"/>
  <c r="JP18" i="14" s="1"/>
  <c r="NU18" i="14" s="1"/>
  <c r="JJ11" i="14"/>
  <c r="JA11" i="14"/>
  <c r="IV5" i="14"/>
  <c r="JF17" i="14"/>
  <c r="IZ14" i="14"/>
  <c r="JD20" i="14"/>
  <c r="JO10" i="14"/>
  <c r="JH11" i="14"/>
  <c r="IW8" i="14"/>
  <c r="JE8" i="14"/>
  <c r="IU14" i="14"/>
  <c r="JB7" i="14"/>
  <c r="JN3" i="14"/>
  <c r="JL7" i="14"/>
  <c r="D32" i="11"/>
  <c r="EP3" i="13"/>
  <c r="FB15" i="13"/>
  <c r="ET17" i="13"/>
  <c r="EO14" i="13"/>
  <c r="EM8" i="13"/>
  <c r="FE10" i="13"/>
  <c r="EW17" i="13"/>
  <c r="EV17" i="13"/>
  <c r="EL4" i="13"/>
  <c r="ES15" i="13"/>
  <c r="FD13" i="13"/>
  <c r="EN4" i="13"/>
  <c r="EQ15" i="13"/>
  <c r="ER13" i="13"/>
  <c r="EY13" i="13"/>
  <c r="EU16" i="13"/>
  <c r="FA4" i="13"/>
  <c r="EX17" i="13"/>
  <c r="FC12" i="13"/>
  <c r="EZ8" i="13"/>
  <c r="IN7" i="13"/>
  <c r="IQ4" i="13"/>
  <c r="IM8" i="13"/>
  <c r="IP19" i="13"/>
  <c r="IJ5" i="13"/>
  <c r="IL12" i="13"/>
  <c r="IO18" i="13"/>
  <c r="IT17" i="13"/>
  <c r="IR9" i="13"/>
  <c r="IX4" i="13"/>
  <c r="IV19" i="13"/>
  <c r="IW4" i="13"/>
  <c r="II19" i="13"/>
  <c r="JB14" i="13"/>
  <c r="IK7" i="13"/>
  <c r="IU7" i="13"/>
  <c r="JA5" i="13"/>
  <c r="IY7" i="13"/>
  <c r="IS17" i="13"/>
  <c r="IZ5" i="13"/>
  <c r="SH27" i="12" a="1"/>
  <c r="SH27" i="12" s="1"/>
  <c r="NK3" i="12"/>
  <c r="OS5" i="12"/>
  <c r="NV10" i="12"/>
  <c r="OB12" i="12"/>
  <c r="OC13" i="12"/>
  <c r="OT14" i="12"/>
  <c r="NU18" i="12"/>
  <c r="NN19" i="12"/>
  <c r="OQ19" i="12"/>
  <c r="NS24" i="12"/>
  <c r="NX7" i="12"/>
  <c r="OE10" i="12"/>
  <c r="OF11" i="12"/>
  <c r="OK12" i="12"/>
  <c r="NM13" i="12"/>
  <c r="OH13" i="12"/>
  <c r="OM14" i="12"/>
  <c r="NY21" i="12"/>
  <c r="OP26" i="12"/>
  <c r="OJ28" i="12"/>
  <c r="NP27" i="12"/>
  <c r="ON27" i="12"/>
  <c r="NQ27" i="12"/>
  <c r="OI5" i="12"/>
  <c r="NR8" i="12"/>
  <c r="NO10" i="12"/>
  <c r="NT10" i="12"/>
  <c r="OD12" i="12"/>
  <c r="NZ17" i="12"/>
  <c r="OG24" i="12"/>
  <c r="NW26" i="12"/>
  <c r="OU4" i="12"/>
  <c r="NL5" i="12"/>
  <c r="OR5" i="12"/>
  <c r="NJ12" i="12"/>
  <c r="OA12" i="12"/>
  <c r="NH14" i="12"/>
  <c r="OO18" i="12"/>
  <c r="NI19" i="12"/>
  <c r="OL24" i="12"/>
  <c r="NG20" i="12"/>
  <c r="KJ8" i="12"/>
  <c r="LC15" i="12"/>
  <c r="LP19" i="12"/>
  <c r="KP21" i="12"/>
  <c r="LE28" i="12"/>
  <c r="KL16" i="12"/>
  <c r="KY23" i="12"/>
  <c r="KW20" i="12"/>
  <c r="KT15" i="12"/>
  <c r="KZ17" i="12"/>
  <c r="KO16" i="12"/>
  <c r="KX21" i="12"/>
  <c r="LL20" i="12"/>
  <c r="LN12" i="12"/>
  <c r="LQ8" i="12"/>
  <c r="LG20" i="12"/>
  <c r="KM5" i="12"/>
  <c r="KN8" i="12"/>
  <c r="KC22" i="12"/>
  <c r="KG9" i="12"/>
  <c r="KR26" i="12"/>
  <c r="KQ19" i="12"/>
  <c r="LB21" i="12"/>
  <c r="KK23" i="12"/>
  <c r="LO22" i="12"/>
  <c r="KI11" i="12"/>
  <c r="KU12" i="12"/>
  <c r="LH26" i="12"/>
  <c r="LI8" i="12"/>
  <c r="KF15" i="12"/>
  <c r="LF6" i="12"/>
  <c r="KE11" i="12"/>
  <c r="KH16" i="12"/>
  <c r="LK21" i="12"/>
  <c r="KS9" i="12"/>
  <c r="LJ14" i="12"/>
  <c r="LD5" i="12"/>
  <c r="LA25" i="12"/>
  <c r="KD7" i="12"/>
  <c r="KV21" i="12"/>
  <c r="LM18" i="12"/>
  <c r="SZ13" i="12" a="1"/>
  <c r="SZ13" i="12" s="1"/>
  <c r="TL27" i="12" a="1"/>
  <c r="TL27" i="12" s="1"/>
  <c r="SK5" i="12" a="1"/>
  <c r="SK5" i="12" s="1"/>
  <c r="SL8" i="12" a="1"/>
  <c r="SL8" i="12" s="1"/>
  <c r="SQ12" i="12" a="1"/>
  <c r="SQ12" i="12" s="1"/>
  <c r="SB11" i="12" a="1"/>
  <c r="SB11" i="12" s="1"/>
  <c r="SX16" i="12" a="1"/>
  <c r="SX16" i="12" s="1"/>
  <c r="SV13" i="12" a="1"/>
  <c r="SV13" i="12" s="1"/>
  <c r="SY5" i="12" a="1"/>
  <c r="SY5" i="12" s="1"/>
  <c r="TG8" i="12" a="1"/>
  <c r="TG8" i="12" s="1"/>
  <c r="SD24" i="12" a="1"/>
  <c r="SD24" i="12" s="1"/>
  <c r="ST10" i="12" a="1"/>
  <c r="ST10" i="12" s="1"/>
  <c r="SR10" i="12" a="1"/>
  <c r="SR10" i="12" s="1"/>
  <c r="SE27" i="12" a="1"/>
  <c r="SE27" i="12" s="1"/>
  <c r="SG12" i="12" a="1"/>
  <c r="SG12" i="12" s="1"/>
  <c r="SO5" i="12" a="1"/>
  <c r="SO5" i="12" s="1"/>
  <c r="TM6" i="12" a="1"/>
  <c r="TM6" i="12" s="1"/>
  <c r="TI13" i="12" a="1"/>
  <c r="TI13" i="12" s="1"/>
  <c r="SU19" i="12" a="1"/>
  <c r="SU19" i="12" s="1"/>
  <c r="SI24" i="12" a="1"/>
  <c r="SI24" i="12" s="1"/>
  <c r="TJ8" i="12" a="1"/>
  <c r="TJ8" i="12" s="1"/>
  <c r="TO24" i="12" a="1"/>
  <c r="TO24" i="12" s="1"/>
  <c r="TA16" i="12" a="1"/>
  <c r="TA16" i="12" s="1"/>
  <c r="TB14" i="12" a="1"/>
  <c r="TB14" i="12" s="1"/>
  <c r="SA21" i="12" a="1"/>
  <c r="SA21" i="12" s="1"/>
  <c r="TK9" i="12" a="1"/>
  <c r="TK9" i="12" s="1"/>
  <c r="TH16" i="12" a="1"/>
  <c r="TH16" i="12" s="1"/>
  <c r="SW20" i="12" a="1"/>
  <c r="SW20" i="12" s="1"/>
  <c r="SC8" i="12" a="1"/>
  <c r="SC8" i="12" s="1"/>
  <c r="SS14" i="12" a="1"/>
  <c r="SS14" i="12" s="1"/>
  <c r="TD22" i="12" a="1"/>
  <c r="TD22" i="12" s="1"/>
  <c r="TP22" i="12" s="1"/>
  <c r="ABQ22" i="12" s="1"/>
  <c r="TF6" i="12" a="1"/>
  <c r="TF6" i="12" s="1"/>
  <c r="TE13" i="12" a="1"/>
  <c r="TE13" i="12" s="1"/>
  <c r="TN9" i="12" a="1"/>
  <c r="TN9" i="12" s="1"/>
  <c r="SM5" i="12" a="1"/>
  <c r="SM5" i="12" s="1"/>
  <c r="TC18" i="12" a="1"/>
  <c r="TC18" i="12" s="1"/>
  <c r="SN9" i="12" a="1"/>
  <c r="SN9" i="12" s="1"/>
  <c r="SF3" i="12" a="1"/>
  <c r="SF3" i="12" s="1"/>
  <c r="SP19" i="12" a="1"/>
  <c r="SP19" i="12" s="1"/>
  <c r="SJ16" i="12" a="1"/>
  <c r="SJ16" i="12" s="1"/>
  <c r="JP4" i="18" l="1"/>
  <c r="NU4" i="18" s="1"/>
  <c r="GU6" i="18"/>
  <c r="HB9" i="18"/>
  <c r="GV6" i="18"/>
  <c r="GL9" i="18"/>
  <c r="GQ14" i="18"/>
  <c r="GZ14" i="18"/>
  <c r="GO16" i="18"/>
  <c r="GP3" i="18"/>
  <c r="GN5" i="18"/>
  <c r="GR5" i="18"/>
  <c r="GS6" i="18"/>
  <c r="GW6" i="18"/>
  <c r="GY8" i="18"/>
  <c r="GM13" i="18"/>
  <c r="GK18" i="18"/>
  <c r="HC3" i="18"/>
  <c r="GI16" i="18"/>
  <c r="HA13" i="18"/>
  <c r="GX14" i="18"/>
  <c r="GT15" i="18"/>
  <c r="GJ18" i="18"/>
  <c r="FK7" i="18"/>
  <c r="FJ15" i="18"/>
  <c r="EV4" i="18"/>
  <c r="FG4" i="18"/>
  <c r="FM18" i="18"/>
  <c r="FH3" i="18"/>
  <c r="FL7" i="18"/>
  <c r="FA16" i="18"/>
  <c r="FI8" i="18"/>
  <c r="ET15" i="18"/>
  <c r="FD14" i="18"/>
  <c r="FF7" i="18"/>
  <c r="EY9" i="18"/>
  <c r="FC6" i="18"/>
  <c r="EX18" i="18"/>
  <c r="EU14" i="18"/>
  <c r="FB8" i="18"/>
  <c r="EW20" i="18"/>
  <c r="FE4" i="18"/>
  <c r="ES20" i="18"/>
  <c r="EZ14" i="18"/>
  <c r="JI10" i="18"/>
  <c r="JP10" i="18" s="1"/>
  <c r="NU10" i="18" s="1"/>
  <c r="IY20" i="18"/>
  <c r="IX15" i="18"/>
  <c r="JL18" i="18"/>
  <c r="JO11" i="18"/>
  <c r="JN15" i="18"/>
  <c r="JJ19" i="18"/>
  <c r="JP19" i="18" s="1"/>
  <c r="NU19" i="18" s="1"/>
  <c r="IZ18" i="18"/>
  <c r="IW7" i="18"/>
  <c r="JH9" i="18"/>
  <c r="JA8" i="18"/>
  <c r="JM9" i="18"/>
  <c r="JC7" i="18"/>
  <c r="JF3" i="18"/>
  <c r="JK15" i="18"/>
  <c r="IU20" i="18"/>
  <c r="JB7" i="18"/>
  <c r="JG15" i="18"/>
  <c r="JD7" i="18"/>
  <c r="IV18" i="18"/>
  <c r="JE9" i="18"/>
  <c r="HE7" i="17"/>
  <c r="GV9" i="17"/>
  <c r="HA9" i="17"/>
  <c r="GZ14" i="17"/>
  <c r="HM19" i="17"/>
  <c r="HL21" i="17"/>
  <c r="GY15" i="17"/>
  <c r="GU21" i="17"/>
  <c r="HF12" i="17"/>
  <c r="HJ13" i="17"/>
  <c r="GS19" i="17"/>
  <c r="GW21" i="17"/>
  <c r="HI21" i="17"/>
  <c r="GR4" i="17"/>
  <c r="HD9" i="17"/>
  <c r="HC4" i="17"/>
  <c r="HG7" i="17"/>
  <c r="HK7" i="17"/>
  <c r="HB15" i="17"/>
  <c r="GT19" i="17"/>
  <c r="GX21" i="17"/>
  <c r="HH8" i="17"/>
  <c r="FG13" i="17"/>
  <c r="FQ15" i="17"/>
  <c r="FI13" i="17"/>
  <c r="FH20" i="17"/>
  <c r="FA12" i="17"/>
  <c r="FT15" i="17"/>
  <c r="FE13" i="17"/>
  <c r="FK18" i="17"/>
  <c r="HN18" i="17" s="1"/>
  <c r="ON18" i="17" s="1"/>
  <c r="OO18" i="17" s="1"/>
  <c r="FF8" i="17"/>
  <c r="FR14" i="17"/>
  <c r="FO11" i="17"/>
  <c r="FP11" i="17"/>
  <c r="FJ7" i="17"/>
  <c r="FD14" i="17"/>
  <c r="FC10" i="17"/>
  <c r="FS21" i="17"/>
  <c r="FM16" i="17"/>
  <c r="FL10" i="17"/>
  <c r="FB14" i="17"/>
  <c r="FU12" i="17"/>
  <c r="FN12" i="17"/>
  <c r="EZ5" i="17"/>
  <c r="OT5" i="16"/>
  <c r="OH6" i="16"/>
  <c r="PK7" i="16"/>
  <c r="PB10" i="16"/>
  <c r="PO4" i="16"/>
  <c r="OW8" i="16"/>
  <c r="PD5" i="16"/>
  <c r="PI13" i="16"/>
  <c r="PG15" i="16"/>
  <c r="PH16" i="16"/>
  <c r="OR17" i="16"/>
  <c r="PE21" i="16"/>
  <c r="OY28" i="16"/>
  <c r="NZ3" i="16"/>
  <c r="OC21" i="16"/>
  <c r="OZ10" i="16"/>
  <c r="OV14" i="16"/>
  <c r="OP17" i="16"/>
  <c r="PM5" i="16"/>
  <c r="OK13" i="16"/>
  <c r="PF13" i="16"/>
  <c r="PN17" i="16"/>
  <c r="OL18" i="16"/>
  <c r="PJ26" i="16"/>
  <c r="OD15" i="16"/>
  <c r="PL4" i="16"/>
  <c r="OF6" i="16"/>
  <c r="OU13" i="16"/>
  <c r="OJ15" i="16"/>
  <c r="ON15" i="16"/>
  <c r="OX16" i="16"/>
  <c r="PC8" i="16"/>
  <c r="PA27" i="16"/>
  <c r="OM21" i="16"/>
  <c r="OQ22" i="16"/>
  <c r="OI26" i="16"/>
  <c r="OB27" i="16"/>
  <c r="OA4" i="16"/>
  <c r="OE13" i="16"/>
  <c r="OO27" i="16"/>
  <c r="NY23" i="16"/>
  <c r="OG23" i="16"/>
  <c r="OS7" i="16"/>
  <c r="JL14" i="17"/>
  <c r="JO21" i="17"/>
  <c r="JV9" i="17"/>
  <c r="KB15" i="17"/>
  <c r="JZ15" i="17"/>
  <c r="JS15" i="17"/>
  <c r="KA10" i="17"/>
  <c r="JQ7" i="17"/>
  <c r="JU15" i="17"/>
  <c r="JI12" i="17"/>
  <c r="JG19" i="17"/>
  <c r="JM8" i="17"/>
  <c r="JW9" i="17"/>
  <c r="JH9" i="17"/>
  <c r="JY21" i="17"/>
  <c r="JP6" i="17"/>
  <c r="JX3" i="17"/>
  <c r="JR3" i="17"/>
  <c r="JT8" i="17"/>
  <c r="JK9" i="17"/>
  <c r="JJ12" i="17"/>
  <c r="JN11" i="17"/>
  <c r="KC11" i="17" s="1"/>
  <c r="OM11" i="17" s="1"/>
  <c r="LN26" i="16"/>
  <c r="LO5" i="16"/>
  <c r="ME10" i="16"/>
  <c r="KZ4" i="16"/>
  <c r="LT8" i="16"/>
  <c r="LQ11" i="16"/>
  <c r="LC26" i="16"/>
  <c r="LK7" i="16"/>
  <c r="MF11" i="16"/>
  <c r="KT19" i="16"/>
  <c r="MA19" i="16"/>
  <c r="LE3" i="16"/>
  <c r="LW7" i="16"/>
  <c r="LS4" i="16"/>
  <c r="LX22" i="16"/>
  <c r="LL5" i="16"/>
  <c r="LY5" i="16"/>
  <c r="KU9" i="16"/>
  <c r="MD5" i="16"/>
  <c r="LZ9" i="16"/>
  <c r="LM14" i="16"/>
  <c r="LR19" i="16"/>
  <c r="LU4" i="16"/>
  <c r="KW13" i="16"/>
  <c r="MC15" i="16"/>
  <c r="KS22" i="16"/>
  <c r="KX17" i="16"/>
  <c r="KQ17" i="16"/>
  <c r="KV6" i="16"/>
  <c r="LD20" i="16"/>
  <c r="LG3" i="16"/>
  <c r="KR15" i="16"/>
  <c r="KY23" i="16"/>
  <c r="LP18" i="16"/>
  <c r="MG22" i="16"/>
  <c r="LF25" i="16"/>
  <c r="MB6" i="16"/>
  <c r="LB5" i="16"/>
  <c r="LJ23" i="16"/>
  <c r="LI19" i="16"/>
  <c r="LV3" i="16"/>
  <c r="LA18" i="16"/>
  <c r="LH22" i="16"/>
  <c r="GK10" i="14"/>
  <c r="GO10" i="14"/>
  <c r="HA13" i="14"/>
  <c r="GN17" i="14"/>
  <c r="GJ4" i="14"/>
  <c r="GV7" i="14"/>
  <c r="GQ11" i="14"/>
  <c r="GZ11" i="14"/>
  <c r="GR12" i="14"/>
  <c r="HB13" i="14"/>
  <c r="HC5" i="14"/>
  <c r="GY12" i="14"/>
  <c r="GP7" i="14"/>
  <c r="GX7" i="14"/>
  <c r="GW10" i="14"/>
  <c r="GL17" i="14"/>
  <c r="GU17" i="14"/>
  <c r="GS7" i="14"/>
  <c r="GT11" i="14"/>
  <c r="GM17" i="14"/>
  <c r="GI17" i="14"/>
  <c r="TA27" i="16"/>
  <c r="TW20" i="16"/>
  <c r="SZ15" i="16"/>
  <c r="TU25" i="16"/>
  <c r="TB22" i="16"/>
  <c r="TC11" i="16"/>
  <c r="UC23" i="16"/>
  <c r="SY8" i="16"/>
  <c r="UB23" i="16"/>
  <c r="TF15" i="16"/>
  <c r="TG23" i="16"/>
  <c r="TE20" i="16"/>
  <c r="TY10" i="16"/>
  <c r="UK27" i="16"/>
  <c r="TT10" i="16"/>
  <c r="TP23" i="16"/>
  <c r="TD26" i="16"/>
  <c r="UE10" i="16"/>
  <c r="TX4" i="16"/>
  <c r="TO22" i="16"/>
  <c r="TV17" i="16"/>
  <c r="TI3" i="16"/>
  <c r="UM17" i="16"/>
  <c r="UI17" i="16"/>
  <c r="TS7" i="16"/>
  <c r="TH20" i="16"/>
  <c r="UO11" i="16"/>
  <c r="TQ23" i="16"/>
  <c r="UD19" i="16"/>
  <c r="UH22" i="16"/>
  <c r="TZ27" i="16"/>
  <c r="UF8" i="16"/>
  <c r="UA22" i="16"/>
  <c r="TN19" i="16"/>
  <c r="TR7" i="16"/>
  <c r="TM7" i="16"/>
  <c r="UJ15" i="16"/>
  <c r="TK15" i="16"/>
  <c r="UN3" i="16"/>
  <c r="TJ6" i="16"/>
  <c r="TL13" i="16"/>
  <c r="UL6" i="16"/>
  <c r="UG7" i="16"/>
  <c r="FK5" i="14"/>
  <c r="ET4" i="14"/>
  <c r="FH11" i="14"/>
  <c r="EZ5" i="14"/>
  <c r="FD11" i="14"/>
  <c r="FJ7" i="14"/>
  <c r="FA4" i="14"/>
  <c r="FM7" i="14"/>
  <c r="FI20" i="14"/>
  <c r="EV3" i="14"/>
  <c r="EW19" i="14"/>
  <c r="FG7" i="14"/>
  <c r="FL12" i="14"/>
  <c r="ES9" i="14"/>
  <c r="FF16" i="14"/>
  <c r="HD16" i="14" s="1"/>
  <c r="NV16" i="14" s="1"/>
  <c r="NW16" i="14" s="1"/>
  <c r="EX5" i="14"/>
  <c r="FC3" i="14"/>
  <c r="FB9" i="14"/>
  <c r="EU7" i="14"/>
  <c r="FE20" i="14"/>
  <c r="EY11" i="14"/>
  <c r="GI6" i="13"/>
  <c r="GT6" i="13" s="1"/>
  <c r="ND6" i="13" s="1"/>
  <c r="NE6" i="13" s="1"/>
  <c r="GM12" i="13"/>
  <c r="GF13" i="13"/>
  <c r="GJ15" i="13"/>
  <c r="GD16" i="13"/>
  <c r="GQ16" i="13"/>
  <c r="GN17" i="13"/>
  <c r="GB4" i="13"/>
  <c r="GH5" i="13"/>
  <c r="GK4" i="13"/>
  <c r="GL4" i="13"/>
  <c r="GG12" i="13"/>
  <c r="GP12" i="13"/>
  <c r="GE17" i="13"/>
  <c r="GR17" i="13"/>
  <c r="GA19" i="13"/>
  <c r="FZ19" i="13"/>
  <c r="GS17" i="13"/>
  <c r="GO17" i="13"/>
  <c r="GC4" i="13"/>
  <c r="IV4" i="14"/>
  <c r="JH10" i="14"/>
  <c r="JE17" i="14"/>
  <c r="JF11" i="14"/>
  <c r="JO13" i="14"/>
  <c r="JP13" i="14" s="1"/>
  <c r="NU13" i="14" s="1"/>
  <c r="IZ17" i="14"/>
  <c r="JG17" i="14"/>
  <c r="JB17" i="14"/>
  <c r="IY10" i="14"/>
  <c r="JC20" i="14"/>
  <c r="JP20" i="14" s="1"/>
  <c r="NU20" i="14" s="1"/>
  <c r="JN5" i="14"/>
  <c r="JL11" i="14"/>
  <c r="IU11" i="14"/>
  <c r="IW17" i="14"/>
  <c r="JA14" i="14"/>
  <c r="JD7" i="14"/>
  <c r="JJ14" i="14"/>
  <c r="JI14" i="14"/>
  <c r="IX4" i="14"/>
  <c r="JK7" i="14"/>
  <c r="JM11" i="14"/>
  <c r="D33" i="11"/>
  <c r="EN19" i="13"/>
  <c r="EZ10" i="13"/>
  <c r="EY16" i="13"/>
  <c r="FC14" i="13"/>
  <c r="EW16" i="13"/>
  <c r="FD11" i="13"/>
  <c r="EP9" i="13"/>
  <c r="EO10" i="13"/>
  <c r="FE18" i="13"/>
  <c r="EQ3" i="13"/>
  <c r="EL7" i="13"/>
  <c r="EM11" i="13"/>
  <c r="ET7" i="13"/>
  <c r="ER15" i="13"/>
  <c r="EV14" i="13"/>
  <c r="EU17" i="13"/>
  <c r="FA10" i="13"/>
  <c r="ES8" i="13"/>
  <c r="EX4" i="13"/>
  <c r="FB9" i="13"/>
  <c r="JB16" i="13"/>
  <c r="IY5" i="13"/>
  <c r="IM5" i="13"/>
  <c r="IS4" i="13"/>
  <c r="IN3" i="13"/>
  <c r="JC3" i="13" s="1"/>
  <c r="NC3" i="13" s="1"/>
  <c r="IO19" i="13"/>
  <c r="IP12" i="13"/>
  <c r="IJ16" i="13"/>
  <c r="IL4" i="13"/>
  <c r="JA11" i="13"/>
  <c r="IX9" i="13"/>
  <c r="JC9" i="13" s="1"/>
  <c r="NC9" i="13" s="1"/>
  <c r="IU4" i="13"/>
  <c r="IV7" i="13"/>
  <c r="IK12" i="13"/>
  <c r="IZ7" i="13"/>
  <c r="II11" i="13"/>
  <c r="IT10" i="13"/>
  <c r="IQ18" i="13"/>
  <c r="IW19" i="13"/>
  <c r="IR4" i="13"/>
  <c r="SH21" i="12" a="1"/>
  <c r="SH21" i="12" s="1"/>
  <c r="NS3" i="12"/>
  <c r="OI7" i="12"/>
  <c r="OC9" i="12"/>
  <c r="OH10" i="12"/>
  <c r="OJ12" i="12"/>
  <c r="NT13" i="12"/>
  <c r="OO13" i="12"/>
  <c r="NZ19" i="12"/>
  <c r="OD19" i="12"/>
  <c r="OF25" i="12"/>
  <c r="NG17" i="12"/>
  <c r="NW6" i="12"/>
  <c r="OU6" i="12"/>
  <c r="OS8" i="12"/>
  <c r="OA10" i="12"/>
  <c r="NH12" i="12"/>
  <c r="OG12" i="12"/>
  <c r="NN14" i="12"/>
  <c r="OQ14" i="12"/>
  <c r="NL16" i="12"/>
  <c r="NP16" i="12"/>
  <c r="NK19" i="12"/>
  <c r="NO19" i="12"/>
  <c r="OB20" i="12"/>
  <c r="OK20" i="12"/>
  <c r="NU25" i="12"/>
  <c r="OE27" i="12"/>
  <c r="OM27" i="12"/>
  <c r="OR27" i="12"/>
  <c r="NM3" i="12"/>
  <c r="NV12" i="12"/>
  <c r="OP12" i="12"/>
  <c r="NJ13" i="12"/>
  <c r="NX14" i="12"/>
  <c r="NQ24" i="12"/>
  <c r="OT24" i="12"/>
  <c r="OL25" i="12"/>
  <c r="NY6" i="12"/>
  <c r="NI11" i="12"/>
  <c r="ON13" i="12"/>
  <c r="NR20" i="12"/>
  <c r="KJ11" i="12"/>
  <c r="KQ11" i="12"/>
  <c r="KE21" i="12"/>
  <c r="KO7" i="12"/>
  <c r="KN23" i="12"/>
  <c r="KL25" i="12"/>
  <c r="KW17" i="12"/>
  <c r="KT20" i="12"/>
  <c r="LC27" i="12"/>
  <c r="KP19" i="12"/>
  <c r="LM26" i="12"/>
  <c r="LO20" i="12"/>
  <c r="KU22" i="12"/>
  <c r="LH4" i="12"/>
  <c r="LP13" i="12"/>
  <c r="LN11" i="12"/>
  <c r="KX10" i="12"/>
  <c r="LQ6" i="12"/>
  <c r="LL17" i="12"/>
  <c r="LK13" i="12"/>
  <c r="LF22" i="12"/>
  <c r="LI28" i="12"/>
  <c r="KK9" i="12"/>
  <c r="LA21" i="12"/>
  <c r="LB26" i="12"/>
  <c r="KG24" i="12"/>
  <c r="KC4" i="12"/>
  <c r="KI6" i="12"/>
  <c r="KR16" i="12"/>
  <c r="KF21" i="12"/>
  <c r="LG5" i="12"/>
  <c r="KD6" i="12"/>
  <c r="LD7" i="12"/>
  <c r="KS17" i="12"/>
  <c r="LE4" i="12"/>
  <c r="KV16" i="12"/>
  <c r="KY24" i="12"/>
  <c r="KZ22" i="12"/>
  <c r="LJ10" i="12"/>
  <c r="KH28" i="12"/>
  <c r="KM20" i="12"/>
  <c r="SC5" i="12" a="1"/>
  <c r="SC5" i="12" s="1"/>
  <c r="TO10" i="12" a="1"/>
  <c r="TO10" i="12" s="1"/>
  <c r="SV14" i="12" a="1"/>
  <c r="SV14" i="12" s="1"/>
  <c r="TB10" i="12" a="1"/>
  <c r="TB10" i="12" s="1"/>
  <c r="SF16" i="12" a="1"/>
  <c r="SF16" i="12" s="1"/>
  <c r="TL19" i="12" a="1"/>
  <c r="TL19" i="12" s="1"/>
  <c r="SX28" i="12" a="1"/>
  <c r="SX28" i="12" s="1"/>
  <c r="SI10" i="12" a="1"/>
  <c r="SI10" i="12" s="1"/>
  <c r="SE16" i="12" a="1"/>
  <c r="SE16" i="12" s="1"/>
  <c r="TC10" i="12" a="1"/>
  <c r="TC10" i="12" s="1"/>
  <c r="TH19" i="12" a="1"/>
  <c r="TH19" i="12" s="1"/>
  <c r="SG13" i="12" a="1"/>
  <c r="SG13" i="12" s="1"/>
  <c r="SP8" i="12" a="1"/>
  <c r="SP8" i="12" s="1"/>
  <c r="SO7" i="12" a="1"/>
  <c r="SO7" i="12" s="1"/>
  <c r="TF16" i="12" a="1"/>
  <c r="TF16" i="12" s="1"/>
  <c r="SK13" i="12" a="1"/>
  <c r="SK13" i="12" s="1"/>
  <c r="ST24" i="12" a="1"/>
  <c r="ST24" i="12" s="1"/>
  <c r="TN16" i="12" a="1"/>
  <c r="TN16" i="12" s="1"/>
  <c r="TD5" i="12" a="1"/>
  <c r="TD5" i="12" s="1"/>
  <c r="SD20" i="12" a="1"/>
  <c r="SD20" i="12" s="1"/>
  <c r="SW12" i="12" a="1"/>
  <c r="SW12" i="12" s="1"/>
  <c r="TE24" i="12" a="1"/>
  <c r="TE24" i="12" s="1"/>
  <c r="SA17" i="12" a="1"/>
  <c r="SA17" i="12" s="1"/>
  <c r="SU23" i="12" a="1"/>
  <c r="SU23" i="12" s="1"/>
  <c r="SZ28" i="12" a="1"/>
  <c r="SZ28" i="12" s="1"/>
  <c r="SM14" i="12" a="1"/>
  <c r="SM14" i="12" s="1"/>
  <c r="SL16" i="12" a="1"/>
  <c r="SL16" i="12" s="1"/>
  <c r="TJ27" i="12" a="1"/>
  <c r="TJ27" i="12" s="1"/>
  <c r="SR25" i="12" a="1"/>
  <c r="SR25" i="12" s="1"/>
  <c r="TK20" i="12" a="1"/>
  <c r="TK20" i="12" s="1"/>
  <c r="SN13" i="12" a="1"/>
  <c r="SN13" i="12" s="1"/>
  <c r="SY8" i="12" a="1"/>
  <c r="SY8" i="12" s="1"/>
  <c r="TI16" i="12" a="1"/>
  <c r="TI16" i="12" s="1"/>
  <c r="SB6" i="12" a="1"/>
  <c r="SB6" i="12" s="1"/>
  <c r="SS19" i="12" a="1"/>
  <c r="SS19" i="12" s="1"/>
  <c r="TA27" i="12" a="1"/>
  <c r="TA27" i="12" s="1"/>
  <c r="TG10" i="12" a="1"/>
  <c r="TG10" i="12" s="1"/>
  <c r="SJ5" i="12" a="1"/>
  <c r="SJ5" i="12" s="1"/>
  <c r="TM10" i="12" a="1"/>
  <c r="TM10" i="12" s="1"/>
  <c r="SQ3" i="12" a="1"/>
  <c r="SQ3" i="12" s="1"/>
  <c r="JC19" i="13" l="1"/>
  <c r="NC19" i="13" s="1"/>
  <c r="KC3" i="17"/>
  <c r="OM3" i="17" s="1"/>
  <c r="KC9" i="17"/>
  <c r="OM9" i="17" s="1"/>
  <c r="GN3" i="18"/>
  <c r="GS8" i="18"/>
  <c r="GO9" i="18"/>
  <c r="GU15" i="18"/>
  <c r="GK17" i="18"/>
  <c r="HC18" i="18"/>
  <c r="GX8" i="18"/>
  <c r="GP9" i="18"/>
  <c r="GY13" i="18"/>
  <c r="GI15" i="18"/>
  <c r="GT3" i="18"/>
  <c r="GL8" i="18"/>
  <c r="GQ9" i="18"/>
  <c r="GV9" i="18"/>
  <c r="GJ14" i="18"/>
  <c r="GZ8" i="18"/>
  <c r="GW9" i="18"/>
  <c r="GR8" i="18"/>
  <c r="HA9" i="18"/>
  <c r="GM16" i="18"/>
  <c r="HB6" i="18"/>
  <c r="FA14" i="18"/>
  <c r="FI13" i="18"/>
  <c r="FD16" i="18"/>
  <c r="FJ4" i="18"/>
  <c r="FE11" i="18"/>
  <c r="EZ8" i="18"/>
  <c r="FF17" i="18"/>
  <c r="FH19" i="18"/>
  <c r="ES15" i="18"/>
  <c r="FB7" i="18"/>
  <c r="FM9" i="18"/>
  <c r="FL16" i="18"/>
  <c r="ET11" i="18"/>
  <c r="EW10" i="18"/>
  <c r="FK10" i="18"/>
  <c r="EX14" i="18"/>
  <c r="FC18" i="18"/>
  <c r="EU7" i="18"/>
  <c r="EV20" i="18"/>
  <c r="EY5" i="18"/>
  <c r="FG18" i="18"/>
  <c r="JG16" i="18"/>
  <c r="JA9" i="18"/>
  <c r="JB14" i="18"/>
  <c r="JC15" i="18"/>
  <c r="JO16" i="18"/>
  <c r="IW16" i="18"/>
  <c r="JE6" i="18"/>
  <c r="JK6" i="18"/>
  <c r="JD14" i="18"/>
  <c r="JL14" i="18"/>
  <c r="IZ9" i="18"/>
  <c r="JM20" i="18"/>
  <c r="IU9" i="18"/>
  <c r="IV15" i="18"/>
  <c r="IX8" i="18"/>
  <c r="JI6" i="18"/>
  <c r="JN18" i="18"/>
  <c r="JH15" i="18"/>
  <c r="JF7" i="18"/>
  <c r="IY16" i="18"/>
  <c r="JJ14" i="18"/>
  <c r="HI4" i="17"/>
  <c r="HM9" i="17"/>
  <c r="HD17" i="17"/>
  <c r="GV21" i="17"/>
  <c r="GX6" i="17"/>
  <c r="HB7" i="17"/>
  <c r="GS14" i="17"/>
  <c r="GW14" i="17"/>
  <c r="HA14" i="17"/>
  <c r="HF15" i="17"/>
  <c r="HJ16" i="17"/>
  <c r="HE19" i="17"/>
  <c r="HH3" i="17"/>
  <c r="GU15" i="17"/>
  <c r="GR8" i="17"/>
  <c r="HC3" i="17"/>
  <c r="GY8" i="17"/>
  <c r="HK8" i="17"/>
  <c r="GT15" i="17"/>
  <c r="HG15" i="17"/>
  <c r="GZ7" i="17"/>
  <c r="HL7" i="17"/>
  <c r="FU3" i="17"/>
  <c r="FT10" i="17"/>
  <c r="FS16" i="17"/>
  <c r="FP7" i="17"/>
  <c r="FG12" i="17"/>
  <c r="FI14" i="17"/>
  <c r="EZ12" i="17"/>
  <c r="FM8" i="17"/>
  <c r="FH19" i="17"/>
  <c r="FK15" i="17"/>
  <c r="FO19" i="17"/>
  <c r="FD19" i="17"/>
  <c r="FA19" i="17"/>
  <c r="FN4" i="17"/>
  <c r="FL17" i="17"/>
  <c r="FF21" i="17"/>
  <c r="FC17" i="17"/>
  <c r="FE6" i="17"/>
  <c r="FJ6" i="17"/>
  <c r="FQ17" i="17"/>
  <c r="FR8" i="17"/>
  <c r="FB12" i="17"/>
  <c r="PJ4" i="16"/>
  <c r="OX5" i="16"/>
  <c r="PB6" i="16"/>
  <c r="PO7" i="16"/>
  <c r="OQ4" i="16"/>
  <c r="PC10" i="16"/>
  <c r="PL3" i="16"/>
  <c r="PN8" i="16"/>
  <c r="OJ13" i="16"/>
  <c r="OS13" i="16"/>
  <c r="ON17" i="16"/>
  <c r="OM24" i="16"/>
  <c r="OV25" i="16"/>
  <c r="PF27" i="16"/>
  <c r="OC7" i="16"/>
  <c r="OA20" i="16"/>
  <c r="PA15" i="16"/>
  <c r="OW20" i="16"/>
  <c r="OG3" i="16"/>
  <c r="PM3" i="16"/>
  <c r="OR16" i="16"/>
  <c r="OO21" i="16"/>
  <c r="OY23" i="16"/>
  <c r="PH23" i="16"/>
  <c r="OE3" i="16"/>
  <c r="OU17" i="16"/>
  <c r="PD14" i="16"/>
  <c r="PI3" i="16"/>
  <c r="OI21" i="16"/>
  <c r="NY22" i="16"/>
  <c r="OK15" i="16"/>
  <c r="OT15" i="16"/>
  <c r="OL28" i="16"/>
  <c r="OD10" i="16"/>
  <c r="NZ26" i="16"/>
  <c r="PG20" i="16"/>
  <c r="OH16" i="16"/>
  <c r="OP8" i="16"/>
  <c r="OZ22" i="16"/>
  <c r="PE27" i="16"/>
  <c r="OF27" i="16"/>
  <c r="OB6" i="16"/>
  <c r="PK26" i="16"/>
  <c r="JM13" i="17"/>
  <c r="KC13" i="17" s="1"/>
  <c r="OM13" i="17" s="1"/>
  <c r="JV15" i="17"/>
  <c r="JY17" i="17"/>
  <c r="JQ4" i="17"/>
  <c r="JN19" i="17"/>
  <c r="JG7" i="17"/>
  <c r="JO16" i="17"/>
  <c r="JW7" i="17"/>
  <c r="JR12" i="17"/>
  <c r="JI6" i="17"/>
  <c r="KA7" i="17"/>
  <c r="JT19" i="17"/>
  <c r="JZ6" i="17"/>
  <c r="JU12" i="17"/>
  <c r="JL17" i="17"/>
  <c r="JP20" i="17"/>
  <c r="JH19" i="17"/>
  <c r="JJ20" i="17"/>
  <c r="JS4" i="17"/>
  <c r="JX12" i="17"/>
  <c r="KB17" i="17"/>
  <c r="JK17" i="17"/>
  <c r="MF14" i="16"/>
  <c r="LV8" i="16"/>
  <c r="LY8" i="16"/>
  <c r="LG22" i="16"/>
  <c r="KX23" i="16"/>
  <c r="ME23" i="16"/>
  <c r="KV22" i="16"/>
  <c r="MD11" i="16"/>
  <c r="KT10" i="16"/>
  <c r="LN13" i="16"/>
  <c r="LD14" i="16"/>
  <c r="LI17" i="16"/>
  <c r="LE23" i="16"/>
  <c r="LB27" i="16"/>
  <c r="MA3" i="16"/>
  <c r="LM11" i="16"/>
  <c r="LR25" i="16"/>
  <c r="LL25" i="16"/>
  <c r="KZ13" i="16"/>
  <c r="LP8" i="16"/>
  <c r="LC8" i="16"/>
  <c r="LX9" i="16"/>
  <c r="MC25" i="16"/>
  <c r="KW22" i="16"/>
  <c r="KQ13" i="16"/>
  <c r="LK21" i="16"/>
  <c r="LW5" i="16"/>
  <c r="MG9" i="16"/>
  <c r="KS13" i="16"/>
  <c r="LZ11" i="16"/>
  <c r="LA23" i="16"/>
  <c r="MB22" i="16"/>
  <c r="LT20" i="16"/>
  <c r="LH19" i="16"/>
  <c r="LJ8" i="16"/>
  <c r="LO23" i="16"/>
  <c r="LF12" i="16"/>
  <c r="LU7" i="16"/>
  <c r="KU19" i="16"/>
  <c r="LS20" i="16"/>
  <c r="KR24" i="16"/>
  <c r="LQ12" i="16"/>
  <c r="KY12" i="16"/>
  <c r="GU3" i="14"/>
  <c r="GJ5" i="14"/>
  <c r="GQ7" i="14"/>
  <c r="GM8" i="14"/>
  <c r="GZ8" i="14"/>
  <c r="GS9" i="14"/>
  <c r="GX10" i="14"/>
  <c r="GR3" i="14"/>
  <c r="GP14" i="14"/>
  <c r="HC14" i="14"/>
  <c r="GO17" i="14"/>
  <c r="GW17" i="14"/>
  <c r="HB17" i="14"/>
  <c r="GI14" i="14"/>
  <c r="HA17" i="14"/>
  <c r="GN10" i="14"/>
  <c r="GK11" i="14"/>
  <c r="GV19" i="14"/>
  <c r="GL4" i="14"/>
  <c r="GT17" i="14"/>
  <c r="GY8" i="14"/>
  <c r="TB20" i="16"/>
  <c r="TV11" i="16"/>
  <c r="TM24" i="16"/>
  <c r="UF13" i="16"/>
  <c r="TQ16" i="16"/>
  <c r="TX28" i="16"/>
  <c r="UI12" i="16"/>
  <c r="UM8" i="16"/>
  <c r="TE27" i="16"/>
  <c r="UL10" i="16"/>
  <c r="TA28" i="16"/>
  <c r="TJ21" i="16"/>
  <c r="UJ20" i="16"/>
  <c r="TL23" i="16"/>
  <c r="TH11" i="16"/>
  <c r="TK23" i="16"/>
  <c r="UK5" i="16"/>
  <c r="TZ14" i="16"/>
  <c r="UG3" i="16"/>
  <c r="UB15" i="16"/>
  <c r="UH4" i="16"/>
  <c r="TT14" i="16"/>
  <c r="TI17" i="16"/>
  <c r="TS5" i="16"/>
  <c r="TC26" i="16"/>
  <c r="TN15" i="16"/>
  <c r="SY27" i="16"/>
  <c r="TF21" i="16"/>
  <c r="UD25" i="16"/>
  <c r="TO17" i="16"/>
  <c r="TW15" i="16"/>
  <c r="TR22" i="16"/>
  <c r="TP5" i="16"/>
  <c r="TY19" i="16"/>
  <c r="SZ13" i="16"/>
  <c r="UC11" i="16"/>
  <c r="UA17" i="16"/>
  <c r="UO21" i="16"/>
  <c r="UE5" i="16"/>
  <c r="TD19" i="16"/>
  <c r="UN15" i="16"/>
  <c r="TG16" i="16"/>
  <c r="TU3" i="16"/>
  <c r="EW7" i="14"/>
  <c r="ES17" i="14"/>
  <c r="FK10" i="14"/>
  <c r="FB14" i="14"/>
  <c r="FF19" i="14"/>
  <c r="EX17" i="14"/>
  <c r="FH15" i="14"/>
  <c r="FL9" i="14"/>
  <c r="EZ11" i="14"/>
  <c r="EV17" i="14"/>
  <c r="FJ4" i="14"/>
  <c r="FI3" i="14"/>
  <c r="EY9" i="14"/>
  <c r="FD9" i="14"/>
  <c r="FM17" i="14"/>
  <c r="FG11" i="14"/>
  <c r="EU5" i="14"/>
  <c r="FC4" i="14"/>
  <c r="ET10" i="14"/>
  <c r="FE3" i="14"/>
  <c r="FA19" i="14"/>
  <c r="GB7" i="13"/>
  <c r="GD8" i="13"/>
  <c r="GH12" i="13"/>
  <c r="GN8" i="13"/>
  <c r="GE12" i="13"/>
  <c r="GF16" i="13"/>
  <c r="GS16" i="13"/>
  <c r="GL17" i="13"/>
  <c r="GC11" i="13"/>
  <c r="GP11" i="13"/>
  <c r="GQ5" i="13"/>
  <c r="GA5" i="13"/>
  <c r="GI13" i="13"/>
  <c r="GR13" i="13"/>
  <c r="GK16" i="13"/>
  <c r="GO16" i="13"/>
  <c r="GM17" i="13"/>
  <c r="GJ4" i="13"/>
  <c r="GG19" i="13"/>
  <c r="FZ10" i="13"/>
  <c r="JN7" i="14"/>
  <c r="JI3" i="14"/>
  <c r="JB4" i="14"/>
  <c r="JE4" i="14"/>
  <c r="JG8" i="14"/>
  <c r="JJ9" i="14"/>
  <c r="JM7" i="14"/>
  <c r="IY7" i="14"/>
  <c r="JO5" i="14"/>
  <c r="IX17" i="14"/>
  <c r="IW9" i="14"/>
  <c r="IV7" i="14"/>
  <c r="JC10" i="14"/>
  <c r="JF10" i="14"/>
  <c r="IZ4" i="14"/>
  <c r="JK9" i="14"/>
  <c r="JD9" i="14"/>
  <c r="IU17" i="14"/>
  <c r="JA5" i="14"/>
  <c r="JH8" i="14"/>
  <c r="JL4" i="14"/>
  <c r="D34" i="11"/>
  <c r="EZ19" i="13"/>
  <c r="FD9" i="13"/>
  <c r="EM10" i="13"/>
  <c r="EU8" i="13"/>
  <c r="EV15" i="13"/>
  <c r="ET11" i="13"/>
  <c r="EL17" i="13"/>
  <c r="ER16" i="13"/>
  <c r="FE4" i="13"/>
  <c r="EN15" i="13"/>
  <c r="EY10" i="13"/>
  <c r="ES11" i="13"/>
  <c r="EO3" i="13"/>
  <c r="FB5" i="13"/>
  <c r="EQ11" i="13"/>
  <c r="EP10" i="13"/>
  <c r="EW4" i="13"/>
  <c r="FC18" i="13"/>
  <c r="FA17" i="13"/>
  <c r="EX15" i="13"/>
  <c r="IJ18" i="13"/>
  <c r="IS15" i="13"/>
  <c r="IL11" i="13"/>
  <c r="IX17" i="13"/>
  <c r="IQ5" i="13"/>
  <c r="IZ16" i="13"/>
  <c r="IV10" i="13"/>
  <c r="IT15" i="13"/>
  <c r="IK4" i="13"/>
  <c r="IO13" i="13"/>
  <c r="IR8" i="13"/>
  <c r="IM15" i="13"/>
  <c r="JB10" i="13"/>
  <c r="IN18" i="13"/>
  <c r="JA4" i="13"/>
  <c r="II10" i="13"/>
  <c r="IP4" i="13"/>
  <c r="IW14" i="13"/>
  <c r="JC14" i="13" s="1"/>
  <c r="NC14" i="13" s="1"/>
  <c r="IU17" i="13"/>
  <c r="IY10" i="13"/>
  <c r="SH5" i="12" a="1"/>
  <c r="SH5" i="12" s="1"/>
  <c r="NW3" i="12"/>
  <c r="OG5" i="12"/>
  <c r="OE7" i="12"/>
  <c r="NT8" i="12"/>
  <c r="NM10" i="12"/>
  <c r="OP10" i="12"/>
  <c r="OR12" i="12"/>
  <c r="NP13" i="12"/>
  <c r="OH14" i="12"/>
  <c r="OI15" i="12"/>
  <c r="NJ19" i="12"/>
  <c r="OJ21" i="12"/>
  <c r="NN27" i="12"/>
  <c r="NZ27" i="12"/>
  <c r="OA6" i="12"/>
  <c r="NU8" i="12"/>
  <c r="OK8" i="12"/>
  <c r="NV14" i="12"/>
  <c r="OD26" i="12"/>
  <c r="NS27" i="12"/>
  <c r="NX28" i="12"/>
  <c r="NG27" i="12"/>
  <c r="OU5" i="12"/>
  <c r="OB6" i="12"/>
  <c r="ON6" i="12"/>
  <c r="OS7" i="12"/>
  <c r="OL8" i="12"/>
  <c r="NK10" i="12"/>
  <c r="OF10" i="12"/>
  <c r="NL11" i="12"/>
  <c r="NY11" i="12"/>
  <c r="NI12" i="12"/>
  <c r="OM13" i="12"/>
  <c r="OO24" i="12"/>
  <c r="NO26" i="12"/>
  <c r="OT3" i="12"/>
  <c r="NH6" i="12"/>
  <c r="NQ6" i="12"/>
  <c r="NR24" i="12"/>
  <c r="OQ25" i="12"/>
  <c r="OC27" i="12"/>
  <c r="KJ14" i="12"/>
  <c r="LK3" i="12"/>
  <c r="KS3" i="12"/>
  <c r="LJ16" i="12"/>
  <c r="KX13" i="12"/>
  <c r="LQ10" i="12"/>
  <c r="LI18" i="12"/>
  <c r="LD14" i="12"/>
  <c r="KF17" i="12"/>
  <c r="KT13" i="12"/>
  <c r="KZ21" i="12"/>
  <c r="LA26" i="12"/>
  <c r="KY7" i="12"/>
  <c r="KN11" i="12"/>
  <c r="LO9" i="12"/>
  <c r="KK10" i="12"/>
  <c r="KP14" i="12"/>
  <c r="KU8" i="12"/>
  <c r="LC8" i="12"/>
  <c r="LH14" i="12"/>
  <c r="KR13" i="12"/>
  <c r="KC17" i="12"/>
  <c r="KQ9" i="12"/>
  <c r="LM14" i="12"/>
  <c r="KL19" i="12"/>
  <c r="KD24" i="12"/>
  <c r="LF16" i="12"/>
  <c r="LP23" i="12"/>
  <c r="LE14" i="12"/>
  <c r="KG5" i="12"/>
  <c r="LB13" i="12"/>
  <c r="KW13" i="12"/>
  <c r="KO26" i="12"/>
  <c r="LN27" i="12"/>
  <c r="KI27" i="12"/>
  <c r="KE14" i="12"/>
  <c r="KH25" i="12"/>
  <c r="LL9" i="12"/>
  <c r="LG24" i="12"/>
  <c r="KM6" i="12"/>
  <c r="KV15" i="12"/>
  <c r="TN14" i="12" a="1"/>
  <c r="TN14" i="12" s="1"/>
  <c r="SY25" i="12" a="1"/>
  <c r="SY25" i="12" s="1"/>
  <c r="SS16" i="12" a="1"/>
  <c r="SS16" i="12" s="1"/>
  <c r="SO14" i="12" a="1"/>
  <c r="SO14" i="12" s="1"/>
  <c r="TC20" i="12" a="1"/>
  <c r="TC20" i="12" s="1"/>
  <c r="SM21" i="12" a="1"/>
  <c r="SM21" i="12" s="1"/>
  <c r="SF9" i="12" a="1"/>
  <c r="SF9" i="12" s="1"/>
  <c r="TH10" i="12" a="1"/>
  <c r="TH10" i="12" s="1"/>
  <c r="TE20" i="12" a="1"/>
  <c r="TE20" i="12" s="1"/>
  <c r="SE8" i="12" a="1"/>
  <c r="SE8" i="12" s="1"/>
  <c r="SB16" i="12" a="1"/>
  <c r="SB16" i="12" s="1"/>
  <c r="SW8" i="12" a="1"/>
  <c r="SW8" i="12" s="1"/>
  <c r="TA9" i="12" a="1"/>
  <c r="TA9" i="12" s="1"/>
  <c r="TI12" i="12" a="1"/>
  <c r="TI12" i="12" s="1"/>
  <c r="SP6" i="12" a="1"/>
  <c r="SP6" i="12" s="1"/>
  <c r="SA25" i="12" a="1"/>
  <c r="SA25" i="12" s="1"/>
  <c r="SN20" i="12" a="1"/>
  <c r="SN20" i="12" s="1"/>
  <c r="SV20" i="12" a="1"/>
  <c r="SV20" i="12" s="1"/>
  <c r="TK11" i="12" a="1"/>
  <c r="TK11" i="12" s="1"/>
  <c r="TG26" i="12" a="1"/>
  <c r="TG26" i="12" s="1"/>
  <c r="SD12" i="12" a="1"/>
  <c r="SD12" i="12" s="1"/>
  <c r="TD20" i="12" a="1"/>
  <c r="TD20" i="12" s="1"/>
  <c r="SI21" i="12" a="1"/>
  <c r="SI21" i="12" s="1"/>
  <c r="SC16" i="12" a="1"/>
  <c r="SC16" i="12" s="1"/>
  <c r="SR13" i="12" a="1"/>
  <c r="SR13" i="12" s="1"/>
  <c r="TL5" i="12" a="1"/>
  <c r="TL5" i="12" s="1"/>
  <c r="TO6" i="12" a="1"/>
  <c r="TO6" i="12" s="1"/>
  <c r="SQ21" i="12" a="1"/>
  <c r="SQ21" i="12" s="1"/>
  <c r="TB3" i="12" a="1"/>
  <c r="TB3" i="12" s="1"/>
  <c r="SU10" i="12" a="1"/>
  <c r="SU10" i="12" s="1"/>
  <c r="SJ17" i="12" a="1"/>
  <c r="SJ17" i="12" s="1"/>
  <c r="SZ4" i="12" a="1"/>
  <c r="SZ4" i="12" s="1"/>
  <c r="SG6" i="12" a="1"/>
  <c r="SG6" i="12" s="1"/>
  <c r="TF12" i="12" a="1"/>
  <c r="TF12" i="12" s="1"/>
  <c r="SK6" i="12" a="1"/>
  <c r="SK6" i="12" s="1"/>
  <c r="SL23" i="12" a="1"/>
  <c r="SL23" i="12" s="1"/>
  <c r="TJ14" i="12" a="1"/>
  <c r="TJ14" i="12" s="1"/>
  <c r="TM13" i="12" a="1"/>
  <c r="TM13" i="12" s="1"/>
  <c r="ST17" i="12" a="1"/>
  <c r="ST17" i="12" s="1"/>
  <c r="SX24" i="12" a="1"/>
  <c r="SX24" i="12" s="1"/>
  <c r="JP20" i="18"/>
  <c r="NU20" i="18" s="1"/>
  <c r="HD3" i="18" l="1"/>
  <c r="NV3" i="18" s="1"/>
  <c r="HD13" i="18"/>
  <c r="NV13" i="18" s="1"/>
  <c r="GT3" i="13"/>
  <c r="ND3" i="13" s="1"/>
  <c r="NE3" i="13" s="1"/>
  <c r="GL6" i="18"/>
  <c r="GX9" i="18"/>
  <c r="GZ6" i="18"/>
  <c r="GU9" i="18"/>
  <c r="GY9" i="18"/>
  <c r="GJ15" i="18"/>
  <c r="GR15" i="18"/>
  <c r="GV15" i="18"/>
  <c r="GT17" i="18"/>
  <c r="GQ18" i="18"/>
  <c r="HA6" i="18"/>
  <c r="GN14" i="18"/>
  <c r="GK15" i="18"/>
  <c r="GO15" i="18"/>
  <c r="HB15" i="18"/>
  <c r="GS9" i="18"/>
  <c r="HC11" i="18"/>
  <c r="GW18" i="18"/>
  <c r="GI8" i="18"/>
  <c r="GM8" i="18"/>
  <c r="GP19" i="18"/>
  <c r="HD19" i="18" s="1"/>
  <c r="NV19" i="18" s="1"/>
  <c r="NW19" i="18" s="1"/>
  <c r="FD17" i="18"/>
  <c r="EV6" i="18"/>
  <c r="FB6" i="18"/>
  <c r="EZ16" i="18"/>
  <c r="FF4" i="18"/>
  <c r="FI5" i="18"/>
  <c r="FK16" i="18"/>
  <c r="ES6" i="18"/>
  <c r="ET18" i="18"/>
  <c r="EX4" i="18"/>
  <c r="FJ16" i="18"/>
  <c r="FE6" i="18"/>
  <c r="FG6" i="18"/>
  <c r="EY17" i="18"/>
  <c r="FC11" i="18"/>
  <c r="FA7" i="18"/>
  <c r="FH20" i="18"/>
  <c r="EW4" i="18"/>
  <c r="FM10" i="18"/>
  <c r="EU15" i="18"/>
  <c r="FL6" i="18"/>
  <c r="JA6" i="18"/>
  <c r="JN6" i="18"/>
  <c r="JC14" i="18"/>
  <c r="JH6" i="18"/>
  <c r="JM6" i="18"/>
  <c r="IU15" i="18"/>
  <c r="JE7" i="18"/>
  <c r="JI16" i="18"/>
  <c r="JG7" i="18"/>
  <c r="IW15" i="18"/>
  <c r="JF6" i="18"/>
  <c r="JK9" i="18"/>
  <c r="IX16" i="18"/>
  <c r="JO18" i="18"/>
  <c r="JB17" i="18"/>
  <c r="IY9" i="18"/>
  <c r="IZ3" i="18"/>
  <c r="JP3" i="18" s="1"/>
  <c r="NU3" i="18" s="1"/>
  <c r="JD8" i="18"/>
  <c r="IV6" i="18"/>
  <c r="JJ8" i="18"/>
  <c r="JL16" i="18"/>
  <c r="HI3" i="17"/>
  <c r="HM7" i="17"/>
  <c r="HE14" i="17"/>
  <c r="GR16" i="17"/>
  <c r="GV6" i="17"/>
  <c r="HD7" i="17"/>
  <c r="GU14" i="17"/>
  <c r="GY19" i="17"/>
  <c r="HB4" i="17"/>
  <c r="HF4" i="17"/>
  <c r="HJ8" i="17"/>
  <c r="GW15" i="17"/>
  <c r="GS16" i="17"/>
  <c r="HA19" i="17"/>
  <c r="GX19" i="17"/>
  <c r="GZ3" i="17"/>
  <c r="HL8" i="17"/>
  <c r="HG3" i="17"/>
  <c r="GT7" i="17"/>
  <c r="HK9" i="17"/>
  <c r="HH4" i="17"/>
  <c r="HC15" i="17"/>
  <c r="FP9" i="17"/>
  <c r="FO4" i="17"/>
  <c r="FU7" i="17"/>
  <c r="FG8" i="17"/>
  <c r="FS8" i="17"/>
  <c r="FD12" i="17"/>
  <c r="FQ11" i="17"/>
  <c r="FB15" i="17"/>
  <c r="FL6" i="17"/>
  <c r="FN6" i="17"/>
  <c r="FM5" i="17"/>
  <c r="FH16" i="17"/>
  <c r="FK10" i="17"/>
  <c r="FR21" i="17"/>
  <c r="FI17" i="17"/>
  <c r="FE15" i="17"/>
  <c r="FT8" i="17"/>
  <c r="FF16" i="17"/>
  <c r="FA17" i="17"/>
  <c r="EZ13" i="17"/>
  <c r="FJ19" i="17"/>
  <c r="FC14" i="17"/>
  <c r="OH3" i="16"/>
  <c r="OL5" i="16"/>
  <c r="OP6" i="16"/>
  <c r="OG10" i="16"/>
  <c r="PG5" i="16"/>
  <c r="PK6" i="16"/>
  <c r="PO6" i="16"/>
  <c r="ON5" i="16"/>
  <c r="OZ6" i="16"/>
  <c r="PJ7" i="16"/>
  <c r="PA13" i="16"/>
  <c r="OQ16" i="16"/>
  <c r="OW17" i="16"/>
  <c r="OM20" i="16"/>
  <c r="PD25" i="16"/>
  <c r="OA10" i="16"/>
  <c r="OE22" i="16"/>
  <c r="PH14" i="16"/>
  <c r="PM15" i="16"/>
  <c r="OT16" i="16"/>
  <c r="OO20" i="16"/>
  <c r="PF20" i="16"/>
  <c r="OR10" i="16"/>
  <c r="OX17" i="16"/>
  <c r="OK21" i="16"/>
  <c r="OU23" i="16"/>
  <c r="PB26" i="16"/>
  <c r="OC5" i="16"/>
  <c r="OD23" i="16"/>
  <c r="NY5" i="16"/>
  <c r="OF4" i="16"/>
  <c r="PE15" i="16"/>
  <c r="PN16" i="16"/>
  <c r="PC21" i="16"/>
  <c r="PL6" i="16"/>
  <c r="OY16" i="16"/>
  <c r="OI17" i="16"/>
  <c r="OJ22" i="16"/>
  <c r="NZ22" i="16"/>
  <c r="PI5" i="16"/>
  <c r="OS14" i="16"/>
  <c r="OV17" i="16"/>
  <c r="OB11" i="16"/>
  <c r="JM6" i="17"/>
  <c r="JG4" i="17"/>
  <c r="JW19" i="17"/>
  <c r="JK15" i="17"/>
  <c r="JZ4" i="17"/>
  <c r="JJ7" i="17"/>
  <c r="JX4" i="17"/>
  <c r="JH16" i="17"/>
  <c r="JP14" i="17"/>
  <c r="JO12" i="17"/>
  <c r="JT20" i="17"/>
  <c r="JV6" i="17"/>
  <c r="JQ6" i="17"/>
  <c r="KB7" i="17"/>
  <c r="JU4" i="17"/>
  <c r="JN17" i="17"/>
  <c r="JS8" i="17"/>
  <c r="JI14" i="17"/>
  <c r="JR21" i="17"/>
  <c r="KA12" i="17"/>
  <c r="JY8" i="17"/>
  <c r="JL6" i="17"/>
  <c r="LC25" i="16"/>
  <c r="LY4" i="16"/>
  <c r="LM12" i="16"/>
  <c r="LB6" i="16"/>
  <c r="LL16" i="16"/>
  <c r="KQ12" i="16"/>
  <c r="KS20" i="16"/>
  <c r="MG4" i="16"/>
  <c r="LD4" i="16"/>
  <c r="LH14" i="16"/>
  <c r="MD14" i="16"/>
  <c r="MF22" i="16"/>
  <c r="KY28" i="16"/>
  <c r="KT3" i="16"/>
  <c r="LI15" i="16"/>
  <c r="LS17" i="16"/>
  <c r="ME20" i="16"/>
  <c r="LE5" i="16"/>
  <c r="LO20" i="16"/>
  <c r="LU14" i="16"/>
  <c r="LX13" i="16"/>
  <c r="MC10" i="16"/>
  <c r="KV12" i="16"/>
  <c r="LV7" i="16"/>
  <c r="LF15" i="16"/>
  <c r="LJ5" i="16"/>
  <c r="KU5" i="16"/>
  <c r="MB10" i="16"/>
  <c r="LA5" i="16"/>
  <c r="LP7" i="16"/>
  <c r="LN21" i="16"/>
  <c r="LG20" i="16"/>
  <c r="KZ24" i="16"/>
  <c r="LK4" i="16"/>
  <c r="KX13" i="16"/>
  <c r="MA22" i="16"/>
  <c r="KW20" i="16"/>
  <c r="LW28" i="16"/>
  <c r="LZ21" i="16"/>
  <c r="LQ3" i="16"/>
  <c r="LR5" i="16"/>
  <c r="LT12" i="16"/>
  <c r="KR11" i="16"/>
  <c r="GZ4" i="14"/>
  <c r="GN9" i="14"/>
  <c r="GL11" i="14"/>
  <c r="HB14" i="14"/>
  <c r="GJ17" i="14"/>
  <c r="GS4" i="14"/>
  <c r="GT9" i="14"/>
  <c r="GY10" i="14"/>
  <c r="GO3" i="14"/>
  <c r="GP12" i="14"/>
  <c r="HD12" i="14" s="1"/>
  <c r="NV12" i="14" s="1"/>
  <c r="NW12" i="14" s="1"/>
  <c r="GQ19" i="14"/>
  <c r="GM9" i="14"/>
  <c r="GI4" i="14"/>
  <c r="GU14" i="14"/>
  <c r="GR17" i="14"/>
  <c r="GX17" i="14"/>
  <c r="GV9" i="14"/>
  <c r="HC13" i="14"/>
  <c r="GK3" i="14"/>
  <c r="GW14" i="14"/>
  <c r="HA3" i="14"/>
  <c r="UM13" i="16"/>
  <c r="TS8" i="16"/>
  <c r="UF5" i="16"/>
  <c r="TG22" i="16"/>
  <c r="UG5" i="16"/>
  <c r="UN27" i="16"/>
  <c r="TN7" i="16"/>
  <c r="TX25" i="16"/>
  <c r="TL22" i="16"/>
  <c r="UC18" i="16"/>
  <c r="TO4" i="16"/>
  <c r="TU22" i="16"/>
  <c r="TH10" i="16"/>
  <c r="TW28" i="16"/>
  <c r="UE7" i="16"/>
  <c r="TZ22" i="16"/>
  <c r="TF3" i="16"/>
  <c r="UJ8" i="16"/>
  <c r="SZ10" i="16"/>
  <c r="TD27" i="16"/>
  <c r="TQ9" i="16"/>
  <c r="TR23" i="16"/>
  <c r="UI16" i="16"/>
  <c r="TB19" i="16"/>
  <c r="TV9" i="16"/>
  <c r="UD17" i="16"/>
  <c r="UH16" i="16"/>
  <c r="TK12" i="16"/>
  <c r="TI12" i="16"/>
  <c r="SY14" i="16"/>
  <c r="UL3" i="16"/>
  <c r="TT24" i="16"/>
  <c r="TY24" i="16"/>
  <c r="TC16" i="16"/>
  <c r="UB10" i="16"/>
  <c r="TE22" i="16"/>
  <c r="TP13" i="16"/>
  <c r="TM23" i="16"/>
  <c r="UK7" i="16"/>
  <c r="TA20" i="16"/>
  <c r="UO16" i="16"/>
  <c r="UA6" i="16"/>
  <c r="TJ20" i="16"/>
  <c r="EU8" i="14"/>
  <c r="FG4" i="14"/>
  <c r="EY4" i="14"/>
  <c r="ET9" i="14"/>
  <c r="FI11" i="14"/>
  <c r="EX10" i="14"/>
  <c r="ES4" i="14"/>
  <c r="FD15" i="14"/>
  <c r="FF20" i="14"/>
  <c r="EZ3" i="14"/>
  <c r="EV10" i="14"/>
  <c r="EW8" i="14"/>
  <c r="FE9" i="14"/>
  <c r="FJ15" i="14"/>
  <c r="FA11" i="14"/>
  <c r="FL7" i="14"/>
  <c r="FM9" i="14"/>
  <c r="FK9" i="14"/>
  <c r="FH17" i="14"/>
  <c r="FB20" i="14"/>
  <c r="FC8" i="14"/>
  <c r="GG7" i="13"/>
  <c r="GO13" i="13"/>
  <c r="GN4" i="13"/>
  <c r="GJ10" i="13"/>
  <c r="GI18" i="13"/>
  <c r="GS4" i="13"/>
  <c r="GR4" i="13"/>
  <c r="GP7" i="13"/>
  <c r="GA10" i="13"/>
  <c r="GK13" i="13"/>
  <c r="GQ11" i="13"/>
  <c r="GL15" i="13"/>
  <c r="GM19" i="13"/>
  <c r="GF19" i="13"/>
  <c r="FZ4" i="13"/>
  <c r="GH7" i="13"/>
  <c r="GC17" i="13"/>
  <c r="GE7" i="13"/>
  <c r="GB12" i="13"/>
  <c r="GD13" i="13"/>
  <c r="JO6" i="14"/>
  <c r="JE7" i="14"/>
  <c r="JI17" i="14"/>
  <c r="IV3" i="14"/>
  <c r="JC11" i="14"/>
  <c r="JH3" i="14"/>
  <c r="JN4" i="14"/>
  <c r="JL5" i="14"/>
  <c r="IZ8" i="14"/>
  <c r="JD5" i="14"/>
  <c r="JK14" i="14"/>
  <c r="IW6" i="14"/>
  <c r="JJ3" i="14"/>
  <c r="IX10" i="14"/>
  <c r="JA17" i="14"/>
  <c r="JM19" i="14"/>
  <c r="IY8" i="14"/>
  <c r="IU9" i="14"/>
  <c r="JF8" i="14"/>
  <c r="JG9" i="14"/>
  <c r="JB10" i="14"/>
  <c r="D35" i="11"/>
  <c r="EP13" i="13"/>
  <c r="EN8" i="13"/>
  <c r="FE11" i="13"/>
  <c r="EY11" i="13"/>
  <c r="EV16" i="13"/>
  <c r="EM18" i="13"/>
  <c r="FD16" i="13"/>
  <c r="EU10" i="13"/>
  <c r="EL15" i="13"/>
  <c r="EO9" i="13"/>
  <c r="FC10" i="13"/>
  <c r="ET5" i="13"/>
  <c r="FB11" i="13"/>
  <c r="ER17" i="13"/>
  <c r="EW9" i="13"/>
  <c r="ES4" i="13"/>
  <c r="EQ10" i="13"/>
  <c r="FA5" i="13"/>
  <c r="EX10" i="13"/>
  <c r="EZ15" i="13"/>
  <c r="IK17" i="13"/>
  <c r="JA13" i="13"/>
  <c r="IN17" i="13"/>
  <c r="IJ10" i="13"/>
  <c r="IM16" i="13"/>
  <c r="IQ7" i="13"/>
  <c r="JC7" i="13" s="1"/>
  <c r="NC7" i="13" s="1"/>
  <c r="IX11" i="13"/>
  <c r="IW8" i="13"/>
  <c r="JC8" i="13" s="1"/>
  <c r="NC8" i="13" s="1"/>
  <c r="JB17" i="13"/>
  <c r="IU11" i="13"/>
  <c r="II5" i="13"/>
  <c r="IV17" i="13"/>
  <c r="IZ11" i="13"/>
  <c r="IS13" i="13"/>
  <c r="IL17" i="13"/>
  <c r="IY11" i="13"/>
  <c r="IP11" i="13"/>
  <c r="IO10" i="13"/>
  <c r="IR5" i="13"/>
  <c r="IT4" i="13"/>
  <c r="SH14" i="12" a="1"/>
  <c r="SH14" i="12" s="1"/>
  <c r="NQ5" i="12"/>
  <c r="NI10" i="12"/>
  <c r="NS12" i="12"/>
  <c r="NH13" i="12"/>
  <c r="OH23" i="12"/>
  <c r="NY26" i="12"/>
  <c r="OP27" i="12"/>
  <c r="NZ5" i="12"/>
  <c r="OF7" i="12"/>
  <c r="OQ10" i="12"/>
  <c r="NO11" i="12"/>
  <c r="NU12" i="12"/>
  <c r="OD13" i="12"/>
  <c r="OL13" i="12"/>
  <c r="NR14" i="12"/>
  <c r="OA14" i="12"/>
  <c r="OE14" i="12"/>
  <c r="NP20" i="12"/>
  <c r="NT20" i="12"/>
  <c r="OI27" i="12"/>
  <c r="NG12" i="12"/>
  <c r="NJ9" i="12"/>
  <c r="NN9" i="12"/>
  <c r="NW13" i="12"/>
  <c r="NK14" i="12"/>
  <c r="OB14" i="12"/>
  <c r="OR14" i="12"/>
  <c r="NV25" i="12"/>
  <c r="OG27" i="12"/>
  <c r="NM6" i="12"/>
  <c r="OS6" i="12"/>
  <c r="OJ9" i="12"/>
  <c r="OT11" i="12"/>
  <c r="OM12" i="12"/>
  <c r="NX13" i="12"/>
  <c r="NL14" i="12"/>
  <c r="OK14" i="12"/>
  <c r="OO14" i="12"/>
  <c r="ON17" i="12"/>
  <c r="OC19" i="12"/>
  <c r="OU24" i="12"/>
  <c r="KJ3" i="12"/>
  <c r="LM22" i="12"/>
  <c r="LE9" i="12"/>
  <c r="LP12" i="12"/>
  <c r="KZ7" i="12"/>
  <c r="LI22" i="12"/>
  <c r="KG4" i="12"/>
  <c r="LA14" i="12"/>
  <c r="KN25" i="12"/>
  <c r="KF28" i="12"/>
  <c r="KP20" i="12"/>
  <c r="KO23" i="12"/>
  <c r="LO24" i="12"/>
  <c r="LJ23" i="12"/>
  <c r="KX24" i="12"/>
  <c r="LL21" i="12"/>
  <c r="LB28" i="12"/>
  <c r="KY9" i="12"/>
  <c r="KK28" i="12"/>
  <c r="LD28" i="12"/>
  <c r="KM23" i="12"/>
  <c r="KD3" i="12"/>
  <c r="KQ5" i="12"/>
  <c r="LF21" i="12"/>
  <c r="KE9" i="12"/>
  <c r="KU17" i="12"/>
  <c r="KC10" i="12"/>
  <c r="KH8" i="12"/>
  <c r="KI13" i="12"/>
  <c r="KR24" i="12"/>
  <c r="KV11" i="12"/>
  <c r="LG13" i="12"/>
  <c r="KT18" i="12"/>
  <c r="KL12" i="12"/>
  <c r="LQ7" i="12"/>
  <c r="LK20" i="12"/>
  <c r="LH6" i="12"/>
  <c r="KS7" i="12"/>
  <c r="LN7" i="12"/>
  <c r="KW10" i="12"/>
  <c r="LC26" i="12"/>
  <c r="SR16" i="12" a="1"/>
  <c r="SR16" i="12" s="1"/>
  <c r="SC9" i="12" a="1"/>
  <c r="SC9" i="12" s="1"/>
  <c r="TF14" i="12" a="1"/>
  <c r="TF14" i="12" s="1"/>
  <c r="SA14" i="12" a="1"/>
  <c r="SA14" i="12" s="1"/>
  <c r="SN10" i="12" a="1"/>
  <c r="SN10" i="12" s="1"/>
  <c r="SE11" i="12" a="1"/>
  <c r="SE11" i="12" s="1"/>
  <c r="TN8" i="12" a="1"/>
  <c r="TN8" i="12" s="1"/>
  <c r="SO26" i="12" a="1"/>
  <c r="SO26" i="12" s="1"/>
  <c r="SQ24" i="12" a="1"/>
  <c r="SQ24" i="12" s="1"/>
  <c r="SB3" i="12" a="1"/>
  <c r="SB3" i="12" s="1"/>
  <c r="SF12" i="12" a="1"/>
  <c r="SF12" i="12" s="1"/>
  <c r="SG11" i="12" a="1"/>
  <c r="SG11" i="12" s="1"/>
  <c r="SL20" i="12" a="1"/>
  <c r="SL20" i="12" s="1"/>
  <c r="TO12" i="12" a="1"/>
  <c r="TO12" i="12" s="1"/>
  <c r="TE9" i="12" a="1"/>
  <c r="TE9" i="12" s="1"/>
  <c r="SW9" i="12" a="1"/>
  <c r="SW9" i="12" s="1"/>
  <c r="TH12" i="12" a="1"/>
  <c r="TH12" i="12" s="1"/>
  <c r="TI18" i="12" a="1"/>
  <c r="TI18" i="12" s="1"/>
  <c r="SX17" i="12" a="1"/>
  <c r="SX17" i="12" s="1"/>
  <c r="TL21" i="12" a="1"/>
  <c r="TL21" i="12" s="1"/>
  <c r="TG24" i="12" a="1"/>
  <c r="TG24" i="12" s="1"/>
  <c r="TC25" i="12" a="1"/>
  <c r="TC25" i="12" s="1"/>
  <c r="SU20" i="12" a="1"/>
  <c r="SU20" i="12" s="1"/>
  <c r="SP10" i="12" a="1"/>
  <c r="SP10" i="12" s="1"/>
  <c r="SY14" i="12" a="1"/>
  <c r="SY14" i="12" s="1"/>
  <c r="SV26" i="12" a="1"/>
  <c r="SV26" i="12" s="1"/>
  <c r="SI14" i="12" a="1"/>
  <c r="SI14" i="12" s="1"/>
  <c r="SJ21" i="12" a="1"/>
  <c r="SJ21" i="12" s="1"/>
  <c r="SS25" i="12" a="1"/>
  <c r="SS25" i="12" s="1"/>
  <c r="SZ10" i="12" a="1"/>
  <c r="SZ10" i="12" s="1"/>
  <c r="TD10" i="12" a="1"/>
  <c r="TD10" i="12" s="1"/>
  <c r="TA25" i="12" a="1"/>
  <c r="TA25" i="12" s="1"/>
  <c r="ST7" i="12" a="1"/>
  <c r="ST7" i="12" s="1"/>
  <c r="SM3" i="12" a="1"/>
  <c r="SM3" i="12" s="1"/>
  <c r="TM12" i="12" a="1"/>
  <c r="TM12" i="12" s="1"/>
  <c r="SK14" i="12" a="1"/>
  <c r="SK14" i="12" s="1"/>
  <c r="TK28" i="12" a="1"/>
  <c r="TK28" i="12" s="1"/>
  <c r="SD15" i="12" a="1"/>
  <c r="SD15" i="12" s="1"/>
  <c r="TB16" i="12" a="1"/>
  <c r="TB16" i="12" s="1"/>
  <c r="TJ16" i="12" a="1"/>
  <c r="TJ16" i="12" s="1"/>
  <c r="NW3" i="18" l="1"/>
  <c r="JP6" i="14"/>
  <c r="NU6" i="14" s="1"/>
  <c r="GT19" i="13"/>
  <c r="ND19" i="13" s="1"/>
  <c r="NE19" i="13" s="1"/>
  <c r="JC5" i="13"/>
  <c r="NC5" i="13" s="1"/>
  <c r="GT8" i="13"/>
  <c r="ND8" i="13" s="1"/>
  <c r="NE8" i="13" s="1"/>
  <c r="GV11" i="18"/>
  <c r="GL14" i="18"/>
  <c r="GY14" i="18"/>
  <c r="GQ15" i="18"/>
  <c r="GI6" i="18"/>
  <c r="GM6" i="18"/>
  <c r="GT8" i="18"/>
  <c r="HC9" i="18"/>
  <c r="GW11" i="18"/>
  <c r="HA15" i="18"/>
  <c r="GK16" i="18"/>
  <c r="HB16" i="18"/>
  <c r="GP17" i="18"/>
  <c r="GJ6" i="18"/>
  <c r="GO6" i="18"/>
  <c r="GS11" i="18"/>
  <c r="GX11" i="18"/>
  <c r="GU16" i="18"/>
  <c r="GR18" i="18"/>
  <c r="GN17" i="18"/>
  <c r="GZ18" i="18"/>
  <c r="FA11" i="18"/>
  <c r="FM14" i="18"/>
  <c r="FG11" i="18"/>
  <c r="FI4" i="18"/>
  <c r="FH16" i="18"/>
  <c r="FC7" i="18"/>
  <c r="FJ6" i="18"/>
  <c r="FD8" i="18"/>
  <c r="EX16" i="18"/>
  <c r="FK14" i="18"/>
  <c r="ES16" i="18"/>
  <c r="EZ7" i="18"/>
  <c r="EW7" i="18"/>
  <c r="FF11" i="18"/>
  <c r="FB14" i="18"/>
  <c r="EV16" i="18"/>
  <c r="EU6" i="18"/>
  <c r="FE17" i="18"/>
  <c r="EY10" i="18"/>
  <c r="ET17" i="18"/>
  <c r="FL11" i="18"/>
  <c r="IZ14" i="18"/>
  <c r="JN16" i="18"/>
  <c r="JD18" i="18"/>
  <c r="JL15" i="18"/>
  <c r="JC18" i="18"/>
  <c r="JK13" i="18"/>
  <c r="JP13" i="18" s="1"/>
  <c r="NU13" i="18" s="1"/>
  <c r="NW13" i="18" s="1"/>
  <c r="JG6" i="18"/>
  <c r="JE11" i="18"/>
  <c r="JH11" i="18"/>
  <c r="JF17" i="18"/>
  <c r="IX6" i="18"/>
  <c r="JA16" i="18"/>
  <c r="IV11" i="18"/>
  <c r="IY7" i="18"/>
  <c r="JP7" i="18" s="1"/>
  <c r="NU7" i="18" s="1"/>
  <c r="IW17" i="18"/>
  <c r="JO15" i="18"/>
  <c r="IU16" i="18"/>
  <c r="JB16" i="18"/>
  <c r="JM15" i="18"/>
  <c r="JI18" i="18"/>
  <c r="JJ17" i="18"/>
  <c r="GS3" i="17"/>
  <c r="HE5" i="17"/>
  <c r="HM6" i="17"/>
  <c r="HA8" i="17"/>
  <c r="GV17" i="17"/>
  <c r="HI17" i="17"/>
  <c r="HH19" i="17"/>
  <c r="GR7" i="17"/>
  <c r="HD4" i="17"/>
  <c r="GU17" i="17"/>
  <c r="GX3" i="17"/>
  <c r="GT4" i="17"/>
  <c r="HF8" i="17"/>
  <c r="HJ7" i="17"/>
  <c r="GW12" i="17"/>
  <c r="GZ6" i="17"/>
  <c r="HL6" i="17"/>
  <c r="HK3" i="17"/>
  <c r="HG8" i="17"/>
  <c r="GY7" i="17"/>
  <c r="HC12" i="17"/>
  <c r="HB17" i="17"/>
  <c r="FI4" i="17"/>
  <c r="FK4" i="17"/>
  <c r="FA9" i="17"/>
  <c r="FL12" i="17"/>
  <c r="FQ4" i="17"/>
  <c r="EZ16" i="17"/>
  <c r="FJ4" i="17"/>
  <c r="FE11" i="17"/>
  <c r="FT11" i="17"/>
  <c r="FG6" i="17"/>
  <c r="FU15" i="17"/>
  <c r="FN19" i="17"/>
  <c r="FC5" i="17"/>
  <c r="FD6" i="17"/>
  <c r="FF20" i="17"/>
  <c r="FM14" i="17"/>
  <c r="FP16" i="17"/>
  <c r="FR4" i="17"/>
  <c r="FB17" i="17"/>
  <c r="FH8" i="17"/>
  <c r="FS11" i="17"/>
  <c r="FO12" i="17"/>
  <c r="PF6" i="16"/>
  <c r="OM6" i="16"/>
  <c r="PC6" i="16"/>
  <c r="PM13" i="16"/>
  <c r="OK14" i="16"/>
  <c r="OV16" i="16"/>
  <c r="OJ17" i="16"/>
  <c r="OT19" i="16"/>
  <c r="OG22" i="16"/>
  <c r="OX23" i="16"/>
  <c r="PI26" i="16"/>
  <c r="PB27" i="16"/>
  <c r="PO27" i="16"/>
  <c r="NY20" i="16"/>
  <c r="ON4" i="16"/>
  <c r="OF15" i="16"/>
  <c r="OY17" i="16"/>
  <c r="PE5" i="16"/>
  <c r="PA6" i="16"/>
  <c r="PG8" i="16"/>
  <c r="OO17" i="16"/>
  <c r="OS17" i="16"/>
  <c r="PK22" i="16"/>
  <c r="PL23" i="16"/>
  <c r="OH26" i="16"/>
  <c r="OQ27" i="16"/>
  <c r="OR28" i="16"/>
  <c r="OB16" i="16"/>
  <c r="NZ21" i="16"/>
  <c r="OZ5" i="16"/>
  <c r="OL21" i="16"/>
  <c r="PD13" i="16"/>
  <c r="PH22" i="16"/>
  <c r="OP25" i="16"/>
  <c r="PJ15" i="16"/>
  <c r="OD6" i="16"/>
  <c r="OU25" i="16"/>
  <c r="OW6" i="16"/>
  <c r="OE21" i="16"/>
  <c r="OC20" i="16"/>
  <c r="OA23" i="16"/>
  <c r="PN23" i="16"/>
  <c r="OI25" i="16"/>
  <c r="KB4" i="17"/>
  <c r="JG10" i="17"/>
  <c r="KC10" i="17" s="1"/>
  <c r="OM10" i="17" s="1"/>
  <c r="JZ14" i="17"/>
  <c r="JV12" i="17"/>
  <c r="JT7" i="17"/>
  <c r="JR4" i="17"/>
  <c r="JO4" i="17"/>
  <c r="JP7" i="17"/>
  <c r="JN8" i="17"/>
  <c r="JY5" i="17"/>
  <c r="JH14" i="17"/>
  <c r="JK6" i="17"/>
  <c r="JX17" i="17"/>
  <c r="JQ12" i="17"/>
  <c r="JS17" i="17"/>
  <c r="JM12" i="17"/>
  <c r="JL7" i="17"/>
  <c r="JU6" i="17"/>
  <c r="KA4" i="17"/>
  <c r="JW15" i="17"/>
  <c r="JI15" i="17"/>
  <c r="JJ19" i="17"/>
  <c r="LU27" i="16"/>
  <c r="KR8" i="16"/>
  <c r="KV14" i="16"/>
  <c r="LW17" i="16"/>
  <c r="KT28" i="16"/>
  <c r="LI12" i="16"/>
  <c r="KY11" i="16"/>
  <c r="LD26" i="16"/>
  <c r="LH21" i="16"/>
  <c r="KU12" i="16"/>
  <c r="MF19" i="16"/>
  <c r="LO3" i="16"/>
  <c r="LE24" i="16"/>
  <c r="LC20" i="16"/>
  <c r="MC24" i="16"/>
  <c r="LN8" i="16"/>
  <c r="LP26" i="16"/>
  <c r="LG12" i="16"/>
  <c r="LM24" i="16"/>
  <c r="ME28" i="16"/>
  <c r="LT11" i="16"/>
  <c r="LF8" i="16"/>
  <c r="MG16" i="16"/>
  <c r="LK13" i="16"/>
  <c r="LS10" i="16"/>
  <c r="LZ16" i="16"/>
  <c r="KW10" i="16"/>
  <c r="MB28" i="16"/>
  <c r="LX24" i="16"/>
  <c r="KQ25" i="16"/>
  <c r="LV25" i="16"/>
  <c r="LY9" i="16"/>
  <c r="LR22" i="16"/>
  <c r="KZ23" i="16"/>
  <c r="LB12" i="16"/>
  <c r="LL20" i="16"/>
  <c r="MA17" i="16"/>
  <c r="KS24" i="16"/>
  <c r="LQ25" i="16"/>
  <c r="LA22" i="16"/>
  <c r="LJ22" i="16"/>
  <c r="MD10" i="16"/>
  <c r="KX28" i="16"/>
  <c r="GY7" i="14"/>
  <c r="GV8" i="14"/>
  <c r="GW9" i="14"/>
  <c r="HB10" i="14"/>
  <c r="GJ13" i="14"/>
  <c r="HD13" i="14" s="1"/>
  <c r="NV13" i="14" s="1"/>
  <c r="NW13" i="14" s="1"/>
  <c r="GS14" i="14"/>
  <c r="GO4" i="14"/>
  <c r="GK5" i="14"/>
  <c r="GX9" i="14"/>
  <c r="GL10" i="14"/>
  <c r="GU10" i="14"/>
  <c r="GT14" i="14"/>
  <c r="GM10" i="14"/>
  <c r="GI9" i="14"/>
  <c r="GP3" i="14"/>
  <c r="GQ4" i="14"/>
  <c r="GR9" i="14"/>
  <c r="HC4" i="14"/>
  <c r="GZ10" i="14"/>
  <c r="GN14" i="14"/>
  <c r="HA10" i="14"/>
  <c r="TG19" i="16"/>
  <c r="TV27" i="16"/>
  <c r="UO4" i="16"/>
  <c r="TR26" i="16"/>
  <c r="TY5" i="16"/>
  <c r="TC5" i="16"/>
  <c r="UJ16" i="16"/>
  <c r="UL7" i="16"/>
  <c r="UG8" i="16"/>
  <c r="UC4" i="16"/>
  <c r="SZ25" i="16"/>
  <c r="TD6" i="16"/>
  <c r="UF19" i="16"/>
  <c r="TM20" i="16"/>
  <c r="UI3" i="16"/>
  <c r="UK11" i="16"/>
  <c r="TW26" i="16"/>
  <c r="TT16" i="16"/>
  <c r="TJ25" i="16"/>
  <c r="UM7" i="16"/>
  <c r="UB26" i="16"/>
  <c r="TP28" i="16"/>
  <c r="TS28" i="16"/>
  <c r="TB12" i="16"/>
  <c r="TK20" i="16"/>
  <c r="TI16" i="16"/>
  <c r="TH19" i="16"/>
  <c r="TN24" i="16"/>
  <c r="TO23" i="16"/>
  <c r="TA19" i="16"/>
  <c r="TQ22" i="16"/>
  <c r="UN12" i="16"/>
  <c r="UH23" i="16"/>
  <c r="UE24" i="16"/>
  <c r="TU20" i="16"/>
  <c r="TL10" i="16"/>
  <c r="TZ5" i="16"/>
  <c r="SY20" i="16"/>
  <c r="TX9" i="16"/>
  <c r="TE19" i="16"/>
  <c r="UD14" i="16"/>
  <c r="UA25" i="16"/>
  <c r="TF17" i="16"/>
  <c r="FE8" i="14"/>
  <c r="FF10" i="14"/>
  <c r="FD8" i="14"/>
  <c r="EW15" i="14"/>
  <c r="EU11" i="14"/>
  <c r="FI9" i="14"/>
  <c r="FL17" i="14"/>
  <c r="FG3" i="14"/>
  <c r="FM4" i="14"/>
  <c r="EZ17" i="14"/>
  <c r="FK15" i="14"/>
  <c r="FB17" i="14"/>
  <c r="FC14" i="14"/>
  <c r="EY14" i="14"/>
  <c r="FJ10" i="14"/>
  <c r="ES15" i="14"/>
  <c r="EX9" i="14"/>
  <c r="ET14" i="14"/>
  <c r="EV9" i="14"/>
  <c r="FH10" i="14"/>
  <c r="FA20" i="14"/>
  <c r="HD20" i="14" s="1"/>
  <c r="NV20" i="14" s="1"/>
  <c r="NW20" i="14" s="1"/>
  <c r="GD10" i="13"/>
  <c r="GQ10" i="13"/>
  <c r="GF11" i="13"/>
  <c r="GJ13" i="13"/>
  <c r="GR10" i="13"/>
  <c r="GL11" i="13"/>
  <c r="GN12" i="13"/>
  <c r="GC15" i="13"/>
  <c r="GG17" i="13"/>
  <c r="GB10" i="13"/>
  <c r="GS10" i="13"/>
  <c r="GM11" i="13"/>
  <c r="GK10" i="13"/>
  <c r="GP10" i="13"/>
  <c r="GA11" i="13"/>
  <c r="FZ11" i="13"/>
  <c r="GE10" i="13"/>
  <c r="GI5" i="13"/>
  <c r="GO10" i="13"/>
  <c r="GH11" i="13"/>
  <c r="IZ10" i="14"/>
  <c r="JM10" i="14"/>
  <c r="JK3" i="14"/>
  <c r="JI4" i="14"/>
  <c r="IU5" i="14"/>
  <c r="JB14" i="14"/>
  <c r="JE3" i="14"/>
  <c r="JN17" i="14"/>
  <c r="JC19" i="14"/>
  <c r="IV11" i="14"/>
  <c r="JH19" i="14"/>
  <c r="JG3" i="14"/>
  <c r="JF9" i="14"/>
  <c r="IW11" i="14"/>
  <c r="JA4" i="14"/>
  <c r="JL8" i="14"/>
  <c r="JP8" i="14" s="1"/>
  <c r="NU8" i="14" s="1"/>
  <c r="IY5" i="14"/>
  <c r="IX11" i="14"/>
  <c r="JJ10" i="14"/>
  <c r="JO17" i="14"/>
  <c r="JD17" i="14"/>
  <c r="D36" i="11"/>
  <c r="EW11" i="13"/>
  <c r="EP16" i="13"/>
  <c r="EY15" i="13"/>
  <c r="ET18" i="13"/>
  <c r="FD17" i="13"/>
  <c r="EX7" i="13"/>
  <c r="EN17" i="13"/>
  <c r="ES10" i="13"/>
  <c r="EV10" i="13"/>
  <c r="EO15" i="13"/>
  <c r="FE17" i="13"/>
  <c r="EM16" i="13"/>
  <c r="ER14" i="13"/>
  <c r="EZ11" i="13"/>
  <c r="EL5" i="13"/>
  <c r="FB18" i="13"/>
  <c r="FA16" i="13"/>
  <c r="EU4" i="13"/>
  <c r="FC11" i="13"/>
  <c r="EQ18" i="13"/>
  <c r="IM13" i="13"/>
  <c r="JA17" i="13"/>
  <c r="IY15" i="13"/>
  <c r="IZ10" i="13"/>
  <c r="II4" i="13"/>
  <c r="IL10" i="13"/>
  <c r="IO16" i="13"/>
  <c r="IT16" i="13"/>
  <c r="IK15" i="13"/>
  <c r="JB4" i="13"/>
  <c r="IS10" i="13"/>
  <c r="IV11" i="13"/>
  <c r="IQ11" i="13"/>
  <c r="IP15" i="13"/>
  <c r="IX10" i="13"/>
  <c r="IJ11" i="13"/>
  <c r="IN10" i="13"/>
  <c r="IW10" i="13"/>
  <c r="IU15" i="13"/>
  <c r="IR18" i="13"/>
  <c r="JC18" i="13" s="1"/>
  <c r="NC18" i="13" s="1"/>
  <c r="SH25" i="12" a="1"/>
  <c r="SH25" i="12" s="1"/>
  <c r="OF8" i="12"/>
  <c r="NO12" i="12"/>
  <c r="NJ15" i="12"/>
  <c r="NL17" i="12"/>
  <c r="OM19" i="12"/>
  <c r="OA20" i="12"/>
  <c r="NR23" i="12"/>
  <c r="OT26" i="12"/>
  <c r="NG9" i="12"/>
  <c r="NP7" i="12"/>
  <c r="OC8" i="12"/>
  <c r="NX11" i="12"/>
  <c r="OB11" i="12"/>
  <c r="NQ13" i="12"/>
  <c r="NZ13" i="12"/>
  <c r="OG16" i="12"/>
  <c r="OD17" i="12"/>
  <c r="ON19" i="12"/>
  <c r="OR19" i="12"/>
  <c r="OO20" i="12"/>
  <c r="OK25" i="12"/>
  <c r="NW27" i="12"/>
  <c r="OS3" i="12"/>
  <c r="NU7" i="12"/>
  <c r="NV8" i="12"/>
  <c r="OH12" i="12"/>
  <c r="OQ13" i="12"/>
  <c r="OU13" i="12"/>
  <c r="NH19" i="12"/>
  <c r="OJ5" i="12"/>
  <c r="NS8" i="12"/>
  <c r="OE8" i="12"/>
  <c r="NT9" i="12"/>
  <c r="NM11" i="12"/>
  <c r="OL11" i="12"/>
  <c r="NK13" i="12"/>
  <c r="NI15" i="12"/>
  <c r="OP15" i="12"/>
  <c r="NY19" i="12"/>
  <c r="NN20" i="12"/>
  <c r="OI20" i="12"/>
  <c r="KJ10" i="12"/>
  <c r="KM3" i="12"/>
  <c r="KU14" i="12"/>
  <c r="LQ20" i="12"/>
  <c r="LN5" i="12"/>
  <c r="LI27" i="12"/>
  <c r="KQ23" i="12"/>
  <c r="KE17" i="12"/>
  <c r="KS20" i="12"/>
  <c r="LA9" i="12"/>
  <c r="KN14" i="12"/>
  <c r="LM5" i="12"/>
  <c r="LL14" i="12"/>
  <c r="LB19" i="12"/>
  <c r="LK18" i="12"/>
  <c r="KL5" i="12"/>
  <c r="KT26" i="12"/>
  <c r="KR15" i="12"/>
  <c r="KG20" i="12"/>
  <c r="LF11" i="12"/>
  <c r="LG16" i="12"/>
  <c r="KP7" i="12"/>
  <c r="KZ15" i="12"/>
  <c r="KH27" i="12"/>
  <c r="LD10" i="12"/>
  <c r="LH7" i="12"/>
  <c r="LC21" i="12"/>
  <c r="LJ4" i="12"/>
  <c r="KK5" i="12"/>
  <c r="KW14" i="12"/>
  <c r="KI21" i="12"/>
  <c r="KD9" i="12"/>
  <c r="KO5" i="12"/>
  <c r="LE13" i="12"/>
  <c r="KC11" i="12"/>
  <c r="KY19" i="12"/>
  <c r="LO21" i="12"/>
  <c r="KV17" i="12"/>
  <c r="LP11" i="12"/>
  <c r="KF12" i="12"/>
  <c r="KX20" i="12"/>
  <c r="TM25" i="12" a="1"/>
  <c r="TM25" i="12" s="1"/>
  <c r="SJ3" i="12" a="1"/>
  <c r="SJ3" i="12" s="1"/>
  <c r="SN16" i="12" a="1"/>
  <c r="SN16" i="12" s="1"/>
  <c r="SC7" i="12" a="1"/>
  <c r="SC7" i="12" s="1"/>
  <c r="SQ26" i="12" a="1"/>
  <c r="SQ26" i="12" s="1"/>
  <c r="SL14" i="12" a="1"/>
  <c r="SL14" i="12" s="1"/>
  <c r="TL17" i="12" a="1"/>
  <c r="TL17" i="12" s="1"/>
  <c r="SR24" i="12" a="1"/>
  <c r="SR24" i="12" s="1"/>
  <c r="SP26" i="12" a="1"/>
  <c r="SP26" i="12" s="1"/>
  <c r="SM20" i="12" a="1"/>
  <c r="SM20" i="12" s="1"/>
  <c r="SX27" i="12" a="1"/>
  <c r="SX27" i="12" s="1"/>
  <c r="SS20" i="12" a="1"/>
  <c r="SS20" i="12" s="1"/>
  <c r="TF26" i="12" a="1"/>
  <c r="TF26" i="12" s="1"/>
  <c r="ST25" i="12" a="1"/>
  <c r="ST25" i="12" s="1"/>
  <c r="TE23" i="12" a="1"/>
  <c r="TE23" i="12" s="1"/>
  <c r="TD28" i="12" a="1"/>
  <c r="TD28" i="12" s="1"/>
  <c r="SB12" i="12" a="1"/>
  <c r="SB12" i="12" s="1"/>
  <c r="SF21" i="12" a="1"/>
  <c r="SF21" i="12" s="1"/>
  <c r="TO8" i="12" a="1"/>
  <c r="TO8" i="12" s="1"/>
  <c r="SG15" i="12" a="1"/>
  <c r="SG15" i="12" s="1"/>
  <c r="TG27" i="12" a="1"/>
  <c r="TG27" i="12" s="1"/>
  <c r="TB25" i="12" a="1"/>
  <c r="TB25" i="12" s="1"/>
  <c r="TK14" i="12" a="1"/>
  <c r="TK14" i="12" s="1"/>
  <c r="SK21" i="12" a="1"/>
  <c r="SK21" i="12" s="1"/>
  <c r="SA20" i="12" a="1"/>
  <c r="SA20" i="12" s="1"/>
  <c r="SY20" i="12" a="1"/>
  <c r="SY20" i="12" s="1"/>
  <c r="TH11" i="12" a="1"/>
  <c r="TH11" i="12" s="1"/>
  <c r="TC16" i="12" a="1"/>
  <c r="TC16" i="12" s="1"/>
  <c r="SD26" i="12" a="1"/>
  <c r="SD26" i="12" s="1"/>
  <c r="SV11" i="12" a="1"/>
  <c r="SV11" i="12" s="1"/>
  <c r="TJ10" i="12" a="1"/>
  <c r="TJ10" i="12" s="1"/>
  <c r="TA11" i="12" a="1"/>
  <c r="TA11" i="12" s="1"/>
  <c r="SE10" i="12" a="1"/>
  <c r="SE10" i="12" s="1"/>
  <c r="SW19" i="12" a="1"/>
  <c r="SW19" i="12" s="1"/>
  <c r="SI17" i="12" a="1"/>
  <c r="SI17" i="12" s="1"/>
  <c r="SU14" i="12" a="1"/>
  <c r="SU14" i="12" s="1"/>
  <c r="TN20" i="12" a="1"/>
  <c r="TN20" i="12" s="1"/>
  <c r="SZ25" i="12" a="1"/>
  <c r="SZ25" i="12" s="1"/>
  <c r="SO18" i="12" a="1"/>
  <c r="SO18" i="12" s="1"/>
  <c r="TP18" i="12" s="1"/>
  <c r="ABQ18" i="12" s="1"/>
  <c r="TI8" i="12" a="1"/>
  <c r="TI8" i="12" s="1"/>
  <c r="JP15" i="18" l="1"/>
  <c r="NU15" i="18" s="1"/>
  <c r="JP19" i="14"/>
  <c r="NU19" i="14" s="1"/>
  <c r="GT7" i="13"/>
  <c r="ND7" i="13" s="1"/>
  <c r="NE7" i="13" s="1"/>
  <c r="GT9" i="18"/>
  <c r="GQ11" i="18"/>
  <c r="GZ15" i="18"/>
  <c r="GV16" i="18"/>
  <c r="GJ11" i="18"/>
  <c r="GR11" i="18"/>
  <c r="GP8" i="18"/>
  <c r="HD8" i="18" s="1"/>
  <c r="NV8" i="18" s="1"/>
  <c r="GM9" i="18"/>
  <c r="GO11" i="18"/>
  <c r="HB11" i="18"/>
  <c r="HA14" i="18"/>
  <c r="GW15" i="18"/>
  <c r="GY17" i="18"/>
  <c r="GL15" i="18"/>
  <c r="GS14" i="18"/>
  <c r="HC15" i="18"/>
  <c r="GI17" i="18"/>
  <c r="GK6" i="18"/>
  <c r="GN9" i="18"/>
  <c r="GX6" i="18"/>
  <c r="GU11" i="18"/>
  <c r="FK20" i="18"/>
  <c r="EV17" i="18"/>
  <c r="EY11" i="18"/>
  <c r="EX17" i="18"/>
  <c r="FE10" i="18"/>
  <c r="FJ11" i="18"/>
  <c r="FB16" i="18"/>
  <c r="FH4" i="18"/>
  <c r="FG16" i="18"/>
  <c r="ES7" i="18"/>
  <c r="FL18" i="18"/>
  <c r="FD6" i="18"/>
  <c r="FI11" i="18"/>
  <c r="EU17" i="18"/>
  <c r="FF16" i="18"/>
  <c r="ET16" i="18"/>
  <c r="FA4" i="18"/>
  <c r="FC14" i="18"/>
  <c r="EZ15" i="18"/>
  <c r="EW11" i="18"/>
  <c r="FM17" i="18"/>
  <c r="JB6" i="18"/>
  <c r="JG11" i="18"/>
  <c r="IU6" i="18"/>
  <c r="JI17" i="18"/>
  <c r="IX14" i="18"/>
  <c r="JA17" i="18"/>
  <c r="JJ16" i="18"/>
  <c r="JE14" i="18"/>
  <c r="JD5" i="18"/>
  <c r="JP5" i="18" s="1"/>
  <c r="NU5" i="18" s="1"/>
  <c r="JC11" i="18"/>
  <c r="JM14" i="18"/>
  <c r="JF14" i="18"/>
  <c r="IZ17" i="18"/>
  <c r="JK17" i="18"/>
  <c r="IY17" i="18"/>
  <c r="JN11" i="18"/>
  <c r="JO9" i="18"/>
  <c r="JP9" i="18" s="1"/>
  <c r="NU9" i="18" s="1"/>
  <c r="IW6" i="18"/>
  <c r="IV14" i="18"/>
  <c r="JH17" i="18"/>
  <c r="JL6" i="18"/>
  <c r="GW3" i="17"/>
  <c r="HN3" i="17" s="1"/>
  <c r="ON3" i="17" s="1"/>
  <c r="OO3" i="17" s="1"/>
  <c r="GV8" i="17"/>
  <c r="HA7" i="17"/>
  <c r="GZ12" i="17"/>
  <c r="HE12" i="17"/>
  <c r="HI12" i="17"/>
  <c r="HM17" i="17"/>
  <c r="GR20" i="17"/>
  <c r="GU12" i="17"/>
  <c r="HH12" i="17"/>
  <c r="HB8" i="17"/>
  <c r="GX7" i="17"/>
  <c r="HJ19" i="17"/>
  <c r="GS20" i="17"/>
  <c r="GY12" i="17"/>
  <c r="HC17" i="17"/>
  <c r="GT8" i="17"/>
  <c r="HG12" i="17"/>
  <c r="HF17" i="17"/>
  <c r="HK17" i="17"/>
  <c r="HD6" i="17"/>
  <c r="HL17" i="17"/>
  <c r="FA20" i="17"/>
  <c r="FS17" i="17"/>
  <c r="FP13" i="17"/>
  <c r="FC19" i="17"/>
  <c r="FR19" i="17"/>
  <c r="FG15" i="17"/>
  <c r="FU6" i="17"/>
  <c r="FM7" i="17"/>
  <c r="FN20" i="17"/>
  <c r="FI20" i="17"/>
  <c r="FT6" i="17"/>
  <c r="FE21" i="17"/>
  <c r="FK21" i="17"/>
  <c r="FJ8" i="17"/>
  <c r="FB6" i="17"/>
  <c r="EZ14" i="17"/>
  <c r="FD15" i="17"/>
  <c r="FF13" i="17"/>
  <c r="FQ20" i="17"/>
  <c r="FH7" i="17"/>
  <c r="FL13" i="17"/>
  <c r="FO6" i="17"/>
  <c r="OQ7" i="16"/>
  <c r="PD7" i="16"/>
  <c r="OV5" i="16"/>
  <c r="PL5" i="16"/>
  <c r="OF13" i="16"/>
  <c r="OG14" i="16"/>
  <c r="OT14" i="16"/>
  <c r="PM17" i="16"/>
  <c r="PB23" i="16"/>
  <c r="PO23" i="16"/>
  <c r="OS26" i="16"/>
  <c r="OM28" i="16"/>
  <c r="OC13" i="16"/>
  <c r="OA14" i="16"/>
  <c r="OZ15" i="16"/>
  <c r="OJ16" i="16"/>
  <c r="PJ17" i="16"/>
  <c r="OP22" i="16"/>
  <c r="OI23" i="16"/>
  <c r="PE25" i="16"/>
  <c r="PN25" i="16"/>
  <c r="NZ15" i="16"/>
  <c r="OB28" i="16"/>
  <c r="PH3" i="16"/>
  <c r="OL13" i="16"/>
  <c r="PC13" i="16"/>
  <c r="OW15" i="16"/>
  <c r="OK20" i="16"/>
  <c r="PA14" i="16"/>
  <c r="OH20" i="16"/>
  <c r="PF11" i="16"/>
  <c r="OO4" i="16"/>
  <c r="OR23" i="16"/>
  <c r="PI23" i="16"/>
  <c r="OD20" i="16"/>
  <c r="OX15" i="16"/>
  <c r="OU16" i="16"/>
  <c r="PK16" i="16"/>
  <c r="OY21" i="16"/>
  <c r="PG25" i="16"/>
  <c r="NY26" i="16"/>
  <c r="ON18" i="16"/>
  <c r="OE7" i="16"/>
  <c r="JN15" i="17"/>
  <c r="JJ14" i="17"/>
  <c r="JQ15" i="17"/>
  <c r="JG16" i="17"/>
  <c r="KB20" i="17"/>
  <c r="JX6" i="17"/>
  <c r="JK12" i="17"/>
  <c r="JW17" i="17"/>
  <c r="JZ8" i="17"/>
  <c r="JL21" i="17"/>
  <c r="JO7" i="17"/>
  <c r="JI17" i="17"/>
  <c r="JH20" i="17"/>
  <c r="JS6" i="17"/>
  <c r="JT14" i="17"/>
  <c r="KA8" i="17"/>
  <c r="JP4" i="17"/>
  <c r="JV4" i="17"/>
  <c r="JU8" i="17"/>
  <c r="JM16" i="17"/>
  <c r="JY7" i="17"/>
  <c r="JR15" i="17"/>
  <c r="LG25" i="16"/>
  <c r="LS25" i="16"/>
  <c r="KY25" i="16"/>
  <c r="KV8" i="16"/>
  <c r="MD7" i="16"/>
  <c r="LH12" i="16"/>
  <c r="LP21" i="16"/>
  <c r="LB11" i="16"/>
  <c r="LN22" i="16"/>
  <c r="LY28" i="16"/>
  <c r="MF25" i="16"/>
  <c r="LE25" i="16"/>
  <c r="LT26" i="16"/>
  <c r="LW3" i="16"/>
  <c r="LI22" i="16"/>
  <c r="LD17" i="16"/>
  <c r="KW25" i="16"/>
  <c r="MA7" i="16"/>
  <c r="ME8" i="16"/>
  <c r="LM10" i="16"/>
  <c r="KS17" i="16"/>
  <c r="KU20" i="16"/>
  <c r="LU20" i="16"/>
  <c r="LO12" i="16"/>
  <c r="LF18" i="16"/>
  <c r="LR7" i="16"/>
  <c r="LJ7" i="16"/>
  <c r="LA20" i="16"/>
  <c r="KZ12" i="16"/>
  <c r="LK12" i="16"/>
  <c r="LZ23" i="16"/>
  <c r="LL8" i="16"/>
  <c r="KT22" i="16"/>
  <c r="KR3" i="16"/>
  <c r="LC11" i="16"/>
  <c r="LQ22" i="16"/>
  <c r="LX28" i="16"/>
  <c r="KX25" i="16"/>
  <c r="KQ20" i="16"/>
  <c r="MC7" i="16"/>
  <c r="MG19" i="16"/>
  <c r="LV18" i="16"/>
  <c r="MB16" i="16"/>
  <c r="GN4" i="14"/>
  <c r="GS5" i="14"/>
  <c r="HA9" i="14"/>
  <c r="GT10" i="14"/>
  <c r="GX14" i="14"/>
  <c r="GV3" i="14"/>
  <c r="GW4" i="14"/>
  <c r="GK9" i="14"/>
  <c r="GO9" i="14"/>
  <c r="HB9" i="14"/>
  <c r="HC10" i="14"/>
  <c r="GY14" i="14"/>
  <c r="GP4" i="14"/>
  <c r="GM5" i="14"/>
  <c r="GQ9" i="14"/>
  <c r="GR14" i="14"/>
  <c r="GI10" i="14"/>
  <c r="GU4" i="14"/>
  <c r="GZ9" i="14"/>
  <c r="GL9" i="14"/>
  <c r="GJ10" i="14"/>
  <c r="TC10" i="16"/>
  <c r="TB14" i="16"/>
  <c r="TO20" i="16"/>
  <c r="UG21" i="16"/>
  <c r="UN10" i="16"/>
  <c r="TG27" i="16"/>
  <c r="TT12" i="16"/>
  <c r="TL16" i="16"/>
  <c r="TR17" i="16"/>
  <c r="UB20" i="16"/>
  <c r="TE12" i="16"/>
  <c r="UE16" i="16"/>
  <c r="UL8" i="16"/>
  <c r="TM21" i="16"/>
  <c r="TA5" i="16"/>
  <c r="TH25" i="16"/>
  <c r="UM19" i="16"/>
  <c r="TK7" i="16"/>
  <c r="UO5" i="16"/>
  <c r="UJ5" i="16"/>
  <c r="TV19" i="16"/>
  <c r="TS13" i="16"/>
  <c r="TX19" i="16"/>
  <c r="UA3" i="16"/>
  <c r="TQ3" i="16"/>
  <c r="TD15" i="16"/>
  <c r="UC5" i="16"/>
  <c r="UF7" i="16"/>
  <c r="SZ12" i="16"/>
  <c r="UD7" i="16"/>
  <c r="UI8" i="16"/>
  <c r="TY7" i="16"/>
  <c r="TP10" i="16"/>
  <c r="TI28" i="16"/>
  <c r="TJ5" i="16"/>
  <c r="TZ28" i="16"/>
  <c r="TU23" i="16"/>
  <c r="TF7" i="16"/>
  <c r="UK15" i="16"/>
  <c r="SY21" i="16"/>
  <c r="TN12" i="16"/>
  <c r="TW8" i="16"/>
  <c r="UH27" i="16"/>
  <c r="EV14" i="14"/>
  <c r="FL4" i="14"/>
  <c r="FE10" i="14"/>
  <c r="ES11" i="14"/>
  <c r="EY17" i="14"/>
  <c r="EX15" i="14"/>
  <c r="EU3" i="14"/>
  <c r="FK19" i="14"/>
  <c r="HD19" i="14" s="1"/>
  <c r="NV19" i="14" s="1"/>
  <c r="NW19" i="14" s="1"/>
  <c r="EW9" i="14"/>
  <c r="FC7" i="14"/>
  <c r="FG5" i="14"/>
  <c r="FB7" i="14"/>
  <c r="EZ14" i="14"/>
  <c r="FM3" i="14"/>
  <c r="FI10" i="14"/>
  <c r="FA18" i="14"/>
  <c r="HD18" i="14" s="1"/>
  <c r="NV18" i="14" s="1"/>
  <c r="NW18" i="14" s="1"/>
  <c r="FH3" i="14"/>
  <c r="FD14" i="14"/>
  <c r="FJ9" i="14"/>
  <c r="ET3" i="14"/>
  <c r="FF11" i="14"/>
  <c r="GI10" i="13"/>
  <c r="GO11" i="13"/>
  <c r="GS11" i="13"/>
  <c r="GB15" i="13"/>
  <c r="GK15" i="13"/>
  <c r="GD15" i="13"/>
  <c r="GQ15" i="13"/>
  <c r="GP15" i="13"/>
  <c r="GJ16" i="13"/>
  <c r="GT16" i="13" s="1"/>
  <c r="ND16" i="13" s="1"/>
  <c r="GC10" i="13"/>
  <c r="GL10" i="13"/>
  <c r="GE11" i="13"/>
  <c r="GA15" i="13"/>
  <c r="GM15" i="13"/>
  <c r="GR15" i="13"/>
  <c r="FZ15" i="13"/>
  <c r="GN10" i="13"/>
  <c r="GG15" i="13"/>
  <c r="GF10" i="13"/>
  <c r="GH15" i="13"/>
  <c r="JI9" i="14"/>
  <c r="IU4" i="14"/>
  <c r="IW5" i="14"/>
  <c r="IV10" i="14"/>
  <c r="JE9" i="14"/>
  <c r="IZ9" i="14"/>
  <c r="JN9" i="14"/>
  <c r="JG10" i="14"/>
  <c r="JC4" i="14"/>
  <c r="JD14" i="14"/>
  <c r="JA9" i="14"/>
  <c r="JJ17" i="14"/>
  <c r="JP17" i="14" s="1"/>
  <c r="NU17" i="14" s="1"/>
  <c r="IY9" i="14"/>
  <c r="JK10" i="14"/>
  <c r="IX9" i="14"/>
  <c r="JM5" i="14"/>
  <c r="JH5" i="14"/>
  <c r="JL10" i="14"/>
  <c r="JF14" i="14"/>
  <c r="JO4" i="14"/>
  <c r="JB3" i="14"/>
  <c r="D37" i="11"/>
  <c r="FD10" i="13"/>
  <c r="FD20" i="13" s="1"/>
  <c r="EV18" i="13"/>
  <c r="EV20" i="13" s="1"/>
  <c r="EP5" i="13"/>
  <c r="EP20" i="13" s="1"/>
  <c r="ET15" i="13"/>
  <c r="ET20" i="13" s="1"/>
  <c r="ER11" i="13"/>
  <c r="FB12" i="13"/>
  <c r="GT12" i="13" s="1"/>
  <c r="ND12" i="13" s="1"/>
  <c r="ES17" i="13"/>
  <c r="ES20" i="13" s="1"/>
  <c r="EU18" i="13"/>
  <c r="EY17" i="13"/>
  <c r="EY20" i="13" s="1"/>
  <c r="EQ17" i="13"/>
  <c r="EQ20" i="13" s="1"/>
  <c r="FE14" i="13"/>
  <c r="EZ14" i="13"/>
  <c r="EX18" i="13"/>
  <c r="EX20" i="13" s="1"/>
  <c r="FC15" i="13"/>
  <c r="FC20" i="13" s="1"/>
  <c r="EL9" i="13"/>
  <c r="EL20" i="13" s="1"/>
  <c r="EN10" i="13"/>
  <c r="EM15" i="13"/>
  <c r="FA9" i="13"/>
  <c r="FA20" i="13" s="1"/>
  <c r="EW13" i="13"/>
  <c r="EO18" i="13"/>
  <c r="IQ15" i="13"/>
  <c r="II15" i="13"/>
  <c r="IL15" i="13"/>
  <c r="IV15" i="13"/>
  <c r="IT13" i="13"/>
  <c r="JC13" i="13" s="1"/>
  <c r="NC13" i="13" s="1"/>
  <c r="IS16" i="13"/>
  <c r="IU10" i="13"/>
  <c r="IX16" i="13"/>
  <c r="IM10" i="13"/>
  <c r="JB11" i="13"/>
  <c r="IP17" i="13"/>
  <c r="IZ15" i="13"/>
  <c r="IN11" i="13"/>
  <c r="IJ15" i="13"/>
  <c r="JA10" i="13"/>
  <c r="IR10" i="13"/>
  <c r="IK10" i="13"/>
  <c r="IY12" i="13"/>
  <c r="JC12" i="13" s="1"/>
  <c r="NC12" i="13" s="1"/>
  <c r="NE12" i="13" s="1"/>
  <c r="IW17" i="13"/>
  <c r="IO15" i="13"/>
  <c r="SH8" i="12" a="1"/>
  <c r="SH8" i="12" s="1"/>
  <c r="NV6" i="12"/>
  <c r="NP8" i="12"/>
  <c r="NR11" i="12"/>
  <c r="NW11" i="12"/>
  <c r="OU11" i="12"/>
  <c r="NY13" i="12"/>
  <c r="OL14" i="12"/>
  <c r="NT17" i="12"/>
  <c r="OI19" i="12"/>
  <c r="NG13" i="12"/>
  <c r="NH3" i="12"/>
  <c r="NL3" i="12"/>
  <c r="OR3" i="12"/>
  <c r="NS6" i="12"/>
  <c r="OJ7" i="12"/>
  <c r="OO8" i="12"/>
  <c r="NI9" i="12"/>
  <c r="OM10" i="12"/>
  <c r="ON11" i="12"/>
  <c r="OP13" i="12"/>
  <c r="OH26" i="12"/>
  <c r="NK27" i="12"/>
  <c r="NO27" i="12"/>
  <c r="NM8" i="12"/>
  <c r="OK11" i="12"/>
  <c r="NQ12" i="12"/>
  <c r="NZ12" i="12"/>
  <c r="OF14" i="12"/>
  <c r="OB19" i="12"/>
  <c r="NU20" i="12"/>
  <c r="OC20" i="12"/>
  <c r="NX5" i="12"/>
  <c r="OA8" i="12"/>
  <c r="OG10" i="12"/>
  <c r="OS10" i="12"/>
  <c r="NN12" i="12"/>
  <c r="OQ12" i="12"/>
  <c r="OD20" i="12"/>
  <c r="OT23" i="12"/>
  <c r="NJ24" i="12"/>
  <c r="OE25" i="12"/>
  <c r="KJ5" i="12"/>
  <c r="KU7" i="12"/>
  <c r="KQ16" i="12"/>
  <c r="LK26" i="12"/>
  <c r="KZ11" i="12"/>
  <c r="KN20" i="12"/>
  <c r="LM28" i="12"/>
  <c r="KO9" i="12"/>
  <c r="KM12" i="12"/>
  <c r="KY15" i="12"/>
  <c r="KV13" i="12"/>
  <c r="LP10" i="12"/>
  <c r="LD21" i="12"/>
  <c r="LE26" i="12"/>
  <c r="KE26" i="12"/>
  <c r="KT4" i="12"/>
  <c r="LL18" i="12"/>
  <c r="LH23" i="12"/>
  <c r="KK4" i="12"/>
  <c r="KW23" i="12"/>
  <c r="LI24" i="12"/>
  <c r="KP13" i="12"/>
  <c r="KD8" i="12"/>
  <c r="KF18" i="12"/>
  <c r="LN8" i="12"/>
  <c r="KG7" i="12"/>
  <c r="KL26" i="12"/>
  <c r="LC13" i="12"/>
  <c r="KX11" i="12"/>
  <c r="LF28" i="12"/>
  <c r="KS26" i="12"/>
  <c r="LO11" i="12"/>
  <c r="LA5" i="12"/>
  <c r="LQ16" i="12"/>
  <c r="KR21" i="12"/>
  <c r="LJ24" i="12"/>
  <c r="KH22" i="12"/>
  <c r="OV22" i="12" s="1"/>
  <c r="ABR22" i="12" s="1"/>
  <c r="ABS22" i="12" s="1"/>
  <c r="LG26" i="12"/>
  <c r="KC8" i="12"/>
  <c r="KI23" i="12"/>
  <c r="LB23" i="12"/>
  <c r="TG20" i="12" a="1"/>
  <c r="TG20" i="12" s="1"/>
  <c r="SK20" i="12" a="1"/>
  <c r="SK20" i="12" s="1"/>
  <c r="TJ3" i="12" a="1"/>
  <c r="TJ3" i="12" s="1"/>
  <c r="TM16" i="12" a="1"/>
  <c r="TM16" i="12" s="1"/>
  <c r="TN11" i="12" a="1"/>
  <c r="TN11" i="12" s="1"/>
  <c r="SZ14" i="12" a="1"/>
  <c r="SZ14" i="12" s="1"/>
  <c r="ST14" i="12" a="1"/>
  <c r="ST14" i="12" s="1"/>
  <c r="SP20" i="12" a="1"/>
  <c r="SP20" i="12" s="1"/>
  <c r="TB15" i="12" a="1"/>
  <c r="TB15" i="12" s="1"/>
  <c r="SF15" i="12" a="1"/>
  <c r="SF15" i="12" s="1"/>
  <c r="TO23" i="12" a="1"/>
  <c r="TO23" i="12" s="1"/>
  <c r="SG9" i="12" a="1"/>
  <c r="SG9" i="12" s="1"/>
  <c r="SA4" i="12"/>
  <c r="TI9" i="12" a="1"/>
  <c r="TI9" i="12" s="1"/>
  <c r="SY11" i="12" a="1"/>
  <c r="SY11" i="12" s="1"/>
  <c r="SM13" i="12" a="1"/>
  <c r="SM13" i="12" s="1"/>
  <c r="SO19" i="12" a="1"/>
  <c r="SO19" i="12" s="1"/>
  <c r="SC12" i="12" a="1"/>
  <c r="SC12" i="12" s="1"/>
  <c r="SE4" i="12" a="1"/>
  <c r="SE4" i="12" s="1"/>
  <c r="SU17" i="12" a="1"/>
  <c r="SU17" i="12" s="1"/>
  <c r="SW10" i="12" a="1"/>
  <c r="SW10" i="12" s="1"/>
  <c r="TH17" i="12" a="1"/>
  <c r="TH17" i="12" s="1"/>
  <c r="SJ7" i="12" a="1"/>
  <c r="SJ7" i="12" s="1"/>
  <c r="TE14" i="12" a="1"/>
  <c r="TE14" i="12" s="1"/>
  <c r="TL11" i="12" a="1"/>
  <c r="TL11" i="12" s="1"/>
  <c r="SR7" i="12" a="1"/>
  <c r="SR7" i="12" s="1"/>
  <c r="SL11" i="12" a="1"/>
  <c r="SL11" i="12" s="1"/>
  <c r="TC14" i="12" a="1"/>
  <c r="TC14" i="12" s="1"/>
  <c r="SN19" i="12" a="1"/>
  <c r="SN19" i="12" s="1"/>
  <c r="SI20" i="12" a="1"/>
  <c r="SI20" i="12" s="1"/>
  <c r="TA8" i="12" a="1"/>
  <c r="TA8" i="12" s="1"/>
  <c r="SQ9" i="12" a="1"/>
  <c r="SQ9" i="12" s="1"/>
  <c r="SV24" i="12" a="1"/>
  <c r="SV24" i="12" s="1"/>
  <c r="SB20" i="12" a="1"/>
  <c r="SB20" i="12" s="1"/>
  <c r="SD17" i="12" a="1"/>
  <c r="SD17" i="12" s="1"/>
  <c r="TD21" i="12" a="1"/>
  <c r="TD21" i="12" s="1"/>
  <c r="SS21" i="12" a="1"/>
  <c r="SS21" i="12" s="1"/>
  <c r="TK12" i="12" a="1"/>
  <c r="TK12" i="12" s="1"/>
  <c r="TF9" i="12" a="1"/>
  <c r="TF9" i="12" s="1"/>
  <c r="SX8" i="12" a="1"/>
  <c r="SX8" i="12" s="1"/>
  <c r="GT4" i="13"/>
  <c r="ND4" i="13" s="1"/>
  <c r="JC4" i="13"/>
  <c r="NC4" i="13" s="1"/>
  <c r="HN16" i="17"/>
  <c r="ON16" i="17" s="1"/>
  <c r="JP18" i="18"/>
  <c r="NU18" i="18" s="1"/>
  <c r="JP11" i="14"/>
  <c r="NU11" i="14" s="1"/>
  <c r="KC14" i="17" l="1"/>
  <c r="OM14" i="17" s="1"/>
  <c r="JC10" i="13"/>
  <c r="NC10" i="13" s="1"/>
  <c r="KC7" i="17"/>
  <c r="OM7" i="17" s="1"/>
  <c r="GT11" i="13"/>
  <c r="ND11" i="13" s="1"/>
  <c r="HN13" i="17"/>
  <c r="ON13" i="17" s="1"/>
  <c r="OO13" i="17" s="1"/>
  <c r="GZ11" i="18"/>
  <c r="GT14" i="18"/>
  <c r="GJ16" i="18"/>
  <c r="GO17" i="18"/>
  <c r="GS17" i="18"/>
  <c r="GW17" i="18"/>
  <c r="HB17" i="18"/>
  <c r="GR6" i="18"/>
  <c r="GN11" i="18"/>
  <c r="GL17" i="18"/>
  <c r="GX17" i="18"/>
  <c r="HC17" i="18"/>
  <c r="GK11" i="18"/>
  <c r="GM17" i="18"/>
  <c r="GQ17" i="18"/>
  <c r="GU17" i="18"/>
  <c r="GP6" i="18"/>
  <c r="GY15" i="18"/>
  <c r="HD15" i="18" s="1"/>
  <c r="NV15" i="18" s="1"/>
  <c r="NW15" i="18" s="1"/>
  <c r="GV17" i="18"/>
  <c r="GI9" i="18"/>
  <c r="HD9" i="18" s="1"/>
  <c r="NV9" i="18" s="1"/>
  <c r="HA17" i="18"/>
  <c r="FJ7" i="18"/>
  <c r="FF6" i="18"/>
  <c r="EY16" i="18"/>
  <c r="EV14" i="18"/>
  <c r="FE7" i="18"/>
  <c r="ES17" i="18"/>
  <c r="FB5" i="18"/>
  <c r="HD5" i="18" s="1"/>
  <c r="NV5" i="18" s="1"/>
  <c r="NW5" i="18" s="1"/>
  <c r="FI6" i="18"/>
  <c r="FC17" i="18"/>
  <c r="EW18" i="18"/>
  <c r="HD18" i="18" s="1"/>
  <c r="NV18" i="18" s="1"/>
  <c r="NW18" i="18" s="1"/>
  <c r="FL17" i="18"/>
  <c r="FK17" i="18"/>
  <c r="EX11" i="18"/>
  <c r="FG10" i="18"/>
  <c r="HD10" i="18" s="1"/>
  <c r="NV10" i="18" s="1"/>
  <c r="NW10" i="18" s="1"/>
  <c r="FH6" i="18"/>
  <c r="ET14" i="18"/>
  <c r="FA17" i="18"/>
  <c r="FD7" i="18"/>
  <c r="HD7" i="18" s="1"/>
  <c r="NV7" i="18" s="1"/>
  <c r="NW7" i="18" s="1"/>
  <c r="EU11" i="18"/>
  <c r="FM16" i="18"/>
  <c r="EZ20" i="18"/>
  <c r="HD20" i="18" s="1"/>
  <c r="NV20" i="18" s="1"/>
  <c r="NW20" i="18" s="1"/>
  <c r="JI11" i="18"/>
  <c r="JD6" i="18"/>
  <c r="JG17" i="18"/>
  <c r="IX17" i="18"/>
  <c r="IW11" i="18"/>
  <c r="JO17" i="18"/>
  <c r="JE17" i="18"/>
  <c r="JK11" i="18"/>
  <c r="JC17" i="18"/>
  <c r="IZ11" i="18"/>
  <c r="JF8" i="18"/>
  <c r="IV16" i="18"/>
  <c r="JL11" i="18"/>
  <c r="JN17" i="18"/>
  <c r="JB8" i="18"/>
  <c r="JP8" i="18" s="1"/>
  <c r="NU8" i="18" s="1"/>
  <c r="NW8" i="18" s="1"/>
  <c r="JH16" i="18"/>
  <c r="IU17" i="18"/>
  <c r="JM17" i="18"/>
  <c r="JJ6" i="18"/>
  <c r="IY6" i="18"/>
  <c r="JA11" i="18"/>
  <c r="HA4" i="17"/>
  <c r="HM4" i="17"/>
  <c r="GV12" i="17"/>
  <c r="HI15" i="17"/>
  <c r="GZ20" i="17"/>
  <c r="GR12" i="17"/>
  <c r="HH17" i="17"/>
  <c r="GS6" i="17"/>
  <c r="HB6" i="17"/>
  <c r="HF6" i="17"/>
  <c r="GW17" i="17"/>
  <c r="HJ17" i="17"/>
  <c r="HE20" i="17"/>
  <c r="GY20" i="17"/>
  <c r="HL20" i="17"/>
  <c r="HG4" i="17"/>
  <c r="HK4" i="17"/>
  <c r="HC9" i="17"/>
  <c r="HN9" i="17" s="1"/>
  <c r="ON9" i="17" s="1"/>
  <c r="OO9" i="17" s="1"/>
  <c r="GX12" i="17"/>
  <c r="GT17" i="17"/>
  <c r="HD12" i="17"/>
  <c r="GU20" i="17"/>
  <c r="FK8" i="17"/>
  <c r="FL8" i="17"/>
  <c r="FG20" i="17"/>
  <c r="FO20" i="17"/>
  <c r="FT17" i="17"/>
  <c r="FR7" i="17"/>
  <c r="EZ17" i="17"/>
  <c r="FC7" i="17"/>
  <c r="FD8" i="17"/>
  <c r="FA14" i="17"/>
  <c r="FI6" i="17"/>
  <c r="FB20" i="17"/>
  <c r="FM4" i="17"/>
  <c r="FQ8" i="17"/>
  <c r="FH17" i="17"/>
  <c r="FU8" i="17"/>
  <c r="FP15" i="17"/>
  <c r="FF15" i="17"/>
  <c r="FN17" i="17"/>
  <c r="FE7" i="17"/>
  <c r="FS20" i="17"/>
  <c r="FJ20" i="17"/>
  <c r="OP3" i="16"/>
  <c r="OX4" i="16"/>
  <c r="PN5" i="16"/>
  <c r="OY7" i="16"/>
  <c r="OI3" i="16"/>
  <c r="PC4" i="16"/>
  <c r="PK5" i="16"/>
  <c r="OV7" i="16"/>
  <c r="OM10" i="16"/>
  <c r="PO11" i="16"/>
  <c r="OF17" i="16"/>
  <c r="PA22" i="16"/>
  <c r="PE26" i="16"/>
  <c r="OE24" i="16"/>
  <c r="NY8" i="16"/>
  <c r="OO3" i="16"/>
  <c r="OW12" i="16"/>
  <c r="OQ14" i="16"/>
  <c r="PL15" i="16"/>
  <c r="PH19" i="16"/>
  <c r="PF21" i="16"/>
  <c r="OT22" i="16"/>
  <c r="PG22" i="16"/>
  <c r="OJ5" i="16"/>
  <c r="OL17" i="16"/>
  <c r="OS20" i="16"/>
  <c r="PB20" i="16"/>
  <c r="OG15" i="16"/>
  <c r="PJ23" i="16"/>
  <c r="OH25" i="16"/>
  <c r="PD21" i="16"/>
  <c r="OZ13" i="16"/>
  <c r="OK19" i="16"/>
  <c r="OU21" i="16"/>
  <c r="PM26" i="16"/>
  <c r="OR27" i="16"/>
  <c r="NZ5" i="16"/>
  <c r="OB19" i="16"/>
  <c r="OC22" i="16"/>
  <c r="NG4" i="12"/>
  <c r="PI22" i="16"/>
  <c r="OD16" i="16"/>
  <c r="ON27" i="16"/>
  <c r="OA17" i="16"/>
  <c r="KA6" i="17"/>
  <c r="JL15" i="17"/>
  <c r="JJ17" i="17"/>
  <c r="JP17" i="17"/>
  <c r="JO20" i="17"/>
  <c r="JI8" i="17"/>
  <c r="JH17" i="17"/>
  <c r="JR17" i="17"/>
  <c r="JG12" i="17"/>
  <c r="JQ8" i="17"/>
  <c r="JS12" i="17"/>
  <c r="JY19" i="17"/>
  <c r="KC19" i="17" s="1"/>
  <c r="OM19" i="17" s="1"/>
  <c r="JN12" i="17"/>
  <c r="JK8" i="17"/>
  <c r="JM21" i="17"/>
  <c r="KC21" i="17" s="1"/>
  <c r="OM21" i="17" s="1"/>
  <c r="JZ12" i="17"/>
  <c r="JW20" i="17"/>
  <c r="KB6" i="17"/>
  <c r="JX15" i="17"/>
  <c r="JU17" i="17"/>
  <c r="JV8" i="17"/>
  <c r="JT5" i="17"/>
  <c r="KC5" i="17" s="1"/>
  <c r="OM5" i="17" s="1"/>
  <c r="KX18" i="16"/>
  <c r="LT10" i="16"/>
  <c r="MB7" i="16"/>
  <c r="LX11" i="16"/>
  <c r="LO21" i="16"/>
  <c r="MD25" i="16"/>
  <c r="LB19" i="16"/>
  <c r="LZ20" i="16"/>
  <c r="LG16" i="16"/>
  <c r="KQ24" i="16"/>
  <c r="KY14" i="16"/>
  <c r="LH20" i="16"/>
  <c r="LL10" i="16"/>
  <c r="KW24" i="16"/>
  <c r="KR19" i="16"/>
  <c r="LP24" i="16"/>
  <c r="KS3" i="16"/>
  <c r="LK28" i="16"/>
  <c r="MA27" i="16"/>
  <c r="MG7" i="16"/>
  <c r="LC23" i="16"/>
  <c r="LV14" i="16"/>
  <c r="LR6" i="16"/>
  <c r="LF10" i="16"/>
  <c r="MC23" i="16"/>
  <c r="LD22" i="16"/>
  <c r="KZ9" i="16"/>
  <c r="LN9" i="16"/>
  <c r="ME16" i="16"/>
  <c r="LU15" i="16"/>
  <c r="LY23" i="16"/>
  <c r="KV27" i="16"/>
  <c r="LQ5" i="16"/>
  <c r="LW8" i="16"/>
  <c r="MF15" i="16"/>
  <c r="LE11" i="16"/>
  <c r="KT23" i="16"/>
  <c r="LI11" i="16"/>
  <c r="LJ17" i="16"/>
  <c r="LA14" i="16"/>
  <c r="LS28" i="16"/>
  <c r="KU22" i="16"/>
  <c r="LM26" i="16"/>
  <c r="GO5" i="14"/>
  <c r="GW5" i="14"/>
  <c r="HA5" i="14"/>
  <c r="GJ9" i="14"/>
  <c r="GP5" i="14"/>
  <c r="GT5" i="14"/>
  <c r="GX5" i="14"/>
  <c r="HB5" i="14"/>
  <c r="GL14" i="14"/>
  <c r="GK17" i="14"/>
  <c r="HD17" i="14" s="1"/>
  <c r="NV17" i="14" s="1"/>
  <c r="NW17" i="14" s="1"/>
  <c r="GU5" i="14"/>
  <c r="GZ5" i="14"/>
  <c r="GY4" i="14"/>
  <c r="GN5" i="14"/>
  <c r="GV5" i="14"/>
  <c r="GS3" i="14"/>
  <c r="HC9" i="14"/>
  <c r="GQ10" i="14"/>
  <c r="GM4" i="14"/>
  <c r="GR5" i="14"/>
  <c r="GI5" i="14"/>
  <c r="TV22" i="16"/>
  <c r="TR10" i="16"/>
  <c r="TJ4" i="16"/>
  <c r="TI23" i="16"/>
  <c r="TE7" i="16"/>
  <c r="UE21" i="16"/>
  <c r="SZ24" i="16"/>
  <c r="TM3" i="16"/>
  <c r="TL17" i="16"/>
  <c r="UM3" i="16"/>
  <c r="TZ6" i="16"/>
  <c r="TT23" i="16"/>
  <c r="UG11" i="16"/>
  <c r="UA14" i="16"/>
  <c r="TY28" i="16"/>
  <c r="TH14" i="16"/>
  <c r="TS19" i="16"/>
  <c r="TO3" i="16"/>
  <c r="UL5" i="16"/>
  <c r="UB3" i="16"/>
  <c r="TP22" i="16"/>
  <c r="UK28" i="16"/>
  <c r="TU16" i="16"/>
  <c r="TC20" i="16"/>
  <c r="TK14" i="16"/>
  <c r="UH5" i="16"/>
  <c r="UO20" i="16"/>
  <c r="TQ8" i="16"/>
  <c r="TG17" i="16"/>
  <c r="TW16" i="16"/>
  <c r="TB28" i="16"/>
  <c r="TN16" i="16"/>
  <c r="UJ7" i="16"/>
  <c r="TA17" i="16"/>
  <c r="UF10" i="16"/>
  <c r="SY23" i="16"/>
  <c r="UN25" i="16"/>
  <c r="UD12" i="16"/>
  <c r="TX10" i="16"/>
  <c r="TD20" i="16"/>
  <c r="UC25" i="16"/>
  <c r="UI22" i="16"/>
  <c r="TF13" i="16"/>
  <c r="FF7" i="14"/>
  <c r="FA15" i="14"/>
  <c r="HD15" i="14" s="1"/>
  <c r="NV15" i="14" s="1"/>
  <c r="NW15" i="14" s="1"/>
  <c r="EU6" i="14"/>
  <c r="FK7" i="14"/>
  <c r="EY3" i="14"/>
  <c r="EX8" i="14"/>
  <c r="ET7" i="14"/>
  <c r="FE5" i="14"/>
  <c r="FH5" i="14"/>
  <c r="FI4" i="14"/>
  <c r="EW4" i="14"/>
  <c r="EZ10" i="14"/>
  <c r="FD5" i="14"/>
  <c r="FM6" i="14"/>
  <c r="FB3" i="14"/>
  <c r="FJ8" i="14"/>
  <c r="FC9" i="14"/>
  <c r="EV11" i="14"/>
  <c r="ES10" i="14"/>
  <c r="FL10" i="14"/>
  <c r="FG9" i="14"/>
  <c r="GF15" i="13"/>
  <c r="GN15" i="13"/>
  <c r="GI15" i="13"/>
  <c r="IX14" i="14"/>
  <c r="JG5" i="14"/>
  <c r="JB5" i="14"/>
  <c r="JJ5" i="14"/>
  <c r="IZ5" i="14"/>
  <c r="JM9" i="14"/>
  <c r="JO9" i="14"/>
  <c r="IU10" i="14"/>
  <c r="IW3" i="14"/>
  <c r="JA3" i="14"/>
  <c r="IY4" i="14"/>
  <c r="JH7" i="14"/>
  <c r="JN10" i="14"/>
  <c r="JE14" i="14"/>
  <c r="JD3" i="14"/>
  <c r="JK4" i="14"/>
  <c r="JF5" i="14"/>
  <c r="IV9" i="14"/>
  <c r="JI5" i="14"/>
  <c r="JL9" i="14"/>
  <c r="JC5" i="14"/>
  <c r="D38" i="11"/>
  <c r="ER18" i="13"/>
  <c r="ER20" i="13" s="1"/>
  <c r="EU15" i="13"/>
  <c r="EU20" i="13" s="1"/>
  <c r="EZ17" i="13"/>
  <c r="EZ20" i="13" s="1"/>
  <c r="IR15" i="13"/>
  <c r="IO11" i="13"/>
  <c r="JC11" i="13" s="1"/>
  <c r="NC11" i="13" s="1"/>
  <c r="NE11" i="13" s="1"/>
  <c r="IW15" i="13"/>
  <c r="SH15" i="12" a="1"/>
  <c r="SH15" i="12" s="1"/>
  <c r="OM7" i="12"/>
  <c r="NX8" i="12"/>
  <c r="NL9" i="12"/>
  <c r="OG9" i="12"/>
  <c r="NQ10" i="12"/>
  <c r="OF12" i="12"/>
  <c r="NU14" i="12"/>
  <c r="OO17" i="12"/>
  <c r="NV19" i="12"/>
  <c r="ON20" i="12"/>
  <c r="OD27" i="12"/>
  <c r="NT7" i="12"/>
  <c r="OB7" i="12"/>
  <c r="OH9" i="12"/>
  <c r="NJ10" i="12"/>
  <c r="OI10" i="12"/>
  <c r="NI13" i="12"/>
  <c r="OC16" i="12"/>
  <c r="NM17" i="12"/>
  <c r="OA19" i="12"/>
  <c r="OE19" i="12"/>
  <c r="OQ27" i="12"/>
  <c r="NR4" i="12"/>
  <c r="NP6" i="12"/>
  <c r="NY7" i="12"/>
  <c r="NZ8" i="12"/>
  <c r="NW9" i="12"/>
  <c r="OJ10" i="12"/>
  <c r="OT12" i="12"/>
  <c r="NN13" i="12"/>
  <c r="NO14" i="12"/>
  <c r="NS14" i="12"/>
  <c r="OK19" i="12"/>
  <c r="OL20" i="12"/>
  <c r="NK4" i="12"/>
  <c r="OR13" i="12"/>
  <c r="OU16" i="12"/>
  <c r="OP19" i="12"/>
  <c r="NH26" i="12"/>
  <c r="OS27" i="12"/>
  <c r="KJ16" i="12"/>
  <c r="KO3" i="12"/>
  <c r="KQ18" i="12"/>
  <c r="KW16" i="12"/>
  <c r="LK12" i="12"/>
  <c r="LO4" i="12"/>
  <c r="LM10" i="12"/>
  <c r="LP14" i="12"/>
  <c r="LC7" i="12"/>
  <c r="LB10" i="12"/>
  <c r="LA16" i="12"/>
  <c r="KY21" i="12"/>
  <c r="LJ26" i="12"/>
  <c r="LG4" i="12"/>
  <c r="KN17" i="12"/>
  <c r="KF10" i="12"/>
  <c r="KZ28" i="12"/>
  <c r="KI20" i="12"/>
  <c r="LF27" i="12"/>
  <c r="LN26" i="12"/>
  <c r="LI13" i="12"/>
  <c r="LQ3" i="12"/>
  <c r="LD12" i="12"/>
  <c r="KG10" i="12"/>
  <c r="LE17" i="12"/>
  <c r="KV20" i="12"/>
  <c r="LL10" i="12"/>
  <c r="KR10" i="12"/>
  <c r="KP4" i="12"/>
  <c r="KX4" i="12"/>
  <c r="KL21" i="12"/>
  <c r="KC20" i="12"/>
  <c r="KM11" i="12"/>
  <c r="KK7" i="12"/>
  <c r="KT19" i="12"/>
  <c r="LH12" i="12"/>
  <c r="KD11" i="12"/>
  <c r="KU16" i="12"/>
  <c r="KS4" i="12"/>
  <c r="KE4" i="12"/>
  <c r="KH12" i="12"/>
  <c r="SW7" i="12" a="1"/>
  <c r="SW7" i="12" s="1"/>
  <c r="SD4" i="12" a="1"/>
  <c r="SD4" i="12" s="1"/>
  <c r="SQ8" i="12" a="1"/>
  <c r="SQ8" i="12" s="1"/>
  <c r="SO9" i="12" a="1"/>
  <c r="SO9" i="12" s="1"/>
  <c r="SU4" i="12" a="1"/>
  <c r="SU4" i="12" s="1"/>
  <c r="TJ9" i="12" a="1"/>
  <c r="TJ9" i="12" s="1"/>
  <c r="TB23" i="12" a="1"/>
  <c r="TB23" i="12" s="1"/>
  <c r="SA11" i="12" a="1"/>
  <c r="SA11" i="12" s="1"/>
  <c r="SY7" i="12" a="1"/>
  <c r="SY7" i="12" s="1"/>
  <c r="SS7" i="12" a="1"/>
  <c r="SS7" i="12" s="1"/>
  <c r="TC13" i="12" a="1"/>
  <c r="TC13" i="12" s="1"/>
  <c r="SP12" i="12" a="1"/>
  <c r="SP12" i="12" s="1"/>
  <c r="SJ26" i="12" a="1"/>
  <c r="SJ26" i="12" s="1"/>
  <c r="SC10" i="12" a="1"/>
  <c r="SC10" i="12" s="1"/>
  <c r="TI20" i="12" a="1"/>
  <c r="TI20" i="12" s="1"/>
  <c r="TO16" i="12" a="1"/>
  <c r="TO16" i="12" s="1"/>
  <c r="SL12" i="12" a="1"/>
  <c r="SL12" i="12" s="1"/>
  <c r="SG24" i="12" a="1"/>
  <c r="SG24" i="12" s="1"/>
  <c r="SI26" i="12" a="1"/>
  <c r="SI26" i="12" s="1"/>
  <c r="SR17" i="12" a="1"/>
  <c r="SR17" i="12" s="1"/>
  <c r="SN7" i="12" a="1"/>
  <c r="SN7" i="12" s="1"/>
  <c r="TG13" i="12" a="1"/>
  <c r="TG13" i="12" s="1"/>
  <c r="TH13" i="12" a="1"/>
  <c r="TH13" i="12" s="1"/>
  <c r="SF8" i="12" a="1"/>
  <c r="SF8" i="12" s="1"/>
  <c r="SM24" i="12" a="1"/>
  <c r="SM24" i="12" s="1"/>
  <c r="TK15" i="12" a="1"/>
  <c r="TK15" i="12" s="1"/>
  <c r="SE9" i="12" a="1"/>
  <c r="SE9" i="12" s="1"/>
  <c r="TD8" i="12" a="1"/>
  <c r="TD8" i="12" s="1"/>
  <c r="ST13" i="12" a="1"/>
  <c r="ST13" i="12" s="1"/>
  <c r="TA15" i="12" a="1"/>
  <c r="TA15" i="12" s="1"/>
  <c r="TN23" i="12" a="1"/>
  <c r="TN23" i="12" s="1"/>
  <c r="TE12" i="12" a="1"/>
  <c r="TE12" i="12" s="1"/>
  <c r="SX26" i="12" a="1"/>
  <c r="SX26" i="12" s="1"/>
  <c r="TL13" i="12" a="1"/>
  <c r="TL13" i="12" s="1"/>
  <c r="SV25" i="12" a="1"/>
  <c r="SV25" i="12" s="1"/>
  <c r="TM14" i="12" a="1"/>
  <c r="TM14" i="12" s="1"/>
  <c r="TF13" i="12" a="1"/>
  <c r="TF13" i="12" s="1"/>
  <c r="SB8" i="12" a="1"/>
  <c r="SB8" i="12" s="1"/>
  <c r="SZ19" i="12" a="1"/>
  <c r="SZ19" i="12" s="1"/>
  <c r="SK12" i="12" a="1"/>
  <c r="SK12" i="12" s="1"/>
  <c r="EM20" i="13"/>
  <c r="NW9" i="18"/>
  <c r="JC16" i="13"/>
  <c r="NC16" i="13" s="1"/>
  <c r="NE16" i="13" s="1"/>
  <c r="GT10" i="13"/>
  <c r="ND10" i="13" s="1"/>
  <c r="NE10" i="13" s="1"/>
  <c r="EN20" i="13"/>
  <c r="KC16" i="17"/>
  <c r="OM16" i="17" s="1"/>
  <c r="OO16" i="17" s="1"/>
  <c r="EO20" i="13"/>
  <c r="NE4" i="13"/>
  <c r="JC17" i="13"/>
  <c r="NC17" i="13" s="1"/>
  <c r="GT13" i="13"/>
  <c r="ND13" i="13" s="1"/>
  <c r="NE13" i="13" s="1"/>
  <c r="EW20" i="13"/>
  <c r="GT9" i="13"/>
  <c r="ND9" i="13" s="1"/>
  <c r="NE9" i="13" s="1"/>
  <c r="GT14" i="13"/>
  <c r="ND14" i="13" s="1"/>
  <c r="NE14" i="13" s="1"/>
  <c r="HN21" i="17"/>
  <c r="ON21" i="17" s="1"/>
  <c r="OO21" i="17" s="1"/>
  <c r="JP14" i="18"/>
  <c r="NU14" i="18" s="1"/>
  <c r="HD4" i="18"/>
  <c r="NV4" i="18" s="1"/>
  <c r="NW4" i="18" s="1"/>
  <c r="GT5" i="13"/>
  <c r="ND5" i="13" s="1"/>
  <c r="NE5" i="13" s="1"/>
  <c r="FB20" i="13"/>
  <c r="FE20" i="13"/>
  <c r="GT15" i="13" l="1"/>
  <c r="ND15" i="13" s="1"/>
  <c r="HD3" i="14"/>
  <c r="NV3" i="14" s="1"/>
  <c r="GT17" i="13"/>
  <c r="ND17" i="13" s="1"/>
  <c r="NE17" i="13" s="1"/>
  <c r="GT18" i="13"/>
  <c r="ND18" i="13" s="1"/>
  <c r="NE18" i="13" s="1"/>
  <c r="JP6" i="18"/>
  <c r="NU6" i="18" s="1"/>
  <c r="TP24" i="12"/>
  <c r="ABQ24" i="12" s="1"/>
  <c r="JP4" i="14"/>
  <c r="NU4" i="14" s="1"/>
  <c r="JC15" i="13"/>
  <c r="NC15" i="13" s="1"/>
  <c r="NE15" i="13" s="1"/>
  <c r="JP3" i="14"/>
  <c r="NU3" i="14" s="1"/>
  <c r="HD9" i="14"/>
  <c r="NV9" i="14" s="1"/>
  <c r="HD14" i="18"/>
  <c r="NV14" i="18" s="1"/>
  <c r="NW14" i="18" s="1"/>
  <c r="HD16" i="18"/>
  <c r="NV16" i="18" s="1"/>
  <c r="HD4" i="14"/>
  <c r="NV4" i="14" s="1"/>
  <c r="HD6" i="14"/>
  <c r="NV6" i="14" s="1"/>
  <c r="NW6" i="14" s="1"/>
  <c r="JP17" i="18"/>
  <c r="NU17" i="18" s="1"/>
  <c r="JP10" i="14"/>
  <c r="NU10" i="14" s="1"/>
  <c r="KC12" i="17"/>
  <c r="OM12" i="17" s="1"/>
  <c r="GM11" i="18"/>
  <c r="GI11" i="18"/>
  <c r="GP11" i="18"/>
  <c r="EZ11" i="18"/>
  <c r="ES11" i="18"/>
  <c r="EW6" i="18"/>
  <c r="HD6" i="18" s="1"/>
  <c r="NV6" i="18" s="1"/>
  <c r="NW6" i="18" s="1"/>
  <c r="IU11" i="18"/>
  <c r="IY11" i="18"/>
  <c r="JB11" i="18"/>
  <c r="HM8" i="17"/>
  <c r="GZ17" i="17"/>
  <c r="GV20" i="17"/>
  <c r="HD20" i="17"/>
  <c r="HH20" i="17"/>
  <c r="HC20" i="17"/>
  <c r="HJ4" i="17"/>
  <c r="GS17" i="17"/>
  <c r="HA17" i="17"/>
  <c r="HE17" i="17"/>
  <c r="GW20" i="17"/>
  <c r="HI20" i="17"/>
  <c r="GR17" i="17"/>
  <c r="GT20" i="17"/>
  <c r="HB20" i="17"/>
  <c r="HL4" i="17"/>
  <c r="GU4" i="17"/>
  <c r="HK12" i="17"/>
  <c r="GX17" i="17"/>
  <c r="HF20" i="17"/>
  <c r="GY17" i="17"/>
  <c r="HG20" i="17"/>
  <c r="FT20" i="17"/>
  <c r="FN8" i="17"/>
  <c r="FH4" i="17"/>
  <c r="FS14" i="17"/>
  <c r="HN14" i="17" s="1"/>
  <c r="ON14" i="17" s="1"/>
  <c r="OO14" i="17" s="1"/>
  <c r="FF17" i="17"/>
  <c r="FP8" i="17"/>
  <c r="FJ17" i="17"/>
  <c r="FU20" i="17"/>
  <c r="FC4" i="17"/>
  <c r="FK20" i="17"/>
  <c r="FR5" i="17"/>
  <c r="HN5" i="17" s="1"/>
  <c r="ON5" i="17" s="1"/>
  <c r="OO5" i="17" s="1"/>
  <c r="FG11" i="17"/>
  <c r="HN11" i="17" s="1"/>
  <c r="ON11" i="17" s="1"/>
  <c r="OO11" i="17" s="1"/>
  <c r="FI8" i="17"/>
  <c r="FE20" i="17"/>
  <c r="FQ6" i="17"/>
  <c r="FM17" i="17"/>
  <c r="FD20" i="17"/>
  <c r="FA6" i="17"/>
  <c r="EZ10" i="17"/>
  <c r="HN10" i="17" s="1"/>
  <c r="ON10" i="17" s="1"/>
  <c r="OO10" i="17" s="1"/>
  <c r="FL20" i="17"/>
  <c r="FO8" i="17"/>
  <c r="FB8" i="17"/>
  <c r="PB5" i="16"/>
  <c r="PO3" i="16"/>
  <c r="ON12" i="16"/>
  <c r="PC15" i="16"/>
  <c r="PK15" i="16"/>
  <c r="OM16" i="16"/>
  <c r="PD16" i="16"/>
  <c r="OL23" i="16"/>
  <c r="PH24" i="16"/>
  <c r="OJ25" i="16"/>
  <c r="OH27" i="16"/>
  <c r="OP27" i="16"/>
  <c r="OT27" i="16"/>
  <c r="OA16" i="16"/>
  <c r="OC27" i="16"/>
  <c r="NY28" i="16"/>
  <c r="OS11" i="16"/>
  <c r="OG5" i="16"/>
  <c r="OO5" i="16"/>
  <c r="PE7" i="16"/>
  <c r="OV11" i="16"/>
  <c r="PN13" i="16"/>
  <c r="PM16" i="16"/>
  <c r="OU19" i="16"/>
  <c r="OR20" i="16"/>
  <c r="PI20" i="16"/>
  <c r="OQ23" i="16"/>
  <c r="OI27" i="16"/>
  <c r="PL28" i="16"/>
  <c r="OD25" i="16"/>
  <c r="PF7" i="16"/>
  <c r="OF11" i="16"/>
  <c r="PJ20" i="16"/>
  <c r="OY22" i="16"/>
  <c r="PA3" i="16"/>
  <c r="PG16" i="16"/>
  <c r="OZ27" i="16"/>
  <c r="OW23" i="16"/>
  <c r="OX25" i="16"/>
  <c r="OK28" i="16"/>
  <c r="OB15" i="16"/>
  <c r="OE25" i="16"/>
  <c r="NZ24" i="16"/>
  <c r="JH6" i="17"/>
  <c r="KC6" i="17" s="1"/>
  <c r="OM6" i="17" s="1"/>
  <c r="JG17" i="17"/>
  <c r="JZ17" i="17"/>
  <c r="JY4" i="17"/>
  <c r="JV20" i="17"/>
  <c r="JR20" i="17"/>
  <c r="JM17" i="17"/>
  <c r="JK20" i="17"/>
  <c r="JT17" i="17"/>
  <c r="JO17" i="17"/>
  <c r="JP8" i="17"/>
  <c r="JI20" i="17"/>
  <c r="JX20" i="17"/>
  <c r="JU20" i="17"/>
  <c r="JS20" i="17"/>
  <c r="JN20" i="17"/>
  <c r="KA17" i="17"/>
  <c r="JQ17" i="17"/>
  <c r="JJ4" i="17"/>
  <c r="JW8" i="17"/>
  <c r="JL20" i="17"/>
  <c r="KB8" i="17"/>
  <c r="LW25" i="16"/>
  <c r="LP28" i="16"/>
  <c r="KW7" i="16"/>
  <c r="MA14" i="16"/>
  <c r="LK24" i="16"/>
  <c r="LT15" i="16"/>
  <c r="LO8" i="16"/>
  <c r="LQ13" i="16"/>
  <c r="KU15" i="16"/>
  <c r="LN24" i="16"/>
  <c r="LL22" i="16"/>
  <c r="KY21" i="16"/>
  <c r="LZ28" i="16"/>
  <c r="MG12" i="16"/>
  <c r="LY14" i="16"/>
  <c r="MF5" i="16"/>
  <c r="MC6" i="16"/>
  <c r="LS14" i="16"/>
  <c r="MD16" i="16"/>
  <c r="KZ15" i="16"/>
  <c r="KT24" i="16"/>
  <c r="KV19" i="16"/>
  <c r="LD25" i="16"/>
  <c r="LB13" i="16"/>
  <c r="LU18" i="16"/>
  <c r="LJ20" i="16"/>
  <c r="LV19" i="16"/>
  <c r="MB8" i="16"/>
  <c r="LX8" i="16"/>
  <c r="ME21" i="16"/>
  <c r="LA7" i="16"/>
  <c r="LM16" i="16"/>
  <c r="LC22" i="16"/>
  <c r="KX4" i="16"/>
  <c r="LE7" i="16"/>
  <c r="KR22" i="16"/>
  <c r="LI14" i="16"/>
  <c r="KS25" i="16"/>
  <c r="KQ11" i="16"/>
  <c r="LG13" i="16"/>
  <c r="LH10" i="16"/>
  <c r="LR23" i="16"/>
  <c r="LF5" i="16"/>
  <c r="GJ14" i="14"/>
  <c r="HD14" i="14" s="1"/>
  <c r="NV14" i="14" s="1"/>
  <c r="GQ5" i="14"/>
  <c r="GY5" i="14"/>
  <c r="TJ13" i="16"/>
  <c r="TC22" i="16"/>
  <c r="UA13" i="16"/>
  <c r="UK6" i="16"/>
  <c r="TR5" i="16"/>
  <c r="TK26" i="16"/>
  <c r="TE24" i="16"/>
  <c r="UC16" i="16"/>
  <c r="TG14" i="16"/>
  <c r="UI10" i="16"/>
  <c r="TO21" i="16"/>
  <c r="SY11" i="16"/>
  <c r="UJ6" i="16"/>
  <c r="UL17" i="16"/>
  <c r="TW7" i="16"/>
  <c r="TI4" i="16"/>
  <c r="TM5" i="16"/>
  <c r="TD11" i="16"/>
  <c r="TH21" i="16"/>
  <c r="UN7" i="16"/>
  <c r="UG10" i="16"/>
  <c r="SZ28" i="16"/>
  <c r="UB16" i="16"/>
  <c r="TF5" i="16"/>
  <c r="TB16" i="16"/>
  <c r="TA10" i="16"/>
  <c r="TL14" i="16"/>
  <c r="UM16" i="16"/>
  <c r="TT21" i="16"/>
  <c r="UF15" i="16"/>
  <c r="TV7" i="16"/>
  <c r="TS27" i="16"/>
  <c r="TX16" i="16"/>
  <c r="TP9" i="16"/>
  <c r="UP9" i="16" s="1"/>
  <c r="ADA9" i="16" s="1"/>
  <c r="UH12" i="16"/>
  <c r="UD3" i="16"/>
  <c r="TY22" i="16"/>
  <c r="TQ17" i="16"/>
  <c r="TU11" i="16"/>
  <c r="TN21" i="16"/>
  <c r="TZ10" i="16"/>
  <c r="UE12" i="16"/>
  <c r="UO3" i="16"/>
  <c r="ET11" i="14"/>
  <c r="HD11" i="14" s="1"/>
  <c r="NV11" i="14" s="1"/>
  <c r="NW11" i="14" s="1"/>
  <c r="FI5" i="14"/>
  <c r="FA7" i="14"/>
  <c r="HD7" i="14" s="1"/>
  <c r="NV7" i="14" s="1"/>
  <c r="JK5" i="14"/>
  <c r="JP5" i="14" s="1"/>
  <c r="NU5" i="14" s="1"/>
  <c r="IV14" i="14"/>
  <c r="JP14" i="14" s="1"/>
  <c r="NU14" i="14" s="1"/>
  <c r="JC7" i="14"/>
  <c r="JP7" i="14" s="1"/>
  <c r="NU7" i="14" s="1"/>
  <c r="D39" i="11"/>
  <c r="SH10" i="12" a="1"/>
  <c r="SH10" i="12" s="1"/>
  <c r="NI6" i="12"/>
  <c r="NS7" i="12"/>
  <c r="NK8" i="12"/>
  <c r="OJ8" i="12"/>
  <c r="ON8" i="12"/>
  <c r="OS9" i="12"/>
  <c r="NQ14" i="12"/>
  <c r="NR19" i="12"/>
  <c r="NX21" i="12"/>
  <c r="NH8" i="12"/>
  <c r="NL8" i="12"/>
  <c r="OG8" i="12"/>
  <c r="NZ9" i="12"/>
  <c r="OP9" i="12"/>
  <c r="OI14" i="12"/>
  <c r="OL17" i="12"/>
  <c r="NW19" i="12"/>
  <c r="OB24" i="12"/>
  <c r="NV26" i="12"/>
  <c r="OM26" i="12"/>
  <c r="NY27" i="12"/>
  <c r="OK3" i="12"/>
  <c r="OC7" i="12"/>
  <c r="OH8" i="12"/>
  <c r="OT8" i="12"/>
  <c r="NN17" i="12"/>
  <c r="OE17" i="12"/>
  <c r="OU17" i="12"/>
  <c r="OO19" i="12"/>
  <c r="NT23" i="12"/>
  <c r="NJ25" i="12"/>
  <c r="NG11" i="12"/>
  <c r="OQ8" i="12"/>
  <c r="OF9" i="12"/>
  <c r="OD11" i="12"/>
  <c r="OA17" i="12"/>
  <c r="NM19" i="12"/>
  <c r="NU19" i="12"/>
  <c r="NO25" i="12"/>
  <c r="NP26" i="12"/>
  <c r="OR26" i="12"/>
  <c r="KJ26" i="12"/>
  <c r="KR4" i="12"/>
  <c r="LJ17" i="12"/>
  <c r="KE5" i="12"/>
  <c r="LI23" i="12"/>
  <c r="LB14" i="12"/>
  <c r="LL11" i="12"/>
  <c r="KO15" i="12"/>
  <c r="LE18" i="12"/>
  <c r="OV18" i="12" s="1"/>
  <c r="ABR18" i="12" s="1"/>
  <c r="ABS18" i="12" s="1"/>
  <c r="LM27" i="12"/>
  <c r="KC23" i="12"/>
  <c r="LQ26" i="12"/>
  <c r="KI19" i="12"/>
  <c r="KM9" i="12"/>
  <c r="LP26" i="12"/>
  <c r="LH21" i="12"/>
  <c r="KG11" i="12"/>
  <c r="KF20" i="12"/>
  <c r="KZ4" i="12"/>
  <c r="LK7" i="12"/>
  <c r="LN13" i="12"/>
  <c r="LC4" i="12"/>
  <c r="KQ20" i="12"/>
  <c r="LO25" i="12"/>
  <c r="KH21" i="12"/>
  <c r="KX9" i="12"/>
  <c r="KN16" i="12"/>
  <c r="KS23" i="12"/>
  <c r="LA4" i="12"/>
  <c r="KT5" i="12"/>
  <c r="KD26" i="12"/>
  <c r="KU27" i="12"/>
  <c r="KW9" i="12"/>
  <c r="KP10" i="12"/>
  <c r="LG14" i="12"/>
  <c r="KL7" i="12"/>
  <c r="LF13" i="12"/>
  <c r="KY4" i="12"/>
  <c r="KV26" i="12"/>
  <c r="KK26" i="12"/>
  <c r="LD23" i="12"/>
  <c r="TI3" i="12" a="1"/>
  <c r="TI3" i="12" s="1"/>
  <c r="SM7" i="12" a="1"/>
  <c r="SM7" i="12" s="1"/>
  <c r="ST23" i="12" a="1"/>
  <c r="ST23" i="12" s="1"/>
  <c r="SG19" i="12" a="1"/>
  <c r="SG19" i="12" s="1"/>
  <c r="SC23" i="12" a="1"/>
  <c r="SC23" i="12" s="1"/>
  <c r="TO13" i="12" a="1"/>
  <c r="TO13" i="12" s="1"/>
  <c r="SI9" i="12" a="1"/>
  <c r="SI9" i="12" s="1"/>
  <c r="SB7" i="12" a="1"/>
  <c r="SB7" i="12" s="1"/>
  <c r="TG12" i="12" a="1"/>
  <c r="TG12" i="12" s="1"/>
  <c r="SN11" i="12" a="1"/>
  <c r="SN11" i="12" s="1"/>
  <c r="TB12" i="12" a="1"/>
  <c r="TB12" i="12" s="1"/>
  <c r="SL5" i="12" a="1"/>
  <c r="SL5" i="12" s="1"/>
  <c r="SF27" i="12" a="1"/>
  <c r="SF27" i="12" s="1"/>
  <c r="SE3" i="12" a="1"/>
  <c r="SE3" i="12" s="1"/>
  <c r="SO25" i="12" a="1"/>
  <c r="SO25" i="12" s="1"/>
  <c r="SQ13" i="12" a="1"/>
  <c r="SQ13" i="12" s="1"/>
  <c r="SP14" i="12" a="1"/>
  <c r="SP14" i="12" s="1"/>
  <c r="SW23" i="12" a="1"/>
  <c r="SW23" i="12" s="1"/>
  <c r="SK16" i="12" a="1"/>
  <c r="SK16" i="12" s="1"/>
  <c r="SS8" i="12" a="1"/>
  <c r="SS8" i="12" s="1"/>
  <c r="TK3" i="12" a="1"/>
  <c r="TK3" i="12" s="1"/>
  <c r="TD12" i="12" a="1"/>
  <c r="TD12" i="12" s="1"/>
  <c r="TC15" i="12" a="1"/>
  <c r="TC15" i="12" s="1"/>
  <c r="SV12" i="12" a="1"/>
  <c r="SV12" i="12" s="1"/>
  <c r="TN12" i="12" a="1"/>
  <c r="TN12" i="12" s="1"/>
  <c r="SX7" i="12" a="1"/>
  <c r="SX7" i="12" s="1"/>
  <c r="SY28" i="12" a="1"/>
  <c r="SY28" i="12" s="1"/>
  <c r="TP28" i="12" s="1"/>
  <c r="ABQ28" i="12" s="1"/>
  <c r="SZ26" i="12" a="1"/>
  <c r="SZ26" i="12" s="1"/>
  <c r="SR15" i="12" a="1"/>
  <c r="SR15" i="12" s="1"/>
  <c r="TL26" i="12" a="1"/>
  <c r="TL26" i="12" s="1"/>
  <c r="TA13" i="12" a="1"/>
  <c r="TA13" i="12" s="1"/>
  <c r="TM9" i="12" a="1"/>
  <c r="TM9" i="12" s="1"/>
  <c r="SJ19" i="12" a="1"/>
  <c r="SJ19" i="12" s="1"/>
  <c r="TF4" i="12" a="1"/>
  <c r="TF4" i="12" s="1"/>
  <c r="TH26" i="12" a="1"/>
  <c r="TH26" i="12" s="1"/>
  <c r="SD9" i="12" a="1"/>
  <c r="SD9" i="12" s="1"/>
  <c r="SU12" i="12" a="1"/>
  <c r="SU12" i="12" s="1"/>
  <c r="SA10" i="12" a="1"/>
  <c r="SA10" i="12" s="1"/>
  <c r="TJ20" i="12" a="1"/>
  <c r="TJ20" i="12" s="1"/>
  <c r="TE11" i="12" a="1"/>
  <c r="TE11" i="12" s="1"/>
  <c r="HD10" i="14"/>
  <c r="NV10" i="14" s="1"/>
  <c r="HD17" i="18"/>
  <c r="NV17" i="18" s="1"/>
  <c r="NW17" i="18" s="1"/>
  <c r="JP9" i="14"/>
  <c r="NU9" i="14" s="1"/>
  <c r="HD8" i="14"/>
  <c r="NV8" i="14" s="1"/>
  <c r="NW8" i="14" s="1"/>
  <c r="KC15" i="17"/>
  <c r="OM15" i="17" s="1"/>
  <c r="JP16" i="18"/>
  <c r="NU16" i="18" s="1"/>
  <c r="NW3" i="14"/>
  <c r="HN7" i="17"/>
  <c r="ON7" i="17" s="1"/>
  <c r="OO7" i="17" s="1"/>
  <c r="NW4" i="14" l="1"/>
  <c r="NI19" i="13"/>
  <c r="F18" i="15" s="1"/>
  <c r="NI12" i="13"/>
  <c r="NJ12" i="13" s="1"/>
  <c r="E11" i="15" s="1"/>
  <c r="G11" i="15" s="1"/>
  <c r="NI18" i="13"/>
  <c r="F17" i="15" s="1"/>
  <c r="NW9" i="14"/>
  <c r="NI13" i="13"/>
  <c r="NJ13" i="13" s="1"/>
  <c r="E12" i="15" s="1"/>
  <c r="NI8" i="13"/>
  <c r="F7" i="15" s="1"/>
  <c r="NI7" i="13"/>
  <c r="NJ7" i="13" s="1"/>
  <c r="E6" i="15" s="1"/>
  <c r="G6" i="15" s="1"/>
  <c r="NI6" i="13"/>
  <c r="NJ6" i="13" s="1"/>
  <c r="E5" i="15" s="1"/>
  <c r="NI16" i="13"/>
  <c r="NJ16" i="13" s="1"/>
  <c r="E15" i="15" s="1"/>
  <c r="G15" i="15" s="1"/>
  <c r="NI5" i="13"/>
  <c r="NJ5" i="13" s="1"/>
  <c r="E4" i="15" s="1"/>
  <c r="G4" i="15" s="1"/>
  <c r="NI4" i="13"/>
  <c r="F3" i="15" s="1"/>
  <c r="NI15" i="13"/>
  <c r="NJ15" i="13" s="1"/>
  <c r="E14" i="15" s="1"/>
  <c r="G14" i="15" s="1"/>
  <c r="KC8" i="17"/>
  <c r="OM8" i="17" s="1"/>
  <c r="HN4" i="17"/>
  <c r="ON4" i="17" s="1"/>
  <c r="NI14" i="13"/>
  <c r="NJ14" i="13" s="1"/>
  <c r="E13" i="15" s="1"/>
  <c r="G13" i="15" s="1"/>
  <c r="NI3" i="13"/>
  <c r="NJ3" i="13" s="1"/>
  <c r="E2" i="15" s="1"/>
  <c r="NI11" i="13"/>
  <c r="F10" i="15" s="1"/>
  <c r="NW16" i="18"/>
  <c r="NI17" i="13"/>
  <c r="F16" i="15" s="1"/>
  <c r="NI9" i="13"/>
  <c r="F8" i="15" s="1"/>
  <c r="NI10" i="13"/>
  <c r="F9" i="15" s="1"/>
  <c r="HD5" i="14"/>
  <c r="NV5" i="14" s="1"/>
  <c r="NW5" i="14" s="1"/>
  <c r="KC4" i="17"/>
  <c r="OM4" i="17" s="1"/>
  <c r="HN17" i="17"/>
  <c r="ON17" i="17" s="1"/>
  <c r="F15" i="15"/>
  <c r="NW14" i="14"/>
  <c r="HB12" i="17"/>
  <c r="HK20" i="17"/>
  <c r="HN20" i="17" s="1"/>
  <c r="ON20" i="17" s="1"/>
  <c r="HL12" i="17"/>
  <c r="FS6" i="17"/>
  <c r="HN6" i="17" s="1"/>
  <c r="ON6" i="17" s="1"/>
  <c r="OO6" i="17" s="1"/>
  <c r="FJ15" i="17"/>
  <c r="HN15" i="17" s="1"/>
  <c r="ON15" i="17" s="1"/>
  <c r="OO15" i="17" s="1"/>
  <c r="FT19" i="17"/>
  <c r="HN19" i="17" s="1"/>
  <c r="ON19" i="17" s="1"/>
  <c r="OO19" i="17" s="1"/>
  <c r="PB3" i="16"/>
  <c r="PF5" i="16"/>
  <c r="OX6" i="16"/>
  <c r="OU5" i="16"/>
  <c r="PO5" i="16"/>
  <c r="PH6" i="16"/>
  <c r="OV12" i="16"/>
  <c r="OZ12" i="16"/>
  <c r="PJ14" i="16"/>
  <c r="OH15" i="16"/>
  <c r="OW22" i="16"/>
  <c r="PM25" i="16"/>
  <c r="PA26" i="16"/>
  <c r="OL27" i="16"/>
  <c r="OD3" i="16"/>
  <c r="OA12" i="16"/>
  <c r="OE12" i="16"/>
  <c r="OC25" i="16"/>
  <c r="OT12" i="16"/>
  <c r="OG20" i="16"/>
  <c r="OI10" i="16"/>
  <c r="OJ12" i="16"/>
  <c r="OY14" i="16"/>
  <c r="PE20" i="16"/>
  <c r="PN21" i="16"/>
  <c r="OM23" i="16"/>
  <c r="PC23" i="16"/>
  <c r="PG27" i="16"/>
  <c r="ON28" i="16"/>
  <c r="NZ13" i="16"/>
  <c r="OK16" i="16"/>
  <c r="OS3" i="16"/>
  <c r="OP20" i="16"/>
  <c r="NY11" i="16"/>
  <c r="PD17" i="16"/>
  <c r="PI27" i="16"/>
  <c r="OO28" i="16"/>
  <c r="OF23" i="16"/>
  <c r="OQ25" i="16"/>
  <c r="PK20" i="16"/>
  <c r="PL27" i="16"/>
  <c r="OR26" i="16"/>
  <c r="OB7" i="16"/>
  <c r="JQ20" i="17"/>
  <c r="KA20" i="17"/>
  <c r="JZ20" i="17"/>
  <c r="LH28" i="16"/>
  <c r="KT16" i="16"/>
  <c r="LR17" i="16"/>
  <c r="LM23" i="16"/>
  <c r="LA28" i="16"/>
  <c r="LJ14" i="16"/>
  <c r="LS23" i="16"/>
  <c r="LP9" i="16"/>
  <c r="KV5" i="16"/>
  <c r="KS28" i="16"/>
  <c r="LF28" i="16"/>
  <c r="MB3" i="16"/>
  <c r="MG21" i="16"/>
  <c r="KR21" i="16"/>
  <c r="MD9" i="16"/>
  <c r="LT17" i="16"/>
  <c r="LD7" i="16"/>
  <c r="KW16" i="16"/>
  <c r="MC12" i="16"/>
  <c r="LK14" i="16"/>
  <c r="LY16" i="16"/>
  <c r="LU12" i="16"/>
  <c r="LN23" i="16"/>
  <c r="LV28" i="16"/>
  <c r="KY26" i="16"/>
  <c r="LO26" i="16"/>
  <c r="KQ16" i="16"/>
  <c r="LQ14" i="16"/>
  <c r="MA24" i="16"/>
  <c r="LX18" i="16"/>
  <c r="PP18" i="16" s="1"/>
  <c r="ADB18" i="16" s="1"/>
  <c r="LB24" i="16"/>
  <c r="LG23" i="16"/>
  <c r="LC28" i="16"/>
  <c r="KZ19" i="16"/>
  <c r="KX19" i="16"/>
  <c r="ME19" i="16"/>
  <c r="LI25" i="16"/>
  <c r="KU16" i="16"/>
  <c r="LL27" i="16"/>
  <c r="MF23" i="16"/>
  <c r="LW19" i="16"/>
  <c r="LZ4" i="16"/>
  <c r="LE20" i="16"/>
  <c r="TD10" i="16"/>
  <c r="TL20" i="16"/>
  <c r="UC8" i="16"/>
  <c r="UP8" i="16" s="1"/>
  <c r="ADA8" i="16" s="1"/>
  <c r="TU12" i="16"/>
  <c r="TV15" i="16"/>
  <c r="TO25" i="16"/>
  <c r="UK22" i="16"/>
  <c r="UE25" i="16"/>
  <c r="TC21" i="16"/>
  <c r="TH22" i="16"/>
  <c r="TB3" i="16"/>
  <c r="SY22" i="16"/>
  <c r="TF4" i="16"/>
  <c r="UP4" i="16" s="1"/>
  <c r="ADA4" i="16" s="1"/>
  <c r="TQ21" i="16"/>
  <c r="TE25" i="16"/>
  <c r="TA14" i="16"/>
  <c r="TJ10" i="16"/>
  <c r="UI11" i="16"/>
  <c r="TG13" i="16"/>
  <c r="UJ23" i="16"/>
  <c r="UL14" i="16"/>
  <c r="TY11" i="16"/>
  <c r="UF3" i="16"/>
  <c r="UA28" i="16"/>
  <c r="TI26" i="16"/>
  <c r="UN23" i="16"/>
  <c r="TP11" i="16"/>
  <c r="UM28" i="16"/>
  <c r="TW23" i="16"/>
  <c r="UO7" i="16"/>
  <c r="TM28" i="16"/>
  <c r="TK28" i="16"/>
  <c r="SZ16" i="16"/>
  <c r="TR20" i="16"/>
  <c r="UH10" i="16"/>
  <c r="TZ25" i="16"/>
  <c r="UD13" i="16"/>
  <c r="UG25" i="16"/>
  <c r="TS14" i="16"/>
  <c r="TN5" i="16"/>
  <c r="TX11" i="16"/>
  <c r="UB12" i="16"/>
  <c r="TT3" i="16"/>
  <c r="D40" i="11"/>
  <c r="SH3" i="12" a="1"/>
  <c r="SH3" i="12" s="1"/>
  <c r="NO7" i="12"/>
  <c r="NU9" i="12"/>
  <c r="OK9" i="12"/>
  <c r="NZ10" i="12"/>
  <c r="OA11" i="12"/>
  <c r="NK12" i="12"/>
  <c r="NX12" i="12"/>
  <c r="OG13" i="12"/>
  <c r="NS20" i="12"/>
  <c r="NW20" i="12"/>
  <c r="OE20" i="12"/>
  <c r="OJ20" i="12"/>
  <c r="NN10" i="12"/>
  <c r="OF20" i="12"/>
  <c r="OS20" i="12"/>
  <c r="NJ26" i="12"/>
  <c r="OL26" i="12"/>
  <c r="NG14" i="12"/>
  <c r="NI8" i="12"/>
  <c r="OR10" i="12"/>
  <c r="NP11" i="12"/>
  <c r="OC11" i="12"/>
  <c r="OI13" i="12"/>
  <c r="NH15" i="12"/>
  <c r="OO15" i="12"/>
  <c r="NT19" i="12"/>
  <c r="NQ20" i="12"/>
  <c r="OT20" i="12"/>
  <c r="ON26" i="12"/>
  <c r="NV3" i="12"/>
  <c r="OH3" i="12"/>
  <c r="NR7" i="12"/>
  <c r="OD7" i="12"/>
  <c r="OU8" i="12"/>
  <c r="OB9" i="12"/>
  <c r="NL10" i="12"/>
  <c r="NY10" i="12"/>
  <c r="OP11" i="12"/>
  <c r="NM15" i="12"/>
  <c r="OQ20" i="12"/>
  <c r="OM25" i="12"/>
  <c r="KJ25" i="12"/>
  <c r="KR17" i="12"/>
  <c r="KN26" i="12"/>
  <c r="KE10" i="12"/>
  <c r="KD16" i="12"/>
  <c r="KC21" i="12"/>
  <c r="KO24" i="12"/>
  <c r="LJ7" i="12"/>
  <c r="KX23" i="12"/>
  <c r="KY12" i="12"/>
  <c r="KQ4" i="12"/>
  <c r="LA7" i="12"/>
  <c r="KV4" i="12"/>
  <c r="LG7" i="12"/>
  <c r="KF11" i="12"/>
  <c r="KW8" i="12"/>
  <c r="KH10" i="12"/>
  <c r="KK15" i="12"/>
  <c r="LM21" i="12"/>
  <c r="LE23" i="12"/>
  <c r="KI7" i="12"/>
  <c r="KS24" i="12"/>
  <c r="KT7" i="12"/>
  <c r="LF25" i="12"/>
  <c r="LQ9" i="12"/>
  <c r="LD16" i="12"/>
  <c r="LC14" i="12"/>
  <c r="KZ9" i="12"/>
  <c r="LO12" i="12"/>
  <c r="LN23" i="12"/>
  <c r="LI9" i="12"/>
  <c r="LK9" i="12"/>
  <c r="KL17" i="12"/>
  <c r="KP15" i="12"/>
  <c r="KM7" i="12"/>
  <c r="LP7" i="12"/>
  <c r="LL13" i="12"/>
  <c r="LB20" i="12"/>
  <c r="LH13" i="12"/>
  <c r="KG23" i="12"/>
  <c r="KU28" i="12"/>
  <c r="SU8" i="12" a="1"/>
  <c r="SU8" i="12" s="1"/>
  <c r="SY9" i="12" a="1"/>
  <c r="SY9" i="12" s="1"/>
  <c r="SB26" i="12" a="1"/>
  <c r="SB26" i="12" s="1"/>
  <c r="TE26" i="12" a="1"/>
  <c r="TE26" i="12" s="1"/>
  <c r="TN26" i="12" a="1"/>
  <c r="TN26" i="12" s="1"/>
  <c r="TI17" i="12" a="1"/>
  <c r="TI17" i="12" s="1"/>
  <c r="SE20" i="12" a="1"/>
  <c r="SE20" i="12" s="1"/>
  <c r="TD27" i="12" a="1"/>
  <c r="TD27" i="12" s="1"/>
  <c r="SW11" i="12" a="1"/>
  <c r="SW11" i="12" s="1"/>
  <c r="TJ12" i="12" a="1"/>
  <c r="TJ12" i="12" s="1"/>
  <c r="ST20" i="12" a="1"/>
  <c r="ST20" i="12" s="1"/>
  <c r="TC7" i="12" a="1"/>
  <c r="TC7" i="12" s="1"/>
  <c r="SD10" i="12" a="1"/>
  <c r="SD10" i="12" s="1"/>
  <c r="SA12" i="12" a="1"/>
  <c r="SA12" i="12" s="1"/>
  <c r="SN17" i="12" a="1"/>
  <c r="SN17" i="12" s="1"/>
  <c r="SF17" i="12" a="1"/>
  <c r="SF17" i="12" s="1"/>
  <c r="SO20" i="12" a="1"/>
  <c r="SO20" i="12" s="1"/>
  <c r="SK25" i="12" a="1"/>
  <c r="SK25" i="12" s="1"/>
  <c r="SQ20" i="12" a="1"/>
  <c r="SQ20" i="12" s="1"/>
  <c r="SI7" i="12" a="1"/>
  <c r="SI7" i="12" s="1"/>
  <c r="TO20" i="12" a="1"/>
  <c r="TO20" i="12" s="1"/>
  <c r="SZ20" i="12" a="1"/>
  <c r="SZ20" i="12" s="1"/>
  <c r="SX11" i="12" a="1"/>
  <c r="SX11" i="12" s="1"/>
  <c r="TL8" i="12" a="1"/>
  <c r="TL8" i="12" s="1"/>
  <c r="SV7" i="12" a="1"/>
  <c r="SV7" i="12" s="1"/>
  <c r="TM20" i="12" a="1"/>
  <c r="TM20" i="12" s="1"/>
  <c r="TA12" i="12" a="1"/>
  <c r="TA12" i="12" s="1"/>
  <c r="SJ25" i="12" a="1"/>
  <c r="SJ25" i="12" s="1"/>
  <c r="TB13" i="12" a="1"/>
  <c r="TB13" i="12" s="1"/>
  <c r="SL25" i="12" a="1"/>
  <c r="SL25" i="12" s="1"/>
  <c r="SC26" i="12" a="1"/>
  <c r="SC26" i="12" s="1"/>
  <c r="SS26" i="12" a="1"/>
  <c r="SS26" i="12" s="1"/>
  <c r="TF25" i="12" a="1"/>
  <c r="TF25" i="12" s="1"/>
  <c r="SG3" i="12" a="1"/>
  <c r="SG3" i="12" s="1"/>
  <c r="TG7" i="12" a="1"/>
  <c r="TG7" i="12" s="1"/>
  <c r="TH20" i="12" a="1"/>
  <c r="TH20" i="12" s="1"/>
  <c r="TK10" i="12" a="1"/>
  <c r="TK10" i="12" s="1"/>
  <c r="SP17" i="12" a="1"/>
  <c r="SP17" i="12" s="1"/>
  <c r="SR5" i="12" a="1"/>
  <c r="SR5" i="12" s="1"/>
  <c r="SM12" i="12" a="1"/>
  <c r="SM12" i="12" s="1"/>
  <c r="JP11" i="18"/>
  <c r="NU11" i="18" s="1"/>
  <c r="NJ10" i="13"/>
  <c r="E9" i="15" s="1"/>
  <c r="G9" i="15" s="1"/>
  <c r="KC17" i="17"/>
  <c r="OM17" i="17" s="1"/>
  <c r="NW10" i="14"/>
  <c r="F12" i="15"/>
  <c r="F11" i="15"/>
  <c r="TP19" i="12"/>
  <c r="ABQ19" i="12" s="1"/>
  <c r="NW7" i="14"/>
  <c r="HN8" i="17"/>
  <c r="ON8" i="17" s="1"/>
  <c r="OO8" i="17" s="1"/>
  <c r="HD11" i="18"/>
  <c r="NV11" i="18" s="1"/>
  <c r="OO17" i="17" l="1"/>
  <c r="NJ19" i="13"/>
  <c r="E18" i="15" s="1"/>
  <c r="G18" i="15" s="1"/>
  <c r="NJ11" i="13"/>
  <c r="E10" i="15" s="1"/>
  <c r="G10" i="15" s="1"/>
  <c r="F4" i="15"/>
  <c r="NJ8" i="13"/>
  <c r="E7" i="15" s="1"/>
  <c r="G7" i="15" s="1"/>
  <c r="F14" i="15"/>
  <c r="NJ9" i="13"/>
  <c r="E8" i="15" s="1"/>
  <c r="G8" i="15" s="1"/>
  <c r="F6" i="15"/>
  <c r="NJ18" i="13"/>
  <c r="E17" i="15" s="1"/>
  <c r="G17" i="15" s="1"/>
  <c r="OO4" i="17"/>
  <c r="F2" i="15"/>
  <c r="F5" i="15"/>
  <c r="F13" i="15"/>
  <c r="OA10" i="14"/>
  <c r="I9" i="15" s="1"/>
  <c r="KC20" i="17"/>
  <c r="OM20" i="17" s="1"/>
  <c r="OO20" i="17" s="1"/>
  <c r="NJ4" i="13"/>
  <c r="E3" i="15" s="1"/>
  <c r="G3" i="15" s="1"/>
  <c r="NJ17" i="13"/>
  <c r="E16" i="15" s="1"/>
  <c r="G16" i="15" s="1"/>
  <c r="UP13" i="16"/>
  <c r="ADA13" i="16" s="1"/>
  <c r="HN12" i="17"/>
  <c r="ON12" i="17" s="1"/>
  <c r="OO12" i="17" s="1"/>
  <c r="NW11" i="18"/>
  <c r="OA4" i="14"/>
  <c r="OA7" i="14"/>
  <c r="OA14" i="14"/>
  <c r="OA13" i="14"/>
  <c r="G12" i="15"/>
  <c r="OA20" i="14"/>
  <c r="OA9" i="14"/>
  <c r="OA16" i="14"/>
  <c r="OA12" i="14"/>
  <c r="G2" i="15"/>
  <c r="OA6" i="14"/>
  <c r="OA19" i="14"/>
  <c r="OA15" i="14"/>
  <c r="OA11" i="14"/>
  <c r="OA17" i="14"/>
  <c r="PJ6" i="16"/>
  <c r="PC5" i="16"/>
  <c r="ON3" i="16"/>
  <c r="OR6" i="16"/>
  <c r="OL7" i="16"/>
  <c r="OT7" i="16"/>
  <c r="PL12" i="16"/>
  <c r="OI16" i="16"/>
  <c r="PM21" i="16"/>
  <c r="OH23" i="16"/>
  <c r="OP23" i="16"/>
  <c r="PG23" i="16"/>
  <c r="OU28" i="16"/>
  <c r="OC11" i="16"/>
  <c r="OE16" i="16"/>
  <c r="OA26" i="16"/>
  <c r="OX7" i="16"/>
  <c r="PB12" i="16"/>
  <c r="OZ14" i="16"/>
  <c r="PN20" i="16"/>
  <c r="PE3" i="16"/>
  <c r="PI6" i="16"/>
  <c r="OO7" i="16"/>
  <c r="PK14" i="16"/>
  <c r="OJ28" i="16"/>
  <c r="PD28" i="16"/>
  <c r="OD17" i="16"/>
  <c r="OB20" i="16"/>
  <c r="OM14" i="16"/>
  <c r="PO17" i="16"/>
  <c r="OK12" i="16"/>
  <c r="OS5" i="16"/>
  <c r="OQ17" i="16"/>
  <c r="OV23" i="16"/>
  <c r="OW14" i="16"/>
  <c r="PH27" i="16"/>
  <c r="PA23" i="16"/>
  <c r="NY10" i="16"/>
  <c r="PF23" i="16"/>
  <c r="NZ28" i="16"/>
  <c r="OY25" i="16"/>
  <c r="OF26" i="16"/>
  <c r="OG27" i="16"/>
  <c r="LK25" i="16"/>
  <c r="LZ26" i="16"/>
  <c r="KU25" i="16"/>
  <c r="LL28" i="16"/>
  <c r="KX7" i="16"/>
  <c r="LM5" i="16"/>
  <c r="LN28" i="16"/>
  <c r="KS10" i="16"/>
  <c r="LB14" i="16"/>
  <c r="LV13" i="16"/>
  <c r="LT27" i="16"/>
  <c r="LQ8" i="16"/>
  <c r="MG20" i="16"/>
  <c r="LW21" i="16"/>
  <c r="LH3" i="16"/>
  <c r="KQ14" i="16"/>
  <c r="LP16" i="16"/>
  <c r="ME12" i="16"/>
  <c r="LI28" i="16"/>
  <c r="MA28" i="16"/>
  <c r="LY25" i="16"/>
  <c r="LD12" i="16"/>
  <c r="LO7" i="16"/>
  <c r="LU6" i="16"/>
  <c r="MC9" i="16"/>
  <c r="KZ26" i="16"/>
  <c r="KT7" i="16"/>
  <c r="LF3" i="16"/>
  <c r="LG24" i="16"/>
  <c r="LA24" i="16"/>
  <c r="KW14" i="16"/>
  <c r="LJ6" i="16"/>
  <c r="LX15" i="16"/>
  <c r="MF12" i="16"/>
  <c r="MD12" i="16"/>
  <c r="KY16" i="16"/>
  <c r="LC14" i="16"/>
  <c r="MB11" i="16"/>
  <c r="KV20" i="16"/>
  <c r="LE14" i="16"/>
  <c r="KR25" i="16"/>
  <c r="LR16" i="16"/>
  <c r="LS21" i="16"/>
  <c r="SZ22" i="16"/>
  <c r="TN18" i="16"/>
  <c r="UP18" i="16" s="1"/>
  <c r="ADA18" i="16" s="1"/>
  <c r="ADC18" i="16" s="1"/>
  <c r="TD14" i="16"/>
  <c r="TC24" i="16"/>
  <c r="TS26" i="16"/>
  <c r="UK23" i="16"/>
  <c r="TF23" i="16"/>
  <c r="UE15" i="16"/>
  <c r="TY25" i="16"/>
  <c r="SY5" i="16"/>
  <c r="TO5" i="16"/>
  <c r="UH11" i="16"/>
  <c r="UG16" i="16"/>
  <c r="TR28" i="16"/>
  <c r="TH26" i="16"/>
  <c r="UA23" i="16"/>
  <c r="TI25" i="16"/>
  <c r="UO17" i="16"/>
  <c r="TJ12" i="16"/>
  <c r="TE21" i="16"/>
  <c r="UJ17" i="16"/>
  <c r="TP26" i="16"/>
  <c r="TT22" i="16"/>
  <c r="TZ15" i="16"/>
  <c r="UB27" i="16"/>
  <c r="TV26" i="16"/>
  <c r="TM25" i="16"/>
  <c r="TU5" i="16"/>
  <c r="UD24" i="16"/>
  <c r="TK11" i="16"/>
  <c r="TB11" i="16"/>
  <c r="UL25" i="16"/>
  <c r="TX7" i="16"/>
  <c r="UI15" i="16"/>
  <c r="UN14" i="16"/>
  <c r="TA25" i="16"/>
  <c r="TW12" i="16"/>
  <c r="TL28" i="16"/>
  <c r="UM21" i="16"/>
  <c r="UF11" i="16"/>
  <c r="TG12" i="16"/>
  <c r="UC6" i="16"/>
  <c r="TQ14" i="16"/>
  <c r="D41" i="11"/>
  <c r="SH12" i="12" a="1"/>
  <c r="SH12" i="12" s="1"/>
  <c r="NT4" i="12"/>
  <c r="OR8" i="12"/>
  <c r="OI11" i="12"/>
  <c r="NH17" i="12"/>
  <c r="NU26" i="12"/>
  <c r="OK26" i="12"/>
  <c r="NQ8" i="12"/>
  <c r="NY8" i="12"/>
  <c r="NM9" i="12"/>
  <c r="OD9" i="12"/>
  <c r="OT9" i="12"/>
  <c r="OC25" i="12"/>
  <c r="OO3" i="12"/>
  <c r="OH4" i="12"/>
  <c r="OP8" i="12"/>
  <c r="NS9" i="12"/>
  <c r="OA9" i="12"/>
  <c r="OM9" i="12"/>
  <c r="OQ9" i="12"/>
  <c r="NX15" i="12"/>
  <c r="OG15" i="12"/>
  <c r="NJ17" i="12"/>
  <c r="NV17" i="12"/>
  <c r="NR25" i="12"/>
  <c r="NL27" i="12"/>
  <c r="OJ27" i="12"/>
  <c r="NG23" i="12"/>
  <c r="OL3" i="12"/>
  <c r="NI7" i="12"/>
  <c r="NN8" i="12"/>
  <c r="NW8" i="12"/>
  <c r="NO9" i="12"/>
  <c r="ON9" i="12"/>
  <c r="NP10" i="12"/>
  <c r="OE12" i="12"/>
  <c r="OS14" i="12"/>
  <c r="NK17" i="12"/>
  <c r="OF17" i="12"/>
  <c r="NZ20" i="12"/>
  <c r="OU20" i="12"/>
  <c r="OB26" i="12"/>
  <c r="KJ23" i="12"/>
  <c r="LI3" i="12"/>
  <c r="LA3" i="12"/>
  <c r="LK11" i="12"/>
  <c r="LF15" i="12"/>
  <c r="KG25" i="12"/>
  <c r="KO13" i="12"/>
  <c r="KH26" i="12"/>
  <c r="LP25" i="12"/>
  <c r="KL23" i="12"/>
  <c r="LD4" i="12"/>
  <c r="LQ13" i="12"/>
  <c r="KI12" i="12"/>
  <c r="LE16" i="12"/>
  <c r="KD12" i="12"/>
  <c r="KE12" i="12"/>
  <c r="KX7" i="12"/>
  <c r="KK3" i="12"/>
  <c r="KC26" i="12"/>
  <c r="LG11" i="12"/>
  <c r="KY10" i="12"/>
  <c r="KN12" i="12"/>
  <c r="KT16" i="12"/>
  <c r="KP26" i="12"/>
  <c r="KU26" i="12"/>
  <c r="LN17" i="12"/>
  <c r="KW26" i="12"/>
  <c r="KS13" i="12"/>
  <c r="KQ21" i="12"/>
  <c r="LO17" i="12"/>
  <c r="LJ9" i="12"/>
  <c r="LL4" i="12"/>
  <c r="LH16" i="12"/>
  <c r="KM17" i="12"/>
  <c r="KZ26" i="12"/>
  <c r="KV14" i="12"/>
  <c r="LC17" i="12"/>
  <c r="LB25" i="12"/>
  <c r="KR23" i="12"/>
  <c r="KF9" i="12"/>
  <c r="LM11" i="12"/>
  <c r="TO11" i="12" a="1"/>
  <c r="TO11" i="12" s="1"/>
  <c r="SZ7" i="12" a="1"/>
  <c r="SZ7" i="12" s="1"/>
  <c r="SX12" i="12" a="1"/>
  <c r="SX12" i="12" s="1"/>
  <c r="TJ13" i="12" a="1"/>
  <c r="TJ13" i="12" s="1"/>
  <c r="TD7" i="12" a="1"/>
  <c r="TD7" i="12" s="1"/>
  <c r="SR20" i="12" a="1"/>
  <c r="SR20" i="12" s="1"/>
  <c r="SM9" i="12" a="1"/>
  <c r="SM9" i="12" s="1"/>
  <c r="SN4" i="12" a="1"/>
  <c r="SN4" i="12" s="1"/>
  <c r="TL7" i="12" a="1"/>
  <c r="TL7" i="12" s="1"/>
  <c r="SE13" i="12" a="1"/>
  <c r="SE13" i="12" s="1"/>
  <c r="TF11" i="12" a="1"/>
  <c r="TF11" i="12" s="1"/>
  <c r="SF14" i="12" a="1"/>
  <c r="SF14" i="12" s="1"/>
  <c r="TG9" i="12" a="1"/>
  <c r="TG9" i="12" s="1"/>
  <c r="SY26" i="12" a="1"/>
  <c r="SY26" i="12" s="1"/>
  <c r="SG20" i="12" a="1"/>
  <c r="SG20" i="12" s="1"/>
  <c r="SK9" i="12" a="1"/>
  <c r="SK9" i="12" s="1"/>
  <c r="SP15" i="12" a="1"/>
  <c r="SP15" i="12" s="1"/>
  <c r="TK27" i="12" a="1"/>
  <c r="TK27" i="12" s="1"/>
  <c r="SL17" i="12" a="1"/>
  <c r="SL17" i="12" s="1"/>
  <c r="SU9" i="12" a="1"/>
  <c r="SU9" i="12" s="1"/>
  <c r="SI23" i="12" a="1"/>
  <c r="SI23" i="12" s="1"/>
  <c r="SA13" i="12" a="1"/>
  <c r="SA13" i="12" s="1"/>
  <c r="SJ13" i="12" a="1"/>
  <c r="SJ13" i="12" s="1"/>
  <c r="SO12" i="12" a="1"/>
  <c r="SO12" i="12" s="1"/>
  <c r="SB9" i="12" a="1"/>
  <c r="SB9" i="12" s="1"/>
  <c r="TI7" i="12" a="1"/>
  <c r="TI7" i="12" s="1"/>
  <c r="ST15" i="12" a="1"/>
  <c r="ST15" i="12" s="1"/>
  <c r="TH4" i="12" a="1"/>
  <c r="TH4" i="12" s="1"/>
  <c r="TE25" i="12" a="1"/>
  <c r="TE25" i="12" s="1"/>
  <c r="TB7" i="12" a="1"/>
  <c r="TB7" i="12" s="1"/>
  <c r="SQ7" i="12" a="1"/>
  <c r="SQ7" i="12" s="1"/>
  <c r="TN3" i="12" a="1"/>
  <c r="TN3" i="12" s="1"/>
  <c r="SS27" i="12" a="1"/>
  <c r="SS27" i="12" s="1"/>
  <c r="TC4" i="12" a="1"/>
  <c r="TC4" i="12" s="1"/>
  <c r="SC15" i="12" a="1"/>
  <c r="SC15" i="12" s="1"/>
  <c r="TA7" i="12" a="1"/>
  <c r="TA7" i="12" s="1"/>
  <c r="SD13" i="12" a="1"/>
  <c r="SD13" i="12" s="1"/>
  <c r="TM7" i="12" a="1"/>
  <c r="TM7" i="12" s="1"/>
  <c r="SW4" i="12" a="1"/>
  <c r="SW4" i="12" s="1"/>
  <c r="SV9" i="12" a="1"/>
  <c r="SV9" i="12" s="1"/>
  <c r="G5" i="15"/>
  <c r="OA18" i="14"/>
  <c r="OA5" i="14"/>
  <c r="OA8" i="14"/>
  <c r="OA3" i="14"/>
  <c r="OS17" i="17" l="1"/>
  <c r="O16" i="15" s="1"/>
  <c r="OS8" i="17"/>
  <c r="OT8" i="17" s="1"/>
  <c r="N7" i="15" s="1"/>
  <c r="P7" i="15" s="1"/>
  <c r="OS6" i="17"/>
  <c r="O5" i="15" s="1"/>
  <c r="OB10" i="14"/>
  <c r="H9" i="15" s="1"/>
  <c r="J9" i="15" s="1"/>
  <c r="OS18" i="17"/>
  <c r="OT18" i="17" s="1"/>
  <c r="N17" i="15" s="1"/>
  <c r="P17" i="15" s="1"/>
  <c r="OS15" i="17"/>
  <c r="OT15" i="17" s="1"/>
  <c r="N14" i="15" s="1"/>
  <c r="P14" i="15" s="1"/>
  <c r="OS3" i="17"/>
  <c r="OT3" i="17" s="1"/>
  <c r="N2" i="15" s="1"/>
  <c r="P2" i="15" s="1"/>
  <c r="OS10" i="17"/>
  <c r="OT10" i="17" s="1"/>
  <c r="N9" i="15" s="1"/>
  <c r="P9" i="15" s="1"/>
  <c r="OS4" i="17"/>
  <c r="O3" i="15" s="1"/>
  <c r="OS20" i="17"/>
  <c r="OT20" i="17" s="1"/>
  <c r="N19" i="15" s="1"/>
  <c r="P19" i="15" s="1"/>
  <c r="OS9" i="17"/>
  <c r="OT9" i="17" s="1"/>
  <c r="N8" i="15" s="1"/>
  <c r="P8" i="15" s="1"/>
  <c r="OS13" i="17"/>
  <c r="OT13" i="17" s="1"/>
  <c r="N12" i="15" s="1"/>
  <c r="P12" i="15" s="1"/>
  <c r="OS5" i="17"/>
  <c r="OT5" i="17" s="1"/>
  <c r="N4" i="15" s="1"/>
  <c r="P4" i="15" s="1"/>
  <c r="OS21" i="17"/>
  <c r="OT21" i="17" s="1"/>
  <c r="N20" i="15" s="1"/>
  <c r="P20" i="15" s="1"/>
  <c r="OS11" i="17"/>
  <c r="O10" i="15" s="1"/>
  <c r="OS7" i="17"/>
  <c r="OT7" i="17" s="1"/>
  <c r="N6" i="15" s="1"/>
  <c r="P6" i="15" s="1"/>
  <c r="OS19" i="17"/>
  <c r="O18" i="15" s="1"/>
  <c r="OS16" i="17"/>
  <c r="O15" i="15" s="1"/>
  <c r="OS14" i="17"/>
  <c r="O13" i="15" s="1"/>
  <c r="OS12" i="17"/>
  <c r="OT12" i="17" s="1"/>
  <c r="N11" i="15" s="1"/>
  <c r="P11" i="15" s="1"/>
  <c r="PP6" i="16"/>
  <c r="ADB6" i="16" s="1"/>
  <c r="I10" i="15"/>
  <c r="OB11" i="14"/>
  <c r="H10" i="15" s="1"/>
  <c r="J10" i="15" s="1"/>
  <c r="I8" i="15"/>
  <c r="OB9" i="14"/>
  <c r="H8" i="15" s="1"/>
  <c r="I13" i="15"/>
  <c r="OB14" i="14"/>
  <c r="H13" i="15" s="1"/>
  <c r="J13" i="15" s="1"/>
  <c r="I14" i="15"/>
  <c r="OB15" i="14"/>
  <c r="H14" i="15" s="1"/>
  <c r="J14" i="15" s="1"/>
  <c r="OB20" i="14"/>
  <c r="H19" i="15" s="1"/>
  <c r="J19" i="15" s="1"/>
  <c r="I19" i="15"/>
  <c r="OB7" i="14"/>
  <c r="H6" i="15" s="1"/>
  <c r="J6" i="15" s="1"/>
  <c r="I6" i="15"/>
  <c r="I2" i="15"/>
  <c r="OB3" i="14"/>
  <c r="H2" i="15" s="1"/>
  <c r="OB8" i="14"/>
  <c r="H7" i="15" s="1"/>
  <c r="J7" i="15" s="1"/>
  <c r="I7" i="15"/>
  <c r="OB5" i="14"/>
  <c r="H4" i="15" s="1"/>
  <c r="J4" i="15" s="1"/>
  <c r="I4" i="15"/>
  <c r="OB18" i="14"/>
  <c r="H17" i="15" s="1"/>
  <c r="J17" i="15" s="1"/>
  <c r="I17" i="15"/>
  <c r="OV27" i="12"/>
  <c r="ABR27" i="12" s="1"/>
  <c r="PJ5" i="16"/>
  <c r="PG7" i="16"/>
  <c r="OF5" i="16"/>
  <c r="OU11" i="16"/>
  <c r="OI12" i="16"/>
  <c r="OX14" i="16"/>
  <c r="PN14" i="16"/>
  <c r="OY24" i="16"/>
  <c r="ON25" i="16"/>
  <c r="OA5" i="16"/>
  <c r="OC15" i="16"/>
  <c r="OH14" i="16"/>
  <c r="PH15" i="16"/>
  <c r="OG17" i="16"/>
  <c r="PB17" i="16"/>
  <c r="OV20" i="16"/>
  <c r="OO25" i="16"/>
  <c r="OW25" i="16"/>
  <c r="PO26" i="16"/>
  <c r="PK27" i="16"/>
  <c r="OB26" i="16"/>
  <c r="NZ27" i="16"/>
  <c r="OP7" i="16"/>
  <c r="OR5" i="16"/>
  <c r="OK11" i="16"/>
  <c r="OM25" i="16"/>
  <c r="PM28" i="16"/>
  <c r="PC12" i="16"/>
  <c r="OL12" i="16"/>
  <c r="OZ17" i="16"/>
  <c r="OJ23" i="16"/>
  <c r="PE24" i="16"/>
  <c r="PD26" i="16"/>
  <c r="OT28" i="16"/>
  <c r="NY27" i="16"/>
  <c r="OQ26" i="16"/>
  <c r="OS27" i="16"/>
  <c r="OE5" i="16"/>
  <c r="PL17" i="16"/>
  <c r="PA28" i="16"/>
  <c r="PF25" i="16"/>
  <c r="PI28" i="16"/>
  <c r="OD26" i="16"/>
  <c r="LB26" i="16"/>
  <c r="LH9" i="16"/>
  <c r="LV11" i="16"/>
  <c r="LR15" i="16"/>
  <c r="MD8" i="16"/>
  <c r="LW15" i="16"/>
  <c r="LX19" i="16"/>
  <c r="MC22" i="16"/>
  <c r="KS26" i="16"/>
  <c r="LG5" i="16"/>
  <c r="KX12" i="16"/>
  <c r="LT25" i="16"/>
  <c r="LK26" i="16"/>
  <c r="LJ10" i="16"/>
  <c r="LQ19" i="16"/>
  <c r="KQ10" i="16"/>
  <c r="LZ5" i="16"/>
  <c r="LM22" i="16"/>
  <c r="KT25" i="16"/>
  <c r="MA25" i="16"/>
  <c r="KU14" i="16"/>
  <c r="KY5" i="16"/>
  <c r="KZ5" i="16"/>
  <c r="KW5" i="16"/>
  <c r="LP17" i="16"/>
  <c r="LI8" i="16"/>
  <c r="LO14" i="16"/>
  <c r="LE28" i="16"/>
  <c r="LF19" i="16"/>
  <c r="LA25" i="16"/>
  <c r="MB25" i="16"/>
  <c r="KV15" i="16"/>
  <c r="LL21" i="16"/>
  <c r="LY26" i="16"/>
  <c r="MF3" i="16"/>
  <c r="MG17" i="16"/>
  <c r="LN19" i="16"/>
  <c r="ME11" i="16"/>
  <c r="LU28" i="16"/>
  <c r="KR26" i="16"/>
  <c r="LC19" i="16"/>
  <c r="LD16" i="16"/>
  <c r="LS12" i="16"/>
  <c r="UI27" i="16"/>
  <c r="TH23" i="16"/>
  <c r="TT19" i="16"/>
  <c r="UK24" i="16"/>
  <c r="UN5" i="16"/>
  <c r="UH24" i="16"/>
  <c r="UC15" i="16"/>
  <c r="UE11" i="16"/>
  <c r="TK19" i="16"/>
  <c r="TY3" i="16"/>
  <c r="SZ26" i="16"/>
  <c r="UF12" i="16"/>
  <c r="TR6" i="16"/>
  <c r="UP6" i="16" s="1"/>
  <c r="ADA6" i="16" s="1"/>
  <c r="TB7" i="16"/>
  <c r="TC12" i="16"/>
  <c r="TJ27" i="16"/>
  <c r="TF16" i="16"/>
  <c r="UL28" i="16"/>
  <c r="TV23" i="16"/>
  <c r="TZ17" i="16"/>
  <c r="TU21" i="16"/>
  <c r="UG23" i="16"/>
  <c r="UJ14" i="16"/>
  <c r="TN25" i="16"/>
  <c r="UM26" i="16"/>
  <c r="TM14" i="16"/>
  <c r="TP20" i="16"/>
  <c r="UA21" i="16"/>
  <c r="TX17" i="16"/>
  <c r="TS11" i="16"/>
  <c r="TD12" i="16"/>
  <c r="TL5" i="16"/>
  <c r="TG10" i="16"/>
  <c r="SY12" i="16"/>
  <c r="TA3" i="16"/>
  <c r="UD28" i="16"/>
  <c r="TI5" i="16"/>
  <c r="UB11" i="16"/>
  <c r="UO12" i="16"/>
  <c r="TW27" i="16"/>
  <c r="TQ25" i="16"/>
  <c r="TE16" i="16"/>
  <c r="TO12" i="16"/>
  <c r="D42" i="11"/>
  <c r="SH26" i="12" a="1"/>
  <c r="SH26" i="12" s="1"/>
  <c r="NJ7" i="12"/>
  <c r="NW7" i="12"/>
  <c r="OA7" i="12"/>
  <c r="NH9" i="12"/>
  <c r="NQ9" i="12"/>
  <c r="NL13" i="12"/>
  <c r="OS13" i="12"/>
  <c r="OK17" i="12"/>
  <c r="NK20" i="12"/>
  <c r="NO20" i="12"/>
  <c r="NT25" i="12"/>
  <c r="NI26" i="12"/>
  <c r="OC26" i="12"/>
  <c r="NX3" i="12"/>
  <c r="ON7" i="12"/>
  <c r="NR9" i="12"/>
  <c r="NV9" i="12"/>
  <c r="OR11" i="12"/>
  <c r="OB15" i="12"/>
  <c r="NY25" i="12"/>
  <c r="OO25" i="12"/>
  <c r="NN26" i="12"/>
  <c r="NZ26" i="12"/>
  <c r="NG10" i="12"/>
  <c r="OL4" i="12"/>
  <c r="OG7" i="12"/>
  <c r="OE9" i="12"/>
  <c r="OU9" i="12"/>
  <c r="OM17" i="12"/>
  <c r="OQ17" i="12"/>
  <c r="NP19" i="12"/>
  <c r="OF19" i="12"/>
  <c r="NM20" i="12"/>
  <c r="OD25" i="12"/>
  <c r="OH25" i="12"/>
  <c r="OP3" i="12"/>
  <c r="NS4" i="12"/>
  <c r="OI12" i="12"/>
  <c r="OJ13" i="12"/>
  <c r="OT15" i="12"/>
  <c r="NU23" i="12"/>
  <c r="KJ12" i="12"/>
  <c r="KT3" i="12"/>
  <c r="KF3" i="12"/>
  <c r="LB3" i="12"/>
  <c r="KR14" i="12"/>
  <c r="KU13" i="12"/>
  <c r="KI24" i="12"/>
  <c r="KV9" i="12"/>
  <c r="LN21" i="12"/>
  <c r="KQ12" i="12"/>
  <c r="LQ17" i="12"/>
  <c r="KY11" i="12"/>
  <c r="KS12" i="12"/>
  <c r="LE12" i="12"/>
  <c r="KM4" i="12"/>
  <c r="LA23" i="12"/>
  <c r="KX17" i="12"/>
  <c r="LL15" i="12"/>
  <c r="KC7" i="12"/>
  <c r="KO12" i="12"/>
  <c r="LK17" i="12"/>
  <c r="KN3" i="12"/>
  <c r="LM8" i="12"/>
  <c r="KH17" i="12"/>
  <c r="KW15" i="12"/>
  <c r="KZ16" i="12"/>
  <c r="LO23" i="12"/>
  <c r="KG16" i="12"/>
  <c r="LP17" i="12"/>
  <c r="KE16" i="12"/>
  <c r="LI4" i="12"/>
  <c r="LH17" i="12"/>
  <c r="KD23" i="12"/>
  <c r="LD8" i="12"/>
  <c r="KL8" i="12"/>
  <c r="LG17" i="12"/>
  <c r="LJ13" i="12"/>
  <c r="KK17" i="12"/>
  <c r="LF12" i="12"/>
  <c r="KP17" i="12"/>
  <c r="LC23" i="12"/>
  <c r="SZ9" i="12" a="1"/>
  <c r="SZ9" i="12" s="1"/>
  <c r="SA23" i="12" a="1"/>
  <c r="SA23" i="12" s="1"/>
  <c r="TE3" i="12" a="1"/>
  <c r="TE3" i="12" s="1"/>
  <c r="SY17" i="12" a="1"/>
  <c r="SY17" i="12" s="1"/>
  <c r="SF10" i="12" a="1"/>
  <c r="SF10" i="12" s="1"/>
  <c r="TC26" i="12" a="1"/>
  <c r="TC26" i="12" s="1"/>
  <c r="SG17" i="12" a="1"/>
  <c r="SG17" i="12" s="1"/>
  <c r="SR23" i="12" a="1"/>
  <c r="SR23" i="12" s="1"/>
  <c r="TH9" i="12" a="1"/>
  <c r="TH9" i="12" s="1"/>
  <c r="SJ8" i="12" a="1"/>
  <c r="SJ8" i="12" s="1"/>
  <c r="TM3" i="12" a="1"/>
  <c r="TM3" i="12" s="1"/>
  <c r="TK13" i="12" a="1"/>
  <c r="TK13" i="12" s="1"/>
  <c r="TA10" i="12" a="1"/>
  <c r="TA10" i="12" s="1"/>
  <c r="TD13" i="12" a="1"/>
  <c r="TD13" i="12" s="1"/>
  <c r="SE7" i="12" a="1"/>
  <c r="SE7" i="12" s="1"/>
  <c r="SO23" i="12" a="1"/>
  <c r="SO23" i="12" s="1"/>
  <c r="SC4" i="12" a="1"/>
  <c r="SC4" i="12" s="1"/>
  <c r="SD25" i="12" a="1"/>
  <c r="SD25" i="12" s="1"/>
  <c r="SL7" i="12" a="1"/>
  <c r="SL7" i="12" s="1"/>
  <c r="SK23" i="12" a="1"/>
  <c r="SK23" i="12" s="1"/>
  <c r="TI26" i="12" a="1"/>
  <c r="TI26" i="12" s="1"/>
  <c r="SU7" i="12" a="1"/>
  <c r="SU7" i="12" s="1"/>
  <c r="SQ11" i="12" a="1"/>
  <c r="SQ11" i="12" s="1"/>
  <c r="TG3" i="12" a="1"/>
  <c r="TG3" i="12" s="1"/>
  <c r="TL14" i="12" a="1"/>
  <c r="TL14" i="12" s="1"/>
  <c r="TJ15" i="12" a="1"/>
  <c r="TJ15" i="12" s="1"/>
  <c r="SW15" i="12" a="1"/>
  <c r="SW15" i="12" s="1"/>
  <c r="SP25" i="12" a="1"/>
  <c r="SP25" i="12" s="1"/>
  <c r="SX15" i="12" a="1"/>
  <c r="SX15" i="12" s="1"/>
  <c r="SM23" i="12" a="1"/>
  <c r="SM23" i="12" s="1"/>
  <c r="TB26" i="12" a="1"/>
  <c r="TB26" i="12" s="1"/>
  <c r="TO7" i="12" a="1"/>
  <c r="TO7" i="12" s="1"/>
  <c r="TN25" i="12" a="1"/>
  <c r="TN25" i="12" s="1"/>
  <c r="SV4" i="12" a="1"/>
  <c r="SV4" i="12" s="1"/>
  <c r="TF17" i="12" a="1"/>
  <c r="TF17" i="12" s="1"/>
  <c r="ST5" i="12" a="1"/>
  <c r="ST5" i="12" s="1"/>
  <c r="TP5" i="12" s="1"/>
  <c r="ABQ5" i="12" s="1"/>
  <c r="SB13" i="12" a="1"/>
  <c r="SB13" i="12" s="1"/>
  <c r="SS13" i="12" a="1"/>
  <c r="SS13" i="12" s="1"/>
  <c r="SI12" i="12" a="1"/>
  <c r="SI12" i="12" s="1"/>
  <c r="SN23" i="12" a="1"/>
  <c r="SN23" i="12" s="1"/>
  <c r="OB19" i="14"/>
  <c r="H18" i="15" s="1"/>
  <c r="I18" i="15"/>
  <c r="OB12" i="14"/>
  <c r="H11" i="15" s="1"/>
  <c r="J11" i="15" s="1"/>
  <c r="I11" i="15"/>
  <c r="I3" i="15"/>
  <c r="OB4" i="14"/>
  <c r="H3" i="15" s="1"/>
  <c r="J3" i="15" s="1"/>
  <c r="TP27" i="12"/>
  <c r="ABQ27" i="12" s="1"/>
  <c r="OB17" i="14"/>
  <c r="H16" i="15" s="1"/>
  <c r="J16" i="15" s="1"/>
  <c r="I16" i="15"/>
  <c r="OB6" i="14"/>
  <c r="H5" i="15" s="1"/>
  <c r="I5" i="15"/>
  <c r="OB16" i="14"/>
  <c r="H15" i="15" s="1"/>
  <c r="J15" i="15" s="1"/>
  <c r="I15" i="15"/>
  <c r="I12" i="15"/>
  <c r="OB13" i="14"/>
  <c r="H12" i="15" s="1"/>
  <c r="OA16" i="18"/>
  <c r="OA17" i="18"/>
  <c r="OA6" i="18"/>
  <c r="OA10" i="18"/>
  <c r="OA20" i="18"/>
  <c r="OA14" i="18"/>
  <c r="OA3" i="18"/>
  <c r="OA8" i="18"/>
  <c r="OA12" i="18"/>
  <c r="OA4" i="18"/>
  <c r="OA5" i="18"/>
  <c r="OA9" i="18"/>
  <c r="OA15" i="18"/>
  <c r="OA11" i="18"/>
  <c r="OA19" i="18"/>
  <c r="OA18" i="18"/>
  <c r="OA13" i="18"/>
  <c r="OA7" i="18"/>
  <c r="OT6" i="17" l="1"/>
  <c r="N5" i="15" s="1"/>
  <c r="P5" i="15" s="1"/>
  <c r="OT19" i="17"/>
  <c r="N18" i="15" s="1"/>
  <c r="P18" i="15" s="1"/>
  <c r="OT17" i="17"/>
  <c r="N16" i="15" s="1"/>
  <c r="P16" i="15" s="1"/>
  <c r="O2" i="15"/>
  <c r="O8" i="15"/>
  <c r="O7" i="15"/>
  <c r="O9" i="15"/>
  <c r="O17" i="15"/>
  <c r="O14" i="15"/>
  <c r="O4" i="15"/>
  <c r="OT4" i="17"/>
  <c r="N3" i="15" s="1"/>
  <c r="P3" i="15" s="1"/>
  <c r="ABS27" i="12"/>
  <c r="J18" i="15"/>
  <c r="J12" i="15"/>
  <c r="J5" i="15"/>
  <c r="J2" i="15"/>
  <c r="J8" i="15"/>
  <c r="O19" i="15"/>
  <c r="OT16" i="17"/>
  <c r="N15" i="15" s="1"/>
  <c r="P15" i="15" s="1"/>
  <c r="O20" i="15"/>
  <c r="ADC6" i="16"/>
  <c r="O11" i="15"/>
  <c r="O12" i="15"/>
  <c r="O6" i="15"/>
  <c r="OT14" i="17"/>
  <c r="N13" i="15" s="1"/>
  <c r="P13" i="15" s="1"/>
  <c r="OT11" i="17"/>
  <c r="N10" i="15" s="1"/>
  <c r="P10" i="15" s="1"/>
  <c r="OB5" i="18"/>
  <c r="Q4" i="15" s="1"/>
  <c r="S4" i="15" s="1"/>
  <c r="R4" i="15"/>
  <c r="R2" i="15"/>
  <c r="OB3" i="18"/>
  <c r="Q2" i="15" s="1"/>
  <c r="S2" i="15" s="1"/>
  <c r="R5" i="15"/>
  <c r="OB6" i="18"/>
  <c r="Q5" i="15" s="1"/>
  <c r="S5" i="15" s="1"/>
  <c r="OH5" i="16"/>
  <c r="OU7" i="16"/>
  <c r="PK3" i="16"/>
  <c r="OM5" i="16"/>
  <c r="OQ5" i="16"/>
  <c r="OV3" i="16"/>
  <c r="PD3" i="16"/>
  <c r="OY11" i="16"/>
  <c r="PH12" i="16"/>
  <c r="PF14" i="16"/>
  <c r="OJ21" i="16"/>
  <c r="PN22" i="16"/>
  <c r="OF25" i="16"/>
  <c r="OR25" i="16"/>
  <c r="OZ25" i="16"/>
  <c r="PI25" i="16"/>
  <c r="OG12" i="16"/>
  <c r="OI14" i="16"/>
  <c r="OS15" i="16"/>
  <c r="PM7" i="16"/>
  <c r="PE12" i="16"/>
  <c r="OL14" i="16"/>
  <c r="PG14" i="16"/>
  <c r="PA21" i="16"/>
  <c r="ON24" i="16"/>
  <c r="NZ7" i="16"/>
  <c r="NY21" i="16"/>
  <c r="OW11" i="16"/>
  <c r="PC17" i="16"/>
  <c r="OO11" i="16"/>
  <c r="PB11" i="16"/>
  <c r="OK7" i="16"/>
  <c r="OX11" i="16"/>
  <c r="OP16" i="16"/>
  <c r="OD14" i="16"/>
  <c r="OB23" i="16"/>
  <c r="PL25" i="16"/>
  <c r="OA25" i="16"/>
  <c r="OE27" i="16"/>
  <c r="OT24" i="16"/>
  <c r="PJ11" i="16"/>
  <c r="PO25" i="16"/>
  <c r="OC28" i="16"/>
  <c r="LY27" i="16"/>
  <c r="LV26" i="16"/>
  <c r="KZ28" i="16"/>
  <c r="MC14" i="16"/>
  <c r="LU8" i="16"/>
  <c r="LZ15" i="16"/>
  <c r="KV25" i="16"/>
  <c r="LF21" i="16"/>
  <c r="LN20" i="16"/>
  <c r="LE21" i="16"/>
  <c r="MA8" i="16"/>
  <c r="LW14" i="16"/>
  <c r="KU28" i="16"/>
  <c r="LB4" i="16"/>
  <c r="LR20" i="16"/>
  <c r="ME3" i="16"/>
  <c r="LP3" i="16"/>
  <c r="KR10" i="16"/>
  <c r="LD10" i="16"/>
  <c r="LA4" i="16"/>
  <c r="LG21" i="16"/>
  <c r="MG26" i="16"/>
  <c r="KW21" i="16"/>
  <c r="LK11" i="16"/>
  <c r="LL19" i="16"/>
  <c r="LI26" i="16"/>
  <c r="LQ28" i="16"/>
  <c r="LX14" i="16"/>
  <c r="MF10" i="16"/>
  <c r="KX21" i="16"/>
  <c r="LT14" i="16"/>
  <c r="LS13" i="16"/>
  <c r="KT15" i="16"/>
  <c r="LM20" i="16"/>
  <c r="LH13" i="16"/>
  <c r="LJ28" i="16"/>
  <c r="KS19" i="16"/>
  <c r="KQ23" i="16"/>
  <c r="LC16" i="16"/>
  <c r="KY24" i="16"/>
  <c r="MB23" i="16"/>
  <c r="MD28" i="16"/>
  <c r="LO16" i="16"/>
  <c r="TV20" i="16"/>
  <c r="TO28" i="16"/>
  <c r="TR14" i="16"/>
  <c r="TG5" i="16"/>
  <c r="TQ12" i="16"/>
  <c r="TD23" i="16"/>
  <c r="UF24" i="16"/>
  <c r="UJ11" i="16"/>
  <c r="UN22" i="16"/>
  <c r="TT27" i="16"/>
  <c r="UO26" i="16"/>
  <c r="TM10" i="16"/>
  <c r="TF25" i="16"/>
  <c r="TC25" i="16"/>
  <c r="UD21" i="16"/>
  <c r="SZ21" i="16"/>
  <c r="UK16" i="16"/>
  <c r="TU26" i="16"/>
  <c r="UI26" i="16"/>
  <c r="TP3" i="16"/>
  <c r="TA26" i="16"/>
  <c r="TY12" i="16"/>
  <c r="TK21" i="16"/>
  <c r="TS12" i="16"/>
  <c r="TW5" i="16"/>
  <c r="TJ16" i="16"/>
  <c r="SY28" i="16"/>
  <c r="TH15" i="16"/>
  <c r="UA26" i="16"/>
  <c r="TN28" i="16"/>
  <c r="TL7" i="16"/>
  <c r="TB23" i="16"/>
  <c r="UM25" i="16"/>
  <c r="UE3" i="16"/>
  <c r="UL12" i="16"/>
  <c r="TX26" i="16"/>
  <c r="UC14" i="16"/>
  <c r="TE5" i="16"/>
  <c r="UH28" i="16"/>
  <c r="TI14" i="16"/>
  <c r="UB17" i="16"/>
  <c r="TZ23" i="16"/>
  <c r="UG22" i="16"/>
  <c r="D43" i="11"/>
  <c r="SH13" i="12" a="1"/>
  <c r="SH13" i="12" s="1"/>
  <c r="NO3" i="12"/>
  <c r="OE3" i="12"/>
  <c r="OQ3" i="12"/>
  <c r="OB4" i="12"/>
  <c r="OF4" i="12"/>
  <c r="OS17" i="12"/>
  <c r="OR20" i="12"/>
  <c r="NJ23" i="12"/>
  <c r="OU23" i="12"/>
  <c r="NP25" i="12"/>
  <c r="ON25" i="12"/>
  <c r="NG16" i="12"/>
  <c r="NI4" i="12"/>
  <c r="NQ4" i="12"/>
  <c r="OC4" i="12"/>
  <c r="OG4" i="12"/>
  <c r="OL9" i="12"/>
  <c r="NT11" i="12"/>
  <c r="NW15" i="12"/>
  <c r="OH17" i="12"/>
  <c r="OI23" i="12"/>
  <c r="NM25" i="12"/>
  <c r="OT25" i="12"/>
  <c r="OO7" i="12"/>
  <c r="OD8" i="12"/>
  <c r="NX10" i="12"/>
  <c r="OJ14" i="12"/>
  <c r="NY20" i="12"/>
  <c r="OP20" i="12"/>
  <c r="NH23" i="12"/>
  <c r="NN3" i="12"/>
  <c r="NR3" i="12"/>
  <c r="NZ3" i="12"/>
  <c r="NK9" i="12"/>
  <c r="NU15" i="12"/>
  <c r="NV20" i="12"/>
  <c r="OM20" i="12"/>
  <c r="OK23" i="12"/>
  <c r="NS25" i="12"/>
  <c r="OA25" i="12"/>
  <c r="NL26" i="12"/>
  <c r="KJ21" i="12"/>
  <c r="LG3" i="12"/>
  <c r="LH15" i="12"/>
  <c r="KT12" i="12"/>
  <c r="LA11" i="12"/>
  <c r="KK24" i="12"/>
  <c r="KL10" i="12"/>
  <c r="LF7" i="12"/>
  <c r="LD26" i="12"/>
  <c r="LE15" i="12"/>
  <c r="KR12" i="12"/>
  <c r="LP4" i="12"/>
  <c r="LM13" i="12"/>
  <c r="LK16" i="12"/>
  <c r="KP23" i="12"/>
  <c r="LJ20" i="12"/>
  <c r="LI7" i="12"/>
  <c r="KV24" i="12"/>
  <c r="LQ11" i="12"/>
  <c r="KW3" i="12"/>
  <c r="KM15" i="12"/>
  <c r="LO15" i="12"/>
  <c r="KU21" i="12"/>
  <c r="KO21" i="12"/>
  <c r="KE25" i="12"/>
  <c r="LC11" i="12"/>
  <c r="KD15" i="12"/>
  <c r="LB9" i="12"/>
  <c r="KN5" i="12"/>
  <c r="KH4" i="12"/>
  <c r="KQ25" i="12"/>
  <c r="KF25" i="12"/>
  <c r="LN20" i="12"/>
  <c r="KZ23" i="12"/>
  <c r="KG17" i="12"/>
  <c r="KC13" i="12"/>
  <c r="KS11" i="12"/>
  <c r="KY26" i="12"/>
  <c r="LL7" i="12"/>
  <c r="KX15" i="12"/>
  <c r="KI17" i="12"/>
  <c r="SG23" i="12" a="1"/>
  <c r="SG23" i="12" s="1"/>
  <c r="SP3" i="12" a="1"/>
  <c r="SP3" i="12" s="1"/>
  <c r="TG17" i="12" a="1"/>
  <c r="TG17" i="12" s="1"/>
  <c r="SD11" i="12" a="1"/>
  <c r="SD11" i="12" s="1"/>
  <c r="SU26" i="12" a="1"/>
  <c r="SU26" i="12" s="1"/>
  <c r="SO4" i="12" a="1"/>
  <c r="SO4" i="12" s="1"/>
  <c r="SS17" i="12" a="1"/>
  <c r="SS17" i="12" s="1"/>
  <c r="TH7" i="12" a="1"/>
  <c r="TH7" i="12" s="1"/>
  <c r="TK8" i="12" a="1"/>
  <c r="TK8" i="12" s="1"/>
  <c r="TM4" i="12" a="1"/>
  <c r="TM4" i="12" s="1"/>
  <c r="ST9" i="12" a="1"/>
  <c r="ST9" i="12" s="1"/>
  <c r="TB8" i="12" a="1"/>
  <c r="TB8" i="12" s="1"/>
  <c r="TF23" i="12" a="1"/>
  <c r="TF23" i="12" s="1"/>
  <c r="TN15" i="12" a="1"/>
  <c r="TN15" i="12" s="1"/>
  <c r="SY3" i="12" a="1"/>
  <c r="SY3" i="12" s="1"/>
  <c r="TE4" i="12" a="1"/>
  <c r="TE4" i="12" s="1"/>
  <c r="TJ11" i="12" a="1"/>
  <c r="TJ11" i="12" s="1"/>
  <c r="TC9" i="12" a="1"/>
  <c r="TC9" i="12" s="1"/>
  <c r="SE12" i="12" a="1"/>
  <c r="SE12" i="12" s="1"/>
  <c r="SR26" i="12" a="1"/>
  <c r="SR26" i="12" s="1"/>
  <c r="SL3" i="12" a="1"/>
  <c r="SL3" i="12" s="1"/>
  <c r="SN26" i="12" a="1"/>
  <c r="SN26" i="12" s="1"/>
  <c r="SQ4" i="12" a="1"/>
  <c r="SQ4" i="12" s="1"/>
  <c r="SV15" i="12" a="1"/>
  <c r="SV15" i="12" s="1"/>
  <c r="SB15" i="12" a="1"/>
  <c r="SB15" i="12" s="1"/>
  <c r="TD15" i="12" a="1"/>
  <c r="TD15" i="12" s="1"/>
  <c r="TO17" i="12" a="1"/>
  <c r="TO17" i="12" s="1"/>
  <c r="SX9" i="12" a="1"/>
  <c r="SX9" i="12" s="1"/>
  <c r="SI4" i="12" a="1"/>
  <c r="SI4" i="12" s="1"/>
  <c r="SW16" i="12" a="1"/>
  <c r="SW16" i="12" s="1"/>
  <c r="SZ12" i="12" a="1"/>
  <c r="SZ12" i="12" s="1"/>
  <c r="TL23" i="12" a="1"/>
  <c r="TL23" i="12" s="1"/>
  <c r="TA4" i="12" a="1"/>
  <c r="TA4" i="12" s="1"/>
  <c r="SA8" i="12" a="1"/>
  <c r="SA8" i="12" s="1"/>
  <c r="SC13" i="12" a="1"/>
  <c r="SC13" i="12" s="1"/>
  <c r="TI15" i="12" a="1"/>
  <c r="TI15" i="12" s="1"/>
  <c r="SJ11" i="12" a="1"/>
  <c r="SJ11" i="12" s="1"/>
  <c r="SK10" i="12" a="1"/>
  <c r="SK10" i="12" s="1"/>
  <c r="SM15" i="12" a="1"/>
  <c r="SM15" i="12" s="1"/>
  <c r="SF26" i="12" a="1"/>
  <c r="SF26" i="12" s="1"/>
  <c r="OB7" i="18"/>
  <c r="Q6" i="15" s="1"/>
  <c r="S6" i="15" s="1"/>
  <c r="R6" i="15"/>
  <c r="OB14" i="18"/>
  <c r="Q13" i="15" s="1"/>
  <c r="S13" i="15" s="1"/>
  <c r="R13" i="15"/>
  <c r="OB17" i="18"/>
  <c r="Q16" i="15" s="1"/>
  <c r="S16" i="15" s="1"/>
  <c r="R16" i="15"/>
  <c r="OB19" i="18"/>
  <c r="Q18" i="15" s="1"/>
  <c r="S18" i="15" s="1"/>
  <c r="R18" i="15"/>
  <c r="R10" i="15"/>
  <c r="OB11" i="18"/>
  <c r="Q10" i="15" s="1"/>
  <c r="S10" i="15" s="1"/>
  <c r="OB15" i="18"/>
  <c r="Q14" i="15" s="1"/>
  <c r="S14" i="15" s="1"/>
  <c r="R14" i="15"/>
  <c r="OB16" i="18"/>
  <c r="Q15" i="15" s="1"/>
  <c r="S15" i="15" s="1"/>
  <c r="R15" i="15"/>
  <c r="OV19" i="12"/>
  <c r="ABR19" i="12" s="1"/>
  <c r="ABS19" i="12" s="1"/>
  <c r="R3" i="15"/>
  <c r="OB4" i="18"/>
  <c r="Q3" i="15" s="1"/>
  <c r="S3" i="15" s="1"/>
  <c r="OB13" i="18"/>
  <c r="Q12" i="15" s="1"/>
  <c r="S12" i="15" s="1"/>
  <c r="R12" i="15"/>
  <c r="OB12" i="18"/>
  <c r="Q11" i="15" s="1"/>
  <c r="S11" i="15" s="1"/>
  <c r="R11" i="15"/>
  <c r="OB20" i="18"/>
  <c r="Q19" i="15" s="1"/>
  <c r="S19" i="15" s="1"/>
  <c r="R19" i="15"/>
  <c r="R17" i="15"/>
  <c r="OB18" i="18"/>
  <c r="Q17" i="15" s="1"/>
  <c r="S17" i="15" s="1"/>
  <c r="OB9" i="18"/>
  <c r="Q8" i="15" s="1"/>
  <c r="S8" i="15" s="1"/>
  <c r="R8" i="15"/>
  <c r="OB8" i="18"/>
  <c r="Q7" i="15" s="1"/>
  <c r="S7" i="15" s="1"/>
  <c r="R7" i="15"/>
  <c r="R9" i="15"/>
  <c r="OB10" i="18"/>
  <c r="Q9" i="15" s="1"/>
  <c r="S9" i="15" s="1"/>
  <c r="UP22" i="16" l="1"/>
  <c r="ADA22" i="16" s="1"/>
  <c r="TP8" i="12"/>
  <c r="ABQ8" i="12" s="1"/>
  <c r="PP4" i="16"/>
  <c r="ADB4" i="16" s="1"/>
  <c r="ADC4" i="16" s="1"/>
  <c r="OT3" i="16"/>
  <c r="PJ3" i="16"/>
  <c r="OP5" i="16"/>
  <c r="OM3" i="16"/>
  <c r="OQ3" i="16"/>
  <c r="OY3" i="16"/>
  <c r="PG3" i="16"/>
  <c r="OI5" i="16"/>
  <c r="ON7" i="16"/>
  <c r="OH11" i="16"/>
  <c r="OZ16" i="16"/>
  <c r="PK23" i="16"/>
  <c r="OK26" i="16"/>
  <c r="OE14" i="16"/>
  <c r="NY16" i="16"/>
  <c r="PL14" i="16"/>
  <c r="OW5" i="16"/>
  <c r="PD11" i="16"/>
  <c r="PI12" i="16"/>
  <c r="PO14" i="16"/>
  <c r="PA16" i="16"/>
  <c r="OG25" i="16"/>
  <c r="OS25" i="16"/>
  <c r="OX26" i="16"/>
  <c r="PF26" i="16"/>
  <c r="PH28" i="16"/>
  <c r="OA3" i="16"/>
  <c r="PM11" i="16"/>
  <c r="OR14" i="16"/>
  <c r="PC25" i="16"/>
  <c r="OD5" i="16"/>
  <c r="OC12" i="16"/>
  <c r="OU12" i="16"/>
  <c r="OF14" i="16"/>
  <c r="OO24" i="16"/>
  <c r="OL25" i="16"/>
  <c r="PB25" i="16"/>
  <c r="OV26" i="16"/>
  <c r="OJ27" i="16"/>
  <c r="PE28" i="16"/>
  <c r="OB3" i="16"/>
  <c r="NZ14" i="16"/>
  <c r="PN27" i="16"/>
  <c r="KX26" i="16"/>
  <c r="KT26" i="16"/>
  <c r="KQ28" i="16"/>
  <c r="MG24" i="16"/>
  <c r="LK8" i="16"/>
  <c r="PP8" i="16" s="1"/>
  <c r="ADB8" i="16" s="1"/>
  <c r="ADC8" i="16" s="1"/>
  <c r="LH16" i="16"/>
  <c r="LV10" i="16"/>
  <c r="LL23" i="16"/>
  <c r="LI5" i="16"/>
  <c r="KS12" i="16"/>
  <c r="LP12" i="16"/>
  <c r="LS11" i="16"/>
  <c r="MA26" i="16"/>
  <c r="LJ11" i="16"/>
  <c r="KY10" i="16"/>
  <c r="MF26" i="16"/>
  <c r="LQ10" i="16"/>
  <c r="LF11" i="16"/>
  <c r="KR16" i="16"/>
  <c r="KW19" i="16"/>
  <c r="LC24" i="16"/>
  <c r="LU11" i="16"/>
  <c r="MB14" i="16"/>
  <c r="LW16" i="16"/>
  <c r="LY22" i="16"/>
  <c r="LX10" i="16"/>
  <c r="MD20" i="16"/>
  <c r="LO24" i="16"/>
  <c r="LA26" i="16"/>
  <c r="MC20" i="16"/>
  <c r="LM21" i="16"/>
  <c r="LD5" i="16"/>
  <c r="LB10" i="16"/>
  <c r="LG28" i="16"/>
  <c r="KV24" i="16"/>
  <c r="LT19" i="16"/>
  <c r="ME25" i="16"/>
  <c r="KZ22" i="16"/>
  <c r="KU21" i="16"/>
  <c r="LE26" i="16"/>
  <c r="LN15" i="16"/>
  <c r="LR10" i="16"/>
  <c r="LZ24" i="16"/>
  <c r="UB25" i="16"/>
  <c r="TL12" i="16"/>
  <c r="TR25" i="16"/>
  <c r="TF26" i="16"/>
  <c r="TZ16" i="16"/>
  <c r="UH19" i="16"/>
  <c r="TV24" i="16"/>
  <c r="UO25" i="16"/>
  <c r="TX24" i="16"/>
  <c r="TH24" i="16"/>
  <c r="UA12" i="16"/>
  <c r="UK20" i="16"/>
  <c r="TP14" i="16"/>
  <c r="TY14" i="16"/>
  <c r="SZ11" i="16"/>
  <c r="UC12" i="16"/>
  <c r="UI28" i="16"/>
  <c r="UL15" i="16"/>
  <c r="TA24" i="16"/>
  <c r="TG25" i="16"/>
  <c r="TC15" i="16"/>
  <c r="TU24" i="16"/>
  <c r="TN3" i="16"/>
  <c r="UE28" i="16"/>
  <c r="TI10" i="16"/>
  <c r="UN16" i="16"/>
  <c r="TS25" i="16"/>
  <c r="TO24" i="16"/>
  <c r="TQ11" i="16"/>
  <c r="UD16" i="16"/>
  <c r="TK16" i="16"/>
  <c r="TE14" i="16"/>
  <c r="TW14" i="16"/>
  <c r="TM11" i="16"/>
  <c r="UM11" i="16"/>
  <c r="TJ28" i="16"/>
  <c r="TD25" i="16"/>
  <c r="UF21" i="16"/>
  <c r="SY10" i="16"/>
  <c r="UJ3" i="16"/>
  <c r="TT28" i="16"/>
  <c r="TB15" i="16"/>
  <c r="UG14" i="16"/>
  <c r="D44" i="11"/>
  <c r="SH17" i="12" a="1"/>
  <c r="SH17" i="12" s="1"/>
  <c r="OM3" i="12"/>
  <c r="NL4" i="12"/>
  <c r="NN15" i="12"/>
  <c r="OU15" i="12"/>
  <c r="OL23" i="12"/>
  <c r="NM26" i="12"/>
  <c r="NP3" i="12"/>
  <c r="OB3" i="12"/>
  <c r="ON3" i="12"/>
  <c r="NU4" i="12"/>
  <c r="OR7" i="12"/>
  <c r="OF15" i="12"/>
  <c r="OJ15" i="12"/>
  <c r="NQ17" i="12"/>
  <c r="NY17" i="12"/>
  <c r="OT17" i="12"/>
  <c r="NI25" i="12"/>
  <c r="NG26" i="12"/>
  <c r="OI26" i="12"/>
  <c r="OP4" i="12"/>
  <c r="NH7" i="12"/>
  <c r="OK7" i="12"/>
  <c r="OO11" i="12"/>
  <c r="OS15" i="12"/>
  <c r="NR17" i="12"/>
  <c r="OE26" i="12"/>
  <c r="NJ3" i="12"/>
  <c r="NO4" i="12"/>
  <c r="NW4" i="12"/>
  <c r="OA4" i="12"/>
  <c r="OQ4" i="12"/>
  <c r="NV7" i="12"/>
  <c r="NZ7" i="12"/>
  <c r="OH11" i="12"/>
  <c r="OG14" i="12"/>
  <c r="OD15" i="12"/>
  <c r="NS17" i="12"/>
  <c r="OC23" i="12"/>
  <c r="NK25" i="12"/>
  <c r="NT26" i="12"/>
  <c r="NX26" i="12"/>
  <c r="KJ4" i="12"/>
  <c r="LH3" i="12"/>
  <c r="LC10" i="12"/>
  <c r="KO4" i="12"/>
  <c r="KN9" i="12"/>
  <c r="KU4" i="12"/>
  <c r="KI26" i="12"/>
  <c r="KL11" i="12"/>
  <c r="LL12" i="12"/>
  <c r="KG12" i="12"/>
  <c r="KF7" i="12"/>
  <c r="LO7" i="12"/>
  <c r="LP15" i="12"/>
  <c r="LN4" i="12"/>
  <c r="LD13" i="12"/>
  <c r="KS15" i="12"/>
  <c r="KM21" i="12"/>
  <c r="KH13" i="12"/>
  <c r="KR3" i="12"/>
  <c r="LE3" i="12"/>
  <c r="KQ3" i="12"/>
  <c r="KX3" i="12"/>
  <c r="KE13" i="12"/>
  <c r="KW7" i="12"/>
  <c r="KK12" i="12"/>
  <c r="KV25" i="12"/>
  <c r="LK4" i="12"/>
  <c r="LM23" i="12"/>
  <c r="LQ12" i="12"/>
  <c r="KP16" i="12"/>
  <c r="KY25" i="12"/>
  <c r="LI17" i="12"/>
  <c r="KZ24" i="12"/>
  <c r="LG12" i="12"/>
  <c r="LB15" i="12"/>
  <c r="KD13" i="12"/>
  <c r="LJ12" i="12"/>
  <c r="KC16" i="12"/>
  <c r="KT21" i="12"/>
  <c r="LA17" i="12"/>
  <c r="LF4" i="12"/>
  <c r="SW25" i="12" a="1"/>
  <c r="SW25" i="12" s="1"/>
  <c r="SE17" i="12" a="1"/>
  <c r="SE17" i="12" s="1"/>
  <c r="SF13" i="12" a="1"/>
  <c r="SF13" i="12" s="1"/>
  <c r="TP13" i="12" s="1"/>
  <c r="ABQ13" i="12" s="1"/>
  <c r="SQ23" i="12" a="1"/>
  <c r="SQ23" i="12" s="1"/>
  <c r="SJ10" i="12" a="1"/>
  <c r="SJ10" i="12" s="1"/>
  <c r="SL26" i="12" a="1"/>
  <c r="SL26" i="12" s="1"/>
  <c r="TA14" i="12" a="1"/>
  <c r="TA14" i="12" s="1"/>
  <c r="TC23" i="12" a="1"/>
  <c r="TC23" i="12" s="1"/>
  <c r="SK4" i="12" a="1"/>
  <c r="SK4" i="12" s="1"/>
  <c r="TM17" i="12" a="1"/>
  <c r="TM17" i="12" s="1"/>
  <c r="SZ23" i="12" a="1"/>
  <c r="SZ23" i="12" s="1"/>
  <c r="SU11" i="12" a="1"/>
  <c r="SU11" i="12" s="1"/>
  <c r="SG7" i="12" a="1"/>
  <c r="SG7" i="12" s="1"/>
  <c r="SD7" i="12" a="1"/>
  <c r="SD7" i="12" s="1"/>
  <c r="SS10" i="12" a="1"/>
  <c r="SS10" i="12" s="1"/>
  <c r="SY4" i="12" a="1"/>
  <c r="SY4" i="12" s="1"/>
  <c r="SC17" i="12" a="1"/>
  <c r="SC17" i="12" s="1"/>
  <c r="TE17" i="12" a="1"/>
  <c r="TE17" i="12" s="1"/>
  <c r="SN15" i="12" a="1"/>
  <c r="SN15" i="12" s="1"/>
  <c r="SO15" i="12" a="1"/>
  <c r="SO15" i="12" s="1"/>
  <c r="SX4" i="12" a="1"/>
  <c r="SX4" i="12" s="1"/>
  <c r="SM4" i="12" a="1"/>
  <c r="SM4" i="12" s="1"/>
  <c r="SA26" i="12" a="1"/>
  <c r="SA26" i="12" s="1"/>
  <c r="SB23" i="12" a="1"/>
  <c r="SB23" i="12" s="1"/>
  <c r="TO9" i="12" a="1"/>
  <c r="TO9" i="12" s="1"/>
  <c r="TB4" i="12" a="1"/>
  <c r="TB4" i="12" s="1"/>
  <c r="TK17" i="12" a="1"/>
  <c r="TK17" i="12" s="1"/>
  <c r="SP4" i="12" a="1"/>
  <c r="SP4" i="12" s="1"/>
  <c r="TF7" i="12" a="1"/>
  <c r="TF7" i="12" s="1"/>
  <c r="SV23" i="12" a="1"/>
  <c r="SV23" i="12" s="1"/>
  <c r="ST26" i="12" a="1"/>
  <c r="ST26" i="12" s="1"/>
  <c r="TJ4" i="12" a="1"/>
  <c r="TJ4" i="12" s="1"/>
  <c r="TL10" i="12" a="1"/>
  <c r="TL10" i="12" s="1"/>
  <c r="SR21" i="12" a="1"/>
  <c r="SR21" i="12" s="1"/>
  <c r="TP21" i="12" s="1"/>
  <c r="ABQ21" i="12" s="1"/>
  <c r="TD14" i="12" a="1"/>
  <c r="TD14" i="12" s="1"/>
  <c r="TI11" i="12" a="1"/>
  <c r="TI11" i="12" s="1"/>
  <c r="SI3" i="12" a="1"/>
  <c r="SI3" i="12" s="1"/>
  <c r="TH23" i="12" a="1"/>
  <c r="TH23" i="12" s="1"/>
  <c r="TG23" i="12" a="1"/>
  <c r="TG23" i="12" s="1"/>
  <c r="TN17" i="12" a="1"/>
  <c r="TN17" i="12" s="1"/>
  <c r="UP10" i="16" l="1"/>
  <c r="ADA10" i="16" s="1"/>
  <c r="TP10" i="12"/>
  <c r="ABQ10" i="12" s="1"/>
  <c r="TP14" i="12"/>
  <c r="ABQ14" i="12" s="1"/>
  <c r="OX3" i="16"/>
  <c r="OF3" i="16"/>
  <c r="OM11" i="16"/>
  <c r="PG11" i="16"/>
  <c r="PK11" i="16"/>
  <c r="OR12" i="16"/>
  <c r="PD12" i="16"/>
  <c r="OP14" i="16"/>
  <c r="PL20" i="16"/>
  <c r="OI24" i="16"/>
  <c r="OE28" i="16"/>
  <c r="NY24" i="16"/>
  <c r="PN7" i="16"/>
  <c r="PF12" i="16"/>
  <c r="ON11" i="16"/>
  <c r="PH11" i="16"/>
  <c r="OO12" i="16"/>
  <c r="OS12" i="16"/>
  <c r="PM12" i="16"/>
  <c r="PC14" i="16"/>
  <c r="OJ20" i="16"/>
  <c r="PJ25" i="16"/>
  <c r="NZ11" i="16"/>
  <c r="OB24" i="16"/>
  <c r="PA11" i="16"/>
  <c r="OH12" i="16"/>
  <c r="OY12" i="16"/>
  <c r="PO12" i="16"/>
  <c r="OL20" i="16"/>
  <c r="OK3" i="16"/>
  <c r="OZ23" i="16"/>
  <c r="OG24" i="16"/>
  <c r="PE14" i="16"/>
  <c r="OT11" i="16"/>
  <c r="OA27" i="16"/>
  <c r="OD12" i="16"/>
  <c r="PI14" i="16"/>
  <c r="PB24" i="16"/>
  <c r="OV27" i="16"/>
  <c r="OQ12" i="16"/>
  <c r="OW27" i="16"/>
  <c r="OC14" i="16"/>
  <c r="OU26" i="16"/>
  <c r="LD28" i="16"/>
  <c r="KZ10" i="16"/>
  <c r="KT14" i="16"/>
  <c r="LU17" i="16"/>
  <c r="KV10" i="16"/>
  <c r="LV16" i="16"/>
  <c r="MD24" i="16"/>
  <c r="MB12" i="16"/>
  <c r="MF16" i="16"/>
  <c r="LQ26" i="16"/>
  <c r="KY19" i="16"/>
  <c r="LC3" i="16"/>
  <c r="MA16" i="16"/>
  <c r="KQ5" i="16"/>
  <c r="PP5" i="16" s="1"/>
  <c r="ADB5" i="16" s="1"/>
  <c r="LZ10" i="16"/>
  <c r="KS14" i="16"/>
  <c r="LH7" i="16"/>
  <c r="LA11" i="16"/>
  <c r="KU26" i="16"/>
  <c r="ME24" i="16"/>
  <c r="KR7" i="16"/>
  <c r="LJ12" i="16"/>
  <c r="LY10" i="16"/>
  <c r="KX24" i="16"/>
  <c r="LF16" i="16"/>
  <c r="LP10" i="16"/>
  <c r="LL11" i="16"/>
  <c r="LI24" i="16"/>
  <c r="LW26" i="16"/>
  <c r="LN3" i="16"/>
  <c r="LS24" i="16"/>
  <c r="LM19" i="16"/>
  <c r="LO11" i="16"/>
  <c r="LK15" i="16"/>
  <c r="MG25" i="16"/>
  <c r="LR28" i="16"/>
  <c r="MC3" i="16"/>
  <c r="LE10" i="16"/>
  <c r="LG26" i="16"/>
  <c r="LX26" i="16"/>
  <c r="LT24" i="16"/>
  <c r="KW28" i="16"/>
  <c r="LB28" i="16"/>
  <c r="UK14" i="16"/>
  <c r="TW11" i="16"/>
  <c r="UB14" i="16"/>
  <c r="TF12" i="16"/>
  <c r="UL20" i="16"/>
  <c r="TK3" i="16"/>
  <c r="TG11" i="16"/>
  <c r="UG27" i="16"/>
  <c r="UP27" i="16" s="1"/>
  <c r="ADA27" i="16" s="1"/>
  <c r="TE28" i="16"/>
  <c r="UN11" i="16"/>
  <c r="UE26" i="16"/>
  <c r="SY24" i="16"/>
  <c r="UM12" i="16"/>
  <c r="TT11" i="16"/>
  <c r="TV12" i="16"/>
  <c r="UJ25" i="16"/>
  <c r="TD5" i="16"/>
  <c r="UA11" i="16"/>
  <c r="UC20" i="16"/>
  <c r="TY21" i="16"/>
  <c r="UO14" i="16"/>
  <c r="TH12" i="16"/>
  <c r="TN11" i="16"/>
  <c r="TP7" i="16"/>
  <c r="TM16" i="16"/>
  <c r="TR12" i="16"/>
  <c r="SZ7" i="16"/>
  <c r="UH15" i="16"/>
  <c r="TJ14" i="16"/>
  <c r="TU19" i="16"/>
  <c r="UP19" i="16" s="1"/>
  <c r="ADA19" i="16" s="1"/>
  <c r="TX3" i="16"/>
  <c r="TL25" i="16"/>
  <c r="TQ26" i="16"/>
  <c r="TI24" i="16"/>
  <c r="TZ12" i="16"/>
  <c r="TS24" i="16"/>
  <c r="UF14" i="16"/>
  <c r="TO11" i="16"/>
  <c r="TA12" i="16"/>
  <c r="UD26" i="16"/>
  <c r="TB24" i="16"/>
  <c r="UI14" i="16"/>
  <c r="TC28" i="16"/>
  <c r="D45" i="11"/>
  <c r="SH23" i="12" a="1"/>
  <c r="SH23" i="12" s="1"/>
  <c r="ON4" i="12"/>
  <c r="OU7" i="12"/>
  <c r="NJ11" i="12"/>
  <c r="NV15" i="12"/>
  <c r="OQ15" i="12"/>
  <c r="OG17" i="12"/>
  <c r="OD23" i="12"/>
  <c r="NY4" i="12"/>
  <c r="OK4" i="12"/>
  <c r="OO4" i="12"/>
  <c r="OS4" i="12"/>
  <c r="NO15" i="12"/>
  <c r="NU17" i="12"/>
  <c r="NH20" i="12"/>
  <c r="NX20" i="12"/>
  <c r="NK23" i="12"/>
  <c r="NS23" i="12"/>
  <c r="NW23" i="12"/>
  <c r="OR23" i="12"/>
  <c r="NR26" i="12"/>
  <c r="OA26" i="12"/>
  <c r="OF26" i="12"/>
  <c r="NI3" i="12"/>
  <c r="OC3" i="12"/>
  <c r="NN4" i="12"/>
  <c r="OT4" i="12"/>
  <c r="NQ7" i="12"/>
  <c r="NT15" i="12"/>
  <c r="NL23" i="12"/>
  <c r="NP23" i="12"/>
  <c r="OB23" i="12"/>
  <c r="OJ23" i="12"/>
  <c r="NG8" i="12"/>
  <c r="OV8" i="12" s="1"/>
  <c r="ABR8" i="12" s="1"/>
  <c r="ABS8" i="12" s="1"/>
  <c r="OE4" i="12"/>
  <c r="OI4" i="12"/>
  <c r="OM4" i="12"/>
  <c r="OL7" i="12"/>
  <c r="OP7" i="12"/>
  <c r="NZ15" i="12"/>
  <c r="OH15" i="12"/>
  <c r="NM23" i="12"/>
  <c r="KJ13" i="12"/>
  <c r="KP3" i="12"/>
  <c r="KG3" i="12"/>
  <c r="KN7" i="12"/>
  <c r="LQ25" i="12"/>
  <c r="LH11" i="12"/>
  <c r="LC12" i="12"/>
  <c r="LD17" i="12"/>
  <c r="LB12" i="12"/>
  <c r="KX25" i="12"/>
  <c r="LM4" i="12"/>
  <c r="KC12" i="12"/>
  <c r="KE15" i="12"/>
  <c r="LL16" i="12"/>
  <c r="LO16" i="12"/>
  <c r="KU23" i="12"/>
  <c r="LI15" i="12"/>
  <c r="LN14" i="12"/>
  <c r="LP16" i="12"/>
  <c r="KW12" i="12"/>
  <c r="KH14" i="12"/>
  <c r="KI4" i="12"/>
  <c r="LJ3" i="12"/>
  <c r="KY3" i="12"/>
  <c r="KZ12" i="12"/>
  <c r="KO17" i="12"/>
  <c r="LF23" i="12"/>
  <c r="LA28" i="12"/>
  <c r="OV28" i="12" s="1"/>
  <c r="ABR28" i="12" s="1"/>
  <c r="ABS28" i="12" s="1"/>
  <c r="KF23" i="12"/>
  <c r="KM10" i="12"/>
  <c r="KV5" i="12"/>
  <c r="OV5" i="12" s="1"/>
  <c r="ABR5" i="12" s="1"/>
  <c r="ABS5" i="12" s="1"/>
  <c r="KK21" i="12"/>
  <c r="KD25" i="12"/>
  <c r="LG25" i="12"/>
  <c r="KT17" i="12"/>
  <c r="KS21" i="12"/>
  <c r="KR9" i="12"/>
  <c r="KQ15" i="12"/>
  <c r="KL13" i="12"/>
  <c r="LK15" i="12"/>
  <c r="LE7" i="12"/>
  <c r="TE7" i="12" a="1"/>
  <c r="TE7" i="12" s="1"/>
  <c r="SF4" i="12" a="1"/>
  <c r="SF4" i="12" s="1"/>
  <c r="TC12" i="12" a="1"/>
  <c r="TC12" i="12" s="1"/>
  <c r="TK4" i="12" a="1"/>
  <c r="TK4" i="12" s="1"/>
  <c r="SB17" i="12" a="1"/>
  <c r="SB17" i="12" s="1"/>
  <c r="SQ15" i="12" a="1"/>
  <c r="SQ15" i="12" s="1"/>
  <c r="TN7" i="12" a="1"/>
  <c r="TN7" i="12" s="1"/>
  <c r="SL9" i="12" a="1"/>
  <c r="SL9" i="12" s="1"/>
  <c r="SZ17" i="12" a="1"/>
  <c r="SZ17" i="12" s="1"/>
  <c r="SC6" i="12" a="1"/>
  <c r="SC6" i="12" s="1"/>
  <c r="TP6" i="12" s="1"/>
  <c r="ABQ6" i="12" s="1"/>
  <c r="SR12" i="12" a="1"/>
  <c r="SR12" i="12" s="1"/>
  <c r="TD23" i="12" a="1"/>
  <c r="TD23" i="12" s="1"/>
  <c r="TF3" i="12" a="1"/>
  <c r="TF3" i="12" s="1"/>
  <c r="SW26" i="12" a="1"/>
  <c r="SW26" i="12" s="1"/>
  <c r="TI25" i="12" a="1"/>
  <c r="TI25" i="12" s="1"/>
  <c r="TB17" i="12" a="1"/>
  <c r="TB17" i="12" s="1"/>
  <c r="SK17" i="12" a="1"/>
  <c r="SK17" i="12" s="1"/>
  <c r="SA16" i="12" a="1"/>
  <c r="SA16" i="12" s="1"/>
  <c r="TP16" i="12" s="1"/>
  <c r="ABQ16" i="12" s="1"/>
  <c r="SO3" i="12" a="1"/>
  <c r="SO3" i="12" s="1"/>
  <c r="SU25" i="12" a="1"/>
  <c r="SU25" i="12" s="1"/>
  <c r="TA17" i="12" a="1"/>
  <c r="TA17" i="12" s="1"/>
  <c r="SY12" i="12" a="1"/>
  <c r="SY12" i="12" s="1"/>
  <c r="SJ23" i="12" a="1"/>
  <c r="SJ23" i="12" s="1"/>
  <c r="TM15" i="12" a="1"/>
  <c r="TM15" i="12" s="1"/>
  <c r="SE25" i="12" a="1"/>
  <c r="SE25" i="12" s="1"/>
  <c r="SP9" i="12" a="1"/>
  <c r="SP9" i="12" s="1"/>
  <c r="SI25" i="12" a="1"/>
  <c r="SI25" i="12" s="1"/>
  <c r="SX25" i="12" a="1"/>
  <c r="SX25" i="12" s="1"/>
  <c r="SM25" i="12" a="1"/>
  <c r="SM25" i="12" s="1"/>
  <c r="TJ7" i="12" a="1"/>
  <c r="TJ7" i="12" s="1"/>
  <c r="SV3" i="12" a="1"/>
  <c r="SV3" i="12" s="1"/>
  <c r="TH3" i="12" a="1"/>
  <c r="TH3" i="12" s="1"/>
  <c r="SD3" i="12" a="1"/>
  <c r="SD3" i="12" s="1"/>
  <c r="TL20" i="12" a="1"/>
  <c r="TL20" i="12" s="1"/>
  <c r="TP20" i="12" s="1"/>
  <c r="ABQ20" i="12" s="1"/>
  <c r="SG26" i="12" a="1"/>
  <c r="SG26" i="12" s="1"/>
  <c r="SS4" i="12" a="1"/>
  <c r="SS4" i="12" s="1"/>
  <c r="TG25" i="12" a="1"/>
  <c r="TG25" i="12" s="1"/>
  <c r="TO15" i="12" a="1"/>
  <c r="TO15" i="12" s="1"/>
  <c r="ST12" i="12" a="1"/>
  <c r="ST12" i="12" s="1"/>
  <c r="SN25" i="12" a="1"/>
  <c r="SN25" i="12" s="1"/>
  <c r="TP26" i="12" l="1"/>
  <c r="ABQ26" i="12" s="1"/>
  <c r="OV20" i="12"/>
  <c r="ABR20" i="12" s="1"/>
  <c r="ABS20" i="12" s="1"/>
  <c r="TP9" i="12"/>
  <c r="ABQ9" i="12" s="1"/>
  <c r="TP12" i="12"/>
  <c r="ABQ12" i="12" s="1"/>
  <c r="OV21" i="12"/>
  <c r="ABR21" i="12" s="1"/>
  <c r="ABS21" i="12" s="1"/>
  <c r="PF3" i="16"/>
  <c r="OU3" i="16"/>
  <c r="OQ11" i="16"/>
  <c r="PB14" i="16"/>
  <c r="OZ20" i="16"/>
  <c r="PL24" i="16"/>
  <c r="OO26" i="16"/>
  <c r="NY12" i="16"/>
  <c r="PE11" i="16"/>
  <c r="OI11" i="16"/>
  <c r="OR11" i="16"/>
  <c r="PA12" i="16"/>
  <c r="OF24" i="16"/>
  <c r="OV24" i="16"/>
  <c r="PD24" i="16"/>
  <c r="PM24" i="16"/>
  <c r="OT26" i="16"/>
  <c r="OD11" i="16"/>
  <c r="OB12" i="16"/>
  <c r="PI11" i="16"/>
  <c r="PJ12" i="16"/>
  <c r="OX12" i="16"/>
  <c r="OY26" i="16"/>
  <c r="OS24" i="16"/>
  <c r="OG11" i="16"/>
  <c r="PK12" i="16"/>
  <c r="OW24" i="16"/>
  <c r="ON26" i="16"/>
  <c r="NZ12" i="16"/>
  <c r="OJ14" i="16"/>
  <c r="OH24" i="16"/>
  <c r="PO24" i="16"/>
  <c r="PG26" i="16"/>
  <c r="OA11" i="16"/>
  <c r="OP11" i="16"/>
  <c r="OK24" i="16"/>
  <c r="PN28" i="16"/>
  <c r="OC24" i="16"/>
  <c r="OM26" i="16"/>
  <c r="OL24" i="16"/>
  <c r="PC20" i="16"/>
  <c r="PH26" i="16"/>
  <c r="OE11" i="16"/>
  <c r="LF26" i="16"/>
  <c r="ME26" i="16"/>
  <c r="LR12" i="16"/>
  <c r="KW11" i="16"/>
  <c r="KT11" i="16"/>
  <c r="LO28" i="16"/>
  <c r="LD24" i="16"/>
  <c r="MF21" i="16"/>
  <c r="LU24" i="16"/>
  <c r="KY13" i="16"/>
  <c r="PP13" i="16" s="1"/>
  <c r="ADB13" i="16" s="1"/>
  <c r="ADC13" i="16" s="1"/>
  <c r="LS16" i="16"/>
  <c r="LI9" i="16"/>
  <c r="PP9" i="16" s="1"/>
  <c r="ADB9" i="16" s="1"/>
  <c r="ADC9" i="16" s="1"/>
  <c r="KU10" i="16"/>
  <c r="LE16" i="16"/>
  <c r="LY21" i="16"/>
  <c r="LP19" i="16"/>
  <c r="LN12" i="16"/>
  <c r="LM28" i="16"/>
  <c r="LL26" i="16"/>
  <c r="KZ21" i="16"/>
  <c r="LV21" i="16"/>
  <c r="LW10" i="16"/>
  <c r="LZ19" i="16"/>
  <c r="KR14" i="16"/>
  <c r="KX14" i="16"/>
  <c r="MD15" i="16"/>
  <c r="LB23" i="16"/>
  <c r="KQ22" i="16"/>
  <c r="PP22" i="16" s="1"/>
  <c r="ADB22" i="16" s="1"/>
  <c r="ADC22" i="16" s="1"/>
  <c r="KS16" i="16"/>
  <c r="LX25" i="16"/>
  <c r="MC28" i="16"/>
  <c r="LC21" i="16"/>
  <c r="LA10" i="16"/>
  <c r="KV23" i="16"/>
  <c r="LG11" i="16"/>
  <c r="LQ21" i="16"/>
  <c r="MB17" i="16"/>
  <c r="MA15" i="16"/>
  <c r="MG14" i="16"/>
  <c r="LT16" i="16"/>
  <c r="LJ24" i="16"/>
  <c r="LH26" i="16"/>
  <c r="LK19" i="16"/>
  <c r="TU28" i="16"/>
  <c r="SY16" i="16"/>
  <c r="TZ20" i="16"/>
  <c r="UP20" i="16" s="1"/>
  <c r="ADA20" i="16" s="1"/>
  <c r="TA16" i="16"/>
  <c r="TL24" i="16"/>
  <c r="TS15" i="16"/>
  <c r="UP15" i="16" s="1"/>
  <c r="ADA15" i="16" s="1"/>
  <c r="UJ12" i="16"/>
  <c r="UF25" i="16"/>
  <c r="TT26" i="16"/>
  <c r="TW24" i="16"/>
  <c r="TG24" i="16"/>
  <c r="UE14" i="16"/>
  <c r="TN26" i="16"/>
  <c r="TI11" i="16"/>
  <c r="TO26" i="16"/>
  <c r="TH5" i="16"/>
  <c r="UA16" i="16"/>
  <c r="UK12" i="16"/>
  <c r="TY26" i="16"/>
  <c r="UM24" i="16"/>
  <c r="TR11" i="16"/>
  <c r="TC14" i="16"/>
  <c r="UH26" i="16"/>
  <c r="TP16" i="16"/>
  <c r="UC17" i="16"/>
  <c r="UO24" i="16"/>
  <c r="TJ24" i="16"/>
  <c r="SZ14" i="16"/>
  <c r="TV3" i="16"/>
  <c r="UI25" i="16"/>
  <c r="TM26" i="16"/>
  <c r="TD17" i="16"/>
  <c r="UD11" i="16"/>
  <c r="TE11" i="16"/>
  <c r="TX14" i="16"/>
  <c r="TK24" i="16"/>
  <c r="UB24" i="16"/>
  <c r="TF14" i="16"/>
  <c r="TQ5" i="16"/>
  <c r="UN21" i="16"/>
  <c r="UP21" i="16" s="1"/>
  <c r="ADA21" i="16" s="1"/>
  <c r="TB26" i="16"/>
  <c r="UL24" i="16"/>
  <c r="UG26" i="16"/>
  <c r="D46" i="11"/>
  <c r="SH4" i="12" a="1"/>
  <c r="SH4" i="12" s="1"/>
  <c r="OA3" i="12"/>
  <c r="OI3" i="12"/>
  <c r="NP4" i="12"/>
  <c r="NP29" i="12" s="1"/>
  <c r="NX4" i="12"/>
  <c r="OR4" i="12"/>
  <c r="OR29" i="12" s="1"/>
  <c r="NR15" i="12"/>
  <c r="NR29" i="12" s="1"/>
  <c r="OE15" i="12"/>
  <c r="OM15" i="12"/>
  <c r="OB17" i="12"/>
  <c r="OB29" i="12" s="1"/>
  <c r="NN23" i="12"/>
  <c r="NN29" i="12" s="1"/>
  <c r="NV23" i="12"/>
  <c r="OQ23" i="12"/>
  <c r="OQ29" i="12" s="1"/>
  <c r="NH25" i="12"/>
  <c r="NH29" i="12" s="1"/>
  <c r="OO26" i="12"/>
  <c r="OO29" i="12" s="1"/>
  <c r="NT3" i="12"/>
  <c r="NT29" i="12" s="1"/>
  <c r="OF3" i="12"/>
  <c r="NK7" i="12"/>
  <c r="NS15" i="12"/>
  <c r="NS29" i="12" s="1"/>
  <c r="ON15" i="12"/>
  <c r="NO23" i="12"/>
  <c r="NO29" i="12" s="1"/>
  <c r="NG7" i="12"/>
  <c r="NG29" i="12" s="1"/>
  <c r="NU3" i="12"/>
  <c r="NU29" i="12" s="1"/>
  <c r="NJ4" i="12"/>
  <c r="NJ29" i="12" s="1"/>
  <c r="NZ4" i="12"/>
  <c r="OD4" i="12"/>
  <c r="OD29" i="12" s="1"/>
  <c r="NL15" i="12"/>
  <c r="NL29" i="12" s="1"/>
  <c r="OC15" i="12"/>
  <c r="OC29" i="12" s="1"/>
  <c r="OK15" i="12"/>
  <c r="OK29" i="12" s="1"/>
  <c r="OS23" i="12"/>
  <c r="OS29" i="12" s="1"/>
  <c r="OU25" i="12"/>
  <c r="OU29" i="12" s="1"/>
  <c r="NM7" i="12"/>
  <c r="OH7" i="12"/>
  <c r="OH29" i="12" s="1"/>
  <c r="OT7" i="12"/>
  <c r="OT29" i="12" s="1"/>
  <c r="OL15" i="12"/>
  <c r="OL29" i="12" s="1"/>
  <c r="OJ17" i="12"/>
  <c r="NI23" i="12"/>
  <c r="NQ23" i="12"/>
  <c r="NY23" i="12"/>
  <c r="NY29" i="12" s="1"/>
  <c r="OG23" i="12"/>
  <c r="OG29" i="12" s="1"/>
  <c r="OP23" i="12"/>
  <c r="NW25" i="12"/>
  <c r="NW29" i="12" s="1"/>
  <c r="KJ17" i="12"/>
  <c r="KJ29" i="12" s="1"/>
  <c r="LO3" i="12"/>
  <c r="LO29" i="12" s="1"/>
  <c r="LF17" i="12"/>
  <c r="KD17" i="12"/>
  <c r="KD29" i="12" s="1"/>
  <c r="KO25" i="12"/>
  <c r="KO29" i="12" s="1"/>
  <c r="LD11" i="12"/>
  <c r="LD29" i="12" s="1"/>
  <c r="LB17" i="12"/>
  <c r="KC25" i="12"/>
  <c r="KZ25" i="12"/>
  <c r="KZ29" i="12" s="1"/>
  <c r="KK25" i="12"/>
  <c r="KK29" i="12" s="1"/>
  <c r="KL4" i="12"/>
  <c r="KL29" i="12" s="1"/>
  <c r="LG15" i="12"/>
  <c r="LG29" i="12" s="1"/>
  <c r="KQ17" i="12"/>
  <c r="KQ29" i="12" s="1"/>
  <c r="KM25" i="12"/>
  <c r="KR7" i="12"/>
  <c r="KP25" i="12"/>
  <c r="KP29" i="12" s="1"/>
  <c r="LA12" i="12"/>
  <c r="KI25" i="12"/>
  <c r="LH25" i="12"/>
  <c r="LH29" i="12" s="1"/>
  <c r="KT25" i="12"/>
  <c r="KV3" i="12"/>
  <c r="LP3" i="12"/>
  <c r="LP29" i="12" s="1"/>
  <c r="KE3" i="12"/>
  <c r="LL23" i="12"/>
  <c r="LC25" i="12"/>
  <c r="LC29" i="12" s="1"/>
  <c r="LJ15" i="12"/>
  <c r="KN15" i="12"/>
  <c r="KN29" i="12" s="1"/>
  <c r="LE25" i="12"/>
  <c r="KF13" i="12"/>
  <c r="LI12" i="12"/>
  <c r="KX12" i="12"/>
  <c r="KX29" i="12" s="1"/>
  <c r="KY16" i="12"/>
  <c r="KY29" i="12" s="1"/>
  <c r="LN10" i="12"/>
  <c r="KG13" i="12"/>
  <c r="LM17" i="12"/>
  <c r="LM29" i="12" s="1"/>
  <c r="KW25" i="12"/>
  <c r="LK25" i="12"/>
  <c r="LK29" i="12" s="1"/>
  <c r="KH23" i="12"/>
  <c r="KH29" i="12" s="1"/>
  <c r="LQ15" i="12"/>
  <c r="KU10" i="12"/>
  <c r="KU29" i="12" s="1"/>
  <c r="KS25" i="12"/>
  <c r="KS29" i="12" s="1"/>
  <c r="TO25" i="12" a="1"/>
  <c r="TO25" i="12" s="1"/>
  <c r="SX23" i="12" a="1"/>
  <c r="SX23" i="12" s="1"/>
  <c r="SM17" i="12" a="1"/>
  <c r="SM17" i="12" s="1"/>
  <c r="SW3" i="12" a="1"/>
  <c r="SW3" i="12" s="1"/>
  <c r="SP23" i="12" a="1"/>
  <c r="SP23" i="12" s="1"/>
  <c r="TF15" i="12" a="1"/>
  <c r="TF15" i="12" s="1"/>
  <c r="TK23" i="12" a="1"/>
  <c r="TK23" i="12" s="1"/>
  <c r="SS23" i="12" a="1"/>
  <c r="SS23" i="12" s="1"/>
  <c r="TG4" i="12" a="1"/>
  <c r="TG4" i="12" s="1"/>
  <c r="TH25" i="12" a="1"/>
  <c r="TH25" i="12" s="1"/>
  <c r="SR4" i="12" a="1"/>
  <c r="SR4" i="12" s="1"/>
  <c r="SE23" i="12" a="1"/>
  <c r="SE23" i="12" s="1"/>
  <c r="SL15" i="12" a="1"/>
  <c r="SL15" i="12" s="1"/>
  <c r="SA7" i="12" a="1"/>
  <c r="SA7" i="12" s="1"/>
  <c r="ST4" i="12" a="1"/>
  <c r="ST4" i="12" s="1"/>
  <c r="SG25" i="12" a="1"/>
  <c r="SG25" i="12" s="1"/>
  <c r="TA23" i="12" a="1"/>
  <c r="TA23" i="12" s="1"/>
  <c r="TB11" i="12" a="1"/>
  <c r="TB11" i="12" s="1"/>
  <c r="SZ15" i="12" a="1"/>
  <c r="SZ15" i="12" s="1"/>
  <c r="SC25" i="12" a="1"/>
  <c r="SC25" i="12" s="1"/>
  <c r="SI15" i="12" a="1"/>
  <c r="SI15" i="12" s="1"/>
  <c r="SQ25" i="12" a="1"/>
  <c r="SQ25" i="12" s="1"/>
  <c r="TE15" i="12" a="1"/>
  <c r="TE15" i="12" s="1"/>
  <c r="SO17" i="12" a="1"/>
  <c r="SO17" i="12" s="1"/>
  <c r="TL4" i="12" a="1"/>
  <c r="TL4" i="12" s="1"/>
  <c r="SU3" i="12" a="1"/>
  <c r="SU3" i="12" s="1"/>
  <c r="SJ4" i="12" a="1"/>
  <c r="SJ4" i="12" s="1"/>
  <c r="SK7" i="12" a="1"/>
  <c r="SK7" i="12" s="1"/>
  <c r="TJ23" i="12" a="1"/>
  <c r="TJ23" i="12" s="1"/>
  <c r="SD23" i="12" a="1"/>
  <c r="SD23" i="12" s="1"/>
  <c r="TN4" i="12" a="1"/>
  <c r="TN4" i="12" s="1"/>
  <c r="SF23" i="12" a="1"/>
  <c r="SF23" i="12" s="1"/>
  <c r="SN3" i="12" a="1"/>
  <c r="SN3" i="12" s="1"/>
  <c r="SV17" i="12" a="1"/>
  <c r="SV17" i="12" s="1"/>
  <c r="SY23" i="12" a="1"/>
  <c r="SY23" i="12" s="1"/>
  <c r="TM23" i="12" a="1"/>
  <c r="TM23" i="12" s="1"/>
  <c r="SB25" i="12" a="1"/>
  <c r="SB25" i="12" s="1"/>
  <c r="TC11" i="12" a="1"/>
  <c r="TC11" i="12" s="1"/>
  <c r="TI4" i="12" a="1"/>
  <c r="TI4" i="12" s="1"/>
  <c r="TD4" i="12" a="1"/>
  <c r="TD4" i="12" s="1"/>
  <c r="PP27" i="16"/>
  <c r="ADB27" i="16" s="1"/>
  <c r="ADC27" i="16" s="1"/>
  <c r="PP3" i="16" l="1"/>
  <c r="ADB3" i="16" s="1"/>
  <c r="UP5" i="16"/>
  <c r="ADA5" i="16" s="1"/>
  <c r="ADC5" i="16" s="1"/>
  <c r="UP17" i="16"/>
  <c r="ADA17" i="16" s="1"/>
  <c r="PP20" i="16"/>
  <c r="ADB20" i="16" s="1"/>
  <c r="ADC20" i="16" s="1"/>
  <c r="UP25" i="16"/>
  <c r="ADA25" i="16" s="1"/>
  <c r="OV10" i="12"/>
  <c r="ABR10" i="12" s="1"/>
  <c r="ABS10" i="12" s="1"/>
  <c r="LN29" i="12"/>
  <c r="OV13" i="12"/>
  <c r="ABR13" i="12" s="1"/>
  <c r="ABS13" i="12" s="1"/>
  <c r="KF29" i="12"/>
  <c r="PP23" i="16"/>
  <c r="ADB23" i="16" s="1"/>
  <c r="PP15" i="16"/>
  <c r="ADB15" i="16" s="1"/>
  <c r="ADC15" i="16" s="1"/>
  <c r="UP16" i="16"/>
  <c r="ADA16" i="16" s="1"/>
  <c r="OQ24" i="16"/>
  <c r="OU24" i="16"/>
  <c r="PC24" i="16"/>
  <c r="OA24" i="16"/>
  <c r="OE26" i="16"/>
  <c r="OF12" i="16"/>
  <c r="PP12" i="16" s="1"/>
  <c r="ADB12" i="16" s="1"/>
  <c r="OJ24" i="16"/>
  <c r="OR24" i="16"/>
  <c r="OZ24" i="16"/>
  <c r="PI24" i="16"/>
  <c r="PF24" i="16"/>
  <c r="PA24" i="16"/>
  <c r="PN11" i="16"/>
  <c r="OD24" i="16"/>
  <c r="OX24" i="16"/>
  <c r="PJ24" i="16"/>
  <c r="PK24" i="16"/>
  <c r="MF28" i="16"/>
  <c r="PP28" i="16" s="1"/>
  <c r="ADB28" i="16" s="1"/>
  <c r="LS26" i="16"/>
  <c r="LM7" i="16"/>
  <c r="PP7" i="16" s="1"/>
  <c r="ADB7" i="16" s="1"/>
  <c r="MA10" i="16"/>
  <c r="PP10" i="16" s="1"/>
  <c r="ADB10" i="16" s="1"/>
  <c r="ADC10" i="16" s="1"/>
  <c r="LX21" i="16"/>
  <c r="LP14" i="16"/>
  <c r="PP14" i="16" s="1"/>
  <c r="ADB14" i="16" s="1"/>
  <c r="MB24" i="16"/>
  <c r="LB16" i="16"/>
  <c r="KV17" i="16"/>
  <c r="PP17" i="16" s="1"/>
  <c r="ADB17" i="16" s="1"/>
  <c r="ADC17" i="16" s="1"/>
  <c r="MC16" i="16"/>
  <c r="LJ25" i="16"/>
  <c r="PP25" i="16" s="1"/>
  <c r="ADB25" i="16" s="1"/>
  <c r="ADC25" i="16" s="1"/>
  <c r="KS11" i="16"/>
  <c r="PP11" i="16" s="1"/>
  <c r="ADB11" i="16" s="1"/>
  <c r="LI21" i="16"/>
  <c r="PP21" i="16" s="1"/>
  <c r="ADB21" i="16" s="1"/>
  <c r="ADC21" i="16" s="1"/>
  <c r="KW26" i="16"/>
  <c r="LR24" i="16"/>
  <c r="LU16" i="16"/>
  <c r="KX16" i="16"/>
  <c r="TJ23" i="16"/>
  <c r="UP23" i="16" s="1"/>
  <c r="ADA23" i="16" s="1"/>
  <c r="TA11" i="16"/>
  <c r="UP11" i="16" s="1"/>
  <c r="ADA11" i="16" s="1"/>
  <c r="TE26" i="16"/>
  <c r="UN28" i="16"/>
  <c r="UP28" i="16" s="1"/>
  <c r="ADA28" i="16" s="1"/>
  <c r="ADC28" i="16" s="1"/>
  <c r="UC24" i="16"/>
  <c r="UI24" i="16"/>
  <c r="TR24" i="16"/>
  <c r="TU7" i="16"/>
  <c r="UP7" i="16" s="1"/>
  <c r="ADA7" i="16" s="1"/>
  <c r="TQ24" i="16"/>
  <c r="TX12" i="16"/>
  <c r="UP12" i="16" s="1"/>
  <c r="ADA12" i="16" s="1"/>
  <c r="UJ24" i="16"/>
  <c r="TF24" i="16"/>
  <c r="UF26" i="16"/>
  <c r="UA24" i="16"/>
  <c r="TZ24" i="16"/>
  <c r="UK3" i="16"/>
  <c r="UP3" i="16" s="1"/>
  <c r="ADA3" i="16" s="1"/>
  <c r="ADC3" i="16" s="1"/>
  <c r="TD24" i="16"/>
  <c r="D47" i="11"/>
  <c r="OJ4" i="12"/>
  <c r="OJ29" i="12" s="1"/>
  <c r="OA15" i="12"/>
  <c r="OA29" i="12" s="1"/>
  <c r="NZ23" i="12"/>
  <c r="NZ29" i="12" s="1"/>
  <c r="NM4" i="12"/>
  <c r="NM29" i="12" s="1"/>
  <c r="NK15" i="12"/>
  <c r="NK29" i="12" s="1"/>
  <c r="NI17" i="12"/>
  <c r="NI29" i="12" s="1"/>
  <c r="OE23" i="12"/>
  <c r="OE29" i="12" s="1"/>
  <c r="OM23" i="12"/>
  <c r="OM29" i="12" s="1"/>
  <c r="NV4" i="12"/>
  <c r="NV29" i="12" s="1"/>
  <c r="OI9" i="12"/>
  <c r="OV9" i="12" s="1"/>
  <c r="ABR9" i="12" s="1"/>
  <c r="ABS9" i="12" s="1"/>
  <c r="NX23" i="12"/>
  <c r="OF23" i="12"/>
  <c r="OF29" i="12" s="1"/>
  <c r="ON23" i="12"/>
  <c r="ON29" i="12" s="1"/>
  <c r="OP25" i="12"/>
  <c r="OP29" i="12" s="1"/>
  <c r="NQ15" i="12"/>
  <c r="NQ29" i="12" s="1"/>
  <c r="KI3" i="12"/>
  <c r="KI29" i="12" s="1"/>
  <c r="LF14" i="12"/>
  <c r="LB7" i="12"/>
  <c r="KT24" i="12"/>
  <c r="LL25" i="12"/>
  <c r="LL29" i="12" s="1"/>
  <c r="LE11" i="12"/>
  <c r="LE29" i="12" s="1"/>
  <c r="LA15" i="12"/>
  <c r="LA29" i="12" s="1"/>
  <c r="LI25" i="12"/>
  <c r="LI29" i="12" s="1"/>
  <c r="KM16" i="12"/>
  <c r="OV16" i="12" s="1"/>
  <c r="ABR16" i="12" s="1"/>
  <c r="ABS16" i="12" s="1"/>
  <c r="KG15" i="12"/>
  <c r="KG29" i="12" s="1"/>
  <c r="LJ25" i="12"/>
  <c r="LJ29" i="12" s="1"/>
  <c r="KE6" i="12"/>
  <c r="OV6" i="12" s="1"/>
  <c r="ABR6" i="12" s="1"/>
  <c r="ABS6" i="12" s="1"/>
  <c r="KR25" i="12"/>
  <c r="KR29" i="12" s="1"/>
  <c r="KW11" i="12"/>
  <c r="KV12" i="12"/>
  <c r="OV12" i="12" s="1"/>
  <c r="ABR12" i="12" s="1"/>
  <c r="ABS12" i="12" s="1"/>
  <c r="TJ25" i="12" a="1"/>
  <c r="TJ25" i="12" s="1"/>
  <c r="TP25" i="12" s="1"/>
  <c r="ABQ25" i="12" s="1"/>
  <c r="SC3" i="12" a="1"/>
  <c r="SC3" i="12" s="1"/>
  <c r="ST3" i="12" a="1"/>
  <c r="ST3" i="12" s="1"/>
  <c r="SG4" i="12" a="1"/>
  <c r="SG4" i="12" s="1"/>
  <c r="TP4" i="12" s="1"/>
  <c r="ABQ4" i="12" s="1"/>
  <c r="SY15" i="12" a="1"/>
  <c r="SY15" i="12" s="1"/>
  <c r="TD17" i="12" a="1"/>
  <c r="TD17" i="12" s="1"/>
  <c r="TP17" i="12" s="1"/>
  <c r="ABQ17" i="12" s="1"/>
  <c r="TC3" i="12" a="1"/>
  <c r="TC3" i="12" s="1"/>
  <c r="TH15" i="12" a="1"/>
  <c r="TH15" i="12" s="1"/>
  <c r="SR3" i="12" a="1"/>
  <c r="SR3" i="12" s="1"/>
  <c r="SP7" i="12" a="1"/>
  <c r="SP7" i="12" s="1"/>
  <c r="TP7" i="12" s="1"/>
  <c r="ABQ7" i="12" s="1"/>
  <c r="SK15" i="12" a="1"/>
  <c r="SK15" i="12" s="1"/>
  <c r="SZ3" i="12" a="1"/>
  <c r="SZ3" i="12" s="1"/>
  <c r="SE15" i="12" a="1"/>
  <c r="SE15" i="12" s="1"/>
  <c r="TG15" i="12" a="1"/>
  <c r="TG15" i="12" s="1"/>
  <c r="SU15" i="12" a="1"/>
  <c r="SU15" i="12" s="1"/>
  <c r="KC29" i="12"/>
  <c r="OV26" i="12"/>
  <c r="ABR26" i="12" s="1"/>
  <c r="ABS26" i="12" s="1"/>
  <c r="TP23" i="12"/>
  <c r="ABQ23" i="12" s="1"/>
  <c r="TP11" i="12"/>
  <c r="ABQ11" i="12" s="1"/>
  <c r="LQ29" i="12"/>
  <c r="UP14" i="16"/>
  <c r="ADA14" i="16" s="1"/>
  <c r="PP19" i="16"/>
  <c r="ADB19" i="16" s="1"/>
  <c r="ADC19" i="16" s="1"/>
  <c r="UP26" i="16" l="1"/>
  <c r="ADA26" i="16" s="1"/>
  <c r="ADC11" i="16"/>
  <c r="PP26" i="16"/>
  <c r="ADB26" i="16" s="1"/>
  <c r="OV4" i="12"/>
  <c r="ABR4" i="12" s="1"/>
  <c r="ABS4" i="12" s="1"/>
  <c r="OV3" i="12"/>
  <c r="ABR3" i="12" s="1"/>
  <c r="ADC7" i="16"/>
  <c r="ADC23" i="16"/>
  <c r="OV23" i="12"/>
  <c r="ABR23" i="12" s="1"/>
  <c r="ABS23" i="12" s="1"/>
  <c r="PP16" i="16"/>
  <c r="ADB16" i="16" s="1"/>
  <c r="ADC16" i="16" s="1"/>
  <c r="NX29" i="12"/>
  <c r="KE29" i="12"/>
  <c r="TP3" i="12"/>
  <c r="ABQ3" i="12" s="1"/>
  <c r="OV25" i="12"/>
  <c r="ABR25" i="12" s="1"/>
  <c r="ABS25" i="12" s="1"/>
  <c r="ADC14" i="16"/>
  <c r="OV11" i="12"/>
  <c r="ABR11" i="12" s="1"/>
  <c r="ABS11" i="12" s="1"/>
  <c r="KW29" i="12"/>
  <c r="LF29" i="12"/>
  <c r="OV14" i="12"/>
  <c r="ABR14" i="12" s="1"/>
  <c r="ABS14" i="12" s="1"/>
  <c r="ADC12" i="16"/>
  <c r="PP24" i="16"/>
  <c r="ADB24" i="16" s="1"/>
  <c r="ADC24" i="16" s="1"/>
  <c r="KV29" i="12"/>
  <c r="TP15" i="12"/>
  <c r="ABQ15" i="12" s="1"/>
  <c r="OV24" i="12"/>
  <c r="ABR24" i="12" s="1"/>
  <c r="ABS24" i="12" s="1"/>
  <c r="KT29" i="12"/>
  <c r="UP24" i="16"/>
  <c r="ADA24" i="16" s="1"/>
  <c r="OV17" i="12"/>
  <c r="ABR17" i="12" s="1"/>
  <c r="ABS17" i="12" s="1"/>
  <c r="OV15" i="12"/>
  <c r="ABR15" i="12" s="1"/>
  <c r="ADC26" i="16"/>
  <c r="LB29" i="12"/>
  <c r="OV7" i="12"/>
  <c r="ABR7" i="12" s="1"/>
  <c r="ABS7" i="12" s="1"/>
  <c r="OI29" i="12"/>
  <c r="KM29" i="12"/>
  <c r="ABS3" i="12" l="1"/>
  <c r="ADG15" i="16"/>
  <c r="ADH15" i="16" s="1"/>
  <c r="K14" i="15" s="1"/>
  <c r="M14" i="15" s="1"/>
  <c r="ADG11" i="16"/>
  <c r="ADG9" i="16"/>
  <c r="ADG24" i="16"/>
  <c r="ADG23" i="16"/>
  <c r="ADG19" i="16"/>
  <c r="ADG7" i="16"/>
  <c r="ADG4" i="16"/>
  <c r="ADG5" i="16"/>
  <c r="ADG6" i="16"/>
  <c r="ADG13" i="16"/>
  <c r="ADG14" i="16"/>
  <c r="ADG28" i="16"/>
  <c r="ABS15" i="12"/>
  <c r="ABW26" i="12" s="1"/>
  <c r="ADG16" i="16"/>
  <c r="ADG22" i="16"/>
  <c r="ADG26" i="16"/>
  <c r="ADG20" i="16"/>
  <c r="ADG18" i="16"/>
  <c r="ADG27" i="16"/>
  <c r="ADG25" i="16"/>
  <c r="ADG21" i="16"/>
  <c r="ADG12" i="16"/>
  <c r="ADG3" i="16"/>
  <c r="ADG10" i="16"/>
  <c r="ADG8" i="16"/>
  <c r="ADG17" i="16"/>
  <c r="L14" i="15" l="1"/>
  <c r="ABX26" i="12"/>
  <c r="B25" i="15" s="1"/>
  <c r="D25" i="15" s="1"/>
  <c r="J45" i="11" s="1"/>
  <c r="C25" i="15"/>
  <c r="L11" i="15"/>
  <c r="ADH12" i="16"/>
  <c r="K11" i="15" s="1"/>
  <c r="M11" i="15" s="1"/>
  <c r="L19" i="15"/>
  <c r="ADH20" i="16"/>
  <c r="K19" i="15" s="1"/>
  <c r="M19" i="15" s="1"/>
  <c r="L9" i="15"/>
  <c r="ADH10" i="16"/>
  <c r="K9" i="15" s="1"/>
  <c r="M9" i="15" s="1"/>
  <c r="ADH25" i="16"/>
  <c r="K24" i="15" s="1"/>
  <c r="M24" i="15" s="1"/>
  <c r="L24" i="15"/>
  <c r="ADH26" i="16"/>
  <c r="K25" i="15" s="1"/>
  <c r="M25" i="15" s="1"/>
  <c r="L25" i="15"/>
  <c r="ADH28" i="16"/>
  <c r="K27" i="15" s="1"/>
  <c r="M27" i="15" s="1"/>
  <c r="L27" i="15"/>
  <c r="L4" i="15"/>
  <c r="ADH5" i="16"/>
  <c r="K4" i="15" s="1"/>
  <c r="M4" i="15" s="1"/>
  <c r="L22" i="15"/>
  <c r="ADH23" i="16"/>
  <c r="K22" i="15" s="1"/>
  <c r="M22" i="15" s="1"/>
  <c r="ABW10" i="12"/>
  <c r="ABW27" i="12"/>
  <c r="ABW5" i="12"/>
  <c r="ABW18" i="12"/>
  <c r="ABW28" i="12"/>
  <c r="ABW4" i="12"/>
  <c r="ABW7" i="12"/>
  <c r="ADH17" i="16"/>
  <c r="K16" i="15" s="1"/>
  <c r="M16" i="15" s="1"/>
  <c r="L16" i="15"/>
  <c r="ADH21" i="16"/>
  <c r="K20" i="15" s="1"/>
  <c r="M20" i="15" s="1"/>
  <c r="L20" i="15"/>
  <c r="ADH3" i="16"/>
  <c r="K2" i="15" s="1"/>
  <c r="M2" i="15" s="1"/>
  <c r="L2" i="15"/>
  <c r="ADH27" i="16"/>
  <c r="K26" i="15" s="1"/>
  <c r="M26" i="15" s="1"/>
  <c r="L26" i="15"/>
  <c r="ADH22" i="16"/>
  <c r="K21" i="15" s="1"/>
  <c r="M21" i="15" s="1"/>
  <c r="L21" i="15"/>
  <c r="L13" i="15"/>
  <c r="ADH14" i="16"/>
  <c r="K13" i="15" s="1"/>
  <c r="M13" i="15" s="1"/>
  <c r="L3" i="15"/>
  <c r="ADH4" i="16"/>
  <c r="K3" i="15" s="1"/>
  <c r="M3" i="15" s="1"/>
  <c r="ADH24" i="16"/>
  <c r="K23" i="15" s="1"/>
  <c r="M23" i="15" s="1"/>
  <c r="L23" i="15"/>
  <c r="ABW15" i="12"/>
  <c r="ABW6" i="12"/>
  <c r="ABW19" i="12"/>
  <c r="ABW12" i="12"/>
  <c r="ABW14" i="12"/>
  <c r="ABW13" i="12"/>
  <c r="ABW24" i="12"/>
  <c r="L17" i="15"/>
  <c r="ADH18" i="16"/>
  <c r="K17" i="15" s="1"/>
  <c r="M17" i="15" s="1"/>
  <c r="ADH16" i="16"/>
  <c r="K15" i="15" s="1"/>
  <c r="M15" i="15" s="1"/>
  <c r="L15" i="15"/>
  <c r="ADH13" i="16"/>
  <c r="K12" i="15" s="1"/>
  <c r="M12" i="15" s="1"/>
  <c r="L12" i="15"/>
  <c r="ADH7" i="16"/>
  <c r="K6" i="15" s="1"/>
  <c r="M6" i="15" s="1"/>
  <c r="L6" i="15"/>
  <c r="ADH9" i="16"/>
  <c r="K8" i="15" s="1"/>
  <c r="M8" i="15" s="1"/>
  <c r="L8" i="15"/>
  <c r="ABW20" i="12"/>
  <c r="ABW22" i="12"/>
  <c r="ABW16" i="12"/>
  <c r="ABW21" i="12"/>
  <c r="ABW11" i="12"/>
  <c r="ABW23" i="12"/>
  <c r="L7" i="15"/>
  <c r="ADH8" i="16"/>
  <c r="K7" i="15" s="1"/>
  <c r="M7" i="15" s="1"/>
  <c r="L5" i="15"/>
  <c r="ADH6" i="16"/>
  <c r="K5" i="15" s="1"/>
  <c r="M5" i="15" s="1"/>
  <c r="L18" i="15"/>
  <c r="ADH19" i="16"/>
  <c r="K18" i="15" s="1"/>
  <c r="M18" i="15" s="1"/>
  <c r="ADH11" i="16"/>
  <c r="K10" i="15" s="1"/>
  <c r="M10" i="15" s="1"/>
  <c r="L10" i="15"/>
  <c r="ABW17" i="12"/>
  <c r="ABW8" i="12"/>
  <c r="ABW9" i="12"/>
  <c r="ABW3" i="12"/>
  <c r="ABW25" i="12"/>
  <c r="I45" i="11" l="1"/>
  <c r="C8" i="15"/>
  <c r="I28" i="11" s="1"/>
  <c r="ABX9" i="12"/>
  <c r="B8" i="15" s="1"/>
  <c r="D8" i="15" s="1"/>
  <c r="J28" i="11" s="1"/>
  <c r="ABX3" i="12"/>
  <c r="B2" i="15" s="1"/>
  <c r="D2" i="15" s="1"/>
  <c r="J22" i="11" s="1"/>
  <c r="C2" i="15"/>
  <c r="I22" i="11" s="1"/>
  <c r="ABX23" i="12"/>
  <c r="B22" i="15" s="1"/>
  <c r="D22" i="15" s="1"/>
  <c r="J42" i="11" s="1"/>
  <c r="C22" i="15"/>
  <c r="I42" i="11" s="1"/>
  <c r="C21" i="15"/>
  <c r="I41" i="11" s="1"/>
  <c r="ABX22" i="12"/>
  <c r="B21" i="15" s="1"/>
  <c r="D21" i="15" s="1"/>
  <c r="J41" i="11" s="1"/>
  <c r="ABX24" i="12"/>
  <c r="B23" i="15" s="1"/>
  <c r="D23" i="15" s="1"/>
  <c r="J43" i="11" s="1"/>
  <c r="C23" i="15"/>
  <c r="I43" i="11" s="1"/>
  <c r="C18" i="15"/>
  <c r="I38" i="11" s="1"/>
  <c r="ABX19" i="12"/>
  <c r="B18" i="15" s="1"/>
  <c r="D18" i="15" s="1"/>
  <c r="J38" i="11" s="1"/>
  <c r="C3" i="15"/>
  <c r="I23" i="11" s="1"/>
  <c r="ABX4" i="12"/>
  <c r="B3" i="15" s="1"/>
  <c r="D3" i="15" s="1"/>
  <c r="J23" i="11" s="1"/>
  <c r="ABX27" i="12"/>
  <c r="B26" i="15" s="1"/>
  <c r="D26" i="15" s="1"/>
  <c r="J46" i="11" s="1"/>
  <c r="C26" i="15"/>
  <c r="I46" i="11" s="1"/>
  <c r="ABX11" i="12"/>
  <c r="B10" i="15" s="1"/>
  <c r="D10" i="15" s="1"/>
  <c r="J30" i="11" s="1"/>
  <c r="C10" i="15"/>
  <c r="I30" i="11" s="1"/>
  <c r="ABX20" i="12"/>
  <c r="B19" i="15" s="1"/>
  <c r="D19" i="15" s="1"/>
  <c r="J39" i="11" s="1"/>
  <c r="C19" i="15"/>
  <c r="I39" i="11" s="1"/>
  <c r="C12" i="15"/>
  <c r="I32" i="11" s="1"/>
  <c r="ABX13" i="12"/>
  <c r="B12" i="15" s="1"/>
  <c r="D12" i="15" s="1"/>
  <c r="J32" i="11" s="1"/>
  <c r="C5" i="15"/>
  <c r="I25" i="11" s="1"/>
  <c r="ABX6" i="12"/>
  <c r="B5" i="15" s="1"/>
  <c r="D5" i="15" s="1"/>
  <c r="J25" i="11" s="1"/>
  <c r="ABX28" i="12"/>
  <c r="B27" i="15" s="1"/>
  <c r="D27" i="15" s="1"/>
  <c r="J47" i="11" s="1"/>
  <c r="C27" i="15"/>
  <c r="I47" i="11" s="1"/>
  <c r="C9" i="15"/>
  <c r="I29" i="11" s="1"/>
  <c r="ABX10" i="12"/>
  <c r="B9" i="15" s="1"/>
  <c r="D9" i="15" s="1"/>
  <c r="J29" i="11" s="1"/>
  <c r="C20" i="15"/>
  <c r="I40" i="11" s="1"/>
  <c r="ABX21" i="12"/>
  <c r="B20" i="15" s="1"/>
  <c r="D20" i="15" s="1"/>
  <c r="J40" i="11" s="1"/>
  <c r="ABX14" i="12"/>
  <c r="B13" i="15" s="1"/>
  <c r="D13" i="15" s="1"/>
  <c r="J33" i="11" s="1"/>
  <c r="C13" i="15"/>
  <c r="I33" i="11" s="1"/>
  <c r="ABX15" i="12"/>
  <c r="B14" i="15" s="1"/>
  <c r="D14" i="15" s="1"/>
  <c r="J34" i="11" s="1"/>
  <c r="C14" i="15"/>
  <c r="I34" i="11" s="1"/>
  <c r="ABX18" i="12"/>
  <c r="B17" i="15" s="1"/>
  <c r="D17" i="15" s="1"/>
  <c r="J37" i="11" s="1"/>
  <c r="C17" i="15"/>
  <c r="I37" i="11" s="1"/>
  <c r="ABX8" i="12"/>
  <c r="B7" i="15" s="1"/>
  <c r="D7" i="15" s="1"/>
  <c r="J27" i="11" s="1"/>
  <c r="C7" i="15"/>
  <c r="I27" i="11" s="1"/>
  <c r="ABX25" i="12"/>
  <c r="B24" i="15" s="1"/>
  <c r="D24" i="15" s="1"/>
  <c r="J44" i="11" s="1"/>
  <c r="C24" i="15"/>
  <c r="I44" i="11" s="1"/>
  <c r="ABX17" i="12"/>
  <c r="B16" i="15" s="1"/>
  <c r="D16" i="15" s="1"/>
  <c r="J36" i="11" s="1"/>
  <c r="C16" i="15"/>
  <c r="I36" i="11" s="1"/>
  <c r="ABX16" i="12"/>
  <c r="B15" i="15" s="1"/>
  <c r="D15" i="15" s="1"/>
  <c r="J35" i="11" s="1"/>
  <c r="C15" i="15"/>
  <c r="I35" i="11" s="1"/>
  <c r="ABX12" i="12"/>
  <c r="B11" i="15" s="1"/>
  <c r="D11" i="15" s="1"/>
  <c r="J31" i="11" s="1"/>
  <c r="C11" i="15"/>
  <c r="I31" i="11" s="1"/>
  <c r="ABX7" i="12"/>
  <c r="B6" i="15" s="1"/>
  <c r="D6" i="15" s="1"/>
  <c r="J26" i="11" s="1"/>
  <c r="C6" i="15"/>
  <c r="I26" i="11" s="1"/>
  <c r="ABX5" i="12"/>
  <c r="B4" i="15" s="1"/>
  <c r="D4" i="15" s="1"/>
  <c r="J24" i="11" s="1"/>
  <c r="C4" i="15"/>
  <c r="I24" i="11" s="1"/>
  <c r="H45" i="11"/>
  <c r="H25" i="11" l="1"/>
  <c r="H38" i="11"/>
  <c r="H32" i="11"/>
  <c r="H23" i="11"/>
  <c r="H28" i="11"/>
  <c r="H22" i="11"/>
  <c r="H40" i="11"/>
  <c r="H29" i="11"/>
  <c r="H41" i="11"/>
  <c r="H26" i="11"/>
  <c r="H35" i="11"/>
  <c r="H44" i="11"/>
  <c r="H37" i="11"/>
  <c r="H33" i="11"/>
  <c r="H39" i="11"/>
  <c r="H46" i="11"/>
  <c r="H24" i="11"/>
  <c r="H31" i="11"/>
  <c r="H36" i="11"/>
  <c r="H27" i="11"/>
  <c r="H34" i="11"/>
  <c r="H47" i="11"/>
  <c r="H30" i="11"/>
  <c r="H43" i="11"/>
  <c r="H42"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<sst xmlns="http://schemas.openxmlformats.org/spreadsheetml/2006/main" count="3976" uniqueCount="140">
  <si>
    <t>ORDEN</t>
  </si>
  <si>
    <t>RANKING</t>
  </si>
  <si>
    <t>PERSONAL</t>
  </si>
  <si>
    <t>Albania</t>
  </si>
  <si>
    <t>Israel</t>
  </si>
  <si>
    <t>Bulgaria</t>
  </si>
  <si>
    <t>Australia</t>
  </si>
  <si>
    <t>Serbia</t>
  </si>
  <si>
    <t>Malta</t>
  </si>
  <si>
    <t>Georgia</t>
  </si>
  <si>
    <t>Austria</t>
  </si>
  <si>
    <t>Armenia</t>
  </si>
  <si>
    <t>Estonia</t>
  </si>
  <si>
    <t>Montenegro</t>
  </si>
  <si>
    <t>San Marino</t>
  </si>
  <si>
    <t>Bélgica</t>
  </si>
  <si>
    <t>Chequia</t>
  </si>
  <si>
    <t>Países Bajos</t>
  </si>
  <si>
    <t>Azerbaiyán</t>
  </si>
  <si>
    <t>Hungría</t>
  </si>
  <si>
    <t>Italia</t>
  </si>
  <si>
    <t>Suecia</t>
  </si>
  <si>
    <t>Alemania</t>
  </si>
  <si>
    <t>Francia</t>
  </si>
  <si>
    <t>Polonia</t>
  </si>
  <si>
    <t>Chipre</t>
  </si>
  <si>
    <t>Lituania</t>
  </si>
  <si>
    <t>Croacia</t>
  </si>
  <si>
    <t>Rusia</t>
  </si>
  <si>
    <t>España</t>
  </si>
  <si>
    <t>Letonia</t>
  </si>
  <si>
    <t>Ucrania</t>
  </si>
  <si>
    <t>Reino Unido</t>
  </si>
  <si>
    <t>CLASIFICACIÓN</t>
  </si>
  <si>
    <t>PAÍS</t>
  </si>
  <si>
    <t>PUNTOS</t>
  </si>
  <si>
    <t>DIFERENCIA</t>
  </si>
  <si>
    <t>MEDALLAS</t>
  </si>
  <si>
    <t>Creado por Jesús Manuel Rodrigo Céspedes para www.eurovision-spain.com</t>
  </si>
  <si>
    <t>Correo de contacto: jesusm@eurovision-spain.com</t>
  </si>
  <si>
    <t>Eurovisión (12, 10, 8…)</t>
  </si>
  <si>
    <t>Portugal</t>
  </si>
  <si>
    <t>AÑO</t>
  </si>
  <si>
    <t>VC AÑO</t>
  </si>
  <si>
    <t>Bielorrusia</t>
  </si>
  <si>
    <t>Moldavia</t>
  </si>
  <si>
    <t>Dinamarca</t>
  </si>
  <si>
    <t>Grecia</t>
  </si>
  <si>
    <t>Noruega</t>
  </si>
  <si>
    <t>Rumanía</t>
  </si>
  <si>
    <t>FÓRMULA 1</t>
  </si>
  <si>
    <t>1) MENÚ DE SELECCIÓN</t>
  </si>
  <si>
    <t>3) RESULTADOS Y COMPARATIVA</t>
  </si>
  <si>
    <t>2) TU SISTEMA ELEGIDO</t>
  </si>
  <si>
    <t>ESC</t>
  </si>
  <si>
    <t>ESCALÓN</t>
  </si>
  <si>
    <t>EXP</t>
  </si>
  <si>
    <t>Finlandia</t>
  </si>
  <si>
    <t>Irlanda</t>
  </si>
  <si>
    <t>Eslovenia</t>
  </si>
  <si>
    <t>Islandia</t>
  </si>
  <si>
    <t>Suiza</t>
  </si>
  <si>
    <t>ORDEN DE ACTUACIÓN</t>
  </si>
  <si>
    <t>SIMULADOR DE VOTACIONES 1.2</t>
  </si>
  <si>
    <t>ESC-10</t>
  </si>
  <si>
    <t>Descubre que habría pasado en las finales de Eurovisión de 2014 a 2018 con otros sistemas de votación.
Para ello selecciona en el menú superior un año (de 2014 a 2018).
Después selecciona un sistema de votación. El que escojas aparecerá en la columna gris de la tabla central.
También puedes introducir tu propio sistema seleccionando en el menú "Personalizado" y escribiendo tus puntos en la columna "Personal".
Ahora observa cómo cambian los resultados en la tabla de la derecha. La columna "Diferencia" indica la variación de puestos con el resultado real.</t>
  </si>
  <si>
    <t>Votan todos los países</t>
  </si>
  <si>
    <t>Televoto + Jurado</t>
  </si>
  <si>
    <t>RESULTADOS</t>
  </si>
  <si>
    <t>VARIABLE</t>
  </si>
  <si>
    <t>VALOR DE CONTROL</t>
  </si>
  <si>
    <t>EVENTO</t>
  </si>
  <si>
    <t>MECÁNICA</t>
  </si>
  <si>
    <t>PUNTUACIÓN</t>
  </si>
  <si>
    <t>PAÍSES</t>
  </si>
  <si>
    <t>QUIEN</t>
  </si>
  <si>
    <t>JURADOS</t>
  </si>
  <si>
    <t>2016-2019 (suma de puntuaciones)</t>
  </si>
  <si>
    <t>2009-2012 (promedio de puntuaciones)</t>
  </si>
  <si>
    <t>2013-2015 (promedio de rankings)</t>
  </si>
  <si>
    <t>TOP12</t>
  </si>
  <si>
    <t>SISTEMA DE PUNTUACIÓN</t>
  </si>
  <si>
    <t>QUIÉN</t>
  </si>
  <si>
    <t>Macedonia del Norte</t>
  </si>
  <si>
    <t>VC MECÁNICA</t>
  </si>
  <si>
    <t>VC PUNTUACIÓN</t>
  </si>
  <si>
    <t>VC PAÍSES</t>
  </si>
  <si>
    <t>VC QUIEN</t>
  </si>
  <si>
    <t>VC JURADOS</t>
  </si>
  <si>
    <t>Rótulos de fila</t>
  </si>
  <si>
    <t>JUR</t>
  </si>
  <si>
    <t>A</t>
  </si>
  <si>
    <t>B</t>
  </si>
  <si>
    <t>C</t>
  </si>
  <si>
    <t>D</t>
  </si>
  <si>
    <t>E</t>
  </si>
  <si>
    <t>JUR RANK</t>
  </si>
  <si>
    <t>JUR PROM</t>
  </si>
  <si>
    <t>TEL RANK</t>
  </si>
  <si>
    <t>JUR PUN</t>
  </si>
  <si>
    <t>TEL PUN</t>
  </si>
  <si>
    <t>MIX RANK</t>
  </si>
  <si>
    <t>RANK MIX</t>
  </si>
  <si>
    <t>PUN MIX</t>
  </si>
  <si>
    <t>JUR-12</t>
  </si>
  <si>
    <t>TEL-12</t>
  </si>
  <si>
    <t>MIX PUN</t>
  </si>
  <si>
    <t>2019 Final</t>
  </si>
  <si>
    <t>2019 Semifinal 1</t>
  </si>
  <si>
    <t>2019 FINAL</t>
  </si>
  <si>
    <t>2019 SF1</t>
  </si>
  <si>
    <t xml:space="preserve"> </t>
  </si>
  <si>
    <t>2019 Semifinal 2</t>
  </si>
  <si>
    <t>2018 Final</t>
  </si>
  <si>
    <t>Etiquetas de fila</t>
  </si>
  <si>
    <t>2019 SF2</t>
  </si>
  <si>
    <t>2018 FINAL</t>
  </si>
  <si>
    <t>2018 SF1</t>
  </si>
  <si>
    <t>2018 SF2</t>
  </si>
  <si>
    <t>2018 Semifinal 1</t>
  </si>
  <si>
    <t>2018 Semifinal 2</t>
  </si>
  <si>
    <t>Lineal (hasta 2017)</t>
  </si>
  <si>
    <t>(1) Evento:</t>
  </si>
  <si>
    <t>(2) Mecánica de votación:</t>
  </si>
  <si>
    <t>(3) Sistema de puntuación:</t>
  </si>
  <si>
    <t>(4) Qué países votan:</t>
  </si>
  <si>
    <t>(5) Televoto, jurado o ambos:</t>
  </si>
  <si>
    <t>(6) Tipo de jurados:</t>
  </si>
  <si>
    <t>A - MENÚ DE SELECCIÓN</t>
  </si>
  <si>
    <t>C - RESULTADOS Y COMPARATIVA</t>
  </si>
  <si>
    <t>Creado por Jesús Manuel Rodrigo Céspedes</t>
  </si>
  <si>
    <t>Nº PARTICIPANTES</t>
  </si>
  <si>
    <t>Descubre que habría pasado con los resultados de Eurovisión probando a cambiar diferentes aspectos. En el menú de la derecha puedes elegir:
(1) Evento
(2) Mecánica de votación
(3) Sistema de puntuación
(4) Televoto, jurado o ambos
(5) Qué países votan
(6) Jurados lineales o exponenciales
También puedes introducir tu propio sistema de puntuación seleccionando en el apartado (A.3) "Personalizado" y escribiendo tus puntos en la columna "Personal" de la sección B.
Ahora observa cómo cambia el marcador en la sección C de RESULTADOS. La columna "Diferencia" indica la variación de puestos con el resultado real.</t>
  </si>
  <si>
    <t>POSICIÓN</t>
  </si>
  <si>
    <t>ESCVERSO 4.0</t>
  </si>
  <si>
    <t>VARIACIÓN</t>
  </si>
  <si>
    <t>B - TU SISTEMA DE PUNTUACIÓN ELEGIDO</t>
  </si>
  <si>
    <t>MOTOCICLISMO</t>
  </si>
  <si>
    <t>EXPONENCIAL</t>
  </si>
  <si>
    <t>PERSONALIZADO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</si>
</sst>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0;0"/>
  </numFmts>
  <fonts count="15"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2"/>
      <name val="Calibri"/>
      <family val="2"/>
      <scheme val="minor"/>
    </font>
    <font>
      <sz val="12"/>
      <color theme="1"/>
      <name val="Calibri"/>
      <family val="2"/>
      <scheme val="minor"/>
    </font>
    <font>
      <b/>
      <sz val="12"/>
      <color theme="0"/>
      <name val="Calibri"/>
      <family val="2"/>
      <scheme val="minor"/>
    </font>
    <font>
      <b/>
      <sz val="11"/>
      <color theme="0"/>
      <name val="Calibri"/>
      <family val="2"/>
      <scheme val="minor"/>
    </font>
    <font>
      <b/>
      <sz val="18"/>
      <name val="Calibri"/>
      <family val="2"/>
      <scheme val="minor"/>
    </font>
    <font>
      <b/>
      <sz val="12"/>
      <name val="Calibri"/>
      <family val="2"/>
      <scheme val="minor"/>
    </font>
    <font>
      <i/>
      <sz val="11"/>
      <color theme="1"/>
      <name val="Calibri"/>
      <family val="2"/>
      <scheme val="minor"/>
    </font>
    <font>
      <sz val="11"/>
      <color rgb="FFFF0000"/>
      <name val="Calibri"/>
      <family val="2"/>
      <scheme val="minor"/>
    </font>
    <font>
      <sz val="11"/>
      <name val="Calibri"/>
      <family val="2"/>
      <scheme val="minor"/>
    </font>
    <font>
      <b/>
      <sz val="18"/>
      <name val="Bahnschrift"/>
      <family val="2"/>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7030A0"/>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99"/>
        <bgColor indexed="64"/>
      </patternFill>
    </fill>
    <fill>
      <patternFill patternType="solid">
        <fgColor rgb="FF92D05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00B0F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xf numFmtId="164" fontId="2" fillId="0" borderId="0" applyFont="0" applyFill="0" applyBorder="0" applyAlignment="0" applyProtection="0"/>
  </cellStyleXfs>
  <cellXfs count="178">
    <xf numFmtId="0" fontId="0" fillId="0" borderId="0" xfId="0"/>
    <xf numFmtId="0" fontId="0" fillId="0" borderId="0" xfId="0" applyProtection="1"/>
    <xf numFmtId="0" fontId="7" fillId="6" borderId="1" xfId="0" applyFont="1" applyFill="1" applyBorder="1" applyAlignment="1" applyProtection="1">
      <alignment horizontal="center"/>
    </xf>
    <xf numFmtId="0" fontId="7" fillId="5" borderId="4" xfId="0" applyFont="1" applyFill="1" applyBorder="1" applyAlignment="1" applyProtection="1">
      <alignment horizontal="center"/>
    </xf>
    <xf numFmtId="0" fontId="7" fillId="8" borderId="3" xfId="0" applyFont="1" applyFill="1" applyBorder="1" applyAlignment="1" applyProtection="1">
      <alignment horizontal="center"/>
    </xf>
    <xf numFmtId="0" fontId="7" fillId="9" borderId="1" xfId="0" applyFont="1" applyFill="1" applyBorder="1" applyAlignment="1" applyProtection="1">
      <alignment horizontal="center"/>
    </xf>
    <xf numFmtId="165" fontId="4" fillId="7" borderId="8" xfId="2" applyNumberFormat="1" applyFont="1" applyFill="1" applyBorder="1" applyProtection="1"/>
    <xf numFmtId="165" fontId="4" fillId="7" borderId="9" xfId="2" applyNumberFormat="1" applyFont="1" applyFill="1" applyBorder="1" applyProtection="1"/>
    <xf numFmtId="0" fontId="0" fillId="0" borderId="0" xfId="0" applyAlignment="1">
      <alignment horizontal="center"/>
    </xf>
    <xf numFmtId="0" fontId="0" fillId="0" borderId="11" xfId="0" applyFill="1" applyBorder="1" applyProtection="1"/>
    <xf numFmtId="0" fontId="0" fillId="0" borderId="11" xfId="0" applyBorder="1" applyProtection="1"/>
    <xf numFmtId="0" fontId="0" fillId="0" borderId="13" xfId="0" applyBorder="1" applyProtection="1"/>
    <xf numFmtId="0" fontId="0" fillId="0" borderId="10" xfId="0" applyFill="1" applyBorder="1" applyProtection="1"/>
    <xf numFmtId="0" fontId="0" fillId="0" borderId="0" xfId="0" applyFill="1" applyBorder="1" applyProtection="1"/>
    <xf numFmtId="0" fontId="0" fillId="0" borderId="0" xfId="0" applyBorder="1" applyProtection="1"/>
    <xf numFmtId="0" fontId="0" fillId="0" borderId="5" xfId="0" applyBorder="1" applyProtection="1"/>
    <xf numFmtId="0" fontId="8" fillId="0" borderId="0" xfId="0" applyFont="1" applyFill="1" applyBorder="1" applyProtection="1"/>
    <xf numFmtId="0" fontId="3" fillId="0" borderId="0" xfId="0" applyFont="1" applyFill="1" applyBorder="1" applyProtection="1"/>
    <xf numFmtId="0" fontId="0" fillId="0" borderId="10" xfId="0" applyBorder="1" applyProtection="1"/>
    <xf numFmtId="0" fontId="0" fillId="0" borderId="14" xfId="0" applyBorder="1" applyProtection="1"/>
    <xf numFmtId="0" fontId="0" fillId="0" borderId="6" xfId="0" applyBorder="1" applyProtection="1"/>
    <xf numFmtId="0" fontId="0" fillId="0" borderId="7" xfId="0" applyBorder="1" applyProtection="1"/>
    <xf numFmtId="0" fontId="7" fillId="11" borderId="1" xfId="0" applyFont="1" applyFill="1" applyBorder="1" applyAlignment="1" applyProtection="1">
      <alignment horizontal="center"/>
    </xf>
    <xf numFmtId="0" fontId="4" fillId="0" borderId="0" xfId="0" applyFont="1" applyAlignment="1">
      <alignment horizontal="center" vertical="center" wrapText="1"/>
    </xf>
    <xf numFmtId="0" fontId="0" fillId="0" borderId="5" xfId="0" applyBorder="1"/>
    <xf numFmtId="0" fontId="0" fillId="0" borderId="7" xfId="0" applyBorder="1"/>
    <xf numFmtId="0" fontId="7" fillId="11" borderId="4"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7" fillId="9" borderId="4" xfId="0" applyFont="1" applyFill="1" applyBorder="1" applyAlignment="1">
      <alignment horizontal="center" vertical="center" wrapText="1"/>
    </xf>
    <xf numFmtId="0" fontId="0" fillId="0" borderId="0" xfId="0" applyBorder="1"/>
    <xf numFmtId="0" fontId="0" fillId="0" borderId="0" xfId="0" applyFill="1" applyBorder="1"/>
    <xf numFmtId="0" fontId="0" fillId="0" borderId="6" xfId="0" applyBorder="1"/>
    <xf numFmtId="0" fontId="0" fillId="0" borderId="13" xfId="0" applyBorder="1" applyAlignment="1">
      <alignment horizontal="center"/>
    </xf>
    <xf numFmtId="0" fontId="7" fillId="8" borderId="4" xfId="0" applyFont="1" applyFill="1" applyBorder="1" applyAlignment="1">
      <alignment horizontal="center" vertical="center" wrapText="1"/>
    </xf>
    <xf numFmtId="0" fontId="4" fillId="3" borderId="1" xfId="0" applyFont="1" applyFill="1" applyBorder="1" applyAlignment="1" applyProtection="1">
      <alignment horizontal="center"/>
      <protection hidden="1"/>
    </xf>
    <xf numFmtId="0" fontId="6" fillId="3" borderId="15" xfId="0" applyNumberFormat="1" applyFont="1" applyFill="1" applyBorder="1" applyAlignment="1" applyProtection="1">
      <alignment horizontal="center"/>
      <protection hidden="1"/>
    </xf>
    <xf numFmtId="0" fontId="6" fillId="3" borderId="8" xfId="0" applyNumberFormat="1" applyFont="1" applyFill="1" applyBorder="1" applyAlignment="1" applyProtection="1">
      <alignment horizontal="center"/>
      <protection hidden="1"/>
    </xf>
    <xf numFmtId="0" fontId="6" fillId="3" borderId="9" xfId="0" applyNumberFormat="1" applyFont="1" applyFill="1" applyBorder="1" applyAlignment="1" applyProtection="1">
      <alignment horizontal="center"/>
      <protection hidden="1"/>
    </xf>
    <xf numFmtId="0" fontId="5" fillId="2" borderId="5" xfId="0" applyFont="1" applyFill="1" applyBorder="1" applyAlignment="1" applyProtection="1">
      <alignment horizontal="center" vertical="center"/>
      <protection locked="0" hidden="1"/>
    </xf>
    <xf numFmtId="0" fontId="5" fillId="2" borderId="7" xfId="0" applyFont="1" applyFill="1" applyBorder="1" applyAlignment="1" applyProtection="1">
      <alignment horizontal="center" vertical="center"/>
      <protection locked="0" hidden="1"/>
    </xf>
    <xf numFmtId="165" fontId="4" fillId="13" borderId="8" xfId="2" applyNumberFormat="1" applyFont="1" applyFill="1" applyBorder="1" applyProtection="1">
      <protection hidden="1"/>
    </xf>
    <xf numFmtId="0" fontId="6" fillId="2" borderId="0" xfId="0" applyFont="1" applyFill="1" applyBorder="1" applyProtection="1">
      <protection hidden="1"/>
    </xf>
    <xf numFmtId="0" fontId="6" fillId="2" borderId="0" xfId="0" applyNumberFormat="1" applyFont="1" applyFill="1" applyBorder="1" applyProtection="1">
      <protection hidden="1"/>
    </xf>
    <xf numFmtId="0" fontId="6" fillId="12" borderId="8" xfId="0" applyFont="1" applyFill="1" applyBorder="1" applyAlignment="1" applyProtection="1">
      <alignment horizontal="center"/>
      <protection hidden="1"/>
    </xf>
    <xf numFmtId="165" fontId="4" fillId="13" borderId="9" xfId="2" applyNumberFormat="1" applyFont="1" applyFill="1" applyBorder="1" applyProtection="1">
      <protection hidden="1"/>
    </xf>
    <xf numFmtId="0" fontId="6" fillId="2" borderId="6" xfId="0" applyFont="1" applyFill="1" applyBorder="1" applyProtection="1">
      <protection hidden="1"/>
    </xf>
    <xf numFmtId="0" fontId="6" fillId="2" borderId="6" xfId="0" applyNumberFormat="1" applyFont="1" applyFill="1" applyBorder="1" applyProtection="1">
      <protection hidden="1"/>
    </xf>
    <xf numFmtId="0" fontId="6" fillId="12" borderId="9" xfId="0" applyFont="1" applyFill="1" applyBorder="1" applyAlignment="1" applyProtection="1">
      <alignment horizontal="center"/>
      <protection hidden="1"/>
    </xf>
    <xf numFmtId="0" fontId="0" fillId="0" borderId="11" xfId="0" applyFill="1" applyBorder="1" applyProtection="1">
      <protection hidden="1"/>
    </xf>
    <xf numFmtId="0" fontId="8" fillId="0" borderId="0" xfId="0" applyFont="1" applyFill="1" applyBorder="1" applyProtection="1">
      <protection hidden="1"/>
    </xf>
    <xf numFmtId="0" fontId="0" fillId="0" borderId="11" xfId="0" applyBorder="1" applyProtection="1">
      <protection hidden="1"/>
    </xf>
    <xf numFmtId="0" fontId="0" fillId="0" borderId="0" xfId="0" applyProtection="1">
      <protection hidden="1"/>
    </xf>
    <xf numFmtId="0" fontId="0" fillId="0" borderId="10" xfId="0" applyFill="1" applyBorder="1" applyProtection="1">
      <protection hidden="1"/>
    </xf>
    <xf numFmtId="0" fontId="0" fillId="0" borderId="0" xfId="0" applyFill="1" applyBorder="1" applyProtection="1">
      <protection hidden="1"/>
    </xf>
    <xf numFmtId="0" fontId="0" fillId="0" borderId="0" xfId="0" applyBorder="1" applyProtection="1">
      <protection hidden="1"/>
    </xf>
    <xf numFmtId="0" fontId="3" fillId="16" borderId="2" xfId="0" applyFont="1" applyFill="1" applyBorder="1" applyProtection="1">
      <protection hidden="1"/>
    </xf>
    <xf numFmtId="0" fontId="0" fillId="16" borderId="3" xfId="0" applyFill="1" applyBorder="1" applyProtection="1">
      <protection hidden="1"/>
    </xf>
    <xf numFmtId="0" fontId="0" fillId="16" borderId="4" xfId="0" applyFill="1" applyBorder="1" applyProtection="1">
      <protection hidden="1"/>
    </xf>
    <xf numFmtId="0" fontId="7" fillId="6" borderId="1" xfId="0" applyFont="1" applyFill="1" applyBorder="1" applyAlignment="1" applyProtection="1">
      <alignment horizontal="center"/>
      <protection hidden="1"/>
    </xf>
    <xf numFmtId="0" fontId="7" fillId="5" borderId="4" xfId="0" applyFont="1" applyFill="1" applyBorder="1" applyAlignment="1" applyProtection="1">
      <alignment horizontal="center"/>
      <protection hidden="1"/>
    </xf>
    <xf numFmtId="0" fontId="7" fillId="11" borderId="1" xfId="0" applyFont="1" applyFill="1" applyBorder="1" applyAlignment="1" applyProtection="1">
      <alignment horizontal="center"/>
      <protection hidden="1"/>
    </xf>
    <xf numFmtId="165" fontId="4" fillId="7" borderId="8" xfId="2" applyNumberFormat="1" applyFont="1" applyFill="1" applyBorder="1" applyProtection="1">
      <protection hidden="1"/>
    </xf>
    <xf numFmtId="0" fontId="3" fillId="0" borderId="0" xfId="0" applyFont="1" applyFill="1" applyBorder="1" applyProtection="1">
      <protection hidden="1"/>
    </xf>
    <xf numFmtId="165" fontId="4" fillId="7" borderId="9" xfId="2" applyNumberFormat="1" applyFont="1" applyFill="1" applyBorder="1" applyProtection="1">
      <protection hidden="1"/>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7" fillId="9" borderId="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13" xfId="0" applyFont="1" applyFill="1" applyBorder="1" applyAlignment="1">
      <alignment horizontal="center" vertical="center" wrapText="1"/>
    </xf>
    <xf numFmtId="0" fontId="0" fillId="0" borderId="5" xfId="0" applyFill="1" applyBorder="1" applyAlignment="1">
      <alignment horizontal="center"/>
    </xf>
    <xf numFmtId="0" fontId="10" fillId="10" borderId="2" xfId="0" applyFont="1" applyFill="1" applyBorder="1" applyAlignment="1">
      <alignment horizontal="center" vertical="center" wrapText="1"/>
    </xf>
    <xf numFmtId="0" fontId="10" fillId="10" borderId="4" xfId="0" applyFont="1" applyFill="1" applyBorder="1" applyAlignment="1">
      <alignment horizontal="center" vertical="center" wrapText="1"/>
    </xf>
    <xf numFmtId="0" fontId="10" fillId="16" borderId="1" xfId="0" applyFont="1" applyFill="1" applyBorder="1" applyAlignment="1" applyProtection="1">
      <alignment horizontal="center" vertical="center"/>
    </xf>
    <xf numFmtId="0" fontId="10" fillId="16" borderId="3" xfId="0" applyFont="1" applyFill="1" applyBorder="1" applyAlignment="1" applyProtection="1">
      <alignment horizontal="center" vertical="center"/>
    </xf>
    <xf numFmtId="0" fontId="10" fillId="16" borderId="4" xfId="0" applyFont="1" applyFill="1" applyBorder="1" applyAlignment="1" applyProtection="1">
      <alignment horizontal="center" vertical="center"/>
    </xf>
    <xf numFmtId="165" fontId="4" fillId="16" borderId="8" xfId="2" applyNumberFormat="1" applyFont="1" applyFill="1" applyBorder="1" applyProtection="1"/>
    <xf numFmtId="165" fontId="4" fillId="16" borderId="9" xfId="2" applyNumberFormat="1" applyFont="1" applyFill="1" applyBorder="1" applyProtection="1"/>
    <xf numFmtId="0" fontId="10" fillId="0" borderId="1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10" fillId="17" borderId="2" xfId="0" applyFont="1" applyFill="1" applyBorder="1" applyAlignment="1">
      <alignment horizontal="center" vertical="center"/>
    </xf>
    <xf numFmtId="0" fontId="10" fillId="17" borderId="4"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3" fillId="0" borderId="12" xfId="0" applyFont="1" applyFill="1" applyBorder="1"/>
    <xf numFmtId="0" fontId="3" fillId="0" borderId="14" xfId="0" applyFont="1" applyFill="1" applyBorder="1"/>
    <xf numFmtId="0" fontId="3" fillId="0" borderId="10" xfId="0" applyFont="1" applyFill="1" applyBorder="1"/>
    <xf numFmtId="0" fontId="3" fillId="0" borderId="12" xfId="0" applyFont="1" applyFill="1" applyBorder="1" applyAlignment="1">
      <alignment horizontal="left"/>
    </xf>
    <xf numFmtId="0" fontId="3" fillId="0" borderId="10" xfId="0" applyFont="1" applyFill="1" applyBorder="1" applyAlignment="1">
      <alignment horizontal="left"/>
    </xf>
    <xf numFmtId="0" fontId="3" fillId="0" borderId="14" xfId="0" applyFont="1" applyFill="1" applyBorder="1" applyAlignment="1">
      <alignment horizontal="left"/>
    </xf>
    <xf numFmtId="0" fontId="3" fillId="0" borderId="0" xfId="0" applyFont="1" applyFill="1"/>
    <xf numFmtId="0" fontId="3" fillId="0" borderId="10" xfId="0" applyFont="1" applyBorder="1"/>
    <xf numFmtId="0" fontId="3" fillId="0" borderId="14" xfId="0" applyFont="1" applyBorder="1"/>
    <xf numFmtId="0" fontId="10" fillId="18" borderId="1" xfId="0" applyFont="1" applyFill="1" applyBorder="1" applyAlignment="1" applyProtection="1">
      <alignment horizontal="center" vertical="center" wrapText="1"/>
    </xf>
    <xf numFmtId="0" fontId="10" fillId="18" borderId="3" xfId="0" applyFont="1" applyFill="1" applyBorder="1" applyAlignment="1">
      <alignment horizontal="center" vertical="center"/>
    </xf>
    <xf numFmtId="0" fontId="10" fillId="18" borderId="4" xfId="0" applyFont="1" applyFill="1" applyBorder="1" applyAlignment="1">
      <alignment horizontal="center" vertical="center"/>
    </xf>
    <xf numFmtId="0" fontId="7" fillId="15" borderId="1" xfId="0" applyFont="1" applyFill="1" applyBorder="1" applyAlignment="1" applyProtection="1">
      <alignment horizontal="center" vertical="center" wrapText="1"/>
    </xf>
    <xf numFmtId="0" fontId="7" fillId="15" borderId="3" xfId="0" applyFont="1" applyFill="1" applyBorder="1" applyAlignment="1">
      <alignment horizontal="center" vertical="center"/>
    </xf>
    <xf numFmtId="0" fontId="7" fillId="15" borderId="4" xfId="0" applyFont="1" applyFill="1" applyBorder="1" applyAlignment="1">
      <alignment horizontal="center" vertical="center"/>
    </xf>
    <xf numFmtId="0" fontId="4" fillId="19" borderId="8" xfId="0" applyFont="1" applyFill="1" applyBorder="1" applyAlignment="1">
      <alignment horizontal="center"/>
    </xf>
    <xf numFmtId="0" fontId="4" fillId="19" borderId="9" xfId="0" applyFont="1" applyFill="1" applyBorder="1" applyAlignment="1">
      <alignment horizontal="center"/>
    </xf>
    <xf numFmtId="0" fontId="4" fillId="20" borderId="8" xfId="0" applyFont="1" applyFill="1" applyBorder="1" applyAlignment="1">
      <alignment horizontal="center"/>
    </xf>
    <xf numFmtId="0" fontId="4" fillId="20" borderId="9" xfId="0" applyFont="1" applyFill="1" applyBorder="1" applyAlignment="1">
      <alignment horizontal="center"/>
    </xf>
    <xf numFmtId="0" fontId="8" fillId="9" borderId="12" xfId="0" applyFont="1" applyFill="1" applyBorder="1" applyAlignment="1">
      <alignment horizontal="center" vertical="center"/>
    </xf>
    <xf numFmtId="0" fontId="0" fillId="0" borderId="13" xfId="0" applyBorder="1" applyAlignment="1">
      <alignment horizontal="center" vertical="center"/>
    </xf>
    <xf numFmtId="0" fontId="3" fillId="14" borderId="10" xfId="0" applyFont="1" applyFill="1" applyBorder="1" applyAlignment="1">
      <alignment horizontal="center" vertical="center"/>
    </xf>
    <xf numFmtId="0" fontId="0" fillId="0" borderId="5" xfId="0" applyBorder="1" applyAlignment="1">
      <alignment horizontal="center" vertical="center"/>
    </xf>
    <xf numFmtId="0" fontId="3" fillId="10" borderId="10" xfId="0" applyFont="1" applyFill="1" applyBorder="1" applyAlignment="1">
      <alignment horizontal="center" vertical="center"/>
    </xf>
    <xf numFmtId="0" fontId="3" fillId="17" borderId="10" xfId="0" applyFont="1" applyFill="1" applyBorder="1" applyAlignment="1">
      <alignment horizontal="center" vertical="center"/>
    </xf>
    <xf numFmtId="0" fontId="8" fillId="11" borderId="10" xfId="0" applyFont="1" applyFill="1" applyBorder="1" applyAlignment="1">
      <alignment horizontal="center" vertical="center"/>
    </xf>
    <xf numFmtId="0" fontId="8" fillId="8" borderId="14" xfId="0" applyFont="1" applyFill="1" applyBorder="1" applyAlignment="1">
      <alignment horizontal="center" vertical="center"/>
    </xf>
    <xf numFmtId="0" fontId="0" fillId="0" borderId="7" xfId="0" applyBorder="1" applyAlignment="1">
      <alignment horizontal="center" vertical="center"/>
    </xf>
    <xf numFmtId="0" fontId="11" fillId="0" borderId="0" xfId="0" applyFont="1"/>
    <xf numFmtId="0" fontId="12" fillId="0" borderId="0" xfId="0" applyFont="1"/>
    <xf numFmtId="0" fontId="0" fillId="7" borderId="0" xfId="0" applyFill="1" applyAlignment="1">
      <alignment horizontal="center" vertical="center"/>
    </xf>
    <xf numFmtId="0" fontId="3" fillId="10" borderId="0" xfId="0" applyFont="1" applyFill="1" applyAlignment="1">
      <alignment horizontal="center" vertical="center"/>
    </xf>
    <xf numFmtId="0" fontId="0" fillId="24" borderId="0" xfId="0" applyFill="1" applyAlignment="1">
      <alignment horizontal="center" vertical="center"/>
    </xf>
    <xf numFmtId="0" fontId="0" fillId="22" borderId="0" xfId="0" applyFill="1" applyAlignment="1">
      <alignment horizontal="center" vertical="center"/>
    </xf>
    <xf numFmtId="0" fontId="0" fillId="23" borderId="0" xfId="0" applyFill="1" applyAlignment="1">
      <alignment horizontal="center" vertical="center"/>
    </xf>
    <xf numFmtId="0" fontId="0" fillId="13" borderId="0" xfId="0" applyFill="1" applyAlignment="1">
      <alignment horizontal="center" vertical="center"/>
    </xf>
    <xf numFmtId="0" fontId="0" fillId="21" borderId="0" xfId="0" applyFill="1" applyAlignment="1">
      <alignment horizontal="center" vertical="center"/>
    </xf>
    <xf numFmtId="0" fontId="3" fillId="17" borderId="0" xfId="0" applyFont="1" applyFill="1" applyAlignment="1">
      <alignment horizontal="center"/>
    </xf>
    <xf numFmtId="0" fontId="3" fillId="25" borderId="0" xfId="0" applyFont="1" applyFill="1" applyAlignment="1">
      <alignment horizontal="center"/>
    </xf>
    <xf numFmtId="0" fontId="3" fillId="0" borderId="10" xfId="0" applyFont="1" applyBorder="1" applyAlignment="1">
      <alignment horizontal="left"/>
    </xf>
    <xf numFmtId="165" fontId="4" fillId="13" borderId="10" xfId="2" applyNumberFormat="1" applyFont="1" applyFill="1" applyBorder="1" applyProtection="1">
      <protection hidden="1"/>
    </xf>
    <xf numFmtId="165" fontId="4" fillId="13" borderId="14" xfId="2" applyNumberFormat="1" applyFont="1" applyFill="1" applyBorder="1" applyProtection="1">
      <protection hidden="1"/>
    </xf>
    <xf numFmtId="0" fontId="13" fillId="0" borderId="0" xfId="0" applyFont="1"/>
    <xf numFmtId="2" fontId="5" fillId="0" borderId="8"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16" borderId="2" xfId="0" applyFont="1" applyFill="1" applyBorder="1" applyAlignment="1" applyProtection="1">
      <alignment horizontal="center" vertical="center"/>
    </xf>
    <xf numFmtId="1" fontId="5" fillId="0" borderId="13" xfId="0" applyNumberFormat="1" applyFont="1" applyFill="1" applyBorder="1" applyAlignment="1" applyProtection="1">
      <alignment horizontal="center" vertical="center"/>
    </xf>
    <xf numFmtId="1" fontId="5" fillId="0" borderId="5"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center" vertical="center"/>
    </xf>
    <xf numFmtId="0" fontId="6" fillId="2" borderId="10" xfId="0" applyFont="1" applyFill="1" applyBorder="1" applyProtection="1">
      <protection hidden="1"/>
    </xf>
    <xf numFmtId="0" fontId="6" fillId="2" borderId="14" xfId="0" applyFont="1" applyFill="1" applyBorder="1" applyProtection="1">
      <protection hidden="1"/>
    </xf>
    <xf numFmtId="166" fontId="6" fillId="12" borderId="8" xfId="0" applyNumberFormat="1" applyFont="1" applyFill="1" applyBorder="1" applyAlignment="1" applyProtection="1">
      <alignment horizontal="center"/>
      <protection hidden="1"/>
    </xf>
    <xf numFmtId="166" fontId="6" fillId="12" borderId="9" xfId="0" applyNumberFormat="1" applyFont="1" applyFill="1" applyBorder="1" applyAlignment="1" applyProtection="1">
      <alignment horizontal="center"/>
      <protection hidden="1"/>
    </xf>
    <xf numFmtId="0" fontId="7" fillId="8" borderId="2" xfId="0" applyFont="1" applyFill="1" applyBorder="1" applyAlignment="1" applyProtection="1">
      <alignment horizontal="center"/>
      <protection hidden="1"/>
    </xf>
    <xf numFmtId="0" fontId="7" fillId="8" borderId="3" xfId="0" applyFont="1" applyFill="1" applyBorder="1" applyAlignment="1" applyProtection="1">
      <alignment horizontal="center"/>
      <protection hidden="1"/>
    </xf>
    <xf numFmtId="0" fontId="7" fillId="9" borderId="1" xfId="0" applyFont="1" applyFill="1" applyBorder="1" applyAlignment="1" applyProtection="1">
      <alignment horizontal="center"/>
      <protection hidden="1"/>
    </xf>
    <xf numFmtId="0" fontId="3" fillId="10" borderId="2" xfId="0" applyFont="1" applyFill="1" applyBorder="1" applyAlignment="1" applyProtection="1">
      <alignment horizontal="center" vertical="center"/>
      <protection hidden="1"/>
    </xf>
    <xf numFmtId="0" fontId="3" fillId="10" borderId="3"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4" fillId="2" borderId="4" xfId="0" applyFont="1" applyFill="1" applyBorder="1" applyAlignment="1" applyProtection="1">
      <alignment horizontal="center" vertical="center"/>
      <protection hidden="1"/>
    </xf>
    <xf numFmtId="0" fontId="3" fillId="2" borderId="12" xfId="0" applyFont="1" applyFill="1" applyBorder="1" applyAlignment="1" applyProtection="1">
      <alignment horizontal="left" vertical="top" wrapText="1"/>
      <protection hidden="1"/>
    </xf>
    <xf numFmtId="0" fontId="3" fillId="2" borderId="11" xfId="0" applyFont="1" applyFill="1" applyBorder="1" applyAlignment="1" applyProtection="1">
      <alignment horizontal="left" vertical="top" wrapText="1"/>
      <protection hidden="1"/>
    </xf>
    <xf numFmtId="0" fontId="3" fillId="2" borderId="13" xfId="0" applyFont="1" applyFill="1" applyBorder="1" applyAlignment="1" applyProtection="1">
      <alignment horizontal="left" vertical="top" wrapText="1"/>
      <protection hidden="1"/>
    </xf>
    <xf numFmtId="0" fontId="3" fillId="2" borderId="10" xfId="0" applyFont="1" applyFill="1" applyBorder="1" applyAlignment="1" applyProtection="1">
      <alignment horizontal="left" vertical="top" wrapText="1"/>
      <protection hidden="1"/>
    </xf>
    <xf numFmtId="0" fontId="3" fillId="2" borderId="0" xfId="0" applyFont="1" applyFill="1" applyBorder="1" applyAlignment="1" applyProtection="1">
      <alignment horizontal="left" vertical="top" wrapText="1"/>
      <protection hidden="1"/>
    </xf>
    <xf numFmtId="0" fontId="3" fillId="2" borderId="5" xfId="0" applyFont="1" applyFill="1" applyBorder="1" applyAlignment="1" applyProtection="1">
      <alignment horizontal="left" vertical="top" wrapText="1"/>
      <protection hidden="1"/>
    </xf>
    <xf numFmtId="0" fontId="3" fillId="2" borderId="14" xfId="0" applyFont="1" applyFill="1" applyBorder="1" applyAlignment="1" applyProtection="1">
      <alignment horizontal="left" vertical="top" wrapText="1"/>
      <protection hidden="1"/>
    </xf>
    <xf numFmtId="0" fontId="3" fillId="2" borderId="6" xfId="0" applyFont="1" applyFill="1" applyBorder="1" applyAlignment="1" applyProtection="1">
      <alignment horizontal="left" vertical="top" wrapText="1"/>
      <protection hidden="1"/>
    </xf>
    <xf numFmtId="0" fontId="3" fillId="2" borderId="7" xfId="0" applyFont="1" applyFill="1" applyBorder="1" applyAlignment="1" applyProtection="1">
      <alignment horizontal="left" vertical="top" wrapText="1"/>
      <protection hidden="1"/>
    </xf>
    <xf numFmtId="0" fontId="4" fillId="2" borderId="12" xfId="0" applyFont="1" applyFill="1" applyBorder="1" applyAlignment="1" applyProtection="1">
      <alignment horizontal="center" vertical="top" wrapText="1"/>
    </xf>
    <xf numFmtId="0" fontId="4" fillId="2" borderId="11" xfId="0" applyFont="1" applyFill="1" applyBorder="1" applyAlignment="1" applyProtection="1">
      <alignment horizontal="center" vertical="top" wrapText="1"/>
    </xf>
    <xf numFmtId="0" fontId="4" fillId="2" borderId="13" xfId="0" applyFont="1" applyFill="1" applyBorder="1" applyAlignment="1" applyProtection="1">
      <alignment horizontal="center" vertical="top" wrapText="1"/>
    </xf>
    <xf numFmtId="0" fontId="4" fillId="2" borderId="10" xfId="0" applyFont="1" applyFill="1" applyBorder="1" applyAlignment="1" applyProtection="1">
      <alignment horizontal="center" vertical="top" wrapText="1"/>
    </xf>
    <xf numFmtId="0" fontId="4" fillId="2" borderId="0" xfId="0" applyFont="1" applyFill="1" applyBorder="1" applyAlignment="1" applyProtection="1">
      <alignment horizontal="center" vertical="top" wrapText="1"/>
    </xf>
    <xf numFmtId="0" fontId="4" fillId="2" borderId="5" xfId="0" applyFont="1" applyFill="1" applyBorder="1" applyAlignment="1" applyProtection="1">
      <alignment horizontal="center" vertical="top" wrapText="1"/>
    </xf>
    <xf numFmtId="0" fontId="4" fillId="2" borderId="14" xfId="0" applyFont="1" applyFill="1" applyBorder="1" applyAlignment="1" applyProtection="1">
      <alignment horizontal="center" vertical="top" wrapText="1"/>
    </xf>
    <xf numFmtId="0" fontId="4" fillId="2" borderId="6" xfId="0" applyFont="1" applyFill="1" applyBorder="1" applyAlignment="1" applyProtection="1">
      <alignment horizontal="center" vertical="top" wrapText="1"/>
    </xf>
    <xf numFmtId="0" fontId="4" fillId="2" borderId="7" xfId="0" applyFont="1" applyFill="1" applyBorder="1" applyAlignment="1" applyProtection="1">
      <alignment horizontal="center" vertical="top" wrapText="1"/>
    </xf>
    <xf numFmtId="0" fontId="3" fillId="10" borderId="2"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3" fillId="10" borderId="4"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2" fontId="5" fillId="0" borderId="15" xfId="0" applyNumberFormat="1" applyFont="1" applyFill="1" applyBorder="1" applyAlignment="1" applyProtection="1">
      <alignment horizontal="center" vertical="center"/>
    </xf>
    <xf numFmtId="2" fontId="5" fillId="0" borderId="9" xfId="0" applyNumberFormat="1" applyFont="1" applyFill="1" applyBorder="1" applyAlignment="1" applyProtection="1">
      <alignment horizontal="center" vertical="center"/>
    </xf>
  </cellXfs>
  <cellStyles count="3">
    <cellStyle name="Millares" xfId="2" builtinId="3"/>
    <cellStyle name="Normal" xfId="0" builtinId="0"/>
    <cellStyle name="Normal 2" xfId="1" xr:uid="{00000000-0005-0000-0000-000002000000}"/>
  </cellStyles>
  <dxfs count="1">
    <dxf>
      <font>
        <color theme="0"/>
      </font>
    </dxf>
  </dxfs>
  <tableStyles count="0" defaultTableStyle="TableStyleMedium2" defaultPivotStyle="PivotStyleLight16"/>
  <colors>
    <mruColors>
      <color rgb="FFFFFF99"/>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Drop" dropLines="10" dropStyle="combo" dx="22" fmlaLink="'Tablas auxiliares'!$C$4" fmlaRange="'Tablas auxiliares'!$L$2:$L$11" sel="1" val="0"/>
</file>

<file path=xl/ctrlProps/ctrlProp10.xml><?xml version="1.0" encoding="utf-8"?>
<formControlPr xmlns="http://schemas.microsoft.com/office/spreadsheetml/2009/9/main" objectType="Drop" dropLines="3" dropStyle="combo" dx="22" fmlaLink="#REF!" fmlaRange="'Tablas auxiliares'!$AD$2:$AD$4" sel="1" val="0"/>
</file>

<file path=xl/ctrlProps/ctrlProp2.xml><?xml version="1.0" encoding="utf-8"?>
<formControlPr xmlns="http://schemas.microsoft.com/office/spreadsheetml/2009/9/main" objectType="Drop" dropLines="6" dropStyle="combo" dx="16" fmlaLink="'Tablas auxiliares'!$C$2" fmlaRange="'Tablas auxiliares'!$F$2:$G$7" sel="1" val="0"/>
</file>

<file path=xl/ctrlProps/ctrlProp3.xml><?xml version="1.0" encoding="utf-8"?>
<formControlPr xmlns="http://schemas.microsoft.com/office/spreadsheetml/2009/9/main" objectType="Drop" dropLines="2" dropStyle="combo" dx="22" fmlaLink="'Tablas auxiliares'!$C$5" fmlaRange="'Tablas auxiliares'!$AA$2:$AA$3" sel="1" val="0"/>
</file>

<file path=xl/ctrlProps/ctrlProp4.xml><?xml version="1.0" encoding="utf-8"?>
<formControlPr xmlns="http://schemas.microsoft.com/office/spreadsheetml/2009/9/main" objectType="Drop" dropLines="3" dropStyle="combo" dx="22" fmlaLink="'Tablas auxiliares'!$C$6" fmlaRange="'Tablas auxiliares'!$AD$2:$AD$4" sel="1" val="0"/>
</file>

<file path=xl/ctrlProps/ctrlProp5.xml><?xml version="1.0" encoding="utf-8"?>
<formControlPr xmlns="http://schemas.microsoft.com/office/spreadsheetml/2009/9/main" objectType="Drop" dropLines="3" dropStyle="combo" dx="16" fmlaLink="'Tablas auxiliares'!$C$3" fmlaRange="'Tablas auxiliares'!$I$2:$I$4" sel="3" val="0"/>
</file>

<file path=xl/ctrlProps/ctrlProp6.xml><?xml version="1.0" encoding="utf-8"?>
<formControlPr xmlns="http://schemas.microsoft.com/office/spreadsheetml/2009/9/main" objectType="Drop" dropLines="2" dropStyle="combo" dx="16" fmlaLink="'Tablas auxiliares'!$C$7" fmlaRange="'Tablas auxiliares'!$AG$2:$AG$3" sel="2" val="0"/>
</file>

<file path=xl/ctrlProps/ctrlProp7.xml><?xml version="1.0" encoding="utf-8"?>
<formControlPr xmlns="http://schemas.microsoft.com/office/spreadsheetml/2009/9/main" objectType="Drop" dropLines="10" dropStyle="combo" dx="22" fmlaLink="#REF!" fmlaRange="'Tablas auxiliares'!$L$2:$L$11" sel="1" val="0"/>
</file>

<file path=xl/ctrlProps/ctrlProp8.xml><?xml version="1.0" encoding="utf-8"?>
<formControlPr xmlns="http://schemas.microsoft.com/office/spreadsheetml/2009/9/main" objectType="Drop" dropStyle="combo" dx="16" fmlaLink="#REF!" fmlaRange="'Tablas auxiliares'!$F$4:$F$7" sel="1" val="0"/>
</file>

<file path=xl/ctrlProps/ctrlProp9.xml><?xml version="1.0" encoding="utf-8"?>
<formControlPr xmlns="http://schemas.microsoft.com/office/spreadsheetml/2009/9/main" objectType="Drop" dropLines="2" dropStyle="combo" dx="22" fmlaLink="#REF!" fmlaRange="'Tablas auxiliares'!$AA$2:$AA$3"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10</xdr:row>
          <xdr:rowOff>200025</xdr:rowOff>
        </xdr:to>
        <xdr:sp macro="" textlink="">
          <xdr:nvSpPr>
            <xdr:cNvPr id="16385" name="Lista desplegable 7"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13</xdr:col>
          <xdr:colOff>0</xdr:colOff>
          <xdr:row>6</xdr:row>
          <xdr:rowOff>200025</xdr:rowOff>
        </xdr:to>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13</xdr:col>
          <xdr:colOff>0</xdr:colOff>
          <xdr:row>12</xdr:row>
          <xdr:rowOff>200025</xdr:rowOff>
        </xdr:to>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13</xdr:col>
          <xdr:colOff>0</xdr:colOff>
          <xdr:row>14</xdr:row>
          <xdr:rowOff>200025</xdr:rowOff>
        </xdr:to>
        <xdr:sp macro="" textlink="">
          <xdr:nvSpPr>
            <xdr:cNvPr id="16388" name="Drop Down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13</xdr:col>
          <xdr:colOff>0</xdr:colOff>
          <xdr:row>8</xdr:row>
          <xdr:rowOff>200025</xdr:rowOff>
        </xdr:to>
        <xdr:sp macro="" textlink="">
          <xdr:nvSpPr>
            <xdr:cNvPr id="16391" name="Drop Down 7" hidden="1">
              <a:extLst>
                <a:ext uri="{63B3BB69-23CF-44E3-9099-C40C66FF867C}">
                  <a14:compatExt spid="_x0000_s16391"/>
                </a:ext>
                <a:ext uri="{FF2B5EF4-FFF2-40B4-BE49-F238E27FC236}">
                  <a16:creationId xmlns:a16="http://schemas.microsoft.com/office/drawing/2014/main" id="{00000000-0008-0000-0000-000007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895350</xdr:colOff>
          <xdr:row>16</xdr:row>
          <xdr:rowOff>0</xdr:rowOff>
        </xdr:from>
        <xdr:to>
          <xdr:col>13</xdr:col>
          <xdr:colOff>0</xdr:colOff>
          <xdr:row>16</xdr:row>
          <xdr:rowOff>200025</xdr:rowOff>
        </xdr:to>
        <xdr:sp macro="" textlink="">
          <xdr:nvSpPr>
            <xdr:cNvPr id="16392" name="Drop Down 8" hidden="1">
              <a:extLst>
                <a:ext uri="{63B3BB69-23CF-44E3-9099-C40C66FF867C}">
                  <a14:compatExt spid="_x0000_s16392"/>
                </a:ext>
                <a:ext uri="{FF2B5EF4-FFF2-40B4-BE49-F238E27FC236}">
                  <a16:creationId xmlns:a16="http://schemas.microsoft.com/office/drawing/2014/main" id="{00000000-0008-0000-0000-000008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47625</xdr:rowOff>
        </xdr:from>
        <xdr:to>
          <xdr:col>3</xdr:col>
          <xdr:colOff>1390650</xdr:colOff>
          <xdr:row>6</xdr:row>
          <xdr:rowOff>57150</xdr:rowOff>
        </xdr:to>
        <xdr:sp macro="" textlink="">
          <xdr:nvSpPr>
            <xdr:cNvPr id="13313" name="Lista desplegable 7"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3</xdr:col>
          <xdr:colOff>1390650</xdr:colOff>
          <xdr:row>4</xdr:row>
          <xdr:rowOff>190500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0</xdr:row>
          <xdr:rowOff>228600</xdr:rowOff>
        </xdr:from>
        <xdr:to>
          <xdr:col>7</xdr:col>
          <xdr:colOff>695325</xdr:colOff>
          <xdr:row>1</xdr:row>
          <xdr:rowOff>123825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0</xdr:row>
          <xdr:rowOff>228600</xdr:rowOff>
        </xdr:from>
        <xdr:to>
          <xdr:col>11</xdr:col>
          <xdr:colOff>95250</xdr:colOff>
          <xdr:row>1</xdr:row>
          <xdr:rowOff>123825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png"/><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48"/>
  <sheetViews>
    <sheetView showGridLines="0" tabSelected="1" zoomScaleNormal="100" zoomScaleSheetLayoutView="100" workbookViewId="0">
      <selection activeCell="M39" sqref="M39"/>
    </sheetView>
  </sheetViews>
  <sheetFormatPr baseColWidth="10" defaultRowHeight="15" x14ac:dyDescent="0.25"/>
  <cols>
    <col min="1" max="1" width="4.28515625" style="52" customWidth="1"/>
    <col min="2" max="2" width="8.5703125" style="52" customWidth="1"/>
    <col min="3" max="3" width="11.42578125" style="52" customWidth="1"/>
    <col min="4" max="4" width="21" style="52" customWidth="1"/>
    <col min="5" max="5" width="14.42578125" style="52" customWidth="1"/>
    <col min="6" max="6" width="4.5703125" style="52" customWidth="1"/>
    <col min="7" max="7" width="12.140625" style="52" customWidth="1"/>
    <col min="8" max="8" width="19.85546875" style="52" customWidth="1"/>
    <col min="9" max="9" width="11.28515625" style="52" customWidth="1"/>
    <col min="10" max="10" width="12.28515625" style="52" bestFit="1" customWidth="1"/>
    <col min="11" max="11" width="4.28515625" style="52" customWidth="1"/>
    <col min="12" max="14" width="13.28515625" style="52" customWidth="1"/>
    <col min="15" max="15" width="4.28515625" style="52" customWidth="1"/>
    <col min="16" max="16384" width="11.42578125" style="52"/>
  </cols>
  <sheetData>
    <row r="1" spans="1:24" ht="23.25" thickBot="1" x14ac:dyDescent="0.3">
      <c r="A1" s="149" t="s">
        <v>134</v>
      </c>
      <c r="B1" s="150"/>
      <c r="C1" s="150"/>
      <c r="D1" s="150"/>
      <c r="E1" s="151"/>
      <c r="F1" s="49"/>
      <c r="G1" s="49"/>
      <c r="H1" s="50" t="s">
        <v>130</v>
      </c>
      <c r="I1" s="49"/>
      <c r="J1" s="49"/>
      <c r="K1" s="49"/>
      <c r="L1" s="49"/>
      <c r="M1" s="49"/>
      <c r="N1" s="49"/>
      <c r="O1" s="49"/>
      <c r="P1" s="49"/>
      <c r="Q1" s="51"/>
      <c r="R1" s="51"/>
      <c r="S1" s="51"/>
      <c r="T1" s="51"/>
      <c r="U1" s="51"/>
      <c r="V1" s="51"/>
      <c r="W1" s="51"/>
      <c r="X1" s="51"/>
    </row>
    <row r="2" spans="1:24" x14ac:dyDescent="0.25">
      <c r="A2" s="53"/>
      <c r="B2" s="54"/>
      <c r="C2" s="54"/>
      <c r="D2" s="54"/>
      <c r="E2" s="54"/>
      <c r="F2" s="54"/>
      <c r="G2" s="54"/>
      <c r="H2" s="50" t="s">
        <v>39</v>
      </c>
      <c r="I2" s="54"/>
      <c r="J2" s="54"/>
      <c r="K2" s="54"/>
      <c r="L2" s="54"/>
      <c r="M2" s="54"/>
      <c r="N2" s="54"/>
      <c r="O2" s="54"/>
      <c r="P2" s="54"/>
      <c r="Q2" s="55"/>
      <c r="R2" s="55"/>
      <c r="S2" s="55"/>
      <c r="T2" s="55"/>
      <c r="U2" s="55"/>
      <c r="V2" s="55"/>
      <c r="W2" s="55"/>
      <c r="X2" s="55"/>
    </row>
    <row r="3" spans="1:24" ht="14.1" customHeight="1" thickBot="1" x14ac:dyDescent="0.3">
      <c r="A3" s="53"/>
      <c r="E3" s="54"/>
      <c r="O3" s="54"/>
      <c r="P3" s="54"/>
      <c r="Q3" s="55"/>
      <c r="R3" s="55"/>
      <c r="S3" s="55"/>
      <c r="T3" s="55"/>
      <c r="U3" s="55"/>
      <c r="V3" s="55"/>
      <c r="W3" s="55"/>
      <c r="X3" s="55"/>
    </row>
    <row r="4" spans="1:24" ht="14.1" customHeight="1" thickBot="1" x14ac:dyDescent="0.3">
      <c r="A4" s="53"/>
      <c r="B4" s="152" t="s">
        <v>132</v>
      </c>
      <c r="C4" s="153"/>
      <c r="D4" s="153"/>
      <c r="E4" s="153"/>
      <c r="F4" s="153"/>
      <c r="G4" s="153"/>
      <c r="H4" s="154"/>
      <c r="J4" s="146" t="s">
        <v>128</v>
      </c>
      <c r="K4" s="147"/>
      <c r="L4" s="147"/>
      <c r="M4" s="148"/>
      <c r="N4" s="54"/>
      <c r="O4" s="54"/>
      <c r="P4" s="54"/>
      <c r="Q4" s="55"/>
      <c r="R4" s="55"/>
      <c r="S4" s="55"/>
      <c r="T4" s="55"/>
      <c r="U4" s="55"/>
      <c r="V4" s="55"/>
      <c r="W4" s="55"/>
      <c r="X4" s="55"/>
    </row>
    <row r="5" spans="1:24" ht="14.1" customHeight="1" thickBot="1" x14ac:dyDescent="0.3">
      <c r="A5" s="53"/>
      <c r="B5" s="155"/>
      <c r="C5" s="156"/>
      <c r="D5" s="156"/>
      <c r="E5" s="156"/>
      <c r="F5" s="156"/>
      <c r="G5" s="156"/>
      <c r="H5" s="157"/>
      <c r="O5" s="54"/>
      <c r="P5" s="54"/>
      <c r="Q5" s="55"/>
      <c r="R5" s="55"/>
      <c r="S5" s="55"/>
      <c r="T5" s="55"/>
      <c r="U5" s="55"/>
      <c r="V5" s="55"/>
      <c r="W5" s="55"/>
      <c r="X5" s="55"/>
    </row>
    <row r="6" spans="1:24" ht="14.1" customHeight="1" thickBot="1" x14ac:dyDescent="0.3">
      <c r="A6" s="53"/>
      <c r="B6" s="155"/>
      <c r="C6" s="156"/>
      <c r="D6" s="156"/>
      <c r="E6" s="156"/>
      <c r="F6" s="156"/>
      <c r="G6" s="156"/>
      <c r="H6" s="157"/>
      <c r="J6" s="56" t="s">
        <v>122</v>
      </c>
      <c r="K6" s="57"/>
      <c r="L6" s="57"/>
      <c r="M6" s="58"/>
      <c r="O6" s="54"/>
      <c r="P6" s="54"/>
      <c r="Q6" s="55"/>
      <c r="R6" s="55"/>
      <c r="S6" s="55"/>
      <c r="T6" s="55"/>
      <c r="U6" s="55"/>
      <c r="V6" s="55"/>
      <c r="W6" s="55"/>
      <c r="X6" s="55"/>
    </row>
    <row r="7" spans="1:24" ht="20.25" customHeight="1" thickBot="1" x14ac:dyDescent="0.3">
      <c r="A7" s="53"/>
      <c r="B7" s="155"/>
      <c r="C7" s="156"/>
      <c r="D7" s="156"/>
      <c r="E7" s="156"/>
      <c r="F7" s="156"/>
      <c r="G7" s="156"/>
      <c r="H7" s="157"/>
      <c r="O7" s="54"/>
      <c r="P7" s="54"/>
      <c r="Q7" s="55"/>
      <c r="R7" s="55"/>
      <c r="S7" s="55"/>
      <c r="T7" s="55"/>
      <c r="U7" s="55"/>
      <c r="V7" s="55"/>
      <c r="W7" s="55"/>
      <c r="X7" s="55"/>
    </row>
    <row r="8" spans="1:24" ht="14.1" customHeight="1" thickBot="1" x14ac:dyDescent="0.3">
      <c r="A8" s="53"/>
      <c r="B8" s="155"/>
      <c r="C8" s="156"/>
      <c r="D8" s="156"/>
      <c r="E8" s="156"/>
      <c r="F8" s="156"/>
      <c r="G8" s="156"/>
      <c r="H8" s="157"/>
      <c r="J8" s="56" t="s">
        <v>123</v>
      </c>
      <c r="K8" s="57"/>
      <c r="L8" s="57"/>
      <c r="M8" s="58"/>
      <c r="O8" s="54"/>
      <c r="P8" s="54"/>
      <c r="Q8" s="55"/>
      <c r="R8" s="55"/>
      <c r="S8" s="55"/>
      <c r="T8" s="55"/>
      <c r="U8" s="55"/>
      <c r="V8" s="55"/>
      <c r="W8" s="55"/>
      <c r="X8" s="55"/>
    </row>
    <row r="9" spans="1:24" ht="20.25" customHeight="1" thickBot="1" x14ac:dyDescent="0.3">
      <c r="A9" s="53"/>
      <c r="B9" s="155"/>
      <c r="C9" s="156"/>
      <c r="D9" s="156"/>
      <c r="E9" s="156"/>
      <c r="F9" s="156"/>
      <c r="G9" s="156"/>
      <c r="H9" s="157"/>
      <c r="O9" s="54"/>
      <c r="P9" s="54"/>
      <c r="Q9" s="55"/>
      <c r="R9" s="55"/>
      <c r="S9" s="55"/>
      <c r="T9" s="55"/>
      <c r="U9" s="55"/>
      <c r="V9" s="55"/>
      <c r="W9" s="55"/>
      <c r="X9" s="55"/>
    </row>
    <row r="10" spans="1:24" ht="14.1" customHeight="1" thickBot="1" x14ac:dyDescent="0.3">
      <c r="A10" s="53"/>
      <c r="B10" s="155"/>
      <c r="C10" s="156"/>
      <c r="D10" s="156"/>
      <c r="E10" s="156"/>
      <c r="F10" s="156"/>
      <c r="G10" s="156"/>
      <c r="H10" s="157"/>
      <c r="J10" s="56" t="s">
        <v>124</v>
      </c>
      <c r="K10" s="57"/>
      <c r="L10" s="57"/>
      <c r="M10" s="58"/>
      <c r="O10" s="54"/>
      <c r="P10" s="54"/>
      <c r="Q10" s="55"/>
      <c r="R10" s="55"/>
      <c r="S10" s="55"/>
      <c r="T10" s="55"/>
      <c r="U10" s="55"/>
      <c r="V10" s="55"/>
      <c r="W10" s="55"/>
      <c r="X10" s="55"/>
    </row>
    <row r="11" spans="1:24" ht="20.25" customHeight="1" thickBot="1" x14ac:dyDescent="0.3">
      <c r="A11" s="53"/>
      <c r="B11" s="155"/>
      <c r="C11" s="156"/>
      <c r="D11" s="156"/>
      <c r="E11" s="156"/>
      <c r="F11" s="156"/>
      <c r="G11" s="156"/>
      <c r="H11" s="157"/>
      <c r="O11" s="54"/>
      <c r="P11" s="54"/>
      <c r="Q11" s="55"/>
      <c r="R11" s="55"/>
      <c r="S11" s="55"/>
      <c r="T11" s="55"/>
      <c r="U11" s="55"/>
      <c r="V11" s="55"/>
      <c r="W11" s="55"/>
      <c r="X11" s="55"/>
    </row>
    <row r="12" spans="1:24" ht="14.1" customHeight="1" thickBot="1" x14ac:dyDescent="0.3">
      <c r="A12" s="53"/>
      <c r="B12" s="155"/>
      <c r="C12" s="156"/>
      <c r="D12" s="156"/>
      <c r="E12" s="156"/>
      <c r="F12" s="156"/>
      <c r="G12" s="156"/>
      <c r="H12" s="157"/>
      <c r="J12" s="56" t="s">
        <v>125</v>
      </c>
      <c r="K12" s="57"/>
      <c r="L12" s="57"/>
      <c r="M12" s="58"/>
      <c r="O12" s="54"/>
      <c r="P12" s="54"/>
      <c r="Q12" s="55"/>
      <c r="R12" s="55"/>
      <c r="S12" s="55"/>
      <c r="T12" s="55"/>
      <c r="U12" s="55"/>
      <c r="V12" s="55"/>
      <c r="W12" s="55"/>
      <c r="X12" s="55"/>
    </row>
    <row r="13" spans="1:24" ht="20.25" customHeight="1" thickBot="1" x14ac:dyDescent="0.3">
      <c r="A13" s="53"/>
      <c r="B13" s="155"/>
      <c r="C13" s="156"/>
      <c r="D13" s="156"/>
      <c r="E13" s="156"/>
      <c r="F13" s="156"/>
      <c r="G13" s="156"/>
      <c r="H13" s="157"/>
      <c r="O13" s="54"/>
      <c r="P13" s="54"/>
      <c r="Q13" s="55"/>
      <c r="R13" s="55"/>
      <c r="S13" s="55"/>
      <c r="T13" s="55"/>
      <c r="U13" s="55"/>
      <c r="V13" s="55"/>
      <c r="W13" s="55"/>
      <c r="X13" s="55"/>
    </row>
    <row r="14" spans="1:24" ht="14.1" customHeight="1" thickBot="1" x14ac:dyDescent="0.3">
      <c r="A14" s="53"/>
      <c r="B14" s="155"/>
      <c r="C14" s="156"/>
      <c r="D14" s="156"/>
      <c r="E14" s="156"/>
      <c r="F14" s="156"/>
      <c r="G14" s="156"/>
      <c r="H14" s="157"/>
      <c r="J14" s="56" t="s">
        <v>126</v>
      </c>
      <c r="K14" s="57"/>
      <c r="L14" s="57"/>
      <c r="M14" s="58"/>
      <c r="O14" s="54"/>
      <c r="P14" s="54"/>
      <c r="Q14" s="55"/>
      <c r="R14" s="55"/>
      <c r="S14" s="55"/>
      <c r="T14" s="55"/>
      <c r="U14" s="55"/>
      <c r="V14" s="55"/>
      <c r="W14" s="55"/>
      <c r="X14" s="55"/>
    </row>
    <row r="15" spans="1:24" ht="20.25" customHeight="1" thickBot="1" x14ac:dyDescent="0.3">
      <c r="A15" s="53"/>
      <c r="B15" s="155"/>
      <c r="C15" s="156"/>
      <c r="D15" s="156"/>
      <c r="E15" s="156"/>
      <c r="F15" s="156"/>
      <c r="G15" s="156"/>
      <c r="H15" s="157"/>
      <c r="O15" s="54"/>
      <c r="P15" s="54"/>
      <c r="Q15" s="55"/>
      <c r="R15" s="55"/>
      <c r="S15" s="55"/>
      <c r="T15" s="55"/>
      <c r="U15" s="55"/>
      <c r="V15" s="55"/>
      <c r="W15" s="55"/>
      <c r="X15" s="55"/>
    </row>
    <row r="16" spans="1:24" ht="14.1" customHeight="1" thickBot="1" x14ac:dyDescent="0.3">
      <c r="A16" s="53"/>
      <c r="B16" s="155"/>
      <c r="C16" s="156"/>
      <c r="D16" s="156"/>
      <c r="E16" s="156"/>
      <c r="F16" s="156"/>
      <c r="G16" s="156"/>
      <c r="H16" s="157"/>
      <c r="J16" s="56" t="s">
        <v>127</v>
      </c>
      <c r="K16" s="57"/>
      <c r="L16" s="57"/>
      <c r="M16" s="58"/>
      <c r="O16" s="54"/>
      <c r="P16" s="54"/>
      <c r="Q16" s="55"/>
      <c r="R16" s="55"/>
      <c r="S16" s="55"/>
      <c r="T16" s="55"/>
      <c r="U16" s="55"/>
      <c r="V16" s="55"/>
      <c r="W16" s="55"/>
      <c r="X16" s="55"/>
    </row>
    <row r="17" spans="1:24" ht="20.25" customHeight="1" thickBot="1" x14ac:dyDescent="0.3">
      <c r="A17" s="53"/>
      <c r="B17" s="158"/>
      <c r="C17" s="159"/>
      <c r="D17" s="159"/>
      <c r="E17" s="159"/>
      <c r="F17" s="159"/>
      <c r="G17" s="159"/>
      <c r="H17" s="160"/>
      <c r="O17" s="54"/>
      <c r="P17" s="54"/>
      <c r="Q17" s="55"/>
      <c r="R17" s="55"/>
      <c r="S17" s="55"/>
      <c r="T17" s="55"/>
      <c r="U17" s="55"/>
      <c r="V17" s="55"/>
      <c r="W17" s="55"/>
      <c r="X17" s="55"/>
    </row>
    <row r="18" spans="1:24" ht="14.1" customHeight="1" thickBot="1" x14ac:dyDescent="0.3">
      <c r="A18" s="53"/>
      <c r="B18" s="54"/>
      <c r="C18" s="54"/>
      <c r="D18" s="54"/>
      <c r="E18" s="54"/>
      <c r="O18" s="54"/>
      <c r="P18" s="54"/>
      <c r="Q18" s="55"/>
      <c r="R18" s="55"/>
      <c r="S18" s="55"/>
      <c r="T18" s="55"/>
      <c r="U18" s="55"/>
      <c r="V18" s="55"/>
      <c r="W18" s="55"/>
      <c r="X18" s="55"/>
    </row>
    <row r="19" spans="1:24" ht="14.1" customHeight="1" thickBot="1" x14ac:dyDescent="0.3">
      <c r="A19" s="53"/>
      <c r="B19" s="54"/>
      <c r="C19" s="146" t="s">
        <v>136</v>
      </c>
      <c r="D19" s="147"/>
      <c r="E19" s="148"/>
      <c r="G19" s="146" t="s">
        <v>129</v>
      </c>
      <c r="H19" s="147"/>
      <c r="I19" s="147"/>
      <c r="J19" s="148"/>
      <c r="O19" s="54"/>
      <c r="P19" s="54"/>
      <c r="Q19" s="55"/>
      <c r="R19" s="55"/>
      <c r="S19" s="55"/>
      <c r="T19" s="55"/>
      <c r="U19" s="55"/>
      <c r="V19" s="55"/>
      <c r="W19" s="55"/>
      <c r="X19" s="55"/>
    </row>
    <row r="20" spans="1:24" ht="14.1" customHeight="1" thickBot="1" x14ac:dyDescent="0.3">
      <c r="A20" s="53"/>
      <c r="B20" s="54"/>
      <c r="C20" s="54"/>
      <c r="D20" s="54"/>
      <c r="E20" s="54"/>
      <c r="G20" s="54"/>
      <c r="H20" s="54"/>
      <c r="I20" s="54"/>
      <c r="J20" s="54"/>
      <c r="O20" s="54"/>
      <c r="P20" s="54"/>
      <c r="Q20" s="55"/>
      <c r="R20" s="55"/>
      <c r="S20" s="55"/>
      <c r="T20" s="55"/>
      <c r="U20" s="55"/>
      <c r="V20" s="55"/>
      <c r="W20" s="55"/>
      <c r="X20" s="55"/>
    </row>
    <row r="21" spans="1:24" ht="14.1" customHeight="1" thickBot="1" x14ac:dyDescent="0.3">
      <c r="A21" s="53"/>
      <c r="B21" s="54"/>
      <c r="C21" s="59" t="s">
        <v>0</v>
      </c>
      <c r="D21" s="35" t="str">
        <f>IFERROR(VLOOKUP($C21,'Tablas auxiliares'!$O$1:$Y$27,'Tablas auxiliares'!C4+1,FALSE),"-")</f>
        <v>ESC</v>
      </c>
      <c r="E21" s="60" t="s">
        <v>2</v>
      </c>
      <c r="G21" s="61" t="s">
        <v>133</v>
      </c>
      <c r="H21" s="143" t="s">
        <v>34</v>
      </c>
      <c r="I21" s="144" t="s">
        <v>35</v>
      </c>
      <c r="J21" s="145" t="s">
        <v>135</v>
      </c>
      <c r="O21" s="54"/>
      <c r="P21" s="54"/>
      <c r="Q21" s="55"/>
      <c r="R21" s="55"/>
      <c r="S21" s="55"/>
      <c r="T21" s="55"/>
      <c r="U21" s="55"/>
      <c r="V21" s="55"/>
      <c r="W21" s="55"/>
      <c r="X21" s="55"/>
    </row>
    <row r="22" spans="1:24" ht="14.1" customHeight="1" x14ac:dyDescent="0.25">
      <c r="A22" s="53"/>
      <c r="B22" s="54"/>
      <c r="C22" s="62">
        <v>1</v>
      </c>
      <c r="D22" s="36">
        <f>IFERROR(VLOOKUP($C22,'Tablas auxiliares'!$O$1:$Y$27,'Tablas auxiliares'!$C$4+1,FALSE),"-")</f>
        <v>12</v>
      </c>
      <c r="E22" s="39">
        <v>0</v>
      </c>
      <c r="G22" s="130">
        <v>1</v>
      </c>
      <c r="H22" s="139" t="str">
        <f>IFERROR(VLOOKUP(G22,EVENTOS!$A$2:$S$27,'Tablas auxiliares'!$C$2*3-1,FALSE),"")</f>
        <v>Países Bajos</v>
      </c>
      <c r="I22" s="43">
        <f>IFERROR(VLOOKUP(G22,EVENTOS!$A$2:$S$27,'Tablas auxiliares'!$C$2*3,FALSE),"")</f>
        <v>498</v>
      </c>
      <c r="J22" s="141" t="str">
        <f>IF(IFERROR(VLOOKUP(G22,EVENTOS!$A$2:$S$27,'Tablas auxiliares'!$C$2*3+1,FALSE),"")=0,"=",IFERROR(VLOOKUP(G22,EVENTOS!$A$2:$S$27,'Tablas auxiliares'!$C$2*3+1,FALSE),""))</f>
        <v>=</v>
      </c>
      <c r="O22" s="54"/>
      <c r="P22" s="54"/>
      <c r="Q22" s="55"/>
      <c r="R22" s="55"/>
      <c r="S22" s="55"/>
      <c r="T22" s="55"/>
      <c r="U22" s="55"/>
      <c r="V22" s="55"/>
      <c r="W22" s="55"/>
      <c r="X22" s="55"/>
    </row>
    <row r="23" spans="1:24" ht="14.1" customHeight="1" x14ac:dyDescent="0.25">
      <c r="A23" s="53"/>
      <c r="B23" s="54"/>
      <c r="C23" s="62">
        <v>2</v>
      </c>
      <c r="D23" s="37">
        <f>IFERROR(VLOOKUP($C23,'Tablas auxiliares'!$O$1:$Y$27,'Tablas auxiliares'!$C$4+1,FALSE),"-")</f>
        <v>10</v>
      </c>
      <c r="E23" s="39">
        <v>0</v>
      </c>
      <c r="G23" s="130">
        <v>2</v>
      </c>
      <c r="H23" s="139" t="str">
        <f>IFERROR(VLOOKUP(G23,EVENTOS!$A$2:$S$27,'Tablas auxiliares'!$C$2*3-1,FALSE),"")</f>
        <v>Italia</v>
      </c>
      <c r="I23" s="43">
        <f>IFERROR(VLOOKUP(G23,EVENTOS!$A$2:$S$27,'Tablas auxiliares'!$C$2*3,FALSE),"")</f>
        <v>472</v>
      </c>
      <c r="J23" s="141" t="str">
        <f>IF(IFERROR(VLOOKUP(G23,EVENTOS!$A$2:$S$27,'Tablas auxiliares'!$C$2*3+1,FALSE),"")=0,"=",IFERROR(VLOOKUP(G23,EVENTOS!$A$2:$S$27,'Tablas auxiliares'!$C$2*3+1,FALSE),""))</f>
        <v>=</v>
      </c>
      <c r="O23" s="54"/>
      <c r="P23" s="54"/>
      <c r="Q23" s="55"/>
      <c r="R23" s="55"/>
      <c r="S23" s="55"/>
      <c r="T23" s="55"/>
      <c r="U23" s="55"/>
      <c r="V23" s="55"/>
      <c r="W23" s="55"/>
      <c r="X23" s="55"/>
    </row>
    <row r="24" spans="1:24" ht="14.1" customHeight="1" x14ac:dyDescent="0.25">
      <c r="A24" s="53"/>
      <c r="B24" s="54"/>
      <c r="C24" s="62">
        <v>3</v>
      </c>
      <c r="D24" s="37">
        <f>IFERROR(VLOOKUP($C24,'Tablas auxiliares'!$O$1:$Y$27,'Tablas auxiliares'!$C$4+1,FALSE),"-")</f>
        <v>8</v>
      </c>
      <c r="E24" s="39">
        <v>0</v>
      </c>
      <c r="G24" s="130">
        <v>3</v>
      </c>
      <c r="H24" s="139" t="str">
        <f>IFERROR(VLOOKUP(G24,EVENTOS!$A$2:$S$27,'Tablas auxiliares'!$C$2*3-1,FALSE),"")</f>
        <v>Rusia</v>
      </c>
      <c r="I24" s="43">
        <f>IFERROR(VLOOKUP(G24,EVENTOS!$A$2:$S$27,'Tablas auxiliares'!$C$2*3,FALSE),"")</f>
        <v>370</v>
      </c>
      <c r="J24" s="141" t="str">
        <f>IF(IFERROR(VLOOKUP(G24,EVENTOS!$A$2:$S$27,'Tablas auxiliares'!$C$2*3+1,FALSE),"")=0,"=",IFERROR(VLOOKUP(G24,EVENTOS!$A$2:$S$27,'Tablas auxiliares'!$C$2*3+1,FALSE),""))</f>
        <v>=</v>
      </c>
      <c r="O24" s="54"/>
      <c r="P24" s="54"/>
      <c r="Q24" s="55"/>
      <c r="R24" s="55"/>
      <c r="S24" s="55"/>
      <c r="T24" s="55"/>
      <c r="U24" s="55"/>
      <c r="V24" s="55"/>
      <c r="W24" s="55"/>
      <c r="X24" s="55"/>
    </row>
    <row r="25" spans="1:24" ht="14.1" customHeight="1" x14ac:dyDescent="0.25">
      <c r="A25" s="53"/>
      <c r="B25" s="54"/>
      <c r="C25" s="62">
        <v>4</v>
      </c>
      <c r="D25" s="37">
        <f>IFERROR(VLOOKUP($C25,'Tablas auxiliares'!$O$1:$Y$27,'Tablas auxiliares'!$C$4+1,FALSE),"-")</f>
        <v>7</v>
      </c>
      <c r="E25" s="39">
        <v>0</v>
      </c>
      <c r="G25" s="130">
        <v>4</v>
      </c>
      <c r="H25" s="139" t="str">
        <f>IFERROR(VLOOKUP(G25,EVENTOS!$A$2:$S$27,'Tablas auxiliares'!$C$2*3-1,FALSE),"")</f>
        <v>Suiza</v>
      </c>
      <c r="I25" s="43">
        <f>IFERROR(VLOOKUP(G25,EVENTOS!$A$2:$S$27,'Tablas auxiliares'!$C$2*3,FALSE),"")</f>
        <v>364</v>
      </c>
      <c r="J25" s="141" t="str">
        <f>IF(IFERROR(VLOOKUP(G25,EVENTOS!$A$2:$S$27,'Tablas auxiliares'!$C$2*3+1,FALSE),"")=0,"=",IFERROR(VLOOKUP(G25,EVENTOS!$A$2:$S$27,'Tablas auxiliares'!$C$2*3+1,FALSE),""))</f>
        <v>=</v>
      </c>
      <c r="O25" s="54"/>
      <c r="P25" s="54"/>
      <c r="Q25" s="55"/>
      <c r="R25" s="55"/>
      <c r="S25" s="55"/>
      <c r="T25" s="55"/>
      <c r="U25" s="55"/>
      <c r="V25" s="55"/>
      <c r="W25" s="55"/>
      <c r="X25" s="55"/>
    </row>
    <row r="26" spans="1:24" ht="14.1" customHeight="1" x14ac:dyDescent="0.25">
      <c r="A26" s="53"/>
      <c r="B26" s="54"/>
      <c r="C26" s="62">
        <v>5</v>
      </c>
      <c r="D26" s="37">
        <f>IFERROR(VLOOKUP($C26,'Tablas auxiliares'!$O$1:$Y$27,'Tablas auxiliares'!$C$4+1,FALSE),"-")</f>
        <v>6</v>
      </c>
      <c r="E26" s="39">
        <v>0</v>
      </c>
      <c r="G26" s="130">
        <v>5</v>
      </c>
      <c r="H26" s="139" t="str">
        <f>IFERROR(VLOOKUP(G26,EVENTOS!$A$2:$S$27,'Tablas auxiliares'!$C$2*3-1,FALSE),"")</f>
        <v>Suecia</v>
      </c>
      <c r="I26" s="43">
        <f>IFERROR(VLOOKUP(G26,EVENTOS!$A$2:$S$27,'Tablas auxiliares'!$C$2*3,FALSE),"")</f>
        <v>334</v>
      </c>
      <c r="J26" s="141" t="str">
        <f>IF(IFERROR(VLOOKUP(G26,EVENTOS!$A$2:$S$27,'Tablas auxiliares'!$C$2*3+1,FALSE),"")=0,"=",IFERROR(VLOOKUP(G26,EVENTOS!$A$2:$S$27,'Tablas auxiliares'!$C$2*3+1,FALSE),""))</f>
        <v>=</v>
      </c>
      <c r="O26" s="54"/>
      <c r="P26" s="54"/>
      <c r="Q26" s="55"/>
      <c r="R26" s="55"/>
      <c r="S26" s="55"/>
      <c r="T26" s="55"/>
      <c r="U26" s="55"/>
      <c r="V26" s="55"/>
      <c r="W26" s="55"/>
      <c r="X26" s="55"/>
    </row>
    <row r="27" spans="1:24" ht="14.1" customHeight="1" x14ac:dyDescent="0.25">
      <c r="A27" s="53"/>
      <c r="B27" s="54"/>
      <c r="C27" s="62">
        <v>6</v>
      </c>
      <c r="D27" s="37">
        <f>IFERROR(VLOOKUP($C27,'Tablas auxiliares'!$O$1:$Y$27,'Tablas auxiliares'!$C$4+1,FALSE),"-")</f>
        <v>5</v>
      </c>
      <c r="E27" s="39">
        <v>0</v>
      </c>
      <c r="G27" s="130">
        <v>6</v>
      </c>
      <c r="H27" s="139" t="str">
        <f>IFERROR(VLOOKUP(G27,EVENTOS!$A$2:$S$27,'Tablas auxiliares'!$C$2*3-1,FALSE),"")</f>
        <v>Noruega</v>
      </c>
      <c r="I27" s="43">
        <f>IFERROR(VLOOKUP(G27,EVENTOS!$A$2:$S$27,'Tablas auxiliares'!$C$2*3,FALSE),"")</f>
        <v>331</v>
      </c>
      <c r="J27" s="141" t="str">
        <f>IF(IFERROR(VLOOKUP(G27,EVENTOS!$A$2:$S$27,'Tablas auxiliares'!$C$2*3+1,FALSE),"")=0,"=",IFERROR(VLOOKUP(G27,EVENTOS!$A$2:$S$27,'Tablas auxiliares'!$C$2*3+1,FALSE),""))</f>
        <v>=</v>
      </c>
      <c r="O27" s="54"/>
      <c r="P27" s="54"/>
      <c r="Q27" s="55"/>
      <c r="R27" s="55"/>
      <c r="S27" s="55"/>
      <c r="T27" s="55"/>
      <c r="U27" s="55"/>
      <c r="V27" s="55"/>
      <c r="W27" s="55"/>
      <c r="X27" s="55"/>
    </row>
    <row r="28" spans="1:24" ht="14.1" customHeight="1" x14ac:dyDescent="0.25">
      <c r="A28" s="53"/>
      <c r="B28" s="54"/>
      <c r="C28" s="62">
        <v>7</v>
      </c>
      <c r="D28" s="37">
        <f>IFERROR(VLOOKUP($C28,'Tablas auxiliares'!$O$1:$Y$27,'Tablas auxiliares'!$C$4+1,FALSE),"-")</f>
        <v>4</v>
      </c>
      <c r="E28" s="39">
        <v>0</v>
      </c>
      <c r="G28" s="130">
        <v>7</v>
      </c>
      <c r="H28" s="139" t="str">
        <f>IFERROR(VLOOKUP(G28,EVENTOS!$A$2:$S$27,'Tablas auxiliares'!$C$2*3-1,FALSE),"")</f>
        <v>Macedonia del Norte</v>
      </c>
      <c r="I28" s="43">
        <f>IFERROR(VLOOKUP(G28,EVENTOS!$A$2:$S$27,'Tablas auxiliares'!$C$2*3,FALSE),"")</f>
        <v>305</v>
      </c>
      <c r="J28" s="141" t="str">
        <f>IF(IFERROR(VLOOKUP(G28,EVENTOS!$A$2:$S$27,'Tablas auxiliares'!$C$2*3+1,FALSE),"")=0,"=",IFERROR(VLOOKUP(G28,EVENTOS!$A$2:$S$27,'Tablas auxiliares'!$C$2*3+1,FALSE),""))</f>
        <v>=</v>
      </c>
      <c r="O28" s="54"/>
      <c r="P28" s="54"/>
      <c r="Q28" s="55"/>
      <c r="R28" s="55"/>
      <c r="S28" s="55"/>
      <c r="T28" s="55"/>
      <c r="U28" s="55"/>
      <c r="V28" s="55"/>
      <c r="W28" s="55"/>
      <c r="X28" s="55"/>
    </row>
    <row r="29" spans="1:24" ht="14.1" customHeight="1" x14ac:dyDescent="0.25">
      <c r="A29" s="53"/>
      <c r="B29" s="54"/>
      <c r="C29" s="62">
        <v>8</v>
      </c>
      <c r="D29" s="37">
        <f>IFERROR(VLOOKUP($C29,'Tablas auxiliares'!$O$1:$Y$27,'Tablas auxiliares'!$C$4+1,FALSE),"-")</f>
        <v>3</v>
      </c>
      <c r="E29" s="39">
        <v>0</v>
      </c>
      <c r="G29" s="130">
        <v>8</v>
      </c>
      <c r="H29" s="139" t="str">
        <f>IFERROR(VLOOKUP(G29,EVENTOS!$A$2:$S$27,'Tablas auxiliares'!$C$2*3-1,FALSE),"")</f>
        <v>Azerbaiyán</v>
      </c>
      <c r="I29" s="43">
        <f>IFERROR(VLOOKUP(G29,EVENTOS!$A$2:$S$27,'Tablas auxiliares'!$C$2*3,FALSE),"")</f>
        <v>302</v>
      </c>
      <c r="J29" s="141" t="str">
        <f>IF(IFERROR(VLOOKUP(G29,EVENTOS!$A$2:$S$27,'Tablas auxiliares'!$C$2*3+1,FALSE),"")=0,"=",IFERROR(VLOOKUP(G29,EVENTOS!$A$2:$S$27,'Tablas auxiliares'!$C$2*3+1,FALSE),""))</f>
        <v>=</v>
      </c>
      <c r="O29" s="54"/>
      <c r="P29" s="54"/>
      <c r="Q29" s="55"/>
      <c r="R29" s="55"/>
      <c r="S29" s="55"/>
      <c r="T29" s="55"/>
      <c r="U29" s="55"/>
      <c r="V29" s="55"/>
      <c r="W29" s="55"/>
      <c r="X29" s="55"/>
    </row>
    <row r="30" spans="1:24" ht="14.1" customHeight="1" x14ac:dyDescent="0.25">
      <c r="A30" s="53"/>
      <c r="B30" s="54"/>
      <c r="C30" s="62">
        <v>9</v>
      </c>
      <c r="D30" s="37">
        <f>IFERROR(VLOOKUP($C30,'Tablas auxiliares'!$O$1:$Y$27,'Tablas auxiliares'!$C$4+1,FALSE),"-")</f>
        <v>2</v>
      </c>
      <c r="E30" s="39">
        <v>0</v>
      </c>
      <c r="G30" s="130">
        <v>9</v>
      </c>
      <c r="H30" s="139" t="str">
        <f>IFERROR(VLOOKUP(G30,EVENTOS!$A$2:$S$27,'Tablas auxiliares'!$C$2*3-1,FALSE),"")</f>
        <v>Australia</v>
      </c>
      <c r="I30" s="43">
        <f>IFERROR(VLOOKUP(G30,EVENTOS!$A$2:$S$27,'Tablas auxiliares'!$C$2*3,FALSE),"")</f>
        <v>284</v>
      </c>
      <c r="J30" s="141" t="str">
        <f>IF(IFERROR(VLOOKUP(G30,EVENTOS!$A$2:$S$27,'Tablas auxiliares'!$C$2*3+1,FALSE),"")=0,"=",IFERROR(VLOOKUP(G30,EVENTOS!$A$2:$S$27,'Tablas auxiliares'!$C$2*3+1,FALSE),""))</f>
        <v>=</v>
      </c>
      <c r="O30" s="54"/>
      <c r="P30" s="54"/>
      <c r="Q30" s="55"/>
      <c r="R30" s="55"/>
      <c r="S30" s="55"/>
      <c r="T30" s="55"/>
      <c r="U30" s="55"/>
      <c r="V30" s="55"/>
      <c r="W30" s="55"/>
      <c r="X30" s="55"/>
    </row>
    <row r="31" spans="1:24" ht="14.1" customHeight="1" x14ac:dyDescent="0.25">
      <c r="A31" s="53"/>
      <c r="B31" s="54"/>
      <c r="C31" s="62">
        <v>10</v>
      </c>
      <c r="D31" s="37">
        <f>IFERROR(VLOOKUP($C31,'Tablas auxiliares'!$O$1:$Y$27,'Tablas auxiliares'!$C$4+1,FALSE),"-")</f>
        <v>1</v>
      </c>
      <c r="E31" s="39">
        <v>0</v>
      </c>
      <c r="G31" s="130">
        <v>10</v>
      </c>
      <c r="H31" s="139" t="str">
        <f>IFERROR(VLOOKUP(G31,EVENTOS!$A$2:$S$27,'Tablas auxiliares'!$C$2*3-1,FALSE),"")</f>
        <v>Islandia</v>
      </c>
      <c r="I31" s="43">
        <f>IFERROR(VLOOKUP(G31,EVENTOS!$A$2:$S$27,'Tablas auxiliares'!$C$2*3,FALSE),"")</f>
        <v>232</v>
      </c>
      <c r="J31" s="141" t="str">
        <f>IF(IFERROR(VLOOKUP(G31,EVENTOS!$A$2:$S$27,'Tablas auxiliares'!$C$2*3+1,FALSE),"")=0,"=",IFERROR(VLOOKUP(G31,EVENTOS!$A$2:$S$27,'Tablas auxiliares'!$C$2*3+1,FALSE),""))</f>
        <v>=</v>
      </c>
      <c r="O31" s="54"/>
      <c r="P31" s="54"/>
      <c r="Q31" s="55"/>
      <c r="R31" s="55"/>
      <c r="S31" s="55"/>
      <c r="T31" s="55"/>
      <c r="U31" s="55"/>
      <c r="V31" s="55"/>
      <c r="W31" s="55"/>
      <c r="X31" s="55"/>
    </row>
    <row r="32" spans="1:24" ht="14.1" customHeight="1" x14ac:dyDescent="0.25">
      <c r="A32" s="53"/>
      <c r="B32" s="54"/>
      <c r="C32" s="62">
        <v>11</v>
      </c>
      <c r="D32" s="37">
        <f>IFERROR(VLOOKUP($C32,'Tablas auxiliares'!$O$1:$Y$27,'Tablas auxiliares'!$C$4+1,FALSE),"-")</f>
        <v>0</v>
      </c>
      <c r="E32" s="39">
        <v>0</v>
      </c>
      <c r="G32" s="130">
        <v>11</v>
      </c>
      <c r="H32" s="139" t="str">
        <f>IFERROR(VLOOKUP(G32,EVENTOS!$A$2:$S$27,'Tablas auxiliares'!$C$2*3-1,FALSE),"")</f>
        <v>Chequia</v>
      </c>
      <c r="I32" s="43">
        <f>IFERROR(VLOOKUP(G32,EVENTOS!$A$2:$S$27,'Tablas auxiliares'!$C$2*3,FALSE),"")</f>
        <v>157</v>
      </c>
      <c r="J32" s="141" t="str">
        <f>IF(IFERROR(VLOOKUP(G32,EVENTOS!$A$2:$S$27,'Tablas auxiliares'!$C$2*3+1,FALSE),"")=0,"=",IFERROR(VLOOKUP(G32,EVENTOS!$A$2:$S$27,'Tablas auxiliares'!$C$2*3+1,FALSE),""))</f>
        <v>=</v>
      </c>
      <c r="O32" s="54"/>
      <c r="P32" s="54"/>
      <c r="Q32" s="55"/>
      <c r="R32" s="55"/>
      <c r="S32" s="55"/>
      <c r="T32" s="55"/>
      <c r="U32" s="55"/>
      <c r="V32" s="55"/>
      <c r="W32" s="55"/>
      <c r="X32" s="55"/>
    </row>
    <row r="33" spans="1:24" ht="14.1" customHeight="1" x14ac:dyDescent="0.25">
      <c r="A33" s="53"/>
      <c r="B33" s="54"/>
      <c r="C33" s="62">
        <v>12</v>
      </c>
      <c r="D33" s="37">
        <f>IFERROR(VLOOKUP($C33,'Tablas auxiliares'!$O$1:$Y$27,'Tablas auxiliares'!$C$4+1,FALSE),"-")</f>
        <v>0</v>
      </c>
      <c r="E33" s="39">
        <v>0</v>
      </c>
      <c r="G33" s="130">
        <v>12</v>
      </c>
      <c r="H33" s="139" t="str">
        <f>IFERROR(VLOOKUP(G33,EVENTOS!$A$2:$S$27,'Tablas auxiliares'!$C$2*3-1,FALSE),"")</f>
        <v>Dinamarca</v>
      </c>
      <c r="I33" s="43">
        <f>IFERROR(VLOOKUP(G33,EVENTOS!$A$2:$S$27,'Tablas auxiliares'!$C$2*3,FALSE),"")</f>
        <v>120</v>
      </c>
      <c r="J33" s="141" t="str">
        <f>IF(IFERROR(VLOOKUP(G33,EVENTOS!$A$2:$S$27,'Tablas auxiliares'!$C$2*3+1,FALSE),"")=0,"=",IFERROR(VLOOKUP(G33,EVENTOS!$A$2:$S$27,'Tablas auxiliares'!$C$2*3+1,FALSE),""))</f>
        <v>=</v>
      </c>
      <c r="O33" s="54"/>
      <c r="P33" s="54"/>
      <c r="Q33" s="55"/>
      <c r="R33" s="55"/>
      <c r="S33" s="55"/>
      <c r="T33" s="55"/>
      <c r="U33" s="55"/>
      <c r="V33" s="55"/>
      <c r="W33" s="55"/>
      <c r="X33" s="55"/>
    </row>
    <row r="34" spans="1:24" ht="14.1" customHeight="1" x14ac:dyDescent="0.25">
      <c r="A34" s="53"/>
      <c r="C34" s="62">
        <v>13</v>
      </c>
      <c r="D34" s="37">
        <f>IFERROR(VLOOKUP($C34,'Tablas auxiliares'!$O$1:$Y$27,'Tablas auxiliares'!$C$4+1,FALSE),"-")</f>
        <v>0</v>
      </c>
      <c r="E34" s="39">
        <v>0</v>
      </c>
      <c r="G34" s="130">
        <v>13</v>
      </c>
      <c r="H34" s="139" t="str">
        <f>IFERROR(VLOOKUP(G34,EVENTOS!$A$2:$S$27,'Tablas auxiliares'!$C$2*3-1,FALSE),"")</f>
        <v>Chipre</v>
      </c>
      <c r="I34" s="43">
        <f>IFERROR(VLOOKUP(G34,EVENTOS!$A$2:$S$27,'Tablas auxiliares'!$C$2*3,FALSE),"")</f>
        <v>109</v>
      </c>
      <c r="J34" s="141" t="str">
        <f>IF(IFERROR(VLOOKUP(G34,EVENTOS!$A$2:$S$27,'Tablas auxiliares'!$C$2*3+1,FALSE),"")=0,"=",IFERROR(VLOOKUP(G34,EVENTOS!$A$2:$S$27,'Tablas auxiliares'!$C$2*3+1,FALSE),""))</f>
        <v>=</v>
      </c>
      <c r="O34" s="63"/>
      <c r="P34" s="54"/>
      <c r="Q34" s="55"/>
      <c r="R34" s="55"/>
      <c r="S34" s="55"/>
      <c r="T34" s="55"/>
      <c r="U34" s="55"/>
      <c r="V34" s="55"/>
      <c r="W34" s="55"/>
      <c r="X34" s="55"/>
    </row>
    <row r="35" spans="1:24" ht="14.1" customHeight="1" x14ac:dyDescent="0.25">
      <c r="A35" s="53"/>
      <c r="C35" s="62">
        <v>14</v>
      </c>
      <c r="D35" s="37">
        <f>IFERROR(VLOOKUP($C35,'Tablas auxiliares'!$O$1:$Y$27,'Tablas auxiliares'!$C$4+1,FALSE),"-")</f>
        <v>0</v>
      </c>
      <c r="E35" s="39">
        <v>0</v>
      </c>
      <c r="G35" s="130">
        <v>14</v>
      </c>
      <c r="H35" s="139" t="str">
        <f>IFERROR(VLOOKUP(G35,EVENTOS!$A$2:$S$27,'Tablas auxiliares'!$C$2*3-1,FALSE),"")</f>
        <v>Malta</v>
      </c>
      <c r="I35" s="43">
        <f>IFERROR(VLOOKUP(G35,EVENTOS!$A$2:$S$27,'Tablas auxiliares'!$C$2*3,FALSE),"")</f>
        <v>107</v>
      </c>
      <c r="J35" s="141" t="str">
        <f>IF(IFERROR(VLOOKUP(G35,EVENTOS!$A$2:$S$27,'Tablas auxiliares'!$C$2*3+1,FALSE),"")=0,"=",IFERROR(VLOOKUP(G35,EVENTOS!$A$2:$S$27,'Tablas auxiliares'!$C$2*3+1,FALSE),""))</f>
        <v>=</v>
      </c>
      <c r="O35" s="63"/>
      <c r="P35" s="54"/>
      <c r="Q35" s="55"/>
      <c r="R35" s="55"/>
      <c r="S35" s="55"/>
      <c r="T35" s="55"/>
      <c r="U35" s="55"/>
      <c r="V35" s="55"/>
      <c r="W35" s="55"/>
      <c r="X35" s="55"/>
    </row>
    <row r="36" spans="1:24" ht="14.1" customHeight="1" x14ac:dyDescent="0.25">
      <c r="A36" s="53"/>
      <c r="B36" s="54"/>
      <c r="C36" s="62">
        <v>15</v>
      </c>
      <c r="D36" s="37">
        <f>IFERROR(VLOOKUP($C36,'Tablas auxiliares'!$O$1:$Y$27,'Tablas auxiliares'!$C$4+1,FALSE),"-")</f>
        <v>0</v>
      </c>
      <c r="E36" s="39">
        <v>0</v>
      </c>
      <c r="G36" s="130">
        <v>15</v>
      </c>
      <c r="H36" s="139" t="str">
        <f>IFERROR(VLOOKUP(G36,EVENTOS!$A$2:$S$27,'Tablas auxiliares'!$C$2*3-1,FALSE),"")</f>
        <v>Eslovenia</v>
      </c>
      <c r="I36" s="43">
        <f>IFERROR(VLOOKUP(G36,EVENTOS!$A$2:$S$27,'Tablas auxiliares'!$C$2*3,FALSE),"")</f>
        <v>105</v>
      </c>
      <c r="J36" s="141" t="str">
        <f>IF(IFERROR(VLOOKUP(G36,EVENTOS!$A$2:$S$27,'Tablas auxiliares'!$C$2*3+1,FALSE),"")=0,"=",IFERROR(VLOOKUP(G36,EVENTOS!$A$2:$S$27,'Tablas auxiliares'!$C$2*3+1,FALSE),""))</f>
        <v>=</v>
      </c>
      <c r="O36" s="54"/>
      <c r="P36" s="54"/>
      <c r="Q36" s="55"/>
      <c r="R36" s="55"/>
      <c r="S36" s="55"/>
      <c r="T36" s="55"/>
      <c r="U36" s="55"/>
      <c r="V36" s="55"/>
      <c r="W36" s="55"/>
      <c r="X36" s="55"/>
    </row>
    <row r="37" spans="1:24" ht="14.1" customHeight="1" x14ac:dyDescent="0.25">
      <c r="A37" s="53"/>
      <c r="B37" s="54"/>
      <c r="C37" s="62">
        <v>16</v>
      </c>
      <c r="D37" s="37">
        <f>IFERROR(VLOOKUP($C37,'Tablas auxiliares'!$O$1:$Y$27,'Tablas auxiliares'!$C$4+1,FALSE),"-")</f>
        <v>0</v>
      </c>
      <c r="E37" s="39">
        <v>0</v>
      </c>
      <c r="G37" s="130">
        <v>16</v>
      </c>
      <c r="H37" s="139" t="str">
        <f>IFERROR(VLOOKUP(G37,EVENTOS!$A$2:$S$27,'Tablas auxiliares'!$C$2*3-1,FALSE),"")</f>
        <v>Francia</v>
      </c>
      <c r="I37" s="43">
        <f>IFERROR(VLOOKUP(G37,EVENTOS!$A$2:$S$27,'Tablas auxiliares'!$C$2*3,FALSE),"")</f>
        <v>105</v>
      </c>
      <c r="J37" s="141" t="str">
        <f>IF(IFERROR(VLOOKUP(G37,EVENTOS!$A$2:$S$27,'Tablas auxiliares'!$C$2*3+1,FALSE),"")=0,"=",IFERROR(VLOOKUP(G37,EVENTOS!$A$2:$S$27,'Tablas auxiliares'!$C$2*3+1,FALSE),""))</f>
        <v>=</v>
      </c>
      <c r="O37" s="54"/>
      <c r="P37" s="54"/>
      <c r="Q37" s="55"/>
      <c r="R37" s="55"/>
      <c r="S37" s="55"/>
      <c r="T37" s="55"/>
      <c r="U37" s="55"/>
      <c r="V37" s="55"/>
      <c r="W37" s="55"/>
      <c r="X37" s="55"/>
    </row>
    <row r="38" spans="1:24" ht="14.1" customHeight="1" x14ac:dyDescent="0.25">
      <c r="A38" s="53"/>
      <c r="B38" s="54"/>
      <c r="C38" s="62">
        <v>17</v>
      </c>
      <c r="D38" s="37">
        <f>IFERROR(VLOOKUP($C38,'Tablas auxiliares'!$O$1:$Y$27,'Tablas auxiliares'!$C$4+1,FALSE),"-")</f>
        <v>0</v>
      </c>
      <c r="E38" s="39">
        <v>0</v>
      </c>
      <c r="G38" s="130">
        <v>17</v>
      </c>
      <c r="H38" s="139" t="str">
        <f>IFERROR(VLOOKUP(G38,EVENTOS!$A$2:$S$27,'Tablas auxiliares'!$C$2*3-1,FALSE),"")</f>
        <v>Albania</v>
      </c>
      <c r="I38" s="43">
        <f>IFERROR(VLOOKUP(G38,EVENTOS!$A$2:$S$27,'Tablas auxiliares'!$C$2*3,FALSE),"")</f>
        <v>90</v>
      </c>
      <c r="J38" s="141" t="str">
        <f>IF(IFERROR(VLOOKUP(G38,EVENTOS!$A$2:$S$27,'Tablas auxiliares'!$C$2*3+1,FALSE),"")=0,"=",IFERROR(VLOOKUP(G38,EVENTOS!$A$2:$S$27,'Tablas auxiliares'!$C$2*3+1,FALSE),""))</f>
        <v>=</v>
      </c>
      <c r="O38" s="54"/>
      <c r="P38" s="54"/>
      <c r="Q38" s="55"/>
      <c r="R38" s="55"/>
      <c r="S38" s="55"/>
      <c r="T38" s="55"/>
      <c r="U38" s="55"/>
      <c r="V38" s="55"/>
      <c r="W38" s="55"/>
      <c r="X38" s="55"/>
    </row>
    <row r="39" spans="1:24" ht="14.1" customHeight="1" x14ac:dyDescent="0.25">
      <c r="A39" s="53"/>
      <c r="B39" s="54"/>
      <c r="C39" s="62">
        <v>18</v>
      </c>
      <c r="D39" s="37">
        <f>IFERROR(VLOOKUP($C39,'Tablas auxiliares'!$O$1:$Y$27,'Tablas auxiliares'!$C$4+1,FALSE),"-")</f>
        <v>0</v>
      </c>
      <c r="E39" s="39">
        <v>0</v>
      </c>
      <c r="G39" s="130">
        <v>18</v>
      </c>
      <c r="H39" s="139" t="str">
        <f>IFERROR(VLOOKUP(G39,EVENTOS!$A$2:$S$27,'Tablas auxiliares'!$C$2*3-1,FALSE),"")</f>
        <v>Serbia</v>
      </c>
      <c r="I39" s="43">
        <f>IFERROR(VLOOKUP(G39,EVENTOS!$A$2:$S$27,'Tablas auxiliares'!$C$2*3,FALSE),"")</f>
        <v>89</v>
      </c>
      <c r="J39" s="141" t="str">
        <f>IF(IFERROR(VLOOKUP(G39,EVENTOS!$A$2:$S$27,'Tablas auxiliares'!$C$2*3+1,FALSE),"")=0,"=",IFERROR(VLOOKUP(G39,EVENTOS!$A$2:$S$27,'Tablas auxiliares'!$C$2*3+1,FALSE),""))</f>
        <v>=</v>
      </c>
      <c r="O39" s="54"/>
      <c r="P39" s="54"/>
      <c r="Q39" s="55"/>
      <c r="R39" s="55"/>
      <c r="S39" s="55"/>
      <c r="T39" s="55"/>
      <c r="U39" s="55"/>
      <c r="V39" s="55"/>
      <c r="W39" s="55"/>
      <c r="X39" s="55"/>
    </row>
    <row r="40" spans="1:24" ht="14.1" customHeight="1" x14ac:dyDescent="0.25">
      <c r="A40" s="53"/>
      <c r="B40" s="54"/>
      <c r="C40" s="62">
        <v>19</v>
      </c>
      <c r="D40" s="37">
        <f>IFERROR(VLOOKUP($C40,'Tablas auxiliares'!$O$1:$Y$27,'Tablas auxiliares'!$C$4+1,FALSE),"-")</f>
        <v>0</v>
      </c>
      <c r="E40" s="39">
        <v>0</v>
      </c>
      <c r="G40" s="130">
        <v>19</v>
      </c>
      <c r="H40" s="139" t="str">
        <f>IFERROR(VLOOKUP(G40,EVENTOS!$A$2:$S$27,'Tablas auxiliares'!$C$2*3-1,FALSE),"")</f>
        <v>San Marino</v>
      </c>
      <c r="I40" s="43">
        <f>IFERROR(VLOOKUP(G40,EVENTOS!$A$2:$S$27,'Tablas auxiliares'!$C$2*3,FALSE),"")</f>
        <v>77</v>
      </c>
      <c r="J40" s="141" t="str">
        <f>IF(IFERROR(VLOOKUP(G40,EVENTOS!$A$2:$S$27,'Tablas auxiliares'!$C$2*3+1,FALSE),"")=0,"=",IFERROR(VLOOKUP(G40,EVENTOS!$A$2:$S$27,'Tablas auxiliares'!$C$2*3+1,FALSE),""))</f>
        <v>=</v>
      </c>
    </row>
    <row r="41" spans="1:24" ht="14.1" customHeight="1" x14ac:dyDescent="0.25">
      <c r="A41" s="53"/>
      <c r="B41" s="54"/>
      <c r="C41" s="62">
        <v>20</v>
      </c>
      <c r="D41" s="37">
        <f>IFERROR(VLOOKUP($C41,'Tablas auxiliares'!$O$1:$Y$27,'Tablas auxiliares'!$C$4+1,FALSE),"-")</f>
        <v>0</v>
      </c>
      <c r="E41" s="39">
        <v>0</v>
      </c>
      <c r="G41" s="130">
        <v>20</v>
      </c>
      <c r="H41" s="139" t="str">
        <f>IFERROR(VLOOKUP(G41,EVENTOS!$A$2:$S$27,'Tablas auxiliares'!$C$2*3-1,FALSE),"")</f>
        <v>Estonia</v>
      </c>
      <c r="I41" s="43">
        <f>IFERROR(VLOOKUP(G41,EVENTOS!$A$2:$S$27,'Tablas auxiliares'!$C$2*3,FALSE),"")</f>
        <v>76</v>
      </c>
      <c r="J41" s="141" t="str">
        <f>IF(IFERROR(VLOOKUP(G41,EVENTOS!$A$2:$S$27,'Tablas auxiliares'!$C$2*3+1,FALSE),"")=0,"=",IFERROR(VLOOKUP(G41,EVENTOS!$A$2:$S$27,'Tablas auxiliares'!$C$2*3+1,FALSE),""))</f>
        <v>=</v>
      </c>
    </row>
    <row r="42" spans="1:24" ht="14.1" customHeight="1" x14ac:dyDescent="0.25">
      <c r="C42" s="62">
        <v>21</v>
      </c>
      <c r="D42" s="37">
        <f>IFERROR(VLOOKUP($C42,'Tablas auxiliares'!$O$1:$Y$27,'Tablas auxiliares'!$C$4+1,FALSE),"-")</f>
        <v>0</v>
      </c>
      <c r="E42" s="39">
        <v>0</v>
      </c>
      <c r="G42" s="130">
        <v>21</v>
      </c>
      <c r="H42" s="139" t="str">
        <f>IFERROR(VLOOKUP(G42,EVENTOS!$A$2:$S$27,'Tablas auxiliares'!$C$2*3-1,FALSE),"")</f>
        <v>Grecia</v>
      </c>
      <c r="I42" s="43">
        <f>IFERROR(VLOOKUP(G42,EVENTOS!$A$2:$S$27,'Tablas auxiliares'!$C$2*3,FALSE),"")</f>
        <v>74</v>
      </c>
      <c r="J42" s="141" t="str">
        <f>IF(IFERROR(VLOOKUP(G42,EVENTOS!$A$2:$S$27,'Tablas auxiliares'!$C$2*3+1,FALSE),"")=0,"=",IFERROR(VLOOKUP(G42,EVENTOS!$A$2:$S$27,'Tablas auxiliares'!$C$2*3+1,FALSE),""))</f>
        <v>=</v>
      </c>
    </row>
    <row r="43" spans="1:24" ht="14.1" customHeight="1" x14ac:dyDescent="0.25">
      <c r="C43" s="62">
        <v>22</v>
      </c>
      <c r="D43" s="37">
        <f>IFERROR(VLOOKUP($C43,'Tablas auxiliares'!$O$1:$Y$27,'Tablas auxiliares'!$C$4+1,FALSE),"-")</f>
        <v>0</v>
      </c>
      <c r="E43" s="39">
        <v>0</v>
      </c>
      <c r="G43" s="130">
        <v>22</v>
      </c>
      <c r="H43" s="139" t="str">
        <f>IFERROR(VLOOKUP(G43,EVENTOS!$A$2:$S$27,'Tablas auxiliares'!$C$2*3-1,FALSE),"")</f>
        <v>España</v>
      </c>
      <c r="I43" s="43">
        <f>IFERROR(VLOOKUP(G43,EVENTOS!$A$2:$S$27,'Tablas auxiliares'!$C$2*3,FALSE),"")</f>
        <v>54</v>
      </c>
      <c r="J43" s="141" t="str">
        <f>IF(IFERROR(VLOOKUP(G43,EVENTOS!$A$2:$S$27,'Tablas auxiliares'!$C$2*3+1,FALSE),"")=0,"=",IFERROR(VLOOKUP(G43,EVENTOS!$A$2:$S$27,'Tablas auxiliares'!$C$2*3+1,FALSE),""))</f>
        <v>=</v>
      </c>
    </row>
    <row r="44" spans="1:24" ht="14.1" customHeight="1" x14ac:dyDescent="0.25">
      <c r="C44" s="62">
        <v>23</v>
      </c>
      <c r="D44" s="37">
        <f>IFERROR(VLOOKUP($C44,'Tablas auxiliares'!$O$1:$Y$27,'Tablas auxiliares'!$C$4+1,FALSE),"-")</f>
        <v>0</v>
      </c>
      <c r="E44" s="39">
        <v>0</v>
      </c>
      <c r="G44" s="130">
        <v>23</v>
      </c>
      <c r="H44" s="139" t="str">
        <f>IFERROR(VLOOKUP(G44,EVENTOS!$A$2:$S$27,'Tablas auxiliares'!$C$2*3-1,FALSE),"")</f>
        <v>Israel</v>
      </c>
      <c r="I44" s="43">
        <f>IFERROR(VLOOKUP(G44,EVENTOS!$A$2:$S$27,'Tablas auxiliares'!$C$2*3,FALSE),"")</f>
        <v>35</v>
      </c>
      <c r="J44" s="141" t="str">
        <f>IF(IFERROR(VLOOKUP(G44,EVENTOS!$A$2:$S$27,'Tablas auxiliares'!$C$2*3+1,FALSE),"")=0,"=",IFERROR(VLOOKUP(G44,EVENTOS!$A$2:$S$27,'Tablas auxiliares'!$C$2*3+1,FALSE),""))</f>
        <v>=</v>
      </c>
    </row>
    <row r="45" spans="1:24" ht="14.1" customHeight="1" x14ac:dyDescent="0.25">
      <c r="C45" s="62">
        <v>24</v>
      </c>
      <c r="D45" s="37">
        <f>IFERROR(VLOOKUP($C45,'Tablas auxiliares'!$O$1:$Y$27,'Tablas auxiliares'!$C$4+1,FALSE),"-")</f>
        <v>0</v>
      </c>
      <c r="E45" s="39">
        <v>0</v>
      </c>
      <c r="G45" s="130">
        <v>24</v>
      </c>
      <c r="H45" s="139" t="str">
        <f>IFERROR(VLOOKUP(G45,EVENTOS!$A$2:$S$27,'Tablas auxiliares'!$C$2*3-1,FALSE),"")</f>
        <v>Bielorrusia</v>
      </c>
      <c r="I45" s="43">
        <f>IFERROR(VLOOKUP(G45,EVENTOS!$A$2:$S$27,'Tablas auxiliares'!$C$2*3,FALSE),"")</f>
        <v>31</v>
      </c>
      <c r="J45" s="141" t="str">
        <f>IF(IFERROR(VLOOKUP(G45,EVENTOS!$A$2:$S$27,'Tablas auxiliares'!$C$2*3+1,FALSE),"")=0,"=",IFERROR(VLOOKUP(G45,EVENTOS!$A$2:$S$27,'Tablas auxiliares'!$C$2*3+1,FALSE),""))</f>
        <v>=</v>
      </c>
    </row>
    <row r="46" spans="1:24" ht="14.1" customHeight="1" x14ac:dyDescent="0.25">
      <c r="C46" s="62">
        <v>25</v>
      </c>
      <c r="D46" s="37">
        <f>IFERROR(VLOOKUP($C46,'Tablas auxiliares'!$O$1:$Y$27,'Tablas auxiliares'!$C$4+1,FALSE),"-")</f>
        <v>0</v>
      </c>
      <c r="E46" s="39">
        <v>0</v>
      </c>
      <c r="G46" s="130">
        <v>25</v>
      </c>
      <c r="H46" s="139" t="str">
        <f>IFERROR(VLOOKUP(G46,EVENTOS!$A$2:$S$27,'Tablas auxiliares'!$C$2*3-1,FALSE),"")</f>
        <v>Alemania</v>
      </c>
      <c r="I46" s="43">
        <f>IFERROR(VLOOKUP(G46,EVENTOS!$A$2:$S$27,'Tablas auxiliares'!$C$2*3,FALSE),"")</f>
        <v>24</v>
      </c>
      <c r="J46" s="141" t="str">
        <f>IF(IFERROR(VLOOKUP(G46,EVENTOS!$A$2:$S$27,'Tablas auxiliares'!$C$2*3+1,FALSE),"")=0,"=",IFERROR(VLOOKUP(G46,EVENTOS!$A$2:$S$27,'Tablas auxiliares'!$C$2*3+1,FALSE),""))</f>
        <v>=</v>
      </c>
    </row>
    <row r="47" spans="1:24" ht="14.1" customHeight="1" x14ac:dyDescent="0.25">
      <c r="C47" s="62">
        <v>26</v>
      </c>
      <c r="D47" s="37">
        <f>IFERROR(VLOOKUP($C47,'Tablas auxiliares'!$O$1:$Y$27,'Tablas auxiliares'!$C$4+1,FALSE),"-")</f>
        <v>0</v>
      </c>
      <c r="E47" s="39">
        <v>0</v>
      </c>
      <c r="G47" s="130">
        <v>26</v>
      </c>
      <c r="H47" s="139" t="str">
        <f>IFERROR(VLOOKUP(G47,EVENTOS!$A$2:$S$27,'Tablas auxiliares'!$C$2*3-1,FALSE),"")</f>
        <v>Reino Unido</v>
      </c>
      <c r="I47" s="43">
        <f>IFERROR(VLOOKUP(G47,EVENTOS!$A$2:$S$27,'Tablas auxiliares'!$C$2*3,FALSE),"")</f>
        <v>11</v>
      </c>
      <c r="J47" s="141" t="str">
        <f>IF(IFERROR(VLOOKUP(G47,EVENTOS!$A$2:$S$27,'Tablas auxiliares'!$C$2*3+1,FALSE),"")=0,"=",IFERROR(VLOOKUP(G47,EVENTOS!$A$2:$S$27,'Tablas auxiliares'!$C$2*3+1,FALSE),""))</f>
        <v>=</v>
      </c>
    </row>
    <row r="48" spans="1:24" ht="14.1" customHeight="1" thickBot="1" x14ac:dyDescent="0.3">
      <c r="C48" s="64">
        <v>27</v>
      </c>
      <c r="D48" s="38">
        <f>IFERROR(VLOOKUP($C48,'Tablas auxiliares'!$O$1:$Y$927,'Tablas auxiliares'!$C$4+1,FALSE),"-")</f>
        <v>0</v>
      </c>
      <c r="E48" s="40">
        <v>0</v>
      </c>
      <c r="G48" s="131">
        <v>27</v>
      </c>
      <c r="H48" s="140" t="str">
        <f>IFERROR(VLOOKUP(G48,EVENTOS!$A$2:$S$27,'Tablas auxiliares'!$C$2*3-1,FALSE),"")</f>
        <v/>
      </c>
      <c r="I48" s="47" t="str">
        <f>IFERROR(VLOOKUP(G48,EVENTOS!$A$2:$S$27,'Tablas auxiliares'!$C$2*3,FALSE),"")</f>
        <v/>
      </c>
      <c r="J48" s="142" t="str">
        <f>IF(IFERROR(VLOOKUP(G48,EVENTOS!$A$2:$S$27,'Tablas auxiliares'!$C$2*3+1,FALSE),"")=0,"=",IFERROR(VLOOKUP(G48,EVENTOS!$A$2:$S$27,'Tablas auxiliares'!$C$2*3+1,FALSE),""))</f>
        <v/>
      </c>
    </row>
  </sheetData>
  <sheetProtection algorithmName="SHA-512" hashValue="kWZwZYrGELxaGSzzgn2fMF6qP0rfxL2YkDmoczQczh/BGYA8Ovce+LcS8JovWOgCBlnbmTMBx+iCxCO2r2WNjg==" saltValue="YTdocb2/Q1Hm0Apv3QNGdw==" spinCount="100000" sheet="1" objects="1" scenarios="1"/>
  <mergeCells count="5">
    <mergeCell ref="J4:M4"/>
    <mergeCell ref="A1:E1"/>
    <mergeCell ref="C19:E19"/>
    <mergeCell ref="G19:J19"/>
    <mergeCell ref="B4:H17"/>
  </mergeCells>
  <dataValidations count="1">
    <dataValidation type="whole" allowBlank="1" showInputMessage="1" showErrorMessage="1" errorTitle="Número no válido" error="El número de puntos debe estar entre 100 y -100" sqref="E22:E48" xr:uid="{00000000-0002-0000-00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6385" r:id="rId5" name="Lista desplegable 7">
              <controlPr defaultSize="0" autoLine="0" autoPict="0">
                <anchor moveWithCells="1">
                  <from>
                    <xdr:col>9</xdr:col>
                    <xdr:colOff>0</xdr:colOff>
                    <xdr:row>10</xdr:row>
                    <xdr:rowOff>0</xdr:rowOff>
                  </from>
                  <to>
                    <xdr:col>13</xdr:col>
                    <xdr:colOff>0</xdr:colOff>
                    <xdr:row>10</xdr:row>
                    <xdr:rowOff>200025</xdr:rowOff>
                  </to>
                </anchor>
              </controlPr>
            </control>
          </mc:Choice>
        </mc:AlternateContent>
        <mc:AlternateContent xmlns:mc="http://schemas.openxmlformats.org/markup-compatibility/2006">
          <mc:Choice Requires="x14">
            <control shapeId="16386" r:id="rId6" name="Drop Down 2">
              <controlPr defaultSize="0" autoLine="0" autoPict="0">
                <anchor moveWithCells="1">
                  <from>
                    <xdr:col>9</xdr:col>
                    <xdr:colOff>0</xdr:colOff>
                    <xdr:row>6</xdr:row>
                    <xdr:rowOff>0</xdr:rowOff>
                  </from>
                  <to>
                    <xdr:col>13</xdr:col>
                    <xdr:colOff>0</xdr:colOff>
                    <xdr:row>6</xdr:row>
                    <xdr:rowOff>200025</xdr:rowOff>
                  </to>
                </anchor>
              </controlPr>
            </control>
          </mc:Choice>
        </mc:AlternateContent>
        <mc:AlternateContent xmlns:mc="http://schemas.openxmlformats.org/markup-compatibility/2006">
          <mc:Choice Requires="x14">
            <control shapeId="16387" r:id="rId7" name="Drop Down 3">
              <controlPr defaultSize="0" autoLine="0" autoPict="0">
                <anchor moveWithCells="1">
                  <from>
                    <xdr:col>9</xdr:col>
                    <xdr:colOff>0</xdr:colOff>
                    <xdr:row>12</xdr:row>
                    <xdr:rowOff>0</xdr:rowOff>
                  </from>
                  <to>
                    <xdr:col>13</xdr:col>
                    <xdr:colOff>0</xdr:colOff>
                    <xdr:row>12</xdr:row>
                    <xdr:rowOff>200025</xdr:rowOff>
                  </to>
                </anchor>
              </controlPr>
            </control>
          </mc:Choice>
        </mc:AlternateContent>
        <mc:AlternateContent xmlns:mc="http://schemas.openxmlformats.org/markup-compatibility/2006">
          <mc:Choice Requires="x14">
            <control shapeId="16388" r:id="rId8" name="Drop Down 4">
              <controlPr defaultSize="0" autoLine="0" autoPict="0">
                <anchor moveWithCells="1">
                  <from>
                    <xdr:col>9</xdr:col>
                    <xdr:colOff>0</xdr:colOff>
                    <xdr:row>14</xdr:row>
                    <xdr:rowOff>0</xdr:rowOff>
                  </from>
                  <to>
                    <xdr:col>13</xdr:col>
                    <xdr:colOff>0</xdr:colOff>
                    <xdr:row>14</xdr:row>
                    <xdr:rowOff>200025</xdr:rowOff>
                  </to>
                </anchor>
              </controlPr>
            </control>
          </mc:Choice>
        </mc:AlternateContent>
        <mc:AlternateContent xmlns:mc="http://schemas.openxmlformats.org/markup-compatibility/2006">
          <mc:Choice Requires="x14">
            <control shapeId="16391" r:id="rId9" name="Drop Down 7">
              <controlPr defaultSize="0" autoLine="0" autoPict="0">
                <anchor moveWithCells="1">
                  <from>
                    <xdr:col>9</xdr:col>
                    <xdr:colOff>0</xdr:colOff>
                    <xdr:row>8</xdr:row>
                    <xdr:rowOff>0</xdr:rowOff>
                  </from>
                  <to>
                    <xdr:col>13</xdr:col>
                    <xdr:colOff>0</xdr:colOff>
                    <xdr:row>8</xdr:row>
                    <xdr:rowOff>200025</xdr:rowOff>
                  </to>
                </anchor>
              </controlPr>
            </control>
          </mc:Choice>
        </mc:AlternateContent>
        <mc:AlternateContent xmlns:mc="http://schemas.openxmlformats.org/markup-compatibility/2006">
          <mc:Choice Requires="x14">
            <control shapeId="16392" r:id="rId10" name="Drop Down 8">
              <controlPr defaultSize="0" autoLine="0" autoPict="0">
                <anchor moveWithCells="1">
                  <from>
                    <xdr:col>8</xdr:col>
                    <xdr:colOff>895350</xdr:colOff>
                    <xdr:row>16</xdr:row>
                    <xdr:rowOff>0</xdr:rowOff>
                  </from>
                  <to>
                    <xdr:col>13</xdr:col>
                    <xdr:colOff>0</xdr:colOff>
                    <xdr:row>16</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3DBFF-56EB-49FE-884D-0C139165F73C}">
  <sheetPr codeName="Hoja10">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11.42578125"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26" t="s">
        <v>90</v>
      </c>
      <c r="C1" t="s">
        <v>91</v>
      </c>
      <c r="W1" t="s">
        <v>92</v>
      </c>
      <c r="AR1" t="s">
        <v>93</v>
      </c>
      <c r="BM1" t="s">
        <v>94</v>
      </c>
      <c r="CH1" t="s">
        <v>95</v>
      </c>
      <c r="DC1" s="8" t="s">
        <v>97</v>
      </c>
      <c r="DX1" s="125" t="s">
        <v>96</v>
      </c>
      <c r="ES1" s="124" t="s">
        <v>99</v>
      </c>
      <c r="FN1" s="123" t="s">
        <v>98</v>
      </c>
      <c r="GI1" s="122" t="s">
        <v>100</v>
      </c>
      <c r="HD1" s="121">
        <v>2016</v>
      </c>
      <c r="HE1" s="120" t="s">
        <v>101</v>
      </c>
      <c r="HZ1" s="120" t="s">
        <v>102</v>
      </c>
      <c r="IU1" s="120" t="s">
        <v>103</v>
      </c>
      <c r="JP1" s="127">
        <v>2013</v>
      </c>
      <c r="JQ1" s="120" t="s">
        <v>104</v>
      </c>
      <c r="KL1" s="120" t="s">
        <v>105</v>
      </c>
      <c r="LG1" s="120" t="s">
        <v>106</v>
      </c>
      <c r="MB1" s="120" t="s">
        <v>102</v>
      </c>
      <c r="MW1" s="120" t="s">
        <v>103</v>
      </c>
      <c r="NR1" s="128">
        <v>2009</v>
      </c>
      <c r="NT1" s="128">
        <v>2009</v>
      </c>
      <c r="NU1" s="127">
        <v>2013</v>
      </c>
      <c r="NV1" s="121">
        <v>2016</v>
      </c>
    </row>
    <row r="2" spans="1:392" x14ac:dyDescent="0.25">
      <c r="A2" t="s">
        <v>114</v>
      </c>
      <c r="B2" t="s">
        <v>22</v>
      </c>
      <c r="C2" t="s">
        <v>6</v>
      </c>
      <c r="D2" t="s">
        <v>46</v>
      </c>
      <c r="E2" t="s">
        <v>59</v>
      </c>
      <c r="F2" t="s">
        <v>23</v>
      </c>
      <c r="G2" t="s">
        <v>9</v>
      </c>
      <c r="H2" t="s">
        <v>19</v>
      </c>
      <c r="I2" t="s">
        <v>20</v>
      </c>
      <c r="J2" t="s">
        <v>30</v>
      </c>
      <c r="K2" t="s">
        <v>8</v>
      </c>
      <c r="L2" t="s">
        <v>45</v>
      </c>
      <c r="M2" t="s">
        <v>13</v>
      </c>
      <c r="N2" t="s">
        <v>48</v>
      </c>
      <c r="O2" t="s">
        <v>17</v>
      </c>
      <c r="P2" t="s">
        <v>24</v>
      </c>
      <c r="Q2" t="s">
        <v>49</v>
      </c>
      <c r="R2" t="s">
        <v>28</v>
      </c>
      <c r="S2" t="s">
        <v>14</v>
      </c>
      <c r="T2" t="s">
        <v>7</v>
      </c>
      <c r="U2" t="s">
        <v>21</v>
      </c>
      <c r="V2" t="s">
        <v>31</v>
      </c>
      <c r="W2" t="s">
        <v>22</v>
      </c>
      <c r="X2" t="s">
        <v>6</v>
      </c>
      <c r="Y2" t="s">
        <v>46</v>
      </c>
      <c r="Z2" t="s">
        <v>59</v>
      </c>
      <c r="AA2" t="s">
        <v>23</v>
      </c>
      <c r="AB2" t="s">
        <v>9</v>
      </c>
      <c r="AC2" t="s">
        <v>19</v>
      </c>
      <c r="AD2" t="s">
        <v>20</v>
      </c>
      <c r="AE2" t="s">
        <v>30</v>
      </c>
      <c r="AF2" t="s">
        <v>8</v>
      </c>
      <c r="AG2" t="s">
        <v>45</v>
      </c>
      <c r="AH2" t="s">
        <v>13</v>
      </c>
      <c r="AI2" t="s">
        <v>48</v>
      </c>
      <c r="AJ2" t="s">
        <v>17</v>
      </c>
      <c r="AK2" t="s">
        <v>24</v>
      </c>
      <c r="AL2" t="s">
        <v>49</v>
      </c>
      <c r="AM2" t="s">
        <v>28</v>
      </c>
      <c r="AN2" t="s">
        <v>14</v>
      </c>
      <c r="AO2" t="s">
        <v>7</v>
      </c>
      <c r="AP2" t="s">
        <v>21</v>
      </c>
      <c r="AQ2" t="s">
        <v>31</v>
      </c>
      <c r="AR2" t="s">
        <v>22</v>
      </c>
      <c r="AS2" t="s">
        <v>6</v>
      </c>
      <c r="AT2" t="s">
        <v>46</v>
      </c>
      <c r="AU2" t="s">
        <v>59</v>
      </c>
      <c r="AV2" t="s">
        <v>23</v>
      </c>
      <c r="AW2" t="s">
        <v>9</v>
      </c>
      <c r="AX2" t="s">
        <v>19</v>
      </c>
      <c r="AY2" t="s">
        <v>20</v>
      </c>
      <c r="AZ2" t="s">
        <v>30</v>
      </c>
      <c r="BA2" t="s">
        <v>8</v>
      </c>
      <c r="BB2" t="s">
        <v>45</v>
      </c>
      <c r="BC2" t="s">
        <v>13</v>
      </c>
      <c r="BD2" t="s">
        <v>48</v>
      </c>
      <c r="BE2" t="s">
        <v>17</v>
      </c>
      <c r="BF2" t="s">
        <v>24</v>
      </c>
      <c r="BG2" t="s">
        <v>49</v>
      </c>
      <c r="BH2" t="s">
        <v>28</v>
      </c>
      <c r="BI2" t="s">
        <v>14</v>
      </c>
      <c r="BJ2" t="s">
        <v>7</v>
      </c>
      <c r="BK2" t="s">
        <v>21</v>
      </c>
      <c r="BL2" t="s">
        <v>31</v>
      </c>
      <c r="BM2" t="s">
        <v>22</v>
      </c>
      <c r="BN2" t="s">
        <v>6</v>
      </c>
      <c r="BO2" t="s">
        <v>46</v>
      </c>
      <c r="BP2" t="s">
        <v>59</v>
      </c>
      <c r="BQ2" t="s">
        <v>23</v>
      </c>
      <c r="BR2" t="s">
        <v>9</v>
      </c>
      <c r="BS2" t="s">
        <v>19</v>
      </c>
      <c r="BT2" t="s">
        <v>20</v>
      </c>
      <c r="BU2" t="s">
        <v>30</v>
      </c>
      <c r="BV2" t="s">
        <v>8</v>
      </c>
      <c r="BW2" t="s">
        <v>45</v>
      </c>
      <c r="BX2" t="s">
        <v>13</v>
      </c>
      <c r="BY2" t="s">
        <v>48</v>
      </c>
      <c r="BZ2" t="s">
        <v>17</v>
      </c>
      <c r="CA2" t="s">
        <v>24</v>
      </c>
      <c r="CB2" t="s">
        <v>49</v>
      </c>
      <c r="CC2" t="s">
        <v>28</v>
      </c>
      <c r="CD2" t="s">
        <v>14</v>
      </c>
      <c r="CE2" t="s">
        <v>7</v>
      </c>
      <c r="CF2" t="s">
        <v>21</v>
      </c>
      <c r="CG2" t="s">
        <v>31</v>
      </c>
      <c r="CH2" t="s">
        <v>22</v>
      </c>
      <c r="CI2" t="s">
        <v>6</v>
      </c>
      <c r="CJ2" t="s">
        <v>46</v>
      </c>
      <c r="CK2" t="s">
        <v>59</v>
      </c>
      <c r="CL2" t="s">
        <v>23</v>
      </c>
      <c r="CM2" t="s">
        <v>9</v>
      </c>
      <c r="CN2" t="s">
        <v>19</v>
      </c>
      <c r="CO2" t="s">
        <v>20</v>
      </c>
      <c r="CP2" t="s">
        <v>30</v>
      </c>
      <c r="CQ2" t="s">
        <v>8</v>
      </c>
      <c r="CR2" t="s">
        <v>45</v>
      </c>
      <c r="CS2" t="s">
        <v>13</v>
      </c>
      <c r="CT2" t="s">
        <v>48</v>
      </c>
      <c r="CU2" t="s">
        <v>17</v>
      </c>
      <c r="CV2" t="s">
        <v>24</v>
      </c>
      <c r="CW2" t="s">
        <v>49</v>
      </c>
      <c r="CX2" t="s">
        <v>28</v>
      </c>
      <c r="CY2" t="s">
        <v>14</v>
      </c>
      <c r="CZ2" t="s">
        <v>7</v>
      </c>
      <c r="DA2" t="s">
        <v>21</v>
      </c>
      <c r="DB2" t="s">
        <v>31</v>
      </c>
      <c r="DC2" t="s">
        <v>22</v>
      </c>
      <c r="DD2" t="s">
        <v>6</v>
      </c>
      <c r="DE2" t="s">
        <v>46</v>
      </c>
      <c r="DF2" t="s">
        <v>59</v>
      </c>
      <c r="DG2" t="s">
        <v>23</v>
      </c>
      <c r="DH2" t="s">
        <v>9</v>
      </c>
      <c r="DI2" t="s">
        <v>19</v>
      </c>
      <c r="DJ2" t="s">
        <v>20</v>
      </c>
      <c r="DK2" t="s">
        <v>30</v>
      </c>
      <c r="DL2" t="s">
        <v>8</v>
      </c>
      <c r="DM2" t="s">
        <v>45</v>
      </c>
      <c r="DN2" t="s">
        <v>13</v>
      </c>
      <c r="DO2" t="s">
        <v>48</v>
      </c>
      <c r="DP2" t="s">
        <v>17</v>
      </c>
      <c r="DQ2" t="s">
        <v>24</v>
      </c>
      <c r="DR2" t="s">
        <v>49</v>
      </c>
      <c r="DS2" t="s">
        <v>28</v>
      </c>
      <c r="DT2" t="s">
        <v>14</v>
      </c>
      <c r="DU2" t="s">
        <v>7</v>
      </c>
      <c r="DV2" t="s">
        <v>21</v>
      </c>
      <c r="DW2" t="s">
        <v>31</v>
      </c>
      <c r="DX2" t="s">
        <v>22</v>
      </c>
      <c r="DY2" t="s">
        <v>6</v>
      </c>
      <c r="DZ2" t="s">
        <v>46</v>
      </c>
      <c r="EA2" t="s">
        <v>59</v>
      </c>
      <c r="EB2" t="s">
        <v>23</v>
      </c>
      <c r="EC2" t="s">
        <v>9</v>
      </c>
      <c r="ED2" t="s">
        <v>19</v>
      </c>
      <c r="EE2" t="s">
        <v>20</v>
      </c>
      <c r="EF2" t="s">
        <v>30</v>
      </c>
      <c r="EG2" t="s">
        <v>8</v>
      </c>
      <c r="EH2" t="s">
        <v>45</v>
      </c>
      <c r="EI2" t="s">
        <v>13</v>
      </c>
      <c r="EJ2" t="s">
        <v>48</v>
      </c>
      <c r="EK2" t="s">
        <v>17</v>
      </c>
      <c r="EL2" t="s">
        <v>24</v>
      </c>
      <c r="EM2" t="s">
        <v>49</v>
      </c>
      <c r="EN2" t="s">
        <v>28</v>
      </c>
      <c r="EO2" t="s">
        <v>14</v>
      </c>
      <c r="EP2" t="s">
        <v>7</v>
      </c>
      <c r="EQ2" t="s">
        <v>21</v>
      </c>
      <c r="ER2" t="s">
        <v>31</v>
      </c>
      <c r="ES2" t="s">
        <v>22</v>
      </c>
      <c r="ET2" t="s">
        <v>6</v>
      </c>
      <c r="EU2" t="s">
        <v>46</v>
      </c>
      <c r="EV2" t="s">
        <v>59</v>
      </c>
      <c r="EW2" t="s">
        <v>23</v>
      </c>
      <c r="EX2" t="s">
        <v>9</v>
      </c>
      <c r="EY2" t="s">
        <v>19</v>
      </c>
      <c r="EZ2" t="s">
        <v>20</v>
      </c>
      <c r="FA2" t="s">
        <v>30</v>
      </c>
      <c r="FB2" t="s">
        <v>8</v>
      </c>
      <c r="FC2" t="s">
        <v>45</v>
      </c>
      <c r="FD2" t="s">
        <v>13</v>
      </c>
      <c r="FE2" t="s">
        <v>48</v>
      </c>
      <c r="FF2" t="s">
        <v>17</v>
      </c>
      <c r="FG2" t="s">
        <v>24</v>
      </c>
      <c r="FH2" t="s">
        <v>49</v>
      </c>
      <c r="FI2" t="s">
        <v>28</v>
      </c>
      <c r="FJ2" t="s">
        <v>14</v>
      </c>
      <c r="FK2" t="s">
        <v>7</v>
      </c>
      <c r="FL2" t="s">
        <v>21</v>
      </c>
      <c r="FM2" t="s">
        <v>31</v>
      </c>
      <c r="FN2" t="s">
        <v>22</v>
      </c>
      <c r="FO2" t="s">
        <v>6</v>
      </c>
      <c r="FP2" t="s">
        <v>46</v>
      </c>
      <c r="FQ2" t="s">
        <v>59</v>
      </c>
      <c r="FR2" t="s">
        <v>23</v>
      </c>
      <c r="FS2" t="s">
        <v>9</v>
      </c>
      <c r="FT2" t="s">
        <v>19</v>
      </c>
      <c r="FU2" t="s">
        <v>20</v>
      </c>
      <c r="FV2" t="s">
        <v>30</v>
      </c>
      <c r="FW2" t="s">
        <v>8</v>
      </c>
      <c r="FX2" t="s">
        <v>45</v>
      </c>
      <c r="FY2" t="s">
        <v>13</v>
      </c>
      <c r="FZ2" t="s">
        <v>48</v>
      </c>
      <c r="GA2" t="s">
        <v>17</v>
      </c>
      <c r="GB2" t="s">
        <v>24</v>
      </c>
      <c r="GC2" t="s">
        <v>49</v>
      </c>
      <c r="GD2" t="s">
        <v>28</v>
      </c>
      <c r="GE2" t="s">
        <v>14</v>
      </c>
      <c r="GF2" t="s">
        <v>7</v>
      </c>
      <c r="GG2" t="s">
        <v>21</v>
      </c>
      <c r="GH2" t="s">
        <v>31</v>
      </c>
      <c r="GI2" t="s">
        <v>22</v>
      </c>
      <c r="GJ2" t="s">
        <v>6</v>
      </c>
      <c r="GK2" t="s">
        <v>46</v>
      </c>
      <c r="GL2" t="s">
        <v>59</v>
      </c>
      <c r="GM2" t="s">
        <v>23</v>
      </c>
      <c r="GN2" t="s">
        <v>9</v>
      </c>
      <c r="GO2" t="s">
        <v>19</v>
      </c>
      <c r="GP2" t="s">
        <v>20</v>
      </c>
      <c r="GQ2" t="s">
        <v>30</v>
      </c>
      <c r="GR2" t="s">
        <v>8</v>
      </c>
      <c r="GS2" t="s">
        <v>45</v>
      </c>
      <c r="GT2" t="s">
        <v>13</v>
      </c>
      <c r="GU2" t="s">
        <v>48</v>
      </c>
      <c r="GV2" t="s">
        <v>17</v>
      </c>
      <c r="GW2" t="s">
        <v>24</v>
      </c>
      <c r="GX2" t="s">
        <v>49</v>
      </c>
      <c r="GY2" t="s">
        <v>28</v>
      </c>
      <c r="GZ2" t="s">
        <v>14</v>
      </c>
      <c r="HA2" t="s">
        <v>7</v>
      </c>
      <c r="HB2" t="s">
        <v>21</v>
      </c>
      <c r="HC2" t="s">
        <v>31</v>
      </c>
      <c r="HE2" t="s">
        <v>22</v>
      </c>
      <c r="HF2" t="s">
        <v>6</v>
      </c>
      <c r="HG2" t="s">
        <v>46</v>
      </c>
      <c r="HH2" t="s">
        <v>59</v>
      </c>
      <c r="HI2" t="s">
        <v>23</v>
      </c>
      <c r="HJ2" t="s">
        <v>9</v>
      </c>
      <c r="HK2" t="s">
        <v>19</v>
      </c>
      <c r="HL2" t="s">
        <v>20</v>
      </c>
      <c r="HM2" t="s">
        <v>30</v>
      </c>
      <c r="HN2" t="s">
        <v>8</v>
      </c>
      <c r="HO2" t="s">
        <v>45</v>
      </c>
      <c r="HP2" t="s">
        <v>13</v>
      </c>
      <c r="HQ2" t="s">
        <v>48</v>
      </c>
      <c r="HR2" t="s">
        <v>17</v>
      </c>
      <c r="HS2" t="s">
        <v>24</v>
      </c>
      <c r="HT2" t="s">
        <v>49</v>
      </c>
      <c r="HU2" t="s">
        <v>28</v>
      </c>
      <c r="HV2" t="s">
        <v>14</v>
      </c>
      <c r="HW2" t="s">
        <v>7</v>
      </c>
      <c r="HX2" t="s">
        <v>21</v>
      </c>
      <c r="HY2" t="s">
        <v>31</v>
      </c>
      <c r="HZ2" t="s">
        <v>22</v>
      </c>
      <c r="IA2" t="s">
        <v>6</v>
      </c>
      <c r="IB2" t="s">
        <v>46</v>
      </c>
      <c r="IC2" t="s">
        <v>59</v>
      </c>
      <c r="ID2" t="s">
        <v>23</v>
      </c>
      <c r="IE2" t="s">
        <v>9</v>
      </c>
      <c r="IF2" t="s">
        <v>19</v>
      </c>
      <c r="IG2" t="s">
        <v>20</v>
      </c>
      <c r="IH2" t="s">
        <v>30</v>
      </c>
      <c r="II2" t="s">
        <v>8</v>
      </c>
      <c r="IJ2" t="s">
        <v>45</v>
      </c>
      <c r="IK2" t="s">
        <v>13</v>
      </c>
      <c r="IL2" t="s">
        <v>48</v>
      </c>
      <c r="IM2" t="s">
        <v>17</v>
      </c>
      <c r="IN2" t="s">
        <v>24</v>
      </c>
      <c r="IO2" t="s">
        <v>49</v>
      </c>
      <c r="IP2" t="s">
        <v>28</v>
      </c>
      <c r="IQ2" t="s">
        <v>14</v>
      </c>
      <c r="IR2" t="s">
        <v>7</v>
      </c>
      <c r="IS2" t="s">
        <v>21</v>
      </c>
      <c r="IT2" t="s">
        <v>31</v>
      </c>
      <c r="IU2" t="s">
        <v>22</v>
      </c>
      <c r="IV2" t="s">
        <v>6</v>
      </c>
      <c r="IW2" t="s">
        <v>46</v>
      </c>
      <c r="IX2" t="s">
        <v>59</v>
      </c>
      <c r="IY2" t="s">
        <v>23</v>
      </c>
      <c r="IZ2" t="s">
        <v>9</v>
      </c>
      <c r="JA2" t="s">
        <v>19</v>
      </c>
      <c r="JB2" t="s">
        <v>20</v>
      </c>
      <c r="JC2" t="s">
        <v>30</v>
      </c>
      <c r="JD2" t="s">
        <v>8</v>
      </c>
      <c r="JE2" t="s">
        <v>45</v>
      </c>
      <c r="JF2" t="s">
        <v>13</v>
      </c>
      <c r="JG2" t="s">
        <v>48</v>
      </c>
      <c r="JH2" t="s">
        <v>17</v>
      </c>
      <c r="JI2" t="s">
        <v>24</v>
      </c>
      <c r="JJ2" t="s">
        <v>49</v>
      </c>
      <c r="JK2" t="s">
        <v>28</v>
      </c>
      <c r="JL2" t="s">
        <v>14</v>
      </c>
      <c r="JM2" t="s">
        <v>7</v>
      </c>
      <c r="JN2" t="s">
        <v>21</v>
      </c>
      <c r="JO2" t="s">
        <v>31</v>
      </c>
      <c r="JQ2" t="s">
        <v>22</v>
      </c>
      <c r="JR2" t="s">
        <v>6</v>
      </c>
      <c r="JS2" t="s">
        <v>46</v>
      </c>
      <c r="JT2" t="s">
        <v>59</v>
      </c>
      <c r="JU2" t="s">
        <v>23</v>
      </c>
      <c r="JV2" t="s">
        <v>9</v>
      </c>
      <c r="JW2" t="s">
        <v>19</v>
      </c>
      <c r="JX2" t="s">
        <v>20</v>
      </c>
      <c r="JY2" t="s">
        <v>30</v>
      </c>
      <c r="JZ2" t="s">
        <v>8</v>
      </c>
      <c r="KA2" t="s">
        <v>45</v>
      </c>
      <c r="KB2" t="s">
        <v>13</v>
      </c>
      <c r="KC2" t="s">
        <v>48</v>
      </c>
      <c r="KD2" t="s">
        <v>17</v>
      </c>
      <c r="KE2" t="s">
        <v>24</v>
      </c>
      <c r="KF2" t="s">
        <v>49</v>
      </c>
      <c r="KG2" t="s">
        <v>28</v>
      </c>
      <c r="KH2" t="s">
        <v>14</v>
      </c>
      <c r="KI2" t="s">
        <v>7</v>
      </c>
      <c r="KJ2" t="s">
        <v>21</v>
      </c>
      <c r="KK2" t="s">
        <v>31</v>
      </c>
      <c r="KL2" t="s">
        <v>22</v>
      </c>
      <c r="KM2" t="s">
        <v>6</v>
      </c>
      <c r="KN2" t="s">
        <v>46</v>
      </c>
      <c r="KO2" t="s">
        <v>59</v>
      </c>
      <c r="KP2" t="s">
        <v>23</v>
      </c>
      <c r="KQ2" t="s">
        <v>9</v>
      </c>
      <c r="KR2" t="s">
        <v>19</v>
      </c>
      <c r="KS2" t="s">
        <v>20</v>
      </c>
      <c r="KT2" t="s">
        <v>30</v>
      </c>
      <c r="KU2" t="s">
        <v>8</v>
      </c>
      <c r="KV2" t="s">
        <v>45</v>
      </c>
      <c r="KW2" t="s">
        <v>13</v>
      </c>
      <c r="KX2" t="s">
        <v>48</v>
      </c>
      <c r="KY2" t="s">
        <v>17</v>
      </c>
      <c r="KZ2" t="s">
        <v>24</v>
      </c>
      <c r="LA2" t="s">
        <v>49</v>
      </c>
      <c r="LB2" t="s">
        <v>28</v>
      </c>
      <c r="LC2" t="s">
        <v>14</v>
      </c>
      <c r="LD2" t="s">
        <v>7</v>
      </c>
      <c r="LE2" t="s">
        <v>21</v>
      </c>
      <c r="LF2" t="s">
        <v>31</v>
      </c>
      <c r="LG2" t="s">
        <v>22</v>
      </c>
      <c r="LH2" t="s">
        <v>6</v>
      </c>
      <c r="LI2" t="s">
        <v>46</v>
      </c>
      <c r="LJ2" t="s">
        <v>59</v>
      </c>
      <c r="LK2" t="s">
        <v>23</v>
      </c>
      <c r="LL2" t="s">
        <v>9</v>
      </c>
      <c r="LM2" t="s">
        <v>19</v>
      </c>
      <c r="LN2" t="s">
        <v>20</v>
      </c>
      <c r="LO2" t="s">
        <v>30</v>
      </c>
      <c r="LP2" t="s">
        <v>8</v>
      </c>
      <c r="LQ2" t="s">
        <v>45</v>
      </c>
      <c r="LR2" t="s">
        <v>13</v>
      </c>
      <c r="LS2" t="s">
        <v>48</v>
      </c>
      <c r="LT2" t="s">
        <v>17</v>
      </c>
      <c r="LU2" t="s">
        <v>24</v>
      </c>
      <c r="LV2" t="s">
        <v>49</v>
      </c>
      <c r="LW2" t="s">
        <v>28</v>
      </c>
      <c r="LX2" t="s">
        <v>14</v>
      </c>
      <c r="LY2" t="s">
        <v>7</v>
      </c>
      <c r="LZ2" t="s">
        <v>21</v>
      </c>
      <c r="MA2" t="s">
        <v>31</v>
      </c>
      <c r="MB2" t="s">
        <v>22</v>
      </c>
      <c r="MC2" t="s">
        <v>6</v>
      </c>
      <c r="MD2" t="s">
        <v>46</v>
      </c>
      <c r="ME2" t="s">
        <v>59</v>
      </c>
      <c r="MF2" t="s">
        <v>23</v>
      </c>
      <c r="MG2" t="s">
        <v>9</v>
      </c>
      <c r="MH2" t="s">
        <v>19</v>
      </c>
      <c r="MI2" t="s">
        <v>20</v>
      </c>
      <c r="MJ2" t="s">
        <v>30</v>
      </c>
      <c r="MK2" t="s">
        <v>8</v>
      </c>
      <c r="ML2" t="s">
        <v>45</v>
      </c>
      <c r="MM2" t="s">
        <v>13</v>
      </c>
      <c r="MN2" t="s">
        <v>48</v>
      </c>
      <c r="MO2" t="s">
        <v>17</v>
      </c>
      <c r="MP2" t="s">
        <v>24</v>
      </c>
      <c r="MQ2" t="s">
        <v>49</v>
      </c>
      <c r="MR2" t="s">
        <v>28</v>
      </c>
      <c r="MS2" t="s">
        <v>14</v>
      </c>
      <c r="MT2" t="s">
        <v>7</v>
      </c>
      <c r="MU2" t="s">
        <v>21</v>
      </c>
      <c r="MV2" t="s">
        <v>31</v>
      </c>
      <c r="MW2" t="s">
        <v>22</v>
      </c>
      <c r="MX2" t="s">
        <v>6</v>
      </c>
      <c r="MY2" t="s">
        <v>46</v>
      </c>
      <c r="MZ2" t="s">
        <v>59</v>
      </c>
      <c r="NA2" t="s">
        <v>23</v>
      </c>
      <c r="NB2" t="s">
        <v>9</v>
      </c>
      <c r="NC2" t="s">
        <v>19</v>
      </c>
      <c r="ND2" t="s">
        <v>20</v>
      </c>
      <c r="NE2" t="s">
        <v>30</v>
      </c>
      <c r="NF2" t="s">
        <v>8</v>
      </c>
      <c r="NG2" t="s">
        <v>45</v>
      </c>
      <c r="NH2" t="s">
        <v>13</v>
      </c>
      <c r="NI2" t="s">
        <v>48</v>
      </c>
      <c r="NJ2" t="s">
        <v>17</v>
      </c>
      <c r="NK2" t="s">
        <v>24</v>
      </c>
      <c r="NL2" t="s">
        <v>49</v>
      </c>
      <c r="NM2" t="s">
        <v>28</v>
      </c>
      <c r="NN2" t="s">
        <v>14</v>
      </c>
      <c r="NO2" t="s">
        <v>7</v>
      </c>
      <c r="NP2" t="s">
        <v>21</v>
      </c>
      <c r="NQ2" t="s">
        <v>31</v>
      </c>
    </row>
    <row r="3" spans="1:392" x14ac:dyDescent="0.25">
      <c r="A3" t="s">
        <v>6</v>
      </c>
      <c r="B3">
        <v>3</v>
      </c>
      <c r="D3">
        <v>3</v>
      </c>
      <c r="E3">
        <v>6</v>
      </c>
      <c r="F3">
        <v>2</v>
      </c>
      <c r="G3">
        <v>16</v>
      </c>
      <c r="H3">
        <v>3</v>
      </c>
      <c r="I3">
        <v>7</v>
      </c>
      <c r="J3">
        <v>4</v>
      </c>
      <c r="K3">
        <v>7</v>
      </c>
      <c r="L3">
        <v>4</v>
      </c>
      <c r="M3">
        <v>11</v>
      </c>
      <c r="N3">
        <v>5</v>
      </c>
      <c r="O3">
        <v>7</v>
      </c>
      <c r="P3">
        <v>5</v>
      </c>
      <c r="Q3">
        <v>11</v>
      </c>
      <c r="R3">
        <v>14</v>
      </c>
      <c r="S3">
        <v>12</v>
      </c>
      <c r="T3">
        <v>6</v>
      </c>
      <c r="U3">
        <v>1</v>
      </c>
      <c r="V3">
        <v>3</v>
      </c>
      <c r="W3">
        <v>4</v>
      </c>
      <c r="Y3">
        <v>2</v>
      </c>
      <c r="Z3">
        <v>8</v>
      </c>
      <c r="AA3">
        <v>1</v>
      </c>
      <c r="AB3">
        <v>13</v>
      </c>
      <c r="AC3">
        <v>1</v>
      </c>
      <c r="AD3">
        <v>2</v>
      </c>
      <c r="AE3">
        <v>2</v>
      </c>
      <c r="AF3">
        <v>4</v>
      </c>
      <c r="AG3">
        <v>3</v>
      </c>
      <c r="AH3">
        <v>12</v>
      </c>
      <c r="AI3">
        <v>2</v>
      </c>
      <c r="AJ3">
        <v>6</v>
      </c>
      <c r="AK3">
        <v>3</v>
      </c>
      <c r="AL3">
        <v>11</v>
      </c>
      <c r="AM3">
        <v>4</v>
      </c>
      <c r="AN3">
        <v>10</v>
      </c>
      <c r="AO3">
        <v>13</v>
      </c>
      <c r="AP3">
        <v>1</v>
      </c>
      <c r="AQ3">
        <v>3</v>
      </c>
      <c r="AR3">
        <v>3</v>
      </c>
      <c r="AT3">
        <v>1</v>
      </c>
      <c r="AU3">
        <v>17</v>
      </c>
      <c r="AV3">
        <v>2</v>
      </c>
      <c r="AW3">
        <v>16</v>
      </c>
      <c r="AX3">
        <v>4</v>
      </c>
      <c r="AY3">
        <v>8</v>
      </c>
      <c r="AZ3">
        <v>3</v>
      </c>
      <c r="BA3">
        <v>3</v>
      </c>
      <c r="BB3">
        <v>9</v>
      </c>
      <c r="BC3">
        <v>12</v>
      </c>
      <c r="BD3">
        <v>3</v>
      </c>
      <c r="BE3">
        <v>5</v>
      </c>
      <c r="BF3">
        <v>2</v>
      </c>
      <c r="BG3">
        <v>15</v>
      </c>
      <c r="BH3">
        <v>12</v>
      </c>
      <c r="BI3">
        <v>11</v>
      </c>
      <c r="BJ3">
        <v>6</v>
      </c>
      <c r="BK3">
        <v>7</v>
      </c>
      <c r="BL3">
        <v>10</v>
      </c>
      <c r="BM3">
        <v>3</v>
      </c>
      <c r="BO3">
        <v>1</v>
      </c>
      <c r="BP3">
        <v>10</v>
      </c>
      <c r="BQ3">
        <v>1</v>
      </c>
      <c r="BR3">
        <v>6</v>
      </c>
      <c r="BS3">
        <v>1</v>
      </c>
      <c r="BT3">
        <v>6</v>
      </c>
      <c r="BU3">
        <v>2</v>
      </c>
      <c r="BV3">
        <v>6</v>
      </c>
      <c r="BW3">
        <v>2</v>
      </c>
      <c r="BX3">
        <v>2</v>
      </c>
      <c r="BY3">
        <v>2</v>
      </c>
      <c r="BZ3">
        <v>9</v>
      </c>
      <c r="CA3">
        <v>3</v>
      </c>
      <c r="CB3">
        <v>10</v>
      </c>
      <c r="CC3">
        <v>7</v>
      </c>
      <c r="CD3">
        <v>3</v>
      </c>
      <c r="CE3">
        <v>3</v>
      </c>
      <c r="CF3">
        <v>3</v>
      </c>
      <c r="CG3">
        <v>6</v>
      </c>
      <c r="CH3">
        <v>2</v>
      </c>
      <c r="CJ3">
        <v>1</v>
      </c>
      <c r="CK3">
        <v>7</v>
      </c>
      <c r="CL3">
        <v>4</v>
      </c>
      <c r="CM3">
        <v>7</v>
      </c>
      <c r="CN3">
        <v>7</v>
      </c>
      <c r="CO3">
        <v>5</v>
      </c>
      <c r="CP3">
        <v>3</v>
      </c>
      <c r="CQ3">
        <v>1</v>
      </c>
      <c r="CR3">
        <v>5</v>
      </c>
      <c r="CS3">
        <v>4</v>
      </c>
      <c r="CT3">
        <v>4</v>
      </c>
      <c r="CU3">
        <v>6</v>
      </c>
      <c r="CV3">
        <v>2</v>
      </c>
      <c r="CW3">
        <v>9</v>
      </c>
      <c r="CX3">
        <v>12</v>
      </c>
      <c r="CY3">
        <v>7</v>
      </c>
      <c r="CZ3">
        <v>3</v>
      </c>
      <c r="DA3">
        <v>7</v>
      </c>
      <c r="DB3">
        <v>6</v>
      </c>
      <c r="DC3">
        <f>IF('Tablas auxiliares'!$C$7=1,AVERAGE(B3,W3,AR3,BM3,CH3)+B3/10000,(-1)*(SUM(VLOOKUP(B3,'Tablas auxiliares'!$BG$2:$BH$28,2,FALSE),VLOOKUP(W3,'Tablas auxiliares'!$BG$2:$BH$28,2,FALSE),VLOOKUP(AR3,'Tablas auxiliares'!$BG$2:$BH$28,2,FALSE),VLOOKUP(BM3,'Tablas auxiliares'!$BG$2:$BH$28,2,FALSE),VLOOKUP(CH3,'Tablas auxiliares'!$BG$2:$BH$28,2,FALSE))-B3/100000000))</f>
        <v>-41.328825573359602</v>
      </c>
      <c r="DE3">
        <f>IF('Tablas auxiliares'!$C$7=1,AVERAGE(D3,Y3,AT3,BO3,CJ3)+D3/10000,(-1)*(SUM(VLOOKUP(D3,'Tablas auxiliares'!$BG$2:$BH$28,2,FALSE),VLOOKUP(Y3,'Tablas auxiliares'!$BG$2:$BH$28,2,FALSE),VLOOKUP(AT3,'Tablas auxiliares'!$BG$2:$BH$28,2,FALSE),VLOOKUP(BO3,'Tablas auxiliares'!$BG$2:$BH$28,2,FALSE),VLOOKUP(CJ3,'Tablas auxiliares'!$BG$2:$BH$28,2,FALSE))-D3/100000000))</f>
        <v>-54.129846487868612</v>
      </c>
      <c r="DF3">
        <f>IF('Tablas auxiliares'!$C$7=1,AVERAGE(E3,Z3,AU3,BP3,CK3)+E3/10000,(-1)*(SUM(VLOOKUP(E3,'Tablas auxiliares'!$BG$2:$BH$28,2,FALSE),VLOOKUP(Z3,'Tablas auxiliares'!$BG$2:$BH$28,2,FALSE),VLOOKUP(AU3,'Tablas auxiliares'!$BG$2:$BH$28,2,FALSE),VLOOKUP(BP3,'Tablas auxiliares'!$BG$2:$BH$28,2,FALSE),VLOOKUP(CK3,'Tablas auxiliares'!$BG$2:$BH$28,2,FALSE))-E3/100000000))</f>
        <v>-14.396855804183396</v>
      </c>
      <c r="DG3">
        <f>IF('Tablas auxiliares'!$C$7=1,AVERAGE(F3,AA3,AV3,BQ3,CL3)+F3/10000,(-1)*(SUM(VLOOKUP(F3,'Tablas auxiliares'!$BG$2:$BH$28,2,FALSE),VLOOKUP(AA3,'Tablas auxiliares'!$BG$2:$BH$28,2,FALSE),VLOOKUP(AV3,'Tablas auxiliares'!$BG$2:$BH$28,2,FALSE),VLOOKUP(BQ3,'Tablas auxiliares'!$BG$2:$BH$28,2,FALSE),VLOOKUP(CL3,'Tablas auxiliares'!$BG$2:$BH$28,2,FALSE))-F3/100000000))</f>
        <v>-50.633324459035137</v>
      </c>
      <c r="DH3">
        <f>IF('Tablas auxiliares'!$C$7=1,AVERAGE(G3,AB3,AW3,BR3,CM3)+G3/10000,(-1)*(SUM(VLOOKUP(G3,'Tablas auxiliares'!$BG$2:$BH$28,2,FALSE),VLOOKUP(AB3,'Tablas auxiliares'!$BG$2:$BH$28,2,FALSE),VLOOKUP(AW3,'Tablas auxiliares'!$BG$2:$BH$28,2,FALSE),VLOOKUP(BR3,'Tablas auxiliares'!$BG$2:$BH$28,2,FALSE),VLOOKUP(CM3,'Tablas auxiliares'!$BG$2:$BH$28,2,FALSE))-G3/100000000))</f>
        <v>-11.094394564832232</v>
      </c>
      <c r="DI3">
        <f>IF('Tablas auxiliares'!$C$7=1,AVERAGE(H3,AC3,AX3,BS3,CN3)+H3/10000,(-1)*(SUM(VLOOKUP(H3,'Tablas auxiliares'!$BG$2:$BH$28,2,FALSE),VLOOKUP(AC3,'Tablas auxiliares'!$BG$2:$BH$28,2,FALSE),VLOOKUP(AX3,'Tablas auxiliares'!$BG$2:$BH$28,2,FALSE),VLOOKUP(BS3,'Tablas auxiliares'!$BG$2:$BH$28,2,FALSE),VLOOKUP(CN3,'Tablas auxiliares'!$BG$2:$BH$28,2,FALSE))-H3/100000000))</f>
        <v>-42.830470406738357</v>
      </c>
      <c r="DJ3">
        <f>IF('Tablas auxiliares'!$C$7=1,AVERAGE(I3,AD3,AY3,BT3,CO3)+I3/10000,(-1)*(SUM(VLOOKUP(I3,'Tablas auxiliares'!$BG$2:$BH$28,2,FALSE),VLOOKUP(AD3,'Tablas auxiliares'!$BG$2:$BH$28,2,FALSE),VLOOKUP(AY3,'Tablas auxiliares'!$BG$2:$BH$28,2,FALSE),VLOOKUP(BT3,'Tablas auxiliares'!$BG$2:$BH$28,2,FALSE),VLOOKUP(CO3,'Tablas auxiliares'!$BG$2:$BH$28,2,FALSE))-I3/100000000))</f>
        <v>-27.187954340286808</v>
      </c>
      <c r="DK3">
        <f>IF('Tablas auxiliares'!$C$7=1,AVERAGE(J3,AE3,AZ3,BU3,CP3)+J3/10000,(-1)*(SUM(VLOOKUP(J3,'Tablas auxiliares'!$BG$2:$BH$28,2,FALSE),VLOOKUP(AE3,'Tablas auxiliares'!$BG$2:$BH$28,2,FALSE),VLOOKUP(AZ3,'Tablas auxiliares'!$BG$2:$BH$28,2,FALSE),VLOOKUP(BU3,'Tablas auxiliares'!$BG$2:$BH$28,2,FALSE),VLOOKUP(CP3,'Tablas auxiliares'!$BG$2:$BH$28,2,FALSE))-J3/100000000))</f>
        <v>-43.045998260131682</v>
      </c>
      <c r="DL3">
        <f>IF('Tablas auxiliares'!$C$7=1,AVERAGE(K3,AF3,BA3,BV3,CQ3)+K3/10000,(-1)*(SUM(VLOOKUP(K3,'Tablas auxiliares'!$BG$2:$BH$28,2,FALSE),VLOOKUP(AF3,'Tablas auxiliares'!$BG$2:$BH$28,2,FALSE),VLOOKUP(BA3,'Tablas auxiliares'!$BG$2:$BH$28,2,FALSE),VLOOKUP(BV3,'Tablas auxiliares'!$BG$2:$BH$28,2,FALSE),VLOOKUP(CQ3,'Tablas auxiliares'!$BG$2:$BH$28,2,FALSE))-K3/100000000))</f>
        <v>-35.471362648192375</v>
      </c>
      <c r="DM3">
        <f>IF('Tablas auxiliares'!$C$7=1,AVERAGE(L3,AG3,BB3,BW3,CR3)+L3/10000,(-1)*(SUM(VLOOKUP(L3,'Tablas auxiliares'!$BG$2:$BH$28,2,FALSE),VLOOKUP(AG3,'Tablas auxiliares'!$BG$2:$BH$28,2,FALSE),VLOOKUP(BB3,'Tablas auxiliares'!$BG$2:$BH$28,2,FALSE),VLOOKUP(BW3,'Tablas auxiliares'!$BG$2:$BH$28,2,FALSE),VLOOKUP(CR3,'Tablas auxiliares'!$BG$2:$BH$28,2,FALSE))-L3/100000000))</f>
        <v>-33.152691509808548</v>
      </c>
      <c r="DN3">
        <f>IF('Tablas auxiliares'!$C$7=1,AVERAGE(M3,AH3,BC3,BX3,CS3)+M3/10000,(-1)*(SUM(VLOOKUP(M3,'Tablas auxiliares'!$BG$2:$BH$28,2,FALSE),VLOOKUP(AH3,'Tablas auxiliares'!$BG$2:$BH$28,2,FALSE),VLOOKUP(BC3,'Tablas auxiliares'!$BG$2:$BH$28,2,FALSE),VLOOKUP(BX3,'Tablas auxiliares'!$BG$2:$BH$28,2,FALSE),VLOOKUP(CS3,'Tablas auxiliares'!$BG$2:$BH$28,2,FALSE))-M3/100000000))</f>
        <v>-21.473129452005331</v>
      </c>
      <c r="DO3">
        <f>IF('Tablas auxiliares'!$C$7=1,AVERAGE(N3,AI3,BD3,BY3,CT3)+N3/10000,(-1)*(SUM(VLOOKUP(N3,'Tablas auxiliares'!$BG$2:$BH$28,2,FALSE),VLOOKUP(AI3,'Tablas auxiliares'!$BG$2:$BH$28,2,FALSE),VLOOKUP(BD3,'Tablas auxiliares'!$BG$2:$BH$28,2,FALSE),VLOOKUP(BY3,'Tablas auxiliares'!$BG$2:$BH$28,2,FALSE),VLOOKUP(CT3,'Tablas auxiliares'!$BG$2:$BH$28,2,FALSE))-N3/100000000))</f>
        <v>-40.451658463702323</v>
      </c>
      <c r="DP3">
        <f>IF('Tablas auxiliares'!$C$7=1,AVERAGE(O3,AJ3,BE3,BZ3,CU3)+O3/10000,(-1)*(SUM(VLOOKUP(O3,'Tablas auxiliares'!$BG$2:$BH$28,2,FALSE),VLOOKUP(AJ3,'Tablas auxiliares'!$BG$2:$BH$28,2,FALSE),VLOOKUP(BE3,'Tablas auxiliares'!$BG$2:$BH$28,2,FALSE),VLOOKUP(BZ3,'Tablas auxiliares'!$BG$2:$BH$28,2,FALSE),VLOOKUP(CU3,'Tablas auxiliares'!$BG$2:$BH$28,2,FALSE))-O3/100000000))</f>
        <v>-21.356152522249165</v>
      </c>
      <c r="DQ3">
        <f>IF('Tablas auxiliares'!$C$7=1,AVERAGE(P3,AK3,BF3,CA3,CV3)+P3/10000,(-1)*(SUM(VLOOKUP(P3,'Tablas auxiliares'!$BG$2:$BH$28,2,FALSE),VLOOKUP(AK3,'Tablas auxiliares'!$BG$2:$BH$28,2,FALSE),VLOOKUP(BF3,'Tablas auxiliares'!$BG$2:$BH$28,2,FALSE),VLOOKUP(CA3,'Tablas auxiliares'!$BG$2:$BH$28,2,FALSE),VLOOKUP(CV3,'Tablas auxiliares'!$BG$2:$BH$28,2,FALSE))-P3/100000000))</f>
        <v>-41.871690109856146</v>
      </c>
      <c r="DR3">
        <f>IF('Tablas auxiliares'!$C$7=1,AVERAGE(Q3,AL3,BG3,CB3,CW3)+Q3/10000,(-1)*(SUM(VLOOKUP(Q3,'Tablas auxiliares'!$BG$2:$BH$28,2,FALSE),VLOOKUP(AL3,'Tablas auxiliares'!$BG$2:$BH$28,2,FALSE),VLOOKUP(BG3,'Tablas auxiliares'!$BG$2:$BH$28,2,FALSE),VLOOKUP(CB3,'Tablas auxiliares'!$BG$2:$BH$28,2,FALSE),VLOOKUP(CW3,'Tablas auxiliares'!$BG$2:$BH$28,2,FALSE))-Q3/100000000))</f>
        <v>-9.2239575671111478</v>
      </c>
      <c r="DS3">
        <f>IF('Tablas auxiliares'!$C$7=1,AVERAGE(R3,AM3,BH3,CC3,CX3)+R3/10000,(-1)*(SUM(VLOOKUP(R3,'Tablas auxiliares'!$BG$2:$BH$28,2,FALSE),VLOOKUP(AM3,'Tablas auxiliares'!$BG$2:$BH$28,2,FALSE),VLOOKUP(BH3,'Tablas auxiliares'!$BG$2:$BH$28,2,FALSE),VLOOKUP(CC3,'Tablas auxiliares'!$BG$2:$BH$28,2,FALSE),VLOOKUP(CX3,'Tablas auxiliares'!$BG$2:$BH$28,2,FALSE))-R3/100000000))</f>
        <v>-14.607642953827783</v>
      </c>
      <c r="DT3">
        <f>IF('Tablas auxiliares'!$C$7=1,AVERAGE(S3,AN3,BI3,CD3,CY3)+S3/10000,(-1)*(SUM(VLOOKUP(S3,'Tablas auxiliares'!$BG$2:$BH$28,2,FALSE),VLOOKUP(AN3,'Tablas auxiliares'!$BG$2:$BH$28,2,FALSE),VLOOKUP(BI3,'Tablas auxiliares'!$BG$2:$BH$28,2,FALSE),VLOOKUP(CD3,'Tablas auxiliares'!$BG$2:$BH$28,2,FALSE),VLOOKUP(CY3,'Tablas auxiliares'!$BG$2:$BH$28,2,FALSE))-S3/100000000))</f>
        <v>-17.493623624230459</v>
      </c>
      <c r="DU3">
        <f>IF('Tablas auxiliares'!$C$7=1,AVERAGE(T3,AO3,BJ3,CE3,CZ3)+T3/10000,(-1)*(SUM(VLOOKUP(T3,'Tablas auxiliares'!$BG$2:$BH$28,2,FALSE),VLOOKUP(AO3,'Tablas auxiliares'!$BG$2:$BH$28,2,FALSE),VLOOKUP(BJ3,'Tablas auxiliares'!$BG$2:$BH$28,2,FALSE),VLOOKUP(CE3,'Tablas auxiliares'!$BG$2:$BH$28,2,FALSE),VLOOKUP(CZ3,'Tablas auxiliares'!$BG$2:$BH$28,2,FALSE))-T3/100000000))</f>
        <v>-26.921868804591018</v>
      </c>
      <c r="DV3">
        <f>IF('Tablas auxiliares'!$C$7=1,AVERAGE(U3,AP3,BK3,CF3,DA3)+U3/10000,(-1)*(SUM(VLOOKUP(U3,'Tablas auxiliares'!$BG$2:$BH$28,2,FALSE),VLOOKUP(AP3,'Tablas auxiliares'!$BG$2:$BH$28,2,FALSE),VLOOKUP(BK3,'Tablas auxiliares'!$BG$2:$BH$28,2,FALSE),VLOOKUP(CF3,'Tablas auxiliares'!$BG$2:$BH$28,2,FALSE),VLOOKUP(DA3,'Tablas auxiliares'!$BG$2:$BH$28,2,FALSE))-U3/100000000))</f>
        <v>-39.881993424139559</v>
      </c>
      <c r="DW3">
        <f>IF('Tablas auxiliares'!$C$7=1,AVERAGE(V3,AQ3,BL3,CG3,DB3)+V3/10000,(-1)*(SUM(VLOOKUP(V3,'Tablas auxiliares'!$BG$2:$BH$28,2,FALSE),VLOOKUP(AQ3,'Tablas auxiliares'!$BG$2:$BH$28,2,FALSE),VLOOKUP(BL3,'Tablas auxiliares'!$BG$2:$BH$28,2,FALSE),VLOOKUP(CG3,'Tablas auxiliares'!$BG$2:$BH$28,2,FALSE),VLOOKUP(DB3,'Tablas auxiliares'!$BG$2:$BH$28,2,FALSE))-V3/100000000))</f>
        <v>-27.864847865410034</v>
      </c>
      <c r="DX3">
        <f>RANK(DC3,DC3:DC20,1)</f>
        <v>3</v>
      </c>
      <c r="DZ3">
        <f t="shared" ref="DZ3:ER3" si="0">RANK(DE3,DE3:DE20,1)</f>
        <v>1</v>
      </c>
      <c r="EA3">
        <f t="shared" si="0"/>
        <v>9</v>
      </c>
      <c r="EB3">
        <f t="shared" si="0"/>
        <v>1</v>
      </c>
      <c r="EC3">
        <f t="shared" si="0"/>
        <v>11</v>
      </c>
      <c r="ED3">
        <f t="shared" si="0"/>
        <v>2</v>
      </c>
      <c r="EE3">
        <f t="shared" si="0"/>
        <v>4</v>
      </c>
      <c r="EF3">
        <f t="shared" si="0"/>
        <v>1</v>
      </c>
      <c r="EG3">
        <f t="shared" si="0"/>
        <v>4</v>
      </c>
      <c r="EH3">
        <f t="shared" si="0"/>
        <v>2</v>
      </c>
      <c r="EI3">
        <f t="shared" si="0"/>
        <v>8</v>
      </c>
      <c r="EJ3">
        <f t="shared" si="0"/>
        <v>2</v>
      </c>
      <c r="EK3">
        <f t="shared" si="0"/>
        <v>7</v>
      </c>
      <c r="EL3">
        <f t="shared" si="0"/>
        <v>3</v>
      </c>
      <c r="EM3">
        <f t="shared" si="0"/>
        <v>12</v>
      </c>
      <c r="EN3">
        <f t="shared" si="0"/>
        <v>8</v>
      </c>
      <c r="EO3">
        <f t="shared" si="0"/>
        <v>11</v>
      </c>
      <c r="EP3">
        <f t="shared" si="0"/>
        <v>5</v>
      </c>
      <c r="EQ3">
        <f t="shared" si="0"/>
        <v>2</v>
      </c>
      <c r="ER3">
        <f t="shared" si="0"/>
        <v>5</v>
      </c>
      <c r="ES3">
        <f>VLOOKUP(DX3,'Tablas auxiliares'!$O$2:$Y$28,'Tablas auxiliares'!$C$4+1,FALSE)</f>
        <v>8</v>
      </c>
      <c r="EU3">
        <f>VLOOKUP(DZ3,'Tablas auxiliares'!$O$2:$Y$28,'Tablas auxiliares'!$C$4+1,FALSE)</f>
        <v>12</v>
      </c>
      <c r="EV3">
        <f>VLOOKUP(EA3,'Tablas auxiliares'!$O$2:$Y$28,'Tablas auxiliares'!$C$4+1,FALSE)</f>
        <v>2</v>
      </c>
      <c r="EW3">
        <f>VLOOKUP(EB3,'Tablas auxiliares'!$O$2:$Y$28,'Tablas auxiliares'!$C$4+1,FALSE)</f>
        <v>12</v>
      </c>
      <c r="EX3">
        <f>VLOOKUP(EC3,'Tablas auxiliares'!$O$2:$Y$28,'Tablas auxiliares'!$C$4+1,FALSE)</f>
        <v>0</v>
      </c>
      <c r="EY3">
        <f>VLOOKUP(ED3,'Tablas auxiliares'!$O$2:$Y$28,'Tablas auxiliares'!$C$4+1,FALSE)</f>
        <v>10</v>
      </c>
      <c r="EZ3">
        <f>VLOOKUP(EE3,'Tablas auxiliares'!$O$2:$Y$28,'Tablas auxiliares'!$C$4+1,FALSE)</f>
        <v>7</v>
      </c>
      <c r="FA3">
        <f>VLOOKUP(EF3,'Tablas auxiliares'!$O$2:$Y$28,'Tablas auxiliares'!$C$4+1,FALSE)</f>
        <v>12</v>
      </c>
      <c r="FB3">
        <f>VLOOKUP(EG3,'Tablas auxiliares'!$O$2:$Y$28,'Tablas auxiliares'!$C$4+1,FALSE)</f>
        <v>7</v>
      </c>
      <c r="FC3">
        <f>VLOOKUP(EH3,'Tablas auxiliares'!$O$2:$Y$28,'Tablas auxiliares'!$C$4+1,FALSE)</f>
        <v>10</v>
      </c>
      <c r="FD3">
        <f>VLOOKUP(EI3,'Tablas auxiliares'!$O$2:$Y$28,'Tablas auxiliares'!$C$4+1,FALSE)</f>
        <v>3</v>
      </c>
      <c r="FE3">
        <f>VLOOKUP(EJ3,'Tablas auxiliares'!$O$2:$Y$28,'Tablas auxiliares'!$C$4+1,FALSE)</f>
        <v>10</v>
      </c>
      <c r="FF3">
        <f>VLOOKUP(EK3,'Tablas auxiliares'!$O$2:$Y$28,'Tablas auxiliares'!$C$4+1,FALSE)</f>
        <v>4</v>
      </c>
      <c r="FG3">
        <f>VLOOKUP(EL3,'Tablas auxiliares'!$O$2:$Y$28,'Tablas auxiliares'!$C$4+1,FALSE)</f>
        <v>8</v>
      </c>
      <c r="FH3">
        <f>VLOOKUP(EM3,'Tablas auxiliares'!$O$2:$Y$28,'Tablas auxiliares'!$C$4+1,FALSE)</f>
        <v>0</v>
      </c>
      <c r="FI3">
        <f>VLOOKUP(EN3,'Tablas auxiliares'!$O$2:$Y$28,'Tablas auxiliares'!$C$4+1,FALSE)</f>
        <v>3</v>
      </c>
      <c r="FJ3">
        <f>VLOOKUP(EO3,'Tablas auxiliares'!$O$2:$Y$28,'Tablas auxiliares'!$C$4+1,FALSE)</f>
        <v>0</v>
      </c>
      <c r="FK3">
        <f>VLOOKUP(EP3,'Tablas auxiliares'!$O$2:$Y$28,'Tablas auxiliares'!$C$4+1,FALSE)</f>
        <v>6</v>
      </c>
      <c r="FL3">
        <f>VLOOKUP(EQ3,'Tablas auxiliares'!$O$2:$Y$28,'Tablas auxiliares'!$C$4+1,FALSE)</f>
        <v>10</v>
      </c>
      <c r="FM3">
        <f>VLOOKUP(ER3,'Tablas auxiliares'!$O$2:$Y$28,'Tablas auxiliares'!$C$4+1,FALSE)</f>
        <v>6</v>
      </c>
      <c r="FN3">
        <v>4</v>
      </c>
      <c r="FP3">
        <v>3</v>
      </c>
      <c r="FQ3">
        <v>7</v>
      </c>
      <c r="FR3">
        <v>5</v>
      </c>
      <c r="FS3">
        <v>13</v>
      </c>
      <c r="FT3">
        <v>8</v>
      </c>
      <c r="FU3">
        <v>12</v>
      </c>
      <c r="FV3">
        <v>9</v>
      </c>
      <c r="FW3">
        <v>2</v>
      </c>
      <c r="FX3">
        <v>6</v>
      </c>
      <c r="FY3">
        <v>13</v>
      </c>
      <c r="FZ3">
        <v>3</v>
      </c>
      <c r="GA3">
        <v>7</v>
      </c>
      <c r="GB3">
        <v>8</v>
      </c>
      <c r="GC3">
        <v>4</v>
      </c>
      <c r="GD3">
        <v>10</v>
      </c>
      <c r="GE3">
        <v>7</v>
      </c>
      <c r="GF3">
        <v>8</v>
      </c>
      <c r="GG3">
        <v>4</v>
      </c>
      <c r="GH3">
        <v>12</v>
      </c>
      <c r="GI3">
        <f>VLOOKUP(FN3,'Tablas auxiliares'!$O$2:$Y$28,_xlfn.SINGLE('Tablas auxiliares'!$C$4)+1,FALSE)</f>
        <v>7</v>
      </c>
      <c r="GK3">
        <f>VLOOKUP(FP3,'Tablas auxiliares'!$O$2:$Y$28,_xlfn.SINGLE('Tablas auxiliares'!$C$4)+1,FALSE)</f>
        <v>8</v>
      </c>
      <c r="GL3">
        <f>VLOOKUP(FQ3,'Tablas auxiliares'!$O$2:$Y$28,_xlfn.SINGLE('Tablas auxiliares'!$C$4)+1,FALSE)</f>
        <v>4</v>
      </c>
      <c r="GM3">
        <f>VLOOKUP(FR3,'Tablas auxiliares'!$O$2:$Y$28,_xlfn.SINGLE('Tablas auxiliares'!$C$4)+1,FALSE)</f>
        <v>6</v>
      </c>
      <c r="GN3">
        <f>VLOOKUP(FS3,'Tablas auxiliares'!$O$2:$Y$28,_xlfn.SINGLE('Tablas auxiliares'!$C$4)+1,FALSE)</f>
        <v>0</v>
      </c>
      <c r="GO3">
        <f>VLOOKUP(FT3,'Tablas auxiliares'!$O$2:$Y$28,_xlfn.SINGLE('Tablas auxiliares'!$C$4)+1,FALSE)</f>
        <v>3</v>
      </c>
      <c r="GP3">
        <f>VLOOKUP(FU3,'Tablas auxiliares'!$O$2:$Y$28,_xlfn.SINGLE('Tablas auxiliares'!$C$4)+1,FALSE)</f>
        <v>0</v>
      </c>
      <c r="GQ3">
        <f>VLOOKUP(FV3,'Tablas auxiliares'!$O$2:$Y$28,_xlfn.SINGLE('Tablas auxiliares'!$C$4)+1,FALSE)</f>
        <v>2</v>
      </c>
      <c r="GR3">
        <f>VLOOKUP(FW3,'Tablas auxiliares'!$O$2:$Y$28,_xlfn.SINGLE('Tablas auxiliares'!$C$4)+1,FALSE)</f>
        <v>10</v>
      </c>
      <c r="GS3">
        <f>VLOOKUP(FX3,'Tablas auxiliares'!$O$2:$Y$28,_xlfn.SINGLE('Tablas auxiliares'!$C$4)+1,FALSE)</f>
        <v>5</v>
      </c>
      <c r="GT3">
        <f>VLOOKUP(FY3,'Tablas auxiliares'!$O$2:$Y$28,_xlfn.SINGLE('Tablas auxiliares'!$C$4)+1,FALSE)</f>
        <v>0</v>
      </c>
      <c r="GU3">
        <f>VLOOKUP(FZ3,'Tablas auxiliares'!$O$2:$Y$28,_xlfn.SINGLE('Tablas auxiliares'!$C$4)+1,FALSE)</f>
        <v>8</v>
      </c>
      <c r="GV3">
        <f>VLOOKUP(GA3,'Tablas auxiliares'!$O$2:$Y$28,_xlfn.SINGLE('Tablas auxiliares'!$C$4)+1,FALSE)</f>
        <v>4</v>
      </c>
      <c r="GW3">
        <f>VLOOKUP(GB3,'Tablas auxiliares'!$O$2:$Y$28,_xlfn.SINGLE('Tablas auxiliares'!$C$4)+1,FALSE)</f>
        <v>3</v>
      </c>
      <c r="GX3">
        <f>VLOOKUP(GC3,'Tablas auxiliares'!$O$2:$Y$28,_xlfn.SINGLE('Tablas auxiliares'!$C$4)+1,FALSE)</f>
        <v>7</v>
      </c>
      <c r="GY3">
        <f>VLOOKUP(GD3,'Tablas auxiliares'!$O$2:$Y$28,_xlfn.SINGLE('Tablas auxiliares'!$C$4)+1,FALSE)</f>
        <v>1</v>
      </c>
      <c r="GZ3">
        <f>VLOOKUP(GE3,'Tablas auxiliares'!$O$2:$Y$28,_xlfn.SINGLE('Tablas auxiliares'!$C$4)+1,FALSE)</f>
        <v>4</v>
      </c>
      <c r="HA3">
        <f>VLOOKUP(GF3,'Tablas auxiliares'!$O$2:$Y$28,_xlfn.SINGLE('Tablas auxiliares'!$C$4)+1,FALSE)</f>
        <v>3</v>
      </c>
      <c r="HB3">
        <f>VLOOKUP(GG3,'Tablas auxiliares'!$O$2:$Y$28,_xlfn.SINGLE('Tablas auxiliares'!$C$4)+1,FALSE)</f>
        <v>7</v>
      </c>
      <c r="HC3">
        <f>VLOOKUP(GH3,'Tablas auxiliares'!$O$2:$Y$28,_xlfn.SINGLE('Tablas auxiliares'!$C$4)+1,FALSE)</f>
        <v>0</v>
      </c>
      <c r="HD3">
        <f>IF('Tablas auxiliares'!$C$6&lt;&gt;2,SUM(ES3:FM3),0)+IF('Tablas auxiliares'!$C$6&lt;&gt;3,SUM(GI3:HC3),0)</f>
        <v>212</v>
      </c>
      <c r="HE3">
        <f>AVERAGE(DX3,FN3)+FN3/1000</f>
        <v>3.504</v>
      </c>
      <c r="HG3">
        <f t="shared" ref="HF3:HY15" si="1">AVERAGE(DZ3,FP3)+FP3/1000</f>
        <v>2.0030000000000001</v>
      </c>
      <c r="HH3">
        <f t="shared" si="1"/>
        <v>8.0069999999999997</v>
      </c>
      <c r="HI3">
        <f t="shared" si="1"/>
        <v>3.0049999999999999</v>
      </c>
      <c r="HJ3">
        <f t="shared" si="1"/>
        <v>12.013</v>
      </c>
      <c r="HK3">
        <f t="shared" si="1"/>
        <v>5.008</v>
      </c>
      <c r="HL3">
        <f t="shared" si="1"/>
        <v>8.0120000000000005</v>
      </c>
      <c r="HM3">
        <f t="shared" si="1"/>
        <v>5.0090000000000003</v>
      </c>
      <c r="HN3">
        <f t="shared" si="1"/>
        <v>3.0019999999999998</v>
      </c>
      <c r="HO3">
        <f t="shared" si="1"/>
        <v>4.0060000000000002</v>
      </c>
      <c r="HP3">
        <f t="shared" si="1"/>
        <v>10.513</v>
      </c>
      <c r="HQ3">
        <f t="shared" si="1"/>
        <v>2.5030000000000001</v>
      </c>
      <c r="HR3">
        <f t="shared" si="1"/>
        <v>7.0069999999999997</v>
      </c>
      <c r="HS3">
        <f t="shared" si="1"/>
        <v>5.508</v>
      </c>
      <c r="HT3">
        <f t="shared" si="1"/>
        <v>8.0039999999999996</v>
      </c>
      <c r="HU3">
        <f t="shared" si="1"/>
        <v>9.01</v>
      </c>
      <c r="HV3">
        <f t="shared" si="1"/>
        <v>9.0069999999999997</v>
      </c>
      <c r="HW3">
        <f t="shared" si="1"/>
        <v>6.508</v>
      </c>
      <c r="HX3">
        <f t="shared" si="1"/>
        <v>3.004</v>
      </c>
      <c r="HY3">
        <f t="shared" si="1"/>
        <v>8.5120000000000005</v>
      </c>
      <c r="HZ3">
        <f>RANK(HE3,HE3:HE20,1)</f>
        <v>1</v>
      </c>
      <c r="IB3">
        <f t="shared" ref="IB3:IT3" si="2">RANK(HG3,HG3:HG20,1)</f>
        <v>2</v>
      </c>
      <c r="IC3">
        <f t="shared" si="2"/>
        <v>10</v>
      </c>
      <c r="ID3">
        <f t="shared" si="2"/>
        <v>1</v>
      </c>
      <c r="IE3">
        <f t="shared" si="2"/>
        <v>14</v>
      </c>
      <c r="IF3">
        <f t="shared" si="2"/>
        <v>4</v>
      </c>
      <c r="IG3">
        <f t="shared" si="2"/>
        <v>5</v>
      </c>
      <c r="IH3">
        <f t="shared" si="2"/>
        <v>3</v>
      </c>
      <c r="II3">
        <f t="shared" si="2"/>
        <v>1</v>
      </c>
      <c r="IJ3">
        <f t="shared" si="2"/>
        <v>4</v>
      </c>
      <c r="IK3">
        <f t="shared" si="2"/>
        <v>12</v>
      </c>
      <c r="IL3">
        <f t="shared" si="2"/>
        <v>2</v>
      </c>
      <c r="IM3">
        <f t="shared" si="2"/>
        <v>6</v>
      </c>
      <c r="IN3">
        <f t="shared" si="2"/>
        <v>7</v>
      </c>
      <c r="IO3">
        <f t="shared" si="2"/>
        <v>6</v>
      </c>
      <c r="IP3">
        <f t="shared" si="2"/>
        <v>7</v>
      </c>
      <c r="IQ3">
        <f t="shared" si="2"/>
        <v>9</v>
      </c>
      <c r="IR3">
        <f t="shared" si="2"/>
        <v>7</v>
      </c>
      <c r="IS3">
        <f t="shared" si="2"/>
        <v>2</v>
      </c>
      <c r="IT3">
        <f t="shared" si="2"/>
        <v>9</v>
      </c>
      <c r="IU3">
        <f>VLOOKUP(HZ3,'Tablas auxiliares'!$O$2:$Y$28,_xlfn.SINGLE('Tablas auxiliares'!$C$4)+1,FALSE)</f>
        <v>12</v>
      </c>
      <c r="IW3">
        <f>VLOOKUP(IB3,'Tablas auxiliares'!$O$2:$Y$28,_xlfn.SINGLE('Tablas auxiliares'!$C$4)+1,FALSE)</f>
        <v>10</v>
      </c>
      <c r="IX3">
        <f>VLOOKUP(IC3,'Tablas auxiliares'!$O$2:$Y$28,_xlfn.SINGLE('Tablas auxiliares'!$C$4)+1,FALSE)</f>
        <v>1</v>
      </c>
      <c r="IY3">
        <f>VLOOKUP(ID3,'Tablas auxiliares'!$O$2:$Y$28,_xlfn.SINGLE('Tablas auxiliares'!$C$4)+1,FALSE)</f>
        <v>12</v>
      </c>
      <c r="IZ3">
        <f>VLOOKUP(IE3,'Tablas auxiliares'!$O$2:$Y$28,_xlfn.SINGLE('Tablas auxiliares'!$C$4)+1,FALSE)</f>
        <v>0</v>
      </c>
      <c r="JA3">
        <f>VLOOKUP(IF3,'Tablas auxiliares'!$O$2:$Y$28,_xlfn.SINGLE('Tablas auxiliares'!$C$4)+1,FALSE)</f>
        <v>7</v>
      </c>
      <c r="JB3">
        <f>VLOOKUP(IG3,'Tablas auxiliares'!$O$2:$Y$28,_xlfn.SINGLE('Tablas auxiliares'!$C$4)+1,FALSE)</f>
        <v>6</v>
      </c>
      <c r="JC3">
        <f>VLOOKUP(IH3,'Tablas auxiliares'!$O$2:$Y$28,_xlfn.SINGLE('Tablas auxiliares'!$C$4)+1,FALSE)</f>
        <v>8</v>
      </c>
      <c r="JD3">
        <f>VLOOKUP(II3,'Tablas auxiliares'!$O$2:$Y$28,_xlfn.SINGLE('Tablas auxiliares'!$C$4)+1,FALSE)</f>
        <v>12</v>
      </c>
      <c r="JE3">
        <f>VLOOKUP(IJ3,'Tablas auxiliares'!$O$2:$Y$28,_xlfn.SINGLE('Tablas auxiliares'!$C$4)+1,FALSE)</f>
        <v>7</v>
      </c>
      <c r="JF3">
        <f>VLOOKUP(IK3,'Tablas auxiliares'!$O$2:$Y$28,_xlfn.SINGLE('Tablas auxiliares'!$C$4)+1,FALSE)</f>
        <v>0</v>
      </c>
      <c r="JG3">
        <f>VLOOKUP(IL3,'Tablas auxiliares'!$O$2:$Y$28,_xlfn.SINGLE('Tablas auxiliares'!$C$4)+1,FALSE)</f>
        <v>10</v>
      </c>
      <c r="JH3">
        <f>VLOOKUP(IM3,'Tablas auxiliares'!$O$2:$Y$28,_xlfn.SINGLE('Tablas auxiliares'!$C$4)+1,FALSE)</f>
        <v>5</v>
      </c>
      <c r="JI3">
        <f>VLOOKUP(IN3,'Tablas auxiliares'!$O$2:$Y$28,_xlfn.SINGLE('Tablas auxiliares'!$C$4)+1,FALSE)</f>
        <v>4</v>
      </c>
      <c r="JJ3">
        <f>VLOOKUP(IO3,'Tablas auxiliares'!$O$2:$Y$28,_xlfn.SINGLE('Tablas auxiliares'!$C$4)+1,FALSE)</f>
        <v>5</v>
      </c>
      <c r="JK3">
        <f>VLOOKUP(IP3,'Tablas auxiliares'!$O$2:$Y$28,_xlfn.SINGLE('Tablas auxiliares'!$C$4)+1,FALSE)</f>
        <v>4</v>
      </c>
      <c r="JL3">
        <f>VLOOKUP(IQ3,'Tablas auxiliares'!$O$2:$Y$28,_xlfn.SINGLE('Tablas auxiliares'!$C$4)+1,FALSE)</f>
        <v>2</v>
      </c>
      <c r="JM3">
        <f>VLOOKUP(IR3,'Tablas auxiliares'!$O$2:$Y$28,_xlfn.SINGLE('Tablas auxiliares'!$C$4)+1,FALSE)</f>
        <v>4</v>
      </c>
      <c r="JN3">
        <f>VLOOKUP(IS3,'Tablas auxiliares'!$O$2:$Y$28,_xlfn.SINGLE('Tablas auxiliares'!$C$4)+1,FALSE)</f>
        <v>10</v>
      </c>
      <c r="JO3">
        <f>VLOOKUP(IT3,'Tablas auxiliares'!$O$2:$Y$28,_xlfn.SINGLE('Tablas auxiliares'!$C$4)+1,FALSE)</f>
        <v>2</v>
      </c>
      <c r="JP3">
        <f>SUM(IU3:JO3)</f>
        <v>121</v>
      </c>
      <c r="JQ3">
        <v>8</v>
      </c>
      <c r="JS3">
        <v>12</v>
      </c>
      <c r="JT3">
        <v>3</v>
      </c>
      <c r="JU3">
        <v>12</v>
      </c>
      <c r="JV3">
        <v>0</v>
      </c>
      <c r="JW3">
        <v>8</v>
      </c>
      <c r="JX3">
        <v>7</v>
      </c>
      <c r="JY3">
        <v>12</v>
      </c>
      <c r="JZ3">
        <v>7</v>
      </c>
      <c r="KA3">
        <v>10</v>
      </c>
      <c r="KB3">
        <v>3</v>
      </c>
      <c r="KC3">
        <v>10</v>
      </c>
      <c r="KD3">
        <v>5</v>
      </c>
      <c r="KE3">
        <v>8</v>
      </c>
      <c r="KF3">
        <v>0</v>
      </c>
      <c r="KG3">
        <v>3</v>
      </c>
      <c r="KH3">
        <v>1</v>
      </c>
      <c r="KI3">
        <v>6</v>
      </c>
      <c r="KJ3">
        <v>12</v>
      </c>
      <c r="KK3">
        <v>7</v>
      </c>
      <c r="KL3">
        <v>7</v>
      </c>
      <c r="KN3">
        <v>8</v>
      </c>
      <c r="KO3">
        <v>4</v>
      </c>
      <c r="KP3">
        <v>6</v>
      </c>
      <c r="KQ3">
        <v>0</v>
      </c>
      <c r="KR3">
        <v>3</v>
      </c>
      <c r="KS3">
        <v>0</v>
      </c>
      <c r="KT3">
        <v>2</v>
      </c>
      <c r="KU3">
        <v>10</v>
      </c>
      <c r="KV3">
        <v>5</v>
      </c>
      <c r="KW3">
        <v>0</v>
      </c>
      <c r="KX3">
        <v>8</v>
      </c>
      <c r="KY3">
        <v>4</v>
      </c>
      <c r="KZ3">
        <v>3</v>
      </c>
      <c r="LA3">
        <v>7</v>
      </c>
      <c r="LB3">
        <v>1</v>
      </c>
      <c r="LC3">
        <v>4</v>
      </c>
      <c r="LD3">
        <v>3</v>
      </c>
      <c r="LE3">
        <v>7</v>
      </c>
      <c r="LF3">
        <v>0</v>
      </c>
      <c r="LG3">
        <f>SUM(JQ3,KL3)+KL3/1000</f>
        <v>15.007</v>
      </c>
      <c r="LH3">
        <f t="shared" ref="LH3:LW19" si="3">SUM(JR3,KM3)+KM3/1000</f>
        <v>0</v>
      </c>
      <c r="LI3">
        <f t="shared" si="3"/>
        <v>20.007999999999999</v>
      </c>
      <c r="LJ3">
        <f t="shared" si="3"/>
        <v>7.0039999999999996</v>
      </c>
      <c r="LK3">
        <f t="shared" si="3"/>
        <v>18.006</v>
      </c>
      <c r="LL3">
        <f t="shared" si="3"/>
        <v>0</v>
      </c>
      <c r="LM3">
        <f t="shared" si="3"/>
        <v>11.003</v>
      </c>
      <c r="LN3">
        <f t="shared" si="3"/>
        <v>7</v>
      </c>
      <c r="LO3">
        <f t="shared" si="3"/>
        <v>14.002000000000001</v>
      </c>
      <c r="LP3">
        <f t="shared" si="3"/>
        <v>17.010000000000002</v>
      </c>
      <c r="LQ3">
        <f t="shared" si="3"/>
        <v>15.005000000000001</v>
      </c>
      <c r="LR3">
        <f t="shared" si="3"/>
        <v>3</v>
      </c>
      <c r="LS3">
        <f t="shared" si="3"/>
        <v>18.007999999999999</v>
      </c>
      <c r="LT3">
        <f t="shared" si="3"/>
        <v>9.0039999999999996</v>
      </c>
      <c r="LU3">
        <f t="shared" si="3"/>
        <v>11.003</v>
      </c>
      <c r="LV3">
        <f t="shared" si="3"/>
        <v>7.0069999999999997</v>
      </c>
      <c r="LW3">
        <f t="shared" si="3"/>
        <v>4.0010000000000003</v>
      </c>
      <c r="LX3">
        <f t="shared" ref="LX3:MA19" si="4">SUM(KH3,LC3)+LC3/1000</f>
        <v>5.0039999999999996</v>
      </c>
      <c r="LY3">
        <f t="shared" si="4"/>
        <v>9.0030000000000001</v>
      </c>
      <c r="LZ3">
        <f t="shared" si="4"/>
        <v>19.007000000000001</v>
      </c>
      <c r="MA3">
        <f t="shared" si="4"/>
        <v>7</v>
      </c>
      <c r="MB3">
        <f t="shared" ref="MB3:MV3" si="5">RANK(LG3,LG3:LG20,0)</f>
        <v>1</v>
      </c>
      <c r="MC3">
        <f t="shared" si="5"/>
        <v>12</v>
      </c>
      <c r="MD3">
        <f t="shared" si="5"/>
        <v>2</v>
      </c>
      <c r="ME3">
        <f t="shared" si="5"/>
        <v>10</v>
      </c>
      <c r="MF3">
        <f t="shared" si="5"/>
        <v>1</v>
      </c>
      <c r="MG3">
        <f t="shared" si="5"/>
        <v>13</v>
      </c>
      <c r="MH3">
        <f t="shared" si="5"/>
        <v>5</v>
      </c>
      <c r="MI3">
        <f t="shared" si="5"/>
        <v>8</v>
      </c>
      <c r="MJ3">
        <f t="shared" si="5"/>
        <v>2</v>
      </c>
      <c r="MK3">
        <f t="shared" si="5"/>
        <v>2</v>
      </c>
      <c r="ML3">
        <f t="shared" si="5"/>
        <v>4</v>
      </c>
      <c r="MM3">
        <f t="shared" si="5"/>
        <v>12</v>
      </c>
      <c r="MN3">
        <f t="shared" si="5"/>
        <v>2</v>
      </c>
      <c r="MO3">
        <f t="shared" si="5"/>
        <v>7</v>
      </c>
      <c r="MP3">
        <f t="shared" si="5"/>
        <v>7</v>
      </c>
      <c r="MQ3">
        <f t="shared" si="5"/>
        <v>8</v>
      </c>
      <c r="MR3">
        <f t="shared" si="5"/>
        <v>9</v>
      </c>
      <c r="MS3">
        <f t="shared" si="5"/>
        <v>10</v>
      </c>
      <c r="MT3">
        <f t="shared" si="5"/>
        <v>6</v>
      </c>
      <c r="MU3">
        <f t="shared" si="5"/>
        <v>2</v>
      </c>
      <c r="MV3">
        <f t="shared" si="5"/>
        <v>10</v>
      </c>
      <c r="MW3">
        <f>VLOOKUP(MB3,'Tablas auxiliares'!$O$2:$P$28,2,FALSE)</f>
        <v>12</v>
      </c>
      <c r="MX3">
        <f>VLOOKUP(MC3,'Tablas auxiliares'!$O$2:$P$28,2,FALSE)</f>
        <v>0</v>
      </c>
      <c r="MY3">
        <f>VLOOKUP(MD3,'Tablas auxiliares'!$O$2:$P$28,2,FALSE)</f>
        <v>10</v>
      </c>
      <c r="MZ3">
        <f>VLOOKUP(ME3,'Tablas auxiliares'!$O$2:$P$28,2,FALSE)</f>
        <v>1</v>
      </c>
      <c r="NA3">
        <f>VLOOKUP(MF3,'Tablas auxiliares'!$O$2:$P$28,2,FALSE)</f>
        <v>12</v>
      </c>
      <c r="NB3">
        <f>VLOOKUP(MG3,'Tablas auxiliares'!$O$2:$P$28,2,FALSE)</f>
        <v>0</v>
      </c>
      <c r="NC3">
        <f>VLOOKUP(MH3,'Tablas auxiliares'!$O$2:$P$28,2,FALSE)</f>
        <v>6</v>
      </c>
      <c r="ND3">
        <f>VLOOKUP(MI3,'Tablas auxiliares'!$O$2:$P$28,2,FALSE)</f>
        <v>3</v>
      </c>
      <c r="NE3">
        <f>VLOOKUP(MJ3,'Tablas auxiliares'!$O$2:$P$28,2,FALSE)</f>
        <v>10</v>
      </c>
      <c r="NF3">
        <f>VLOOKUP(MK3,'Tablas auxiliares'!$O$2:$P$28,2,FALSE)</f>
        <v>10</v>
      </c>
      <c r="NG3">
        <f>VLOOKUP(ML3,'Tablas auxiliares'!$O$2:$P$28,2,FALSE)</f>
        <v>7</v>
      </c>
      <c r="NH3">
        <f>VLOOKUP(MM3,'Tablas auxiliares'!$O$2:$P$28,2,FALSE)</f>
        <v>0</v>
      </c>
      <c r="NI3">
        <f>VLOOKUP(MN3,'Tablas auxiliares'!$O$2:$P$28,2,FALSE)</f>
        <v>10</v>
      </c>
      <c r="NJ3">
        <f>VLOOKUP(MO3,'Tablas auxiliares'!$O$2:$P$28,2,FALSE)</f>
        <v>4</v>
      </c>
      <c r="NK3">
        <f>VLOOKUP(MP3,'Tablas auxiliares'!$O$2:$P$28,2,FALSE)</f>
        <v>4</v>
      </c>
      <c r="NL3">
        <f>VLOOKUP(MQ3,'Tablas auxiliares'!$O$2:$P$28,2,FALSE)</f>
        <v>3</v>
      </c>
      <c r="NM3">
        <f>VLOOKUP(MR3,'Tablas auxiliares'!$O$2:$P$28,2,FALSE)</f>
        <v>2</v>
      </c>
      <c r="NN3">
        <f>VLOOKUP(MS3,'Tablas auxiliares'!$O$2:$P$28,2,FALSE)</f>
        <v>1</v>
      </c>
      <c r="NO3">
        <f>VLOOKUP(MT3,'Tablas auxiliares'!$O$2:$P$28,2,FALSE)</f>
        <v>5</v>
      </c>
      <c r="NP3">
        <f>VLOOKUP(MU3,'Tablas auxiliares'!$O$2:$P$28,2,FALSE)</f>
        <v>10</v>
      </c>
      <c r="NQ3">
        <f>VLOOKUP(MV3,'Tablas auxiliares'!$O$2:$P$28,2,FALSE)</f>
        <v>1</v>
      </c>
      <c r="NR3">
        <f>SUM(MW3:NQ3)</f>
        <v>111</v>
      </c>
      <c r="NT3">
        <f>ROUND(NR3,0)+(26-NZ3)/10000</f>
        <v>111.0025</v>
      </c>
      <c r="NU3">
        <f>ROUND(JP3,0)+(26-NZ3)/10000</f>
        <v>121.0025</v>
      </c>
      <c r="NV3">
        <f>ROUND(HD3,0)+(26-NZ3)/10000</f>
        <v>212.0025</v>
      </c>
      <c r="NW3">
        <f>IF('Tablas auxiliares'!$C$3=1,NT3,IF('Tablas auxiliares'!$C$3=2,NU3,NV3))</f>
        <v>212.0025</v>
      </c>
      <c r="NX3" t="s">
        <v>6</v>
      </c>
      <c r="NZ3">
        <v>1</v>
      </c>
      <c r="OA3">
        <f t="shared" ref="OA3:OA20" si="6">LARGE($NW$3:$NW$20,NZ3)</f>
        <v>266.0016</v>
      </c>
      <c r="OB3" t="str">
        <f t="shared" ref="OB3:OB20" si="7">VLOOKUP(OA3,$NW$3:$NX$20,2,FALSE)</f>
        <v>Noruega</v>
      </c>
    </row>
    <row r="4" spans="1:392" x14ac:dyDescent="0.25">
      <c r="A4" t="s">
        <v>46</v>
      </c>
      <c r="B4">
        <v>7</v>
      </c>
      <c r="C4">
        <v>15</v>
      </c>
      <c r="E4">
        <v>14</v>
      </c>
      <c r="F4">
        <v>12</v>
      </c>
      <c r="G4">
        <v>10</v>
      </c>
      <c r="H4">
        <v>13</v>
      </c>
      <c r="I4">
        <v>2</v>
      </c>
      <c r="J4">
        <v>13</v>
      </c>
      <c r="K4">
        <v>2</v>
      </c>
      <c r="L4">
        <v>6</v>
      </c>
      <c r="M4">
        <v>8</v>
      </c>
      <c r="N4">
        <v>13</v>
      </c>
      <c r="O4">
        <v>13</v>
      </c>
      <c r="P4">
        <v>13</v>
      </c>
      <c r="Q4">
        <v>17</v>
      </c>
      <c r="R4">
        <v>15</v>
      </c>
      <c r="S4">
        <v>8</v>
      </c>
      <c r="T4">
        <v>13</v>
      </c>
      <c r="U4">
        <v>15</v>
      </c>
      <c r="V4">
        <v>7</v>
      </c>
      <c r="W4">
        <v>12</v>
      </c>
      <c r="X4">
        <v>6</v>
      </c>
      <c r="Z4">
        <v>12</v>
      </c>
      <c r="AA4">
        <v>13</v>
      </c>
      <c r="AB4">
        <v>15</v>
      </c>
      <c r="AC4">
        <v>9</v>
      </c>
      <c r="AD4">
        <v>1</v>
      </c>
      <c r="AE4">
        <v>13</v>
      </c>
      <c r="AF4">
        <v>2</v>
      </c>
      <c r="AG4">
        <v>9</v>
      </c>
      <c r="AH4">
        <v>6</v>
      </c>
      <c r="AI4">
        <v>17</v>
      </c>
      <c r="AJ4">
        <v>14</v>
      </c>
      <c r="AK4">
        <v>10</v>
      </c>
      <c r="AL4">
        <v>15</v>
      </c>
      <c r="AM4">
        <v>12</v>
      </c>
      <c r="AN4">
        <v>13</v>
      </c>
      <c r="AO4">
        <v>6</v>
      </c>
      <c r="AP4">
        <v>12</v>
      </c>
      <c r="AQ4">
        <v>13</v>
      </c>
      <c r="AR4">
        <v>14</v>
      </c>
      <c r="AS4">
        <v>16</v>
      </c>
      <c r="AU4">
        <v>7</v>
      </c>
      <c r="AV4">
        <v>10</v>
      </c>
      <c r="AW4">
        <v>10</v>
      </c>
      <c r="AX4">
        <v>10</v>
      </c>
      <c r="AY4">
        <v>1</v>
      </c>
      <c r="AZ4">
        <v>17</v>
      </c>
      <c r="BA4">
        <v>5</v>
      </c>
      <c r="BB4">
        <v>8</v>
      </c>
      <c r="BC4">
        <v>10</v>
      </c>
      <c r="BD4">
        <v>14</v>
      </c>
      <c r="BE4">
        <v>15</v>
      </c>
      <c r="BF4">
        <v>9</v>
      </c>
      <c r="BG4">
        <v>14</v>
      </c>
      <c r="BH4">
        <v>16</v>
      </c>
      <c r="BI4">
        <v>14</v>
      </c>
      <c r="BJ4">
        <v>8</v>
      </c>
      <c r="BK4">
        <v>13</v>
      </c>
      <c r="BL4">
        <v>4</v>
      </c>
      <c r="BM4">
        <v>14</v>
      </c>
      <c r="BN4">
        <v>10</v>
      </c>
      <c r="BP4">
        <v>11</v>
      </c>
      <c r="BQ4">
        <v>9</v>
      </c>
      <c r="BR4">
        <v>13</v>
      </c>
      <c r="BS4">
        <v>2</v>
      </c>
      <c r="BT4">
        <v>4</v>
      </c>
      <c r="BU4">
        <v>13</v>
      </c>
      <c r="BV4">
        <v>4</v>
      </c>
      <c r="BW4">
        <v>16</v>
      </c>
      <c r="BX4">
        <v>4</v>
      </c>
      <c r="BY4">
        <v>8</v>
      </c>
      <c r="BZ4">
        <v>10</v>
      </c>
      <c r="CA4">
        <v>15</v>
      </c>
      <c r="CB4">
        <v>14</v>
      </c>
      <c r="CC4">
        <v>10</v>
      </c>
      <c r="CD4">
        <v>17</v>
      </c>
      <c r="CE4">
        <v>9</v>
      </c>
      <c r="CF4">
        <v>2</v>
      </c>
      <c r="CG4">
        <v>12</v>
      </c>
      <c r="CH4">
        <v>9</v>
      </c>
      <c r="CI4">
        <v>1</v>
      </c>
      <c r="CK4">
        <v>14</v>
      </c>
      <c r="CL4">
        <v>11</v>
      </c>
      <c r="CM4">
        <v>15</v>
      </c>
      <c r="CN4">
        <v>8</v>
      </c>
      <c r="CO4">
        <v>3</v>
      </c>
      <c r="CP4">
        <v>11</v>
      </c>
      <c r="CQ4">
        <v>6</v>
      </c>
      <c r="CR4">
        <v>12</v>
      </c>
      <c r="CS4">
        <v>9</v>
      </c>
      <c r="CT4">
        <v>7</v>
      </c>
      <c r="CU4">
        <v>15</v>
      </c>
      <c r="CV4">
        <v>14</v>
      </c>
      <c r="CW4">
        <v>16</v>
      </c>
      <c r="CX4">
        <v>14</v>
      </c>
      <c r="CY4">
        <v>12</v>
      </c>
      <c r="CZ4">
        <v>2</v>
      </c>
      <c r="DA4">
        <v>11</v>
      </c>
      <c r="DB4">
        <v>1</v>
      </c>
      <c r="DC4">
        <f>IF('Tablas auxiliares'!$C$7=1,AVERAGE(B4,W4,AR4,BM4,CH4)+B4/10000,(-1)*(SUM(VLOOKUP(B4,'Tablas auxiliares'!$BG$2:$BH$28,2,FALSE),VLOOKUP(W4,'Tablas auxiliares'!$BG$2:$BH$28,2,FALSE),VLOOKUP(AR4,'Tablas auxiliares'!$BG$2:$BH$28,2,FALSE),VLOOKUP(BM4,'Tablas auxiliares'!$BG$2:$BH$28,2,FALSE),VLOOKUP(CH4,'Tablas auxiliares'!$BG$2:$BH$28,2,FALSE))-B4/100000000))</f>
        <v>-9.976653081069232</v>
      </c>
      <c r="DD4">
        <f>IF('Tablas auxiliares'!$C$7=1,AVERAGE(C4,X4,AS4,BN4,CI4)+C4/10000,(-1)*(SUM(VLOOKUP(C4,'Tablas auxiliares'!$BG$2:$BH$28,2,FALSE),VLOOKUP(X4,'Tablas auxiliares'!$BG$2:$BH$28,2,FALSE),VLOOKUP(AS4,'Tablas auxiliares'!$BG$2:$BH$28,2,FALSE),VLOOKUP(BN4,'Tablas auxiliares'!$BG$2:$BH$28,2,FALSE),VLOOKUP(CI4,'Tablas auxiliares'!$BG$2:$BH$28,2,FALSE))-C4/100000000))</f>
        <v>-20.344792154293405</v>
      </c>
      <c r="DF4">
        <f>IF('Tablas auxiliares'!$C$7=1,AVERAGE(E4,Z4,AU4,BP4,CK4)+E4/10000,(-1)*(SUM(VLOOKUP(E4,'Tablas auxiliares'!$BG$2:$BH$28,2,FALSE),VLOOKUP(Z4,'Tablas auxiliares'!$BG$2:$BH$28,2,FALSE),VLOOKUP(AU4,'Tablas auxiliares'!$BG$2:$BH$28,2,FALSE),VLOOKUP(BP4,'Tablas auxiliares'!$BG$2:$BH$28,2,FALSE),VLOOKUP(CK4,'Tablas auxiliares'!$BG$2:$BH$28,2,FALSE))-E4/100000000))</f>
        <v>-9.1469337983142776</v>
      </c>
      <c r="DG4">
        <f>IF('Tablas auxiliares'!$C$7=1,AVERAGE(F4,AA4,AV4,BQ4,CL4)+F4/10000,(-1)*(SUM(VLOOKUP(F4,'Tablas auxiliares'!$BG$2:$BH$28,2,FALSE),VLOOKUP(AA4,'Tablas auxiliares'!$BG$2:$BH$28,2,FALSE),VLOOKUP(AV4,'Tablas auxiliares'!$BG$2:$BH$28,2,FALSE),VLOOKUP(BQ4,'Tablas auxiliares'!$BG$2:$BH$28,2,FALSE),VLOOKUP(CL4,'Tablas auxiliares'!$BG$2:$BH$28,2,FALSE))-F4/100000000))</f>
        <v>-9.3014115758995715</v>
      </c>
      <c r="DH4">
        <f>IF('Tablas auxiliares'!$C$7=1,AVERAGE(G4,AB4,AW4,BR4,CM4)+G4/10000,(-1)*(SUM(VLOOKUP(G4,'Tablas auxiliares'!$BG$2:$BH$28,2,FALSE),VLOOKUP(AB4,'Tablas auxiliares'!$BG$2:$BH$28,2,FALSE),VLOOKUP(AW4,'Tablas auxiliares'!$BG$2:$BH$28,2,FALSE),VLOOKUP(BR4,'Tablas auxiliares'!$BG$2:$BH$28,2,FALSE),VLOOKUP(CM4,'Tablas auxiliares'!$BG$2:$BH$28,2,FALSE))-G4/100000000))</f>
        <v>-7.2469467252691073</v>
      </c>
      <c r="DI4">
        <f>IF('Tablas auxiliares'!$C$7=1,AVERAGE(H4,AC4,AX4,BS4,CN4)+H4/10000,(-1)*(SUM(VLOOKUP(H4,'Tablas auxiliares'!$BG$2:$BH$28,2,FALSE),VLOOKUP(AC4,'Tablas auxiliares'!$BG$2:$BH$28,2,FALSE),VLOOKUP(AX4,'Tablas auxiliares'!$BG$2:$BH$28,2,FALSE),VLOOKUP(BS4,'Tablas auxiliares'!$BG$2:$BH$28,2,FALSE),VLOOKUP(CN4,'Tablas auxiliares'!$BG$2:$BH$28,2,FALSE))-H4/100000000))</f>
        <v>-19.119579248336727</v>
      </c>
      <c r="DJ4">
        <f>IF('Tablas auxiliares'!$C$7=1,AVERAGE(I4,AD4,AY4,BT4,CO4)+I4/10000,(-1)*(SUM(VLOOKUP(I4,'Tablas auxiliares'!$BG$2:$BH$28,2,FALSE),VLOOKUP(AD4,'Tablas auxiliares'!$BG$2:$BH$28,2,FALSE),VLOOKUP(AY4,'Tablas auxiliares'!$BG$2:$BH$28,2,FALSE),VLOOKUP(BT4,'Tablas auxiliares'!$BG$2:$BH$28,2,FALSE),VLOOKUP(CO4,'Tablas auxiliares'!$BG$2:$BH$28,2,FALSE))-I4/100000000))</f>
        <v>-48.916151762263056</v>
      </c>
      <c r="DK4">
        <f>IF('Tablas auxiliares'!$C$7=1,AVERAGE(J4,AE4,AZ4,BU4,CP4)+J4/10000,(-1)*(SUM(VLOOKUP(J4,'Tablas auxiliares'!$BG$2:$BH$28,2,FALSE),VLOOKUP(AE4,'Tablas auxiliares'!$BG$2:$BH$28,2,FALSE),VLOOKUP(AZ4,'Tablas auxiliares'!$BG$2:$BH$28,2,FALSE),VLOOKUP(BU4,'Tablas auxiliares'!$BG$2:$BH$28,2,FALSE),VLOOKUP(CP4,'Tablas auxiliares'!$BG$2:$BH$28,2,FALSE))-J4/100000000))</f>
        <v>-6.0510734163613478</v>
      </c>
      <c r="DL4">
        <f>IF('Tablas auxiliares'!$C$7=1,AVERAGE(K4,AF4,BA4,BV4,CQ4)+K4/10000,(-1)*(SUM(VLOOKUP(K4,'Tablas auxiliares'!$BG$2:$BH$28,2,FALSE),VLOOKUP(AF4,'Tablas auxiliares'!$BG$2:$BH$28,2,FALSE),VLOOKUP(BA4,'Tablas auxiliares'!$BG$2:$BH$28,2,FALSE),VLOOKUP(BV4,'Tablas auxiliares'!$BG$2:$BH$28,2,FALSE),VLOOKUP(CQ4,'Tablas auxiliares'!$BG$2:$BH$28,2,FALSE))-K4/100000000))</f>
        <v>-36.886213864608067</v>
      </c>
      <c r="DM4">
        <f>IF('Tablas auxiliares'!$C$7=1,AVERAGE(L4,AG4,BB4,BW4,CR4)+L4/10000,(-1)*(SUM(VLOOKUP(L4,'Tablas auxiliares'!$BG$2:$BH$28,2,FALSE),VLOOKUP(AG4,'Tablas auxiliares'!$BG$2:$BH$28,2,FALSE),VLOOKUP(BB4,'Tablas auxiliares'!$BG$2:$BH$28,2,FALSE),VLOOKUP(BW4,'Tablas auxiliares'!$BG$2:$BH$28,2,FALSE),VLOOKUP(CR4,'Tablas auxiliares'!$BG$2:$BH$28,2,FALSE))-L4/100000000))</f>
        <v>-12.617539480785998</v>
      </c>
      <c r="DN4">
        <f>IF('Tablas auxiliares'!$C$7=1,AVERAGE(M4,AH4,BC4,BX4,CS4)+M4/10000,(-1)*(SUM(VLOOKUP(M4,'Tablas auxiliares'!$BG$2:$BH$28,2,FALSE),VLOOKUP(AH4,'Tablas auxiliares'!$BG$2:$BH$28,2,FALSE),VLOOKUP(BC4,'Tablas auxiliares'!$BG$2:$BH$28,2,FALSE),VLOOKUP(BX4,'Tablas auxiliares'!$BG$2:$BH$28,2,FALSE),VLOOKUP(CS4,'Tablas auxiliares'!$BG$2:$BH$28,2,FALSE))-M4/100000000))</f>
        <v>-19.395856756278388</v>
      </c>
      <c r="DO4">
        <f>IF('Tablas auxiliares'!$C$7=1,AVERAGE(N4,AI4,BD4,BY4,CT4)+N4/10000,(-1)*(SUM(VLOOKUP(N4,'Tablas auxiliares'!$BG$2:$BH$28,2,FALSE),VLOOKUP(AI4,'Tablas auxiliares'!$BG$2:$BH$28,2,FALSE),VLOOKUP(BD4,'Tablas auxiliares'!$BG$2:$BH$28,2,FALSE),VLOOKUP(BY4,'Tablas auxiliares'!$BG$2:$BH$28,2,FALSE),VLOOKUP(CT4,'Tablas auxiliares'!$BG$2:$BH$28,2,FALSE))-N4/100000000))</f>
        <v>-9.828002729929139</v>
      </c>
      <c r="DP4">
        <f>IF('Tablas auxiliares'!$C$7=1,AVERAGE(O4,AJ4,BE4,BZ4,CU4)+O4/10000,(-1)*(SUM(VLOOKUP(O4,'Tablas auxiliares'!$BG$2:$BH$28,2,FALSE),VLOOKUP(AJ4,'Tablas auxiliares'!$BG$2:$BH$28,2,FALSE),VLOOKUP(BE4,'Tablas auxiliares'!$BG$2:$BH$28,2,FALSE),VLOOKUP(BZ4,'Tablas auxiliares'!$BG$2:$BH$28,2,FALSE),VLOOKUP(CU4,'Tablas auxiliares'!$BG$2:$BH$28,2,FALSE))-O4/100000000))</f>
        <v>-6.091575491882419</v>
      </c>
      <c r="DQ4">
        <f>IF('Tablas auxiliares'!$C$7=1,AVERAGE(P4,AK4,BF4,CA4,CV4)+P4/10000,(-1)*(SUM(VLOOKUP(P4,'Tablas auxiliares'!$BG$2:$BH$28,2,FALSE),VLOOKUP(AK4,'Tablas auxiliares'!$BG$2:$BH$28,2,FALSE),VLOOKUP(BF4,'Tablas auxiliares'!$BG$2:$BH$28,2,FALSE),VLOOKUP(CA4,'Tablas auxiliares'!$BG$2:$BH$28,2,FALSE),VLOOKUP(CV4,'Tablas auxiliares'!$BG$2:$BH$28,2,FALSE))-P4/100000000))</f>
        <v>-7.8767394743731316</v>
      </c>
      <c r="DR4">
        <f>IF('Tablas auxiliares'!$C$7=1,AVERAGE(Q4,AL4,BG4,CB4,CW4)+Q4/10000,(-1)*(SUM(VLOOKUP(Q4,'Tablas auxiliares'!$BG$2:$BH$28,2,FALSE),VLOOKUP(AL4,'Tablas auxiliares'!$BG$2:$BH$28,2,FALSE),VLOOKUP(BG4,'Tablas auxiliares'!$BG$2:$BH$28,2,FALSE),VLOOKUP(CB4,'Tablas auxiliares'!$BG$2:$BH$28,2,FALSE),VLOOKUP(CW4,'Tablas auxiliares'!$BG$2:$BH$28,2,FALSE))-Q4/100000000))</f>
        <v>-4.1375656314018592</v>
      </c>
      <c r="DS4">
        <f>IF('Tablas auxiliares'!$C$7=1,AVERAGE(R4,AM4,BH4,CC4,CX4)+R4/10000,(-1)*(SUM(VLOOKUP(R4,'Tablas auxiliares'!$BG$2:$BH$28,2,FALSE),VLOOKUP(AM4,'Tablas auxiliares'!$BG$2:$BH$28,2,FALSE),VLOOKUP(BH4,'Tablas auxiliares'!$BG$2:$BH$28,2,FALSE),VLOOKUP(CC4,'Tablas auxiliares'!$BG$2:$BH$28,2,FALSE),VLOOKUP(CX4,'Tablas auxiliares'!$BG$2:$BH$28,2,FALSE))-R4/100000000))</f>
        <v>-6.2031638106676255</v>
      </c>
      <c r="DT4">
        <f>IF('Tablas auxiliares'!$C$7=1,AVERAGE(S4,AN4,BI4,CD4,CY4)+S4/10000,(-1)*(SUM(VLOOKUP(S4,'Tablas auxiliares'!$BG$2:$BH$28,2,FALSE),VLOOKUP(AN4,'Tablas auxiliares'!$BG$2:$BH$28,2,FALSE),VLOOKUP(BI4,'Tablas auxiliares'!$BG$2:$BH$28,2,FALSE),VLOOKUP(CD4,'Tablas auxiliares'!$BG$2:$BH$28,2,FALSE),VLOOKUP(CY4,'Tablas auxiliares'!$BG$2:$BH$28,2,FALSE))-S4/100000000))</f>
        <v>-7.4744201479429515</v>
      </c>
      <c r="DU4">
        <f>IF('Tablas auxiliares'!$C$7=1,AVERAGE(T4,AO4,BJ4,CE4,CZ4)+T4/10000,(-1)*(SUM(VLOOKUP(T4,'Tablas auxiliares'!$BG$2:$BH$28,2,FALSE),VLOOKUP(AO4,'Tablas auxiliares'!$BG$2:$BH$28,2,FALSE),VLOOKUP(BJ4,'Tablas auxiliares'!$BG$2:$BH$28,2,FALSE),VLOOKUP(CE4,'Tablas auxiliares'!$BG$2:$BH$28,2,FALSE),VLOOKUP(CZ4,'Tablas auxiliares'!$BG$2:$BH$28,2,FALSE))-T4/100000000))</f>
        <v>-21.590082018385278</v>
      </c>
      <c r="DV4">
        <f>IF('Tablas auxiliares'!$C$7=1,AVERAGE(U4,AP4,BK4,CF4,DA4)+U4/10000,(-1)*(SUM(VLOOKUP(U4,'Tablas auxiliares'!$BG$2:$BH$28,2,FALSE),VLOOKUP(AP4,'Tablas auxiliares'!$BG$2:$BH$28,2,FALSE),VLOOKUP(BK4,'Tablas auxiliares'!$BG$2:$BH$28,2,FALSE),VLOOKUP(CF4,'Tablas auxiliares'!$BG$2:$BH$28,2,FALSE),VLOOKUP(DA4,'Tablas auxiliares'!$BG$2:$BH$28,2,FALSE))-U4/100000000))</f>
        <v>-15.26936765932374</v>
      </c>
      <c r="DW4">
        <f>IF('Tablas auxiliares'!$C$7=1,AVERAGE(V4,AQ4,BL4,CG4,DB4)+V4/10000,(-1)*(SUM(VLOOKUP(V4,'Tablas auxiliares'!$BG$2:$BH$28,2,FALSE),VLOOKUP(AQ4,'Tablas auxiliares'!$BG$2:$BH$28,2,FALSE),VLOOKUP(BL4,'Tablas auxiliares'!$BG$2:$BH$28,2,FALSE),VLOOKUP(CG4,'Tablas auxiliares'!$BG$2:$BH$28,2,FALSE),VLOOKUP(DB4,'Tablas auxiliares'!$BG$2:$BH$28,2,FALSE))-V4/100000000))</f>
        <v>-25.335789566585998</v>
      </c>
      <c r="DX4">
        <f>RANK(DC4,DC3:DC20,1)</f>
        <v>11</v>
      </c>
      <c r="DY4">
        <f t="shared" ref="DY4:ER4" si="8">RANK(DD4,DD3:DD20,1)</f>
        <v>5</v>
      </c>
      <c r="EA4">
        <f t="shared" si="8"/>
        <v>12</v>
      </c>
      <c r="EB4">
        <f t="shared" si="8"/>
        <v>14</v>
      </c>
      <c r="EC4">
        <f t="shared" si="8"/>
        <v>14</v>
      </c>
      <c r="ED4">
        <f t="shared" si="8"/>
        <v>6</v>
      </c>
      <c r="EE4">
        <f t="shared" si="8"/>
        <v>2</v>
      </c>
      <c r="EF4">
        <f t="shared" si="8"/>
        <v>16</v>
      </c>
      <c r="EG4">
        <f t="shared" si="8"/>
        <v>3</v>
      </c>
      <c r="EH4">
        <f t="shared" si="8"/>
        <v>10</v>
      </c>
      <c r="EI4">
        <f t="shared" si="8"/>
        <v>10</v>
      </c>
      <c r="EJ4">
        <f t="shared" si="8"/>
        <v>12</v>
      </c>
      <c r="EK4">
        <f t="shared" si="8"/>
        <v>14</v>
      </c>
      <c r="EL4">
        <f t="shared" si="8"/>
        <v>12</v>
      </c>
      <c r="EM4">
        <f t="shared" si="8"/>
        <v>16</v>
      </c>
      <c r="EN4">
        <f t="shared" si="8"/>
        <v>15</v>
      </c>
      <c r="EO4">
        <f t="shared" si="8"/>
        <v>13</v>
      </c>
      <c r="EP4">
        <f t="shared" si="8"/>
        <v>6</v>
      </c>
      <c r="EQ4">
        <f t="shared" si="8"/>
        <v>11</v>
      </c>
      <c r="ER4">
        <f t="shared" si="8"/>
        <v>7</v>
      </c>
      <c r="ES4">
        <f>VLOOKUP(DX4,'Tablas auxiliares'!$O$2:$Y$28,'Tablas auxiliares'!$C$4+1,FALSE)</f>
        <v>0</v>
      </c>
      <c r="ET4">
        <f>VLOOKUP(DY4,'Tablas auxiliares'!$O$2:$Y$28,'Tablas auxiliares'!$C$4+1,FALSE)</f>
        <v>6</v>
      </c>
      <c r="EV4">
        <f>VLOOKUP(EA4,'Tablas auxiliares'!$O$2:$Y$28,'Tablas auxiliares'!$C$4+1,FALSE)</f>
        <v>0</v>
      </c>
      <c r="EW4">
        <f>VLOOKUP(EB4,'Tablas auxiliares'!$O$2:$Y$28,'Tablas auxiliares'!$C$4+1,FALSE)</f>
        <v>0</v>
      </c>
      <c r="EX4">
        <f>VLOOKUP(EC4,'Tablas auxiliares'!$O$2:$Y$28,'Tablas auxiliares'!$C$4+1,FALSE)</f>
        <v>0</v>
      </c>
      <c r="EY4">
        <f>VLOOKUP(ED4,'Tablas auxiliares'!$O$2:$Y$28,'Tablas auxiliares'!$C$4+1,FALSE)</f>
        <v>5</v>
      </c>
      <c r="EZ4">
        <f>VLOOKUP(EE4,'Tablas auxiliares'!$O$2:$Y$28,'Tablas auxiliares'!$C$4+1,FALSE)</f>
        <v>10</v>
      </c>
      <c r="FA4">
        <f>VLOOKUP(EF4,'Tablas auxiliares'!$O$2:$Y$28,'Tablas auxiliares'!$C$4+1,FALSE)</f>
        <v>0</v>
      </c>
      <c r="FB4">
        <f>VLOOKUP(EG4,'Tablas auxiliares'!$O$2:$Y$28,'Tablas auxiliares'!$C$4+1,FALSE)</f>
        <v>8</v>
      </c>
      <c r="FC4">
        <f>VLOOKUP(EH4,'Tablas auxiliares'!$O$2:$Y$28,'Tablas auxiliares'!$C$4+1,FALSE)</f>
        <v>1</v>
      </c>
      <c r="FD4">
        <f>VLOOKUP(EI4,'Tablas auxiliares'!$O$2:$Y$28,'Tablas auxiliares'!$C$4+1,FALSE)</f>
        <v>1</v>
      </c>
      <c r="FE4">
        <f>VLOOKUP(EJ4,'Tablas auxiliares'!$O$2:$Y$28,'Tablas auxiliares'!$C$4+1,FALSE)</f>
        <v>0</v>
      </c>
      <c r="FF4">
        <f>VLOOKUP(EK4,'Tablas auxiliares'!$O$2:$Y$28,'Tablas auxiliares'!$C$4+1,FALSE)</f>
        <v>0</v>
      </c>
      <c r="FG4">
        <f>VLOOKUP(EL4,'Tablas auxiliares'!$O$2:$Y$28,'Tablas auxiliares'!$C$4+1,FALSE)</f>
        <v>0</v>
      </c>
      <c r="FH4">
        <f>VLOOKUP(EM4,'Tablas auxiliares'!$O$2:$Y$28,'Tablas auxiliares'!$C$4+1,FALSE)</f>
        <v>0</v>
      </c>
      <c r="FI4">
        <f>VLOOKUP(EN4,'Tablas auxiliares'!$O$2:$Y$28,'Tablas auxiliares'!$C$4+1,FALSE)</f>
        <v>0</v>
      </c>
      <c r="FJ4">
        <f>VLOOKUP(EO4,'Tablas auxiliares'!$O$2:$Y$28,'Tablas auxiliares'!$C$4+1,FALSE)</f>
        <v>0</v>
      </c>
      <c r="FK4">
        <f>VLOOKUP(EP4,'Tablas auxiliares'!$O$2:$Y$28,'Tablas auxiliares'!$C$4+1,FALSE)</f>
        <v>5</v>
      </c>
      <c r="FL4">
        <f>VLOOKUP(EQ4,'Tablas auxiliares'!$O$2:$Y$28,'Tablas auxiliares'!$C$4+1,FALSE)</f>
        <v>0</v>
      </c>
      <c r="FM4">
        <f>VLOOKUP(ER4,'Tablas auxiliares'!$O$2:$Y$28,'Tablas auxiliares'!$C$4+1,FALSE)</f>
        <v>4</v>
      </c>
      <c r="FN4">
        <v>2</v>
      </c>
      <c r="FO4">
        <v>1</v>
      </c>
      <c r="FQ4">
        <v>3</v>
      </c>
      <c r="FR4">
        <v>6</v>
      </c>
      <c r="FS4">
        <v>8</v>
      </c>
      <c r="FT4">
        <v>1</v>
      </c>
      <c r="FU4">
        <v>4</v>
      </c>
      <c r="FV4">
        <v>4</v>
      </c>
      <c r="FW4">
        <v>3</v>
      </c>
      <c r="FX4">
        <v>7</v>
      </c>
      <c r="FY4">
        <v>8</v>
      </c>
      <c r="FZ4">
        <v>1</v>
      </c>
      <c r="GA4">
        <v>1</v>
      </c>
      <c r="GB4">
        <v>3</v>
      </c>
      <c r="GC4">
        <v>3</v>
      </c>
      <c r="GD4">
        <v>4</v>
      </c>
      <c r="GE4">
        <v>1</v>
      </c>
      <c r="GF4">
        <v>7</v>
      </c>
      <c r="GG4">
        <v>1</v>
      </c>
      <c r="GH4">
        <v>2</v>
      </c>
      <c r="GI4">
        <f>VLOOKUP(FN4,'Tablas auxiliares'!$O$2:$Y$28,_xlfn.SINGLE('Tablas auxiliares'!$C$4)+1,FALSE)</f>
        <v>10</v>
      </c>
      <c r="GJ4">
        <f>VLOOKUP(FO4,'Tablas auxiliares'!$O$2:$Y$28,_xlfn.SINGLE('Tablas auxiliares'!$C$4)+1,FALSE)</f>
        <v>12</v>
      </c>
      <c r="GL4">
        <f>VLOOKUP(FQ4,'Tablas auxiliares'!$O$2:$Y$28,_xlfn.SINGLE('Tablas auxiliares'!$C$4)+1,FALSE)</f>
        <v>8</v>
      </c>
      <c r="GM4">
        <f>VLOOKUP(FR4,'Tablas auxiliares'!$O$2:$Y$28,_xlfn.SINGLE('Tablas auxiliares'!$C$4)+1,FALSE)</f>
        <v>5</v>
      </c>
      <c r="GN4">
        <f>VLOOKUP(FS4,'Tablas auxiliares'!$O$2:$Y$28,_xlfn.SINGLE('Tablas auxiliares'!$C$4)+1,FALSE)</f>
        <v>3</v>
      </c>
      <c r="GO4">
        <f>VLOOKUP(FT4,'Tablas auxiliares'!$O$2:$Y$28,_xlfn.SINGLE('Tablas auxiliares'!$C$4)+1,FALSE)</f>
        <v>12</v>
      </c>
      <c r="GP4">
        <f>VLOOKUP(FU4,'Tablas auxiliares'!$O$2:$Y$28,_xlfn.SINGLE('Tablas auxiliares'!$C$4)+1,FALSE)</f>
        <v>7</v>
      </c>
      <c r="GQ4">
        <f>VLOOKUP(FV4,'Tablas auxiliares'!$O$2:$Y$28,_xlfn.SINGLE('Tablas auxiliares'!$C$4)+1,FALSE)</f>
        <v>7</v>
      </c>
      <c r="GR4">
        <f>VLOOKUP(FW4,'Tablas auxiliares'!$O$2:$Y$28,_xlfn.SINGLE('Tablas auxiliares'!$C$4)+1,FALSE)</f>
        <v>8</v>
      </c>
      <c r="GS4">
        <f>VLOOKUP(FX4,'Tablas auxiliares'!$O$2:$Y$28,_xlfn.SINGLE('Tablas auxiliares'!$C$4)+1,FALSE)</f>
        <v>4</v>
      </c>
      <c r="GT4">
        <f>VLOOKUP(FY4,'Tablas auxiliares'!$O$2:$Y$28,_xlfn.SINGLE('Tablas auxiliares'!$C$4)+1,FALSE)</f>
        <v>3</v>
      </c>
      <c r="GU4">
        <f>VLOOKUP(FZ4,'Tablas auxiliares'!$O$2:$Y$28,_xlfn.SINGLE('Tablas auxiliares'!$C$4)+1,FALSE)</f>
        <v>12</v>
      </c>
      <c r="GV4">
        <f>VLOOKUP(GA4,'Tablas auxiliares'!$O$2:$Y$28,_xlfn.SINGLE('Tablas auxiliares'!$C$4)+1,FALSE)</f>
        <v>12</v>
      </c>
      <c r="GW4">
        <f>VLOOKUP(GB4,'Tablas auxiliares'!$O$2:$Y$28,_xlfn.SINGLE('Tablas auxiliares'!$C$4)+1,FALSE)</f>
        <v>8</v>
      </c>
      <c r="GX4">
        <f>VLOOKUP(GC4,'Tablas auxiliares'!$O$2:$Y$28,_xlfn.SINGLE('Tablas auxiliares'!$C$4)+1,FALSE)</f>
        <v>8</v>
      </c>
      <c r="GY4">
        <f>VLOOKUP(GD4,'Tablas auxiliares'!$O$2:$Y$28,_xlfn.SINGLE('Tablas auxiliares'!$C$4)+1,FALSE)</f>
        <v>7</v>
      </c>
      <c r="GZ4">
        <f>VLOOKUP(GE4,'Tablas auxiliares'!$O$2:$Y$28,_xlfn.SINGLE('Tablas auxiliares'!$C$4)+1,FALSE)</f>
        <v>12</v>
      </c>
      <c r="HA4">
        <f>VLOOKUP(GF4,'Tablas auxiliares'!$O$2:$Y$28,_xlfn.SINGLE('Tablas auxiliares'!$C$4)+1,FALSE)</f>
        <v>4</v>
      </c>
      <c r="HB4">
        <f>VLOOKUP(GG4,'Tablas auxiliares'!$O$2:$Y$28,_xlfn.SINGLE('Tablas auxiliares'!$C$4)+1,FALSE)</f>
        <v>12</v>
      </c>
      <c r="HC4">
        <f>VLOOKUP(GH4,'Tablas auxiliares'!$O$2:$Y$28,_xlfn.SINGLE('Tablas auxiliares'!$C$4)+1,FALSE)</f>
        <v>10</v>
      </c>
      <c r="HD4">
        <f>IF('Tablas auxiliares'!$C$6&lt;&gt;2,SUM(ES4:FM4),0)+IF('Tablas auxiliares'!$C$6&lt;&gt;3,SUM(GI4:HC4),0)</f>
        <v>204</v>
      </c>
      <c r="HE4">
        <f>AVERAGE(DX4,FN4)+FN4/1000</f>
        <v>6.5019999999999998</v>
      </c>
      <c r="HF4">
        <f t="shared" si="1"/>
        <v>3.0009999999999999</v>
      </c>
      <c r="HH4">
        <f t="shared" si="1"/>
        <v>7.5030000000000001</v>
      </c>
      <c r="HI4">
        <f t="shared" si="1"/>
        <v>10.006</v>
      </c>
      <c r="HJ4">
        <f t="shared" si="1"/>
        <v>11.007999999999999</v>
      </c>
      <c r="HK4">
        <f t="shared" si="1"/>
        <v>3.5009999999999999</v>
      </c>
      <c r="HL4">
        <f t="shared" si="1"/>
        <v>3.004</v>
      </c>
      <c r="HM4">
        <f t="shared" si="1"/>
        <v>10.004</v>
      </c>
      <c r="HN4">
        <f t="shared" si="1"/>
        <v>3.0030000000000001</v>
      </c>
      <c r="HO4">
        <f t="shared" si="1"/>
        <v>8.5069999999999997</v>
      </c>
      <c r="HP4">
        <f t="shared" si="1"/>
        <v>9.0079999999999991</v>
      </c>
      <c r="HQ4">
        <f t="shared" si="1"/>
        <v>6.5010000000000003</v>
      </c>
      <c r="HR4">
        <f t="shared" si="1"/>
        <v>7.5010000000000003</v>
      </c>
      <c r="HS4">
        <f t="shared" si="1"/>
        <v>7.5030000000000001</v>
      </c>
      <c r="HT4">
        <f t="shared" si="1"/>
        <v>9.5030000000000001</v>
      </c>
      <c r="HU4">
        <f t="shared" si="1"/>
        <v>9.5039999999999996</v>
      </c>
      <c r="HV4">
        <f t="shared" si="1"/>
        <v>7.0010000000000003</v>
      </c>
      <c r="HW4">
        <f t="shared" si="1"/>
        <v>6.5069999999999997</v>
      </c>
      <c r="HX4">
        <f t="shared" si="1"/>
        <v>6.0010000000000003</v>
      </c>
      <c r="HY4">
        <f t="shared" si="1"/>
        <v>4.5019999999999998</v>
      </c>
      <c r="HZ4">
        <f>RANK(HE4,HE3:HE20,1)</f>
        <v>5</v>
      </c>
      <c r="IA4">
        <f t="shared" ref="IA4:IT4" si="9">RANK(HF4,HF3:HF20,1)</f>
        <v>3</v>
      </c>
      <c r="IC4">
        <f t="shared" si="9"/>
        <v>8</v>
      </c>
      <c r="ID4">
        <f t="shared" si="9"/>
        <v>11</v>
      </c>
      <c r="IE4">
        <f t="shared" si="9"/>
        <v>10</v>
      </c>
      <c r="IF4">
        <f t="shared" si="9"/>
        <v>1</v>
      </c>
      <c r="IG4">
        <f t="shared" si="9"/>
        <v>1</v>
      </c>
      <c r="IH4">
        <f t="shared" si="9"/>
        <v>11</v>
      </c>
      <c r="II4">
        <f t="shared" si="9"/>
        <v>2</v>
      </c>
      <c r="IJ4">
        <f t="shared" si="9"/>
        <v>9</v>
      </c>
      <c r="IK4">
        <f t="shared" si="9"/>
        <v>10</v>
      </c>
      <c r="IL4">
        <f t="shared" si="9"/>
        <v>4</v>
      </c>
      <c r="IM4">
        <f t="shared" si="9"/>
        <v>8</v>
      </c>
      <c r="IN4">
        <f t="shared" si="9"/>
        <v>9</v>
      </c>
      <c r="IO4">
        <f t="shared" si="9"/>
        <v>9</v>
      </c>
      <c r="IP4">
        <f t="shared" si="9"/>
        <v>8</v>
      </c>
      <c r="IQ4">
        <f t="shared" si="9"/>
        <v>5</v>
      </c>
      <c r="IR4">
        <f t="shared" si="9"/>
        <v>6</v>
      </c>
      <c r="IS4">
        <f t="shared" si="9"/>
        <v>5</v>
      </c>
      <c r="IT4">
        <f t="shared" si="9"/>
        <v>1</v>
      </c>
      <c r="IU4">
        <f>VLOOKUP(HZ4,'Tablas auxiliares'!$O$2:$Y$28,_xlfn.SINGLE('Tablas auxiliares'!$C$4)+1,FALSE)</f>
        <v>6</v>
      </c>
      <c r="IV4">
        <f>VLOOKUP(IA4,'Tablas auxiliares'!$O$2:$Y$28,_xlfn.SINGLE('Tablas auxiliares'!$C$4)+1,FALSE)</f>
        <v>8</v>
      </c>
      <c r="IX4">
        <f>VLOOKUP(IC4,'Tablas auxiliares'!$O$2:$Y$28,_xlfn.SINGLE('Tablas auxiliares'!$C$4)+1,FALSE)</f>
        <v>3</v>
      </c>
      <c r="IY4">
        <f>VLOOKUP(ID4,'Tablas auxiliares'!$O$2:$Y$28,_xlfn.SINGLE('Tablas auxiliares'!$C$4)+1,FALSE)</f>
        <v>0</v>
      </c>
      <c r="IZ4">
        <f>VLOOKUP(IE4,'Tablas auxiliares'!$O$2:$Y$28,_xlfn.SINGLE('Tablas auxiliares'!$C$4)+1,FALSE)</f>
        <v>1</v>
      </c>
      <c r="JA4">
        <f>VLOOKUP(IF4,'Tablas auxiliares'!$O$2:$Y$28,_xlfn.SINGLE('Tablas auxiliares'!$C$4)+1,FALSE)</f>
        <v>12</v>
      </c>
      <c r="JB4">
        <f>VLOOKUP(IG4,'Tablas auxiliares'!$O$2:$Y$28,_xlfn.SINGLE('Tablas auxiliares'!$C$4)+1,FALSE)</f>
        <v>12</v>
      </c>
      <c r="JC4">
        <f>VLOOKUP(IH4,'Tablas auxiliares'!$O$2:$Y$28,_xlfn.SINGLE('Tablas auxiliares'!$C$4)+1,FALSE)</f>
        <v>0</v>
      </c>
      <c r="JD4">
        <f>VLOOKUP(II4,'Tablas auxiliares'!$O$2:$Y$28,_xlfn.SINGLE('Tablas auxiliares'!$C$4)+1,FALSE)</f>
        <v>10</v>
      </c>
      <c r="JE4">
        <f>VLOOKUP(IJ4,'Tablas auxiliares'!$O$2:$Y$28,_xlfn.SINGLE('Tablas auxiliares'!$C$4)+1,FALSE)</f>
        <v>2</v>
      </c>
      <c r="JF4">
        <f>VLOOKUP(IK4,'Tablas auxiliares'!$O$2:$Y$28,_xlfn.SINGLE('Tablas auxiliares'!$C$4)+1,FALSE)</f>
        <v>1</v>
      </c>
      <c r="JG4">
        <f>VLOOKUP(IL4,'Tablas auxiliares'!$O$2:$Y$28,_xlfn.SINGLE('Tablas auxiliares'!$C$4)+1,FALSE)</f>
        <v>7</v>
      </c>
      <c r="JH4">
        <f>VLOOKUP(IM4,'Tablas auxiliares'!$O$2:$Y$28,_xlfn.SINGLE('Tablas auxiliares'!$C$4)+1,FALSE)</f>
        <v>3</v>
      </c>
      <c r="JI4">
        <f>VLOOKUP(IN4,'Tablas auxiliares'!$O$2:$Y$28,_xlfn.SINGLE('Tablas auxiliares'!$C$4)+1,FALSE)</f>
        <v>2</v>
      </c>
      <c r="JJ4">
        <f>VLOOKUP(IO4,'Tablas auxiliares'!$O$2:$Y$28,_xlfn.SINGLE('Tablas auxiliares'!$C$4)+1,FALSE)</f>
        <v>2</v>
      </c>
      <c r="JK4">
        <f>VLOOKUP(IP4,'Tablas auxiliares'!$O$2:$Y$28,_xlfn.SINGLE('Tablas auxiliares'!$C$4)+1,FALSE)</f>
        <v>3</v>
      </c>
      <c r="JL4">
        <f>VLOOKUP(IQ4,'Tablas auxiliares'!$O$2:$Y$28,_xlfn.SINGLE('Tablas auxiliares'!$C$4)+1,FALSE)</f>
        <v>6</v>
      </c>
      <c r="JM4">
        <f>VLOOKUP(IR4,'Tablas auxiliares'!$O$2:$Y$28,_xlfn.SINGLE('Tablas auxiliares'!$C$4)+1,FALSE)</f>
        <v>5</v>
      </c>
      <c r="JN4">
        <f>VLOOKUP(IS4,'Tablas auxiliares'!$O$2:$Y$28,_xlfn.SINGLE('Tablas auxiliares'!$C$4)+1,FALSE)</f>
        <v>6</v>
      </c>
      <c r="JO4">
        <f>VLOOKUP(IT4,'Tablas auxiliares'!$O$2:$Y$28,_xlfn.SINGLE('Tablas auxiliares'!$C$4)+1,FALSE)</f>
        <v>12</v>
      </c>
      <c r="JP4">
        <f t="shared" ref="JP4:JP20" si="10">SUM(IU4:JO4)</f>
        <v>101</v>
      </c>
      <c r="JQ4">
        <v>0</v>
      </c>
      <c r="JR4">
        <v>2</v>
      </c>
      <c r="JT4">
        <v>0</v>
      </c>
      <c r="JU4">
        <v>0</v>
      </c>
      <c r="JV4">
        <v>0</v>
      </c>
      <c r="JW4">
        <v>5</v>
      </c>
      <c r="JX4">
        <v>10</v>
      </c>
      <c r="JY4">
        <v>0</v>
      </c>
      <c r="JZ4">
        <v>8</v>
      </c>
      <c r="KA4">
        <v>1</v>
      </c>
      <c r="KB4">
        <v>6</v>
      </c>
      <c r="KC4">
        <v>0</v>
      </c>
      <c r="KD4">
        <v>0</v>
      </c>
      <c r="KE4">
        <v>0</v>
      </c>
      <c r="KF4">
        <v>0</v>
      </c>
      <c r="KG4">
        <v>0</v>
      </c>
      <c r="KH4">
        <v>0</v>
      </c>
      <c r="KI4">
        <v>4</v>
      </c>
      <c r="KJ4">
        <v>0</v>
      </c>
      <c r="KK4">
        <v>4</v>
      </c>
      <c r="KL4">
        <v>10</v>
      </c>
      <c r="KM4">
        <v>12</v>
      </c>
      <c r="KO4">
        <v>8</v>
      </c>
      <c r="KP4">
        <v>5</v>
      </c>
      <c r="KQ4">
        <v>3</v>
      </c>
      <c r="KR4">
        <v>12</v>
      </c>
      <c r="KS4">
        <v>7</v>
      </c>
      <c r="KT4">
        <v>7</v>
      </c>
      <c r="KU4">
        <v>8</v>
      </c>
      <c r="KV4">
        <v>4</v>
      </c>
      <c r="KW4">
        <v>3</v>
      </c>
      <c r="KX4">
        <v>12</v>
      </c>
      <c r="KY4">
        <v>12</v>
      </c>
      <c r="KZ4">
        <v>8</v>
      </c>
      <c r="LA4">
        <v>8</v>
      </c>
      <c r="LB4">
        <v>7</v>
      </c>
      <c r="LC4">
        <v>12</v>
      </c>
      <c r="LD4">
        <v>4</v>
      </c>
      <c r="LE4">
        <v>12</v>
      </c>
      <c r="LF4">
        <v>10</v>
      </c>
      <c r="LG4">
        <f t="shared" ref="LG4:LV20" si="11">SUM(JQ4,KL4)+KL4/1000</f>
        <v>10.01</v>
      </c>
      <c r="LH4">
        <f t="shared" si="3"/>
        <v>14.012</v>
      </c>
      <c r="LI4">
        <f t="shared" si="3"/>
        <v>0</v>
      </c>
      <c r="LJ4">
        <f t="shared" si="3"/>
        <v>8.0079999999999991</v>
      </c>
      <c r="LK4">
        <f t="shared" si="3"/>
        <v>5.0049999999999999</v>
      </c>
      <c r="LL4">
        <f t="shared" si="3"/>
        <v>3.0030000000000001</v>
      </c>
      <c r="LM4">
        <f t="shared" si="3"/>
        <v>17.012</v>
      </c>
      <c r="LN4">
        <f t="shared" si="3"/>
        <v>17.007000000000001</v>
      </c>
      <c r="LO4">
        <f t="shared" si="3"/>
        <v>7.0069999999999997</v>
      </c>
      <c r="LP4">
        <f t="shared" si="3"/>
        <v>16.007999999999999</v>
      </c>
      <c r="LQ4">
        <f t="shared" si="3"/>
        <v>5.0039999999999996</v>
      </c>
      <c r="LR4">
        <f t="shared" si="3"/>
        <v>9.0030000000000001</v>
      </c>
      <c r="LS4">
        <f t="shared" si="3"/>
        <v>12.012</v>
      </c>
      <c r="LT4">
        <f t="shared" si="3"/>
        <v>12.012</v>
      </c>
      <c r="LU4">
        <f t="shared" si="3"/>
        <v>8.0079999999999991</v>
      </c>
      <c r="LV4">
        <f t="shared" si="3"/>
        <v>8.0079999999999991</v>
      </c>
      <c r="LW4">
        <f t="shared" si="3"/>
        <v>7.0069999999999997</v>
      </c>
      <c r="LX4">
        <f t="shared" si="4"/>
        <v>12.012</v>
      </c>
      <c r="LY4">
        <f t="shared" si="4"/>
        <v>8.0039999999999996</v>
      </c>
      <c r="LZ4">
        <f t="shared" si="4"/>
        <v>12.012</v>
      </c>
      <c r="MA4">
        <f t="shared" si="4"/>
        <v>14.01</v>
      </c>
      <c r="MB4">
        <f t="shared" ref="MB4:MV4" si="12">RANK(LG4,LG3:LG20,0)</f>
        <v>4</v>
      </c>
      <c r="MC4">
        <f t="shared" si="12"/>
        <v>3</v>
      </c>
      <c r="MD4">
        <f t="shared" si="12"/>
        <v>12</v>
      </c>
      <c r="ME4">
        <f t="shared" si="12"/>
        <v>6</v>
      </c>
      <c r="MF4">
        <f t="shared" si="12"/>
        <v>12</v>
      </c>
      <c r="MG4">
        <f t="shared" si="12"/>
        <v>11</v>
      </c>
      <c r="MH4">
        <f t="shared" si="12"/>
        <v>1</v>
      </c>
      <c r="MI4">
        <f t="shared" si="12"/>
        <v>1</v>
      </c>
      <c r="MJ4">
        <f t="shared" si="12"/>
        <v>8</v>
      </c>
      <c r="MK4">
        <f t="shared" si="12"/>
        <v>5</v>
      </c>
      <c r="ML4">
        <f t="shared" si="12"/>
        <v>8</v>
      </c>
      <c r="MM4">
        <f t="shared" si="12"/>
        <v>6</v>
      </c>
      <c r="MN4">
        <f t="shared" si="12"/>
        <v>4</v>
      </c>
      <c r="MO4">
        <f t="shared" si="12"/>
        <v>3</v>
      </c>
      <c r="MP4">
        <f t="shared" si="12"/>
        <v>9</v>
      </c>
      <c r="MQ4">
        <f t="shared" si="12"/>
        <v>6</v>
      </c>
      <c r="MR4">
        <f t="shared" si="12"/>
        <v>7</v>
      </c>
      <c r="MS4">
        <f t="shared" si="12"/>
        <v>5</v>
      </c>
      <c r="MT4">
        <f t="shared" si="12"/>
        <v>7</v>
      </c>
      <c r="MU4">
        <f t="shared" si="12"/>
        <v>3</v>
      </c>
      <c r="MV4">
        <f t="shared" si="12"/>
        <v>1</v>
      </c>
      <c r="MW4">
        <f>VLOOKUP(MB4,'Tablas auxiliares'!$O$2:$P$28,2,FALSE)</f>
        <v>7</v>
      </c>
      <c r="MX4">
        <f>VLOOKUP(MC4,'Tablas auxiliares'!$O$2:$P$28,2,FALSE)</f>
        <v>8</v>
      </c>
      <c r="MY4">
        <f>VLOOKUP(MD4,'Tablas auxiliares'!$O$2:$P$28,2,FALSE)</f>
        <v>0</v>
      </c>
      <c r="MZ4">
        <f>VLOOKUP(ME4,'Tablas auxiliares'!$O$2:$P$28,2,FALSE)</f>
        <v>5</v>
      </c>
      <c r="NA4">
        <f>VLOOKUP(MF4,'Tablas auxiliares'!$O$2:$P$28,2,FALSE)</f>
        <v>0</v>
      </c>
      <c r="NB4">
        <f>VLOOKUP(MG4,'Tablas auxiliares'!$O$2:$P$28,2,FALSE)</f>
        <v>0</v>
      </c>
      <c r="NC4">
        <f>VLOOKUP(MH4,'Tablas auxiliares'!$O$2:$P$28,2,FALSE)</f>
        <v>12</v>
      </c>
      <c r="ND4">
        <f>VLOOKUP(MI4,'Tablas auxiliares'!$O$2:$P$28,2,FALSE)</f>
        <v>12</v>
      </c>
      <c r="NE4">
        <f>VLOOKUP(MJ4,'Tablas auxiliares'!$O$2:$P$28,2,FALSE)</f>
        <v>3</v>
      </c>
      <c r="NF4">
        <f>VLOOKUP(MK4,'Tablas auxiliares'!$O$2:$P$28,2,FALSE)</f>
        <v>6</v>
      </c>
      <c r="NG4">
        <f>VLOOKUP(ML4,'Tablas auxiliares'!$O$2:$P$28,2,FALSE)</f>
        <v>3</v>
      </c>
      <c r="NH4">
        <f>VLOOKUP(MM4,'Tablas auxiliares'!$O$2:$P$28,2,FALSE)</f>
        <v>5</v>
      </c>
      <c r="NI4">
        <f>VLOOKUP(MN4,'Tablas auxiliares'!$O$2:$P$28,2,FALSE)</f>
        <v>7</v>
      </c>
      <c r="NJ4">
        <f>VLOOKUP(MO4,'Tablas auxiliares'!$O$2:$P$28,2,FALSE)</f>
        <v>8</v>
      </c>
      <c r="NK4">
        <f>VLOOKUP(MP4,'Tablas auxiliares'!$O$2:$P$28,2,FALSE)</f>
        <v>2</v>
      </c>
      <c r="NL4">
        <f>VLOOKUP(MQ4,'Tablas auxiliares'!$O$2:$P$28,2,FALSE)</f>
        <v>5</v>
      </c>
      <c r="NM4">
        <f>VLOOKUP(MR4,'Tablas auxiliares'!$O$2:$P$28,2,FALSE)</f>
        <v>4</v>
      </c>
      <c r="NN4">
        <f>VLOOKUP(MS4,'Tablas auxiliares'!$O$2:$P$28,2,FALSE)</f>
        <v>6</v>
      </c>
      <c r="NO4">
        <f>VLOOKUP(MT4,'Tablas auxiliares'!$O$2:$P$28,2,FALSE)</f>
        <v>4</v>
      </c>
      <c r="NP4">
        <f>VLOOKUP(MU4,'Tablas auxiliares'!$O$2:$P$28,2,FALSE)</f>
        <v>8</v>
      </c>
      <c r="NQ4">
        <f>VLOOKUP(MV4,'Tablas auxiliares'!$O$2:$P$28,2,FALSE)</f>
        <v>12</v>
      </c>
      <c r="NR4">
        <f t="shared" ref="NR4:NR20" si="13">SUM(MW4:NQ4)</f>
        <v>117</v>
      </c>
      <c r="NT4">
        <f t="shared" ref="NT4:NT20" si="14">ROUND(NR4,0)+(26-NZ4)/10000</f>
        <v>117.00239999999999</v>
      </c>
      <c r="NU4">
        <f t="shared" ref="NU4:NU20" si="15">ROUND(JP4,0)+(26-NZ4)/10000</f>
        <v>101.00239999999999</v>
      </c>
      <c r="NV4">
        <f t="shared" ref="NV4:NV20" si="16">ROUND(HD4,0)+(26-NZ4)/10000</f>
        <v>204.00239999999999</v>
      </c>
      <c r="NW4">
        <f>IF('Tablas auxiliares'!$C$3=1,NT4,IF('Tablas auxiliares'!$C$3=2,NU4,NV4))</f>
        <v>204.00239999999999</v>
      </c>
      <c r="NX4" t="s">
        <v>46</v>
      </c>
      <c r="NZ4">
        <v>2</v>
      </c>
      <c r="OA4">
        <f t="shared" si="6"/>
        <v>254.0009</v>
      </c>
      <c r="OB4" t="str">
        <f t="shared" si="7"/>
        <v>Suecia</v>
      </c>
    </row>
    <row r="5" spans="1:392" x14ac:dyDescent="0.25">
      <c r="A5" t="s">
        <v>59</v>
      </c>
      <c r="B5">
        <v>16</v>
      </c>
      <c r="C5">
        <v>8</v>
      </c>
      <c r="D5">
        <v>4</v>
      </c>
      <c r="F5">
        <v>1</v>
      </c>
      <c r="G5">
        <v>11</v>
      </c>
      <c r="H5">
        <v>17</v>
      </c>
      <c r="I5">
        <v>17</v>
      </c>
      <c r="J5">
        <v>5</v>
      </c>
      <c r="K5">
        <v>15</v>
      </c>
      <c r="L5">
        <v>10</v>
      </c>
      <c r="M5">
        <v>13</v>
      </c>
      <c r="N5">
        <v>6</v>
      </c>
      <c r="O5">
        <v>4</v>
      </c>
      <c r="P5">
        <v>4</v>
      </c>
      <c r="Q5">
        <v>7</v>
      </c>
      <c r="R5">
        <v>6</v>
      </c>
      <c r="S5">
        <v>3</v>
      </c>
      <c r="T5">
        <v>4</v>
      </c>
      <c r="U5">
        <v>3</v>
      </c>
      <c r="V5">
        <v>4</v>
      </c>
      <c r="W5">
        <v>5</v>
      </c>
      <c r="X5">
        <v>8</v>
      </c>
      <c r="Y5">
        <v>4</v>
      </c>
      <c r="AA5">
        <v>7</v>
      </c>
      <c r="AB5">
        <v>7</v>
      </c>
      <c r="AC5">
        <v>7</v>
      </c>
      <c r="AD5">
        <v>5</v>
      </c>
      <c r="AE5">
        <v>16</v>
      </c>
      <c r="AF5">
        <v>9</v>
      </c>
      <c r="AG5">
        <v>11</v>
      </c>
      <c r="AH5">
        <v>3</v>
      </c>
      <c r="AI5">
        <v>6</v>
      </c>
      <c r="AJ5">
        <v>3</v>
      </c>
      <c r="AK5">
        <v>6</v>
      </c>
      <c r="AL5">
        <v>5</v>
      </c>
      <c r="AM5">
        <v>16</v>
      </c>
      <c r="AN5">
        <v>9</v>
      </c>
      <c r="AO5">
        <v>9</v>
      </c>
      <c r="AP5">
        <v>5</v>
      </c>
      <c r="AQ5">
        <v>6</v>
      </c>
      <c r="AR5">
        <v>7</v>
      </c>
      <c r="AS5">
        <v>6</v>
      </c>
      <c r="AT5">
        <v>10</v>
      </c>
      <c r="AV5">
        <v>7</v>
      </c>
      <c r="AW5">
        <v>6</v>
      </c>
      <c r="AX5">
        <v>17</v>
      </c>
      <c r="AY5">
        <v>11</v>
      </c>
      <c r="AZ5">
        <v>12</v>
      </c>
      <c r="BA5">
        <v>16</v>
      </c>
      <c r="BB5">
        <v>1</v>
      </c>
      <c r="BC5">
        <v>9</v>
      </c>
      <c r="BD5">
        <v>5</v>
      </c>
      <c r="BE5">
        <v>1</v>
      </c>
      <c r="BF5">
        <v>6</v>
      </c>
      <c r="BG5">
        <v>7</v>
      </c>
      <c r="BH5">
        <v>7</v>
      </c>
      <c r="BI5">
        <v>7</v>
      </c>
      <c r="BJ5">
        <v>14</v>
      </c>
      <c r="BK5">
        <v>1</v>
      </c>
      <c r="BL5">
        <v>7</v>
      </c>
      <c r="BM5">
        <v>7</v>
      </c>
      <c r="BN5">
        <v>5</v>
      </c>
      <c r="BO5">
        <v>10</v>
      </c>
      <c r="BQ5">
        <v>5</v>
      </c>
      <c r="BR5">
        <v>9</v>
      </c>
      <c r="BS5">
        <v>10</v>
      </c>
      <c r="BT5">
        <v>5</v>
      </c>
      <c r="BU5">
        <v>3</v>
      </c>
      <c r="BV5">
        <v>12</v>
      </c>
      <c r="BW5">
        <v>1</v>
      </c>
      <c r="BX5">
        <v>5</v>
      </c>
      <c r="BY5">
        <v>6</v>
      </c>
      <c r="BZ5">
        <v>7</v>
      </c>
      <c r="CA5">
        <v>9</v>
      </c>
      <c r="CB5">
        <v>6</v>
      </c>
      <c r="CC5">
        <v>13</v>
      </c>
      <c r="CD5">
        <v>9</v>
      </c>
      <c r="CE5">
        <v>5</v>
      </c>
      <c r="CF5">
        <v>14</v>
      </c>
      <c r="CG5">
        <v>3</v>
      </c>
      <c r="CH5">
        <v>10</v>
      </c>
      <c r="CI5">
        <v>13</v>
      </c>
      <c r="CJ5">
        <v>9</v>
      </c>
      <c r="CL5">
        <v>10</v>
      </c>
      <c r="CM5">
        <v>11</v>
      </c>
      <c r="CN5">
        <v>9</v>
      </c>
      <c r="CO5">
        <v>12</v>
      </c>
      <c r="CP5">
        <v>4</v>
      </c>
      <c r="CQ5">
        <v>15</v>
      </c>
      <c r="CR5">
        <v>15</v>
      </c>
      <c r="CS5">
        <v>14</v>
      </c>
      <c r="CT5">
        <v>12</v>
      </c>
      <c r="CU5">
        <v>7</v>
      </c>
      <c r="CV5">
        <v>9</v>
      </c>
      <c r="CW5">
        <v>7</v>
      </c>
      <c r="CX5">
        <v>15</v>
      </c>
      <c r="CY5">
        <v>6</v>
      </c>
      <c r="CZ5">
        <v>11</v>
      </c>
      <c r="DA5">
        <v>9</v>
      </c>
      <c r="DB5">
        <v>10</v>
      </c>
      <c r="DC5">
        <f>IF('Tablas auxiliares'!$C$7=1,AVERAGE(B5,W5,AR5,BM5,CH5)+B5/10000,(-1)*(SUM(VLOOKUP(B5,'Tablas auxiliares'!$BG$2:$BH$28,2,FALSE),VLOOKUP(W5,'Tablas auxiliares'!$BG$2:$BH$28,2,FALSE),VLOOKUP(AR5,'Tablas auxiliares'!$BG$2:$BH$28,2,FALSE),VLOOKUP(BM5,'Tablas auxiliares'!$BG$2:$BH$28,2,FALSE),VLOOKUP(CH5,'Tablas auxiliares'!$BG$2:$BH$28,2,FALSE))-B5/100000000))</f>
        <v>-16.152174849613733</v>
      </c>
      <c r="DD5">
        <f>IF('Tablas auxiliares'!$C$7=1,AVERAGE(C5,X5,AS5,BN5,CI5)+C5/10000,(-1)*(SUM(VLOOKUP(C5,'Tablas auxiliares'!$BG$2:$BH$28,2,FALSE),VLOOKUP(X5,'Tablas auxiliares'!$BG$2:$BH$28,2,FALSE),VLOOKUP(AS5,'Tablas auxiliares'!$BG$2:$BH$28,2,FALSE),VLOOKUP(BN5,'Tablas auxiliares'!$BG$2:$BH$28,2,FALSE),VLOOKUP(CI5,'Tablas auxiliares'!$BG$2:$BH$28,2,FALSE))-C5/100000000))</f>
        <v>-17.827754077355152</v>
      </c>
      <c r="DE5">
        <f>IF('Tablas auxiliares'!$C$7=1,AVERAGE(D5,Y5,AT5,BO5,CJ5)+D5/10000,(-1)*(SUM(VLOOKUP(D5,'Tablas auxiliares'!$BG$2:$BH$28,2,FALSE),VLOOKUP(Y5,'Tablas auxiliares'!$BG$2:$BH$28,2,FALSE),VLOOKUP(AT5,'Tablas auxiliares'!$BG$2:$BH$28,2,FALSE),VLOOKUP(BO5,'Tablas auxiliares'!$BG$2:$BH$28,2,FALSE),VLOOKUP(CJ5,'Tablas auxiliares'!$BG$2:$BH$28,2,FALSE))-D5/100000000))</f>
        <v>-20.537932155026397</v>
      </c>
      <c r="DG5">
        <f>IF('Tablas auxiliares'!$C$7=1,AVERAGE(F5,AA5,AV5,BQ5,CL5)+F5/10000,(-1)*(SUM(VLOOKUP(F5,'Tablas auxiliares'!$BG$2:$BH$28,2,FALSE),VLOOKUP(AA5,'Tablas auxiliares'!$BG$2:$BH$28,2,FALSE),VLOOKUP(AV5,'Tablas auxiliares'!$BG$2:$BH$28,2,FALSE),VLOOKUP(BQ5,'Tablas auxiliares'!$BG$2:$BH$28,2,FALSE),VLOOKUP(CL5,'Tablas auxiliares'!$BG$2:$BH$28,2,FALSE))-F5/100000000))</f>
        <v>-27.458043149115667</v>
      </c>
      <c r="DH5">
        <f>IF('Tablas auxiliares'!$C$7=1,AVERAGE(G5,AB5,AW5,BR5,CM5)+G5/10000,(-1)*(SUM(VLOOKUP(G5,'Tablas auxiliares'!$BG$2:$BH$28,2,FALSE),VLOOKUP(AB5,'Tablas auxiliares'!$BG$2:$BH$28,2,FALSE),VLOOKUP(AW5,'Tablas auxiliares'!$BG$2:$BH$28,2,FALSE),VLOOKUP(BR5,'Tablas auxiliares'!$BG$2:$BH$28,2,FALSE),VLOOKUP(CM5,'Tablas auxiliares'!$BG$2:$BH$28,2,FALSE))-G5/100000000))</f>
        <v>-14.692909938019477</v>
      </c>
      <c r="DI5">
        <f>IF('Tablas auxiliares'!$C$7=1,AVERAGE(H5,AC5,AX5,BS5,CN5)+H5/10000,(-1)*(SUM(VLOOKUP(H5,'Tablas auxiliares'!$BG$2:$BH$28,2,FALSE),VLOOKUP(AC5,'Tablas auxiliares'!$BG$2:$BH$28,2,FALSE),VLOOKUP(AX5,'Tablas auxiliares'!$BG$2:$BH$28,2,FALSE),VLOOKUP(BS5,'Tablas auxiliares'!$BG$2:$BH$28,2,FALSE),VLOOKUP(CN5,'Tablas auxiliares'!$BG$2:$BH$28,2,FALSE))-H5/100000000))</f>
        <v>-9.7807975944884475</v>
      </c>
      <c r="DJ5">
        <f>IF('Tablas auxiliares'!$C$7=1,AVERAGE(I5,AD5,AY5,BT5,CO5)+I5/10000,(-1)*(SUM(VLOOKUP(I5,'Tablas auxiliares'!$BG$2:$BH$28,2,FALSE),VLOOKUP(AD5,'Tablas auxiliares'!$BG$2:$BH$28,2,FALSE),VLOOKUP(AY5,'Tablas auxiliares'!$BG$2:$BH$28,2,FALSE),VLOOKUP(BT5,'Tablas auxiliares'!$BG$2:$BH$28,2,FALSE),VLOOKUP(CO5,'Tablas auxiliares'!$BG$2:$BH$28,2,FALSE))-I5/100000000))</f>
        <v>-15.077081812649281</v>
      </c>
      <c r="DK5">
        <f>IF('Tablas auxiliares'!$C$7=1,AVERAGE(J5,AE5,AZ5,BU5,CP5)+J5/10000,(-1)*(SUM(VLOOKUP(J5,'Tablas auxiliares'!$BG$2:$BH$28,2,FALSE),VLOOKUP(AE5,'Tablas auxiliares'!$BG$2:$BH$28,2,FALSE),VLOOKUP(AZ5,'Tablas auxiliares'!$BG$2:$BH$28,2,FALSE),VLOOKUP(BU5,'Tablas auxiliares'!$BG$2:$BH$28,2,FALSE),VLOOKUP(CP5,'Tablas auxiliares'!$BG$2:$BH$28,2,FALSE))-J5/100000000))</f>
        <v>-22.783016729369145</v>
      </c>
      <c r="DL5">
        <f>IF('Tablas auxiliares'!$C$7=1,AVERAGE(K5,AF5,BA5,BV5,CQ5)+K5/10000,(-1)*(SUM(VLOOKUP(K5,'Tablas auxiliares'!$BG$2:$BH$28,2,FALSE),VLOOKUP(AF5,'Tablas auxiliares'!$BG$2:$BH$28,2,FALSE),VLOOKUP(BA5,'Tablas auxiliares'!$BG$2:$BH$28,2,FALSE),VLOOKUP(BV5,'Tablas auxiliares'!$BG$2:$BH$28,2,FALSE),VLOOKUP(CQ5,'Tablas auxiliares'!$BG$2:$BH$28,2,FALSE))-K5/100000000))</f>
        <v>-6.4816772956058255</v>
      </c>
      <c r="DM5">
        <f>IF('Tablas auxiliares'!$C$7=1,AVERAGE(L5,AG5,BB5,BW5,CR5)+L5/10000,(-1)*(SUM(VLOOKUP(L5,'Tablas auxiliares'!$BG$2:$BH$28,2,FALSE),VLOOKUP(AG5,'Tablas auxiliares'!$BG$2:$BH$28,2,FALSE),VLOOKUP(BB5,'Tablas auxiliares'!$BG$2:$BH$28,2,FALSE),VLOOKUP(BW5,'Tablas auxiliares'!$BG$2:$BH$28,2,FALSE),VLOOKUP(CR5,'Tablas auxiliares'!$BG$2:$BH$28,2,FALSE))-L5/100000000))</f>
        <v>-28.804591503012951</v>
      </c>
      <c r="DN5">
        <f>IF('Tablas auxiliares'!$C$7=1,AVERAGE(M5,AH5,BC5,BX5,CS5)+M5/10000,(-1)*(SUM(VLOOKUP(M5,'Tablas auxiliares'!$BG$2:$BH$28,2,FALSE),VLOOKUP(AH5,'Tablas auxiliares'!$BG$2:$BH$28,2,FALSE),VLOOKUP(BC5,'Tablas auxiliares'!$BG$2:$BH$28,2,FALSE),VLOOKUP(BX5,'Tablas auxiliares'!$BG$2:$BH$28,2,FALSE),VLOOKUP(CS5,'Tablas auxiliares'!$BG$2:$BH$28,2,FALSE))-M5/100000000))</f>
        <v>-18.685305336698985</v>
      </c>
      <c r="DO5">
        <f>IF('Tablas auxiliares'!$C$7=1,AVERAGE(N5,AI5,BD5,BY5,CT5)+N5/10000,(-1)*(SUM(VLOOKUP(N5,'Tablas auxiliares'!$BG$2:$BH$28,2,FALSE),VLOOKUP(AI5,'Tablas auxiliares'!$BG$2:$BH$28,2,FALSE),VLOOKUP(BD5,'Tablas auxiliares'!$BG$2:$BH$28,2,FALSE),VLOOKUP(BY5,'Tablas auxiliares'!$BG$2:$BH$28,2,FALSE),VLOOKUP(CT5,'Tablas auxiliares'!$BG$2:$BH$28,2,FALSE))-N5/100000000))</f>
        <v>-21.018919538290412</v>
      </c>
      <c r="DP5">
        <f>IF('Tablas auxiliares'!$C$7=1,AVERAGE(O5,AJ5,BE5,BZ5,CU5)+O5/10000,(-1)*(SUM(VLOOKUP(O5,'Tablas auxiliares'!$BG$2:$BH$28,2,FALSE),VLOOKUP(AJ5,'Tablas auxiliares'!$BG$2:$BH$28,2,FALSE),VLOOKUP(BE5,'Tablas auxiliares'!$BG$2:$BH$28,2,FALSE),VLOOKUP(BZ5,'Tablas auxiliares'!$BG$2:$BH$28,2,FALSE),VLOOKUP(CU5,'Tablas auxiliares'!$BG$2:$BH$28,2,FALSE))-O5/100000000))</f>
        <v>-34.668298658534006</v>
      </c>
      <c r="DQ5">
        <f>IF('Tablas auxiliares'!$C$7=1,AVERAGE(P5,AK5,BF5,CA5,CV5)+P5/10000,(-1)*(SUM(VLOOKUP(P5,'Tablas auxiliares'!$BG$2:$BH$28,2,FALSE),VLOOKUP(AK5,'Tablas auxiliares'!$BG$2:$BH$28,2,FALSE),VLOOKUP(BF5,'Tablas auxiliares'!$BG$2:$BH$28,2,FALSE),VLOOKUP(CA5,'Tablas auxiliares'!$BG$2:$BH$28,2,FALSE),VLOOKUP(CV5,'Tablas auxiliares'!$BG$2:$BH$28,2,FALSE))-P5/100000000))</f>
        <v>-21.317175074155625</v>
      </c>
      <c r="DR5">
        <f>IF('Tablas auxiliares'!$C$7=1,AVERAGE(Q5,AL5,BG5,CB5,CW5)+Q5/10000,(-1)*(SUM(VLOOKUP(Q5,'Tablas auxiliares'!$BG$2:$BH$28,2,FALSE),VLOOKUP(AL5,'Tablas auxiliares'!$BG$2:$BH$28,2,FALSE),VLOOKUP(BG5,'Tablas auxiliares'!$BG$2:$BH$28,2,FALSE),VLOOKUP(CB5,'Tablas auxiliares'!$BG$2:$BH$28,2,FALSE),VLOOKUP(CW5,'Tablas auxiliares'!$BG$2:$BH$28,2,FALSE))-Q5/100000000))</f>
        <v>-21.766374120959867</v>
      </c>
      <c r="DS5">
        <f>IF('Tablas auxiliares'!$C$7=1,AVERAGE(R5,AM5,BH5,CC5,CX5)+R5/10000,(-1)*(SUM(VLOOKUP(R5,'Tablas auxiliares'!$BG$2:$BH$28,2,FALSE),VLOOKUP(AM5,'Tablas auxiliares'!$BG$2:$BH$28,2,FALSE),VLOOKUP(BH5,'Tablas auxiliares'!$BG$2:$BH$28,2,FALSE),VLOOKUP(CC5,'Tablas auxiliares'!$BG$2:$BH$28,2,FALSE),VLOOKUP(CX5,'Tablas auxiliares'!$BG$2:$BH$28,2,FALSE))-R5/100000000))</f>
        <v>-11.239641475270037</v>
      </c>
      <c r="DT5">
        <f>IF('Tablas auxiliares'!$C$7=1,AVERAGE(S5,AN5,BI5,CD5,CY5)+S5/10000,(-1)*(SUM(VLOOKUP(S5,'Tablas auxiliares'!$BG$2:$BH$28,2,FALSE),VLOOKUP(AN5,'Tablas auxiliares'!$BG$2:$BH$28,2,FALSE),VLOOKUP(BI5,'Tablas auxiliares'!$BG$2:$BH$28,2,FALSE),VLOOKUP(CD5,'Tablas auxiliares'!$BG$2:$BH$28,2,FALSE),VLOOKUP(CY5,'Tablas auxiliares'!$BG$2:$BH$28,2,FALSE))-S5/100000000))</f>
        <v>-21.934142710651084</v>
      </c>
      <c r="DU5">
        <f>IF('Tablas auxiliares'!$C$7=1,AVERAGE(T5,AO5,BJ5,CE5,CZ5)+T5/10000,(-1)*(SUM(VLOOKUP(T5,'Tablas auxiliares'!$BG$2:$BH$28,2,FALSE),VLOOKUP(AO5,'Tablas auxiliares'!$BG$2:$BH$28,2,FALSE),VLOOKUP(BJ5,'Tablas auxiliares'!$BG$2:$BH$28,2,FALSE),VLOOKUP(CE5,'Tablas auxiliares'!$BG$2:$BH$28,2,FALSE),VLOOKUP(CZ5,'Tablas auxiliares'!$BG$2:$BH$28,2,FALSE))-T5/100000000))</f>
        <v>-17.832686730630332</v>
      </c>
      <c r="DV5">
        <f>IF('Tablas auxiliares'!$C$7=1,AVERAGE(U5,AP5,BK5,CF5,DA5)+U5/10000,(-1)*(SUM(VLOOKUP(U5,'Tablas auxiliares'!$BG$2:$BH$28,2,FALSE),VLOOKUP(AP5,'Tablas auxiliares'!$BG$2:$BH$28,2,FALSE),VLOOKUP(BK5,'Tablas auxiliares'!$BG$2:$BH$28,2,FALSE),VLOOKUP(CF5,'Tablas auxiliares'!$BG$2:$BH$28,2,FALSE),VLOOKUP(DA5,'Tablas auxiliares'!$BG$2:$BH$28,2,FALSE))-U5/100000000))</f>
        <v>-29.457894956112533</v>
      </c>
      <c r="DW5">
        <f>IF('Tablas auxiliares'!$C$7=1,AVERAGE(V5,AQ5,BL5,CG5,DB5)+V5/10000,(-1)*(SUM(VLOOKUP(V5,'Tablas auxiliares'!$BG$2:$BH$28,2,FALSE),VLOOKUP(AQ5,'Tablas auxiliares'!$BG$2:$BH$28,2,FALSE),VLOOKUP(BL5,'Tablas auxiliares'!$BG$2:$BH$28,2,FALSE),VLOOKUP(CG5,'Tablas auxiliares'!$BG$2:$BH$28,2,FALSE),VLOOKUP(DB5,'Tablas auxiliares'!$BG$2:$BH$28,2,FALSE))-V5/100000000))</f>
        <v>-25.641752189597838</v>
      </c>
      <c r="DX5">
        <f>RANK(DC5,DC3:DC20,1)</f>
        <v>8</v>
      </c>
      <c r="DY5">
        <f t="shared" ref="DY5:ER5" si="17">RANK(DD5,DD3:DD20,1)</f>
        <v>9</v>
      </c>
      <c r="DZ5">
        <f t="shared" si="17"/>
        <v>7</v>
      </c>
      <c r="EB5">
        <f t="shared" si="17"/>
        <v>6</v>
      </c>
      <c r="EC5">
        <f t="shared" si="17"/>
        <v>10</v>
      </c>
      <c r="ED5">
        <f t="shared" si="17"/>
        <v>13</v>
      </c>
      <c r="EE5">
        <f t="shared" si="17"/>
        <v>9</v>
      </c>
      <c r="EF5">
        <f t="shared" si="17"/>
        <v>7</v>
      </c>
      <c r="EG5">
        <f t="shared" si="17"/>
        <v>17</v>
      </c>
      <c r="EH5">
        <f t="shared" si="17"/>
        <v>5</v>
      </c>
      <c r="EI5">
        <f t="shared" si="17"/>
        <v>11</v>
      </c>
      <c r="EJ5">
        <f t="shared" si="17"/>
        <v>6</v>
      </c>
      <c r="EK5">
        <f t="shared" si="17"/>
        <v>3</v>
      </c>
      <c r="EL5">
        <f t="shared" si="17"/>
        <v>6</v>
      </c>
      <c r="EM5">
        <f t="shared" si="17"/>
        <v>7</v>
      </c>
      <c r="EN5">
        <f t="shared" si="17"/>
        <v>14</v>
      </c>
      <c r="EO5">
        <f t="shared" si="17"/>
        <v>8</v>
      </c>
      <c r="EP5">
        <f t="shared" si="17"/>
        <v>9</v>
      </c>
      <c r="EQ5">
        <f t="shared" si="17"/>
        <v>3</v>
      </c>
      <c r="ER5">
        <f t="shared" si="17"/>
        <v>6</v>
      </c>
      <c r="ES5">
        <f>VLOOKUP(DX5,'Tablas auxiliares'!$O$2:$Y$28,'Tablas auxiliares'!$C$4+1,FALSE)</f>
        <v>3</v>
      </c>
      <c r="ET5">
        <f>VLOOKUP(DY5,'Tablas auxiliares'!$O$2:$Y$28,'Tablas auxiliares'!$C$4+1,FALSE)</f>
        <v>2</v>
      </c>
      <c r="EU5">
        <f>VLOOKUP(DZ5,'Tablas auxiliares'!$O$2:$Y$28,'Tablas auxiliares'!$C$4+1,FALSE)</f>
        <v>4</v>
      </c>
      <c r="EW5">
        <f>VLOOKUP(EB5,'Tablas auxiliares'!$O$2:$Y$28,'Tablas auxiliares'!$C$4+1,FALSE)</f>
        <v>5</v>
      </c>
      <c r="EX5">
        <f>VLOOKUP(EC5,'Tablas auxiliares'!$O$2:$Y$28,'Tablas auxiliares'!$C$4+1,FALSE)</f>
        <v>1</v>
      </c>
      <c r="EY5">
        <f>VLOOKUP(ED5,'Tablas auxiliares'!$O$2:$Y$28,'Tablas auxiliares'!$C$4+1,FALSE)</f>
        <v>0</v>
      </c>
      <c r="EZ5">
        <f>VLOOKUP(EE5,'Tablas auxiliares'!$O$2:$Y$28,'Tablas auxiliares'!$C$4+1,FALSE)</f>
        <v>2</v>
      </c>
      <c r="FA5">
        <f>VLOOKUP(EF5,'Tablas auxiliares'!$O$2:$Y$28,'Tablas auxiliares'!$C$4+1,FALSE)</f>
        <v>4</v>
      </c>
      <c r="FB5">
        <f>VLOOKUP(EG5,'Tablas auxiliares'!$O$2:$Y$28,'Tablas auxiliares'!$C$4+1,FALSE)</f>
        <v>0</v>
      </c>
      <c r="FC5">
        <f>VLOOKUP(EH5,'Tablas auxiliares'!$O$2:$Y$28,'Tablas auxiliares'!$C$4+1,FALSE)</f>
        <v>6</v>
      </c>
      <c r="FD5">
        <f>VLOOKUP(EI5,'Tablas auxiliares'!$O$2:$Y$28,'Tablas auxiliares'!$C$4+1,FALSE)</f>
        <v>0</v>
      </c>
      <c r="FE5">
        <f>VLOOKUP(EJ5,'Tablas auxiliares'!$O$2:$Y$28,'Tablas auxiliares'!$C$4+1,FALSE)</f>
        <v>5</v>
      </c>
      <c r="FF5">
        <f>VLOOKUP(EK5,'Tablas auxiliares'!$O$2:$Y$28,'Tablas auxiliares'!$C$4+1,FALSE)</f>
        <v>8</v>
      </c>
      <c r="FG5">
        <f>VLOOKUP(EL5,'Tablas auxiliares'!$O$2:$Y$28,'Tablas auxiliares'!$C$4+1,FALSE)</f>
        <v>5</v>
      </c>
      <c r="FH5">
        <f>VLOOKUP(EM5,'Tablas auxiliares'!$O$2:$Y$28,'Tablas auxiliares'!$C$4+1,FALSE)</f>
        <v>4</v>
      </c>
      <c r="FI5">
        <f>VLOOKUP(EN5,'Tablas auxiliares'!$O$2:$Y$28,'Tablas auxiliares'!$C$4+1,FALSE)</f>
        <v>0</v>
      </c>
      <c r="FJ5">
        <f>VLOOKUP(EO5,'Tablas auxiliares'!$O$2:$Y$28,'Tablas auxiliares'!$C$4+1,FALSE)</f>
        <v>3</v>
      </c>
      <c r="FK5">
        <f>VLOOKUP(EP5,'Tablas auxiliares'!$O$2:$Y$28,'Tablas auxiliares'!$C$4+1,FALSE)</f>
        <v>2</v>
      </c>
      <c r="FL5">
        <f>VLOOKUP(EQ5,'Tablas auxiliares'!$O$2:$Y$28,'Tablas auxiliares'!$C$4+1,FALSE)</f>
        <v>8</v>
      </c>
      <c r="FM5">
        <f>VLOOKUP(ER5,'Tablas auxiliares'!$O$2:$Y$28,'Tablas auxiliares'!$C$4+1,FALSE)</f>
        <v>5</v>
      </c>
      <c r="FN5">
        <v>9</v>
      </c>
      <c r="FO5">
        <v>7</v>
      </c>
      <c r="FP5">
        <v>8</v>
      </c>
      <c r="FR5">
        <v>9</v>
      </c>
      <c r="FS5">
        <v>12</v>
      </c>
      <c r="FT5">
        <v>6</v>
      </c>
      <c r="FU5">
        <v>6</v>
      </c>
      <c r="FV5">
        <v>11</v>
      </c>
      <c r="FW5">
        <v>12</v>
      </c>
      <c r="FX5">
        <v>11</v>
      </c>
      <c r="FY5">
        <v>2</v>
      </c>
      <c r="FZ5">
        <v>8</v>
      </c>
      <c r="GA5">
        <v>8</v>
      </c>
      <c r="GB5">
        <v>5</v>
      </c>
      <c r="GC5">
        <v>11</v>
      </c>
      <c r="GD5">
        <v>9</v>
      </c>
      <c r="GE5">
        <v>8</v>
      </c>
      <c r="GF5">
        <v>3</v>
      </c>
      <c r="GG5">
        <v>8</v>
      </c>
      <c r="GH5">
        <v>5</v>
      </c>
      <c r="GI5">
        <f>VLOOKUP(FN5,'Tablas auxiliares'!$O$2:$Y$28,_xlfn.SINGLE('Tablas auxiliares'!$C$4)+1,FALSE)</f>
        <v>2</v>
      </c>
      <c r="GJ5">
        <f>VLOOKUP(FO5,'Tablas auxiliares'!$O$2:$Y$28,_xlfn.SINGLE('Tablas auxiliares'!$C$4)+1,FALSE)</f>
        <v>4</v>
      </c>
      <c r="GK5">
        <f>VLOOKUP(FP5,'Tablas auxiliares'!$O$2:$Y$28,_xlfn.SINGLE('Tablas auxiliares'!$C$4)+1,FALSE)</f>
        <v>3</v>
      </c>
      <c r="GM5">
        <f>VLOOKUP(FR5,'Tablas auxiliares'!$O$2:$Y$28,_xlfn.SINGLE('Tablas auxiliares'!$C$4)+1,FALSE)</f>
        <v>2</v>
      </c>
      <c r="GN5">
        <f>VLOOKUP(FS5,'Tablas auxiliares'!$O$2:$Y$28,_xlfn.SINGLE('Tablas auxiliares'!$C$4)+1,FALSE)</f>
        <v>0</v>
      </c>
      <c r="GO5">
        <f>VLOOKUP(FT5,'Tablas auxiliares'!$O$2:$Y$28,_xlfn.SINGLE('Tablas auxiliares'!$C$4)+1,FALSE)</f>
        <v>5</v>
      </c>
      <c r="GP5">
        <f>VLOOKUP(FU5,'Tablas auxiliares'!$O$2:$Y$28,_xlfn.SINGLE('Tablas auxiliares'!$C$4)+1,FALSE)</f>
        <v>5</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10</v>
      </c>
      <c r="GU5">
        <f>VLOOKUP(FZ5,'Tablas auxiliares'!$O$2:$Y$28,_xlfn.SINGLE('Tablas auxiliares'!$C$4)+1,FALSE)</f>
        <v>3</v>
      </c>
      <c r="GV5">
        <f>VLOOKUP(GA5,'Tablas auxiliares'!$O$2:$Y$28,_xlfn.SINGLE('Tablas auxiliares'!$C$4)+1,FALSE)</f>
        <v>3</v>
      </c>
      <c r="GW5">
        <f>VLOOKUP(GB5,'Tablas auxiliares'!$O$2:$Y$28,_xlfn.SINGLE('Tablas auxiliares'!$C$4)+1,FALSE)</f>
        <v>6</v>
      </c>
      <c r="GX5">
        <f>VLOOKUP(GC5,'Tablas auxiliares'!$O$2:$Y$28,_xlfn.SINGLE('Tablas auxiliares'!$C$4)+1,FALSE)</f>
        <v>0</v>
      </c>
      <c r="GY5">
        <f>VLOOKUP(GD5,'Tablas auxiliares'!$O$2:$Y$28,_xlfn.SINGLE('Tablas auxiliares'!$C$4)+1,FALSE)</f>
        <v>2</v>
      </c>
      <c r="GZ5">
        <f>VLOOKUP(GE5,'Tablas auxiliares'!$O$2:$Y$28,_xlfn.SINGLE('Tablas auxiliares'!$C$4)+1,FALSE)</f>
        <v>3</v>
      </c>
      <c r="HA5">
        <f>VLOOKUP(GF5,'Tablas auxiliares'!$O$2:$Y$28,_xlfn.SINGLE('Tablas auxiliares'!$C$4)+1,FALSE)</f>
        <v>8</v>
      </c>
      <c r="HB5">
        <f>VLOOKUP(GG5,'Tablas auxiliares'!$O$2:$Y$28,_xlfn.SINGLE('Tablas auxiliares'!$C$4)+1,FALSE)</f>
        <v>3</v>
      </c>
      <c r="HC5">
        <f>VLOOKUP(GH5,'Tablas auxiliares'!$O$2:$Y$28,_xlfn.SINGLE('Tablas auxiliares'!$C$4)+1,FALSE)</f>
        <v>6</v>
      </c>
      <c r="HD5">
        <f>IF('Tablas auxiliares'!$C$6&lt;&gt;2,SUM(ES5:FM5),0)+IF('Tablas auxiliares'!$C$6&lt;&gt;3,SUM(GI5:HC5),0)</f>
        <v>132</v>
      </c>
      <c r="HE5">
        <f t="shared" ref="HE5:HE20" si="18">AVERAGE(DX5,FN5)+FN5/1000</f>
        <v>8.5090000000000003</v>
      </c>
      <c r="HF5">
        <f t="shared" si="1"/>
        <v>8.0069999999999997</v>
      </c>
      <c r="HG5">
        <f t="shared" si="1"/>
        <v>7.508</v>
      </c>
      <c r="HI5">
        <f t="shared" si="1"/>
        <v>7.5090000000000003</v>
      </c>
      <c r="HJ5">
        <f t="shared" si="1"/>
        <v>11.012</v>
      </c>
      <c r="HK5">
        <f t="shared" si="1"/>
        <v>9.5060000000000002</v>
      </c>
      <c r="HL5">
        <f t="shared" si="1"/>
        <v>7.5060000000000002</v>
      </c>
      <c r="HM5">
        <f t="shared" si="1"/>
        <v>9.0109999999999992</v>
      </c>
      <c r="HN5">
        <f t="shared" si="1"/>
        <v>14.512</v>
      </c>
      <c r="HO5">
        <f t="shared" si="1"/>
        <v>8.0109999999999992</v>
      </c>
      <c r="HP5">
        <f t="shared" si="1"/>
        <v>6.5019999999999998</v>
      </c>
      <c r="HQ5">
        <f t="shared" si="1"/>
        <v>7.008</v>
      </c>
      <c r="HR5">
        <f t="shared" si="1"/>
        <v>5.508</v>
      </c>
      <c r="HS5">
        <f t="shared" si="1"/>
        <v>5.5049999999999999</v>
      </c>
      <c r="HT5">
        <f t="shared" si="1"/>
        <v>9.0109999999999992</v>
      </c>
      <c r="HU5">
        <f t="shared" si="1"/>
        <v>11.509</v>
      </c>
      <c r="HV5">
        <f t="shared" si="1"/>
        <v>8.0079999999999991</v>
      </c>
      <c r="HW5">
        <f t="shared" si="1"/>
        <v>6.0030000000000001</v>
      </c>
      <c r="HX5">
        <f t="shared" si="1"/>
        <v>5.508</v>
      </c>
      <c r="HY5">
        <f t="shared" si="1"/>
        <v>5.5049999999999999</v>
      </c>
      <c r="HZ5">
        <f>RANK(HE5,HE3:HE20,1)</f>
        <v>10</v>
      </c>
      <c r="IA5">
        <f t="shared" ref="IA5:IT5" si="19">RANK(HF5,HF3:HF20,1)</f>
        <v>8</v>
      </c>
      <c r="IB5">
        <f t="shared" si="19"/>
        <v>9</v>
      </c>
      <c r="ID5">
        <f t="shared" si="19"/>
        <v>6</v>
      </c>
      <c r="IE5">
        <f t="shared" si="19"/>
        <v>11</v>
      </c>
      <c r="IF5">
        <f t="shared" si="19"/>
        <v>11</v>
      </c>
      <c r="IG5">
        <f t="shared" si="19"/>
        <v>4</v>
      </c>
      <c r="IH5">
        <f t="shared" si="19"/>
        <v>10</v>
      </c>
      <c r="II5">
        <f t="shared" si="19"/>
        <v>16</v>
      </c>
      <c r="IJ5">
        <f t="shared" si="19"/>
        <v>8</v>
      </c>
      <c r="IK5">
        <f t="shared" si="19"/>
        <v>4</v>
      </c>
      <c r="IL5">
        <f t="shared" si="19"/>
        <v>5</v>
      </c>
      <c r="IM5">
        <f t="shared" si="19"/>
        <v>3</v>
      </c>
      <c r="IN5">
        <f t="shared" si="19"/>
        <v>5</v>
      </c>
      <c r="IO5">
        <f t="shared" si="19"/>
        <v>8</v>
      </c>
      <c r="IP5">
        <f t="shared" si="19"/>
        <v>9</v>
      </c>
      <c r="IQ5">
        <f t="shared" si="19"/>
        <v>7</v>
      </c>
      <c r="IR5">
        <f t="shared" si="19"/>
        <v>4</v>
      </c>
      <c r="IS5">
        <f t="shared" si="19"/>
        <v>4</v>
      </c>
      <c r="IT5">
        <f t="shared" si="19"/>
        <v>3</v>
      </c>
      <c r="IU5">
        <f>VLOOKUP(HZ5,'Tablas auxiliares'!$O$2:$Y$28,_xlfn.SINGLE('Tablas auxiliares'!$C$4)+1,FALSE)</f>
        <v>1</v>
      </c>
      <c r="IV5">
        <f>VLOOKUP(IA5,'Tablas auxiliares'!$O$2:$Y$28,_xlfn.SINGLE('Tablas auxiliares'!$C$4)+1,FALSE)</f>
        <v>3</v>
      </c>
      <c r="IW5">
        <f>VLOOKUP(IB5,'Tablas auxiliares'!$O$2:$Y$28,_xlfn.SINGLE('Tablas auxiliares'!$C$4)+1,FALSE)</f>
        <v>2</v>
      </c>
      <c r="IY5">
        <f>VLOOKUP(ID5,'Tablas auxiliares'!$O$2:$Y$28,_xlfn.SINGLE('Tablas auxiliares'!$C$4)+1,FALSE)</f>
        <v>5</v>
      </c>
      <c r="IZ5">
        <f>VLOOKUP(IE5,'Tablas auxiliares'!$O$2:$Y$28,_xlfn.SINGLE('Tablas auxiliares'!$C$4)+1,FALSE)</f>
        <v>0</v>
      </c>
      <c r="JA5">
        <f>VLOOKUP(IF5,'Tablas auxiliares'!$O$2:$Y$28,_xlfn.SINGLE('Tablas auxiliares'!$C$4)+1,FALSE)</f>
        <v>0</v>
      </c>
      <c r="JB5">
        <f>VLOOKUP(IG5,'Tablas auxiliares'!$O$2:$Y$28,_xlfn.SINGLE('Tablas auxiliares'!$C$4)+1,FALSE)</f>
        <v>7</v>
      </c>
      <c r="JC5">
        <f>VLOOKUP(IH5,'Tablas auxiliares'!$O$2:$Y$28,_xlfn.SINGLE('Tablas auxiliares'!$C$4)+1,FALSE)</f>
        <v>1</v>
      </c>
      <c r="JD5">
        <f>VLOOKUP(II5,'Tablas auxiliares'!$O$2:$Y$28,_xlfn.SINGLE('Tablas auxiliares'!$C$4)+1,FALSE)</f>
        <v>0</v>
      </c>
      <c r="JE5">
        <f>VLOOKUP(IJ5,'Tablas auxiliares'!$O$2:$Y$28,_xlfn.SINGLE('Tablas auxiliares'!$C$4)+1,FALSE)</f>
        <v>3</v>
      </c>
      <c r="JF5">
        <f>VLOOKUP(IK5,'Tablas auxiliares'!$O$2:$Y$28,_xlfn.SINGLE('Tablas auxiliares'!$C$4)+1,FALSE)</f>
        <v>7</v>
      </c>
      <c r="JG5">
        <f>VLOOKUP(IL5,'Tablas auxiliares'!$O$2:$Y$28,_xlfn.SINGLE('Tablas auxiliares'!$C$4)+1,FALSE)</f>
        <v>6</v>
      </c>
      <c r="JH5">
        <f>VLOOKUP(IM5,'Tablas auxiliares'!$O$2:$Y$28,_xlfn.SINGLE('Tablas auxiliares'!$C$4)+1,FALSE)</f>
        <v>8</v>
      </c>
      <c r="JI5">
        <f>VLOOKUP(IN5,'Tablas auxiliares'!$O$2:$Y$28,_xlfn.SINGLE('Tablas auxiliares'!$C$4)+1,FALSE)</f>
        <v>6</v>
      </c>
      <c r="JJ5">
        <f>VLOOKUP(IO5,'Tablas auxiliares'!$O$2:$Y$28,_xlfn.SINGLE('Tablas auxiliares'!$C$4)+1,FALSE)</f>
        <v>3</v>
      </c>
      <c r="JK5">
        <f>VLOOKUP(IP5,'Tablas auxiliares'!$O$2:$Y$28,_xlfn.SINGLE('Tablas auxiliares'!$C$4)+1,FALSE)</f>
        <v>2</v>
      </c>
      <c r="JL5">
        <f>VLOOKUP(IQ5,'Tablas auxiliares'!$O$2:$Y$28,_xlfn.SINGLE('Tablas auxiliares'!$C$4)+1,FALSE)</f>
        <v>4</v>
      </c>
      <c r="JM5">
        <f>VLOOKUP(IR5,'Tablas auxiliares'!$O$2:$Y$28,_xlfn.SINGLE('Tablas auxiliares'!$C$4)+1,FALSE)</f>
        <v>7</v>
      </c>
      <c r="JN5">
        <f>VLOOKUP(IS5,'Tablas auxiliares'!$O$2:$Y$28,_xlfn.SINGLE('Tablas auxiliares'!$C$4)+1,FALSE)</f>
        <v>7</v>
      </c>
      <c r="JO5">
        <f>VLOOKUP(IT5,'Tablas auxiliares'!$O$2:$Y$28,_xlfn.SINGLE('Tablas auxiliares'!$C$4)+1,FALSE)</f>
        <v>8</v>
      </c>
      <c r="JP5">
        <f>SUM(IU5:JO5)</f>
        <v>80</v>
      </c>
      <c r="JQ5">
        <v>3</v>
      </c>
      <c r="JR5">
        <v>5</v>
      </c>
      <c r="JS5">
        <v>4</v>
      </c>
      <c r="JU5">
        <v>5</v>
      </c>
      <c r="JV5">
        <v>1</v>
      </c>
      <c r="JW5">
        <v>0</v>
      </c>
      <c r="JX5">
        <v>1</v>
      </c>
      <c r="JY5">
        <v>4</v>
      </c>
      <c r="JZ5">
        <v>0</v>
      </c>
      <c r="KA5">
        <v>4</v>
      </c>
      <c r="KB5">
        <v>0</v>
      </c>
      <c r="KC5">
        <v>5</v>
      </c>
      <c r="KD5">
        <v>8</v>
      </c>
      <c r="KE5">
        <v>5</v>
      </c>
      <c r="KF5">
        <v>4</v>
      </c>
      <c r="KG5">
        <v>0</v>
      </c>
      <c r="KH5">
        <v>5</v>
      </c>
      <c r="KI5">
        <v>2</v>
      </c>
      <c r="KJ5">
        <v>8</v>
      </c>
      <c r="KK5">
        <v>5</v>
      </c>
      <c r="KL5">
        <v>2</v>
      </c>
      <c r="KM5">
        <v>4</v>
      </c>
      <c r="KN5">
        <v>3</v>
      </c>
      <c r="KP5">
        <v>2</v>
      </c>
      <c r="KQ5">
        <v>0</v>
      </c>
      <c r="KR5">
        <v>5</v>
      </c>
      <c r="KS5">
        <v>5</v>
      </c>
      <c r="KT5">
        <v>0</v>
      </c>
      <c r="KU5">
        <v>0</v>
      </c>
      <c r="KV5">
        <v>0</v>
      </c>
      <c r="KW5">
        <v>10</v>
      </c>
      <c r="KX5">
        <v>3</v>
      </c>
      <c r="KY5">
        <v>3</v>
      </c>
      <c r="KZ5">
        <v>6</v>
      </c>
      <c r="LA5">
        <v>0</v>
      </c>
      <c r="LB5">
        <v>2</v>
      </c>
      <c r="LC5">
        <v>3</v>
      </c>
      <c r="LD5">
        <v>8</v>
      </c>
      <c r="LE5">
        <v>3</v>
      </c>
      <c r="LF5">
        <v>6</v>
      </c>
      <c r="LG5">
        <f t="shared" ref="LG5:MA5" si="20">SUM(JQ5,KL5)+KL5/1000</f>
        <v>5.0019999999999998</v>
      </c>
      <c r="LH5">
        <f t="shared" si="20"/>
        <v>9.0039999999999996</v>
      </c>
      <c r="LI5">
        <f t="shared" si="20"/>
        <v>7.0030000000000001</v>
      </c>
      <c r="LJ5">
        <f t="shared" si="20"/>
        <v>0</v>
      </c>
      <c r="LK5">
        <f t="shared" si="20"/>
        <v>7.0019999999999998</v>
      </c>
      <c r="LL5">
        <f t="shared" si="20"/>
        <v>1</v>
      </c>
      <c r="LM5">
        <f t="shared" si="20"/>
        <v>5.0049999999999999</v>
      </c>
      <c r="LN5">
        <f t="shared" si="20"/>
        <v>6.0049999999999999</v>
      </c>
      <c r="LO5">
        <f t="shared" si="20"/>
        <v>4</v>
      </c>
      <c r="LP5">
        <f t="shared" si="20"/>
        <v>0</v>
      </c>
      <c r="LQ5">
        <f t="shared" si="20"/>
        <v>4</v>
      </c>
      <c r="LR5">
        <f t="shared" si="20"/>
        <v>10.01</v>
      </c>
      <c r="LS5">
        <f t="shared" si="20"/>
        <v>8.0030000000000001</v>
      </c>
      <c r="LT5">
        <f t="shared" si="20"/>
        <v>11.003</v>
      </c>
      <c r="LU5">
        <f t="shared" si="20"/>
        <v>11.006</v>
      </c>
      <c r="LV5">
        <f t="shared" si="20"/>
        <v>4</v>
      </c>
      <c r="LW5">
        <f t="shared" si="20"/>
        <v>2.0019999999999998</v>
      </c>
      <c r="LX5">
        <f t="shared" si="20"/>
        <v>8.0030000000000001</v>
      </c>
      <c r="LY5">
        <f t="shared" si="20"/>
        <v>10.007999999999999</v>
      </c>
      <c r="LZ5">
        <f t="shared" si="20"/>
        <v>11.003</v>
      </c>
      <c r="MA5">
        <f t="shared" si="20"/>
        <v>11.006</v>
      </c>
      <c r="MB5">
        <f t="shared" ref="MB5:MV5" si="21">RANK(LG5,LG3:LG20,0)</f>
        <v>12</v>
      </c>
      <c r="MC5">
        <f t="shared" si="21"/>
        <v>7</v>
      </c>
      <c r="MD5">
        <f t="shared" si="21"/>
        <v>9</v>
      </c>
      <c r="ME5">
        <f t="shared" si="21"/>
        <v>14</v>
      </c>
      <c r="MF5">
        <f t="shared" si="21"/>
        <v>9</v>
      </c>
      <c r="MG5">
        <f t="shared" si="21"/>
        <v>12</v>
      </c>
      <c r="MH5">
        <f t="shared" si="21"/>
        <v>10</v>
      </c>
      <c r="MI5">
        <f t="shared" si="21"/>
        <v>10</v>
      </c>
      <c r="MJ5">
        <f t="shared" si="21"/>
        <v>11</v>
      </c>
      <c r="MK5">
        <f t="shared" si="21"/>
        <v>13</v>
      </c>
      <c r="ML5">
        <f t="shared" si="21"/>
        <v>9</v>
      </c>
      <c r="MM5">
        <f t="shared" si="21"/>
        <v>4</v>
      </c>
      <c r="MN5">
        <f t="shared" si="21"/>
        <v>6</v>
      </c>
      <c r="MO5">
        <f t="shared" si="21"/>
        <v>5</v>
      </c>
      <c r="MP5">
        <f t="shared" si="21"/>
        <v>5</v>
      </c>
      <c r="MQ5">
        <f t="shared" si="21"/>
        <v>12</v>
      </c>
      <c r="MR5">
        <f t="shared" si="21"/>
        <v>11</v>
      </c>
      <c r="MS5">
        <f t="shared" si="21"/>
        <v>8</v>
      </c>
      <c r="MT5">
        <f t="shared" si="21"/>
        <v>5</v>
      </c>
      <c r="MU5">
        <f t="shared" si="21"/>
        <v>5</v>
      </c>
      <c r="MV5">
        <f t="shared" si="21"/>
        <v>5</v>
      </c>
      <c r="MW5">
        <f>VLOOKUP(MB5,'Tablas auxiliares'!$O$2:$P$28,2,FALSE)</f>
        <v>0</v>
      </c>
      <c r="MX5">
        <f>VLOOKUP(MC5,'Tablas auxiliares'!$O$2:$P$28,2,FALSE)</f>
        <v>4</v>
      </c>
      <c r="MY5">
        <f>VLOOKUP(MD5,'Tablas auxiliares'!$O$2:$P$28,2,FALSE)</f>
        <v>2</v>
      </c>
      <c r="MZ5">
        <f>VLOOKUP(ME5,'Tablas auxiliares'!$O$2:$P$28,2,FALSE)</f>
        <v>0</v>
      </c>
      <c r="NA5">
        <f>VLOOKUP(MF5,'Tablas auxiliares'!$O$2:$P$28,2,FALSE)</f>
        <v>2</v>
      </c>
      <c r="NB5">
        <f>VLOOKUP(MG5,'Tablas auxiliares'!$O$2:$P$28,2,FALSE)</f>
        <v>0</v>
      </c>
      <c r="NC5">
        <f>VLOOKUP(MH5,'Tablas auxiliares'!$O$2:$P$28,2,FALSE)</f>
        <v>1</v>
      </c>
      <c r="ND5">
        <f>VLOOKUP(MI5,'Tablas auxiliares'!$O$2:$P$28,2,FALSE)</f>
        <v>1</v>
      </c>
      <c r="NE5">
        <f>VLOOKUP(MJ5,'Tablas auxiliares'!$O$2:$P$28,2,FALSE)</f>
        <v>0</v>
      </c>
      <c r="NF5">
        <f>VLOOKUP(MK5,'Tablas auxiliares'!$O$2:$P$28,2,FALSE)</f>
        <v>0</v>
      </c>
      <c r="NG5">
        <f>VLOOKUP(ML5,'Tablas auxiliares'!$O$2:$P$28,2,FALSE)</f>
        <v>2</v>
      </c>
      <c r="NH5">
        <f>VLOOKUP(MM5,'Tablas auxiliares'!$O$2:$P$28,2,FALSE)</f>
        <v>7</v>
      </c>
      <c r="NI5">
        <f>VLOOKUP(MN5,'Tablas auxiliares'!$O$2:$P$28,2,FALSE)</f>
        <v>5</v>
      </c>
      <c r="NJ5">
        <f>VLOOKUP(MO5,'Tablas auxiliares'!$O$2:$P$28,2,FALSE)</f>
        <v>6</v>
      </c>
      <c r="NK5">
        <f>VLOOKUP(MP5,'Tablas auxiliares'!$O$2:$P$28,2,FALSE)</f>
        <v>6</v>
      </c>
      <c r="NL5">
        <f>VLOOKUP(MQ5,'Tablas auxiliares'!$O$2:$P$28,2,FALSE)</f>
        <v>0</v>
      </c>
      <c r="NM5">
        <f>VLOOKUP(MR5,'Tablas auxiliares'!$O$2:$P$28,2,FALSE)</f>
        <v>0</v>
      </c>
      <c r="NN5">
        <f>VLOOKUP(MS5,'Tablas auxiliares'!$O$2:$P$28,2,FALSE)</f>
        <v>3</v>
      </c>
      <c r="NO5">
        <f>VLOOKUP(MT5,'Tablas auxiliares'!$O$2:$P$28,2,FALSE)</f>
        <v>6</v>
      </c>
      <c r="NP5">
        <f>VLOOKUP(MU5,'Tablas auxiliares'!$O$2:$P$28,2,FALSE)</f>
        <v>6</v>
      </c>
      <c r="NQ5">
        <f>VLOOKUP(MV5,'Tablas auxiliares'!$O$2:$P$28,2,FALSE)</f>
        <v>6</v>
      </c>
      <c r="NR5">
        <f>SUM(MW5:NQ5)</f>
        <v>57</v>
      </c>
      <c r="NT5">
        <f>ROUND(NR5,0)+(26-NZ5)/10000</f>
        <v>57.002299999999998</v>
      </c>
      <c r="NU5">
        <f>ROUND(JP5,0)+(26-NZ5)/10000</f>
        <v>80.002300000000005</v>
      </c>
      <c r="NV5">
        <f>ROUND(HD5,0)+(26-NZ5)/10000</f>
        <v>132.00229999999999</v>
      </c>
      <c r="NW5">
        <f>IF('Tablas auxiliares'!$C$3=1,NT5,IF('Tablas auxiliares'!$C$3=2,NU5,NV5))</f>
        <v>132.00229999999999</v>
      </c>
      <c r="NX5" t="s">
        <v>59</v>
      </c>
      <c r="NZ5">
        <v>3</v>
      </c>
      <c r="OA5">
        <f t="shared" si="6"/>
        <v>235.0018</v>
      </c>
      <c r="OB5" t="str">
        <f t="shared" si="7"/>
        <v>Moldavia</v>
      </c>
    </row>
    <row r="6" spans="1:392" x14ac:dyDescent="0.25">
      <c r="A6" t="s">
        <v>9</v>
      </c>
      <c r="B6">
        <v>13</v>
      </c>
      <c r="C6">
        <v>11</v>
      </c>
      <c r="D6">
        <v>12</v>
      </c>
      <c r="E6">
        <v>12</v>
      </c>
      <c r="F6">
        <v>18</v>
      </c>
      <c r="H6">
        <v>6</v>
      </c>
      <c r="I6">
        <v>15</v>
      </c>
      <c r="J6">
        <v>6</v>
      </c>
      <c r="K6">
        <v>16</v>
      </c>
      <c r="L6">
        <v>7</v>
      </c>
      <c r="M6">
        <v>9</v>
      </c>
      <c r="N6">
        <v>16</v>
      </c>
      <c r="O6">
        <v>17</v>
      </c>
      <c r="P6">
        <v>15</v>
      </c>
      <c r="Q6">
        <v>15</v>
      </c>
      <c r="R6">
        <v>17</v>
      </c>
      <c r="S6">
        <v>9</v>
      </c>
      <c r="T6">
        <v>15</v>
      </c>
      <c r="U6">
        <v>5</v>
      </c>
      <c r="V6">
        <v>9</v>
      </c>
      <c r="W6">
        <v>9</v>
      </c>
      <c r="X6">
        <v>3</v>
      </c>
      <c r="Y6">
        <v>9</v>
      </c>
      <c r="Z6">
        <v>13</v>
      </c>
      <c r="AA6">
        <v>17</v>
      </c>
      <c r="AC6">
        <v>14</v>
      </c>
      <c r="AD6">
        <v>7</v>
      </c>
      <c r="AE6">
        <v>5</v>
      </c>
      <c r="AF6">
        <v>8</v>
      </c>
      <c r="AG6">
        <v>13</v>
      </c>
      <c r="AH6">
        <v>16</v>
      </c>
      <c r="AI6">
        <v>16</v>
      </c>
      <c r="AJ6">
        <v>15</v>
      </c>
      <c r="AK6">
        <v>15</v>
      </c>
      <c r="AL6">
        <v>16</v>
      </c>
      <c r="AM6">
        <v>15</v>
      </c>
      <c r="AN6">
        <v>16</v>
      </c>
      <c r="AO6">
        <v>12</v>
      </c>
      <c r="AP6">
        <v>13</v>
      </c>
      <c r="AQ6">
        <v>2</v>
      </c>
      <c r="AR6">
        <v>13</v>
      </c>
      <c r="AS6">
        <v>14</v>
      </c>
      <c r="AT6">
        <v>15</v>
      </c>
      <c r="AU6">
        <v>10</v>
      </c>
      <c r="AV6">
        <v>13</v>
      </c>
      <c r="AX6">
        <v>9</v>
      </c>
      <c r="AY6">
        <v>7</v>
      </c>
      <c r="AZ6">
        <v>16</v>
      </c>
      <c r="BA6">
        <v>11</v>
      </c>
      <c r="BB6">
        <v>14</v>
      </c>
      <c r="BC6">
        <v>14</v>
      </c>
      <c r="BD6">
        <v>8</v>
      </c>
      <c r="BE6">
        <v>13</v>
      </c>
      <c r="BF6">
        <v>13</v>
      </c>
      <c r="BG6">
        <v>16</v>
      </c>
      <c r="BH6">
        <v>17</v>
      </c>
      <c r="BI6">
        <v>17</v>
      </c>
      <c r="BJ6">
        <v>7</v>
      </c>
      <c r="BK6">
        <v>17</v>
      </c>
      <c r="BL6">
        <v>1</v>
      </c>
      <c r="BM6">
        <v>15</v>
      </c>
      <c r="BN6">
        <v>12</v>
      </c>
      <c r="BO6">
        <v>12</v>
      </c>
      <c r="BP6">
        <v>13</v>
      </c>
      <c r="BQ6">
        <v>18</v>
      </c>
      <c r="BS6">
        <v>6</v>
      </c>
      <c r="BT6">
        <v>11</v>
      </c>
      <c r="BU6">
        <v>9</v>
      </c>
      <c r="BV6">
        <v>15</v>
      </c>
      <c r="BW6">
        <v>10</v>
      </c>
      <c r="BX6">
        <v>11</v>
      </c>
      <c r="BY6">
        <v>14</v>
      </c>
      <c r="BZ6">
        <v>17</v>
      </c>
      <c r="CA6">
        <v>8</v>
      </c>
      <c r="CB6">
        <v>16</v>
      </c>
      <c r="CC6">
        <v>17</v>
      </c>
      <c r="CD6">
        <v>15</v>
      </c>
      <c r="CE6">
        <v>8</v>
      </c>
      <c r="CF6">
        <v>10</v>
      </c>
      <c r="CG6">
        <v>11</v>
      </c>
      <c r="CH6">
        <v>12</v>
      </c>
      <c r="CI6">
        <v>11</v>
      </c>
      <c r="CJ6">
        <v>17</v>
      </c>
      <c r="CK6">
        <v>10</v>
      </c>
      <c r="CL6">
        <v>17</v>
      </c>
      <c r="CN6">
        <v>12</v>
      </c>
      <c r="CO6">
        <v>9</v>
      </c>
      <c r="CP6">
        <v>8</v>
      </c>
      <c r="CQ6">
        <v>14</v>
      </c>
      <c r="CR6">
        <v>8</v>
      </c>
      <c r="CS6">
        <v>13</v>
      </c>
      <c r="CT6">
        <v>13</v>
      </c>
      <c r="CU6">
        <v>17</v>
      </c>
      <c r="CV6">
        <v>12</v>
      </c>
      <c r="CW6">
        <v>17</v>
      </c>
      <c r="CX6">
        <v>17</v>
      </c>
      <c r="CY6">
        <v>16</v>
      </c>
      <c r="CZ6">
        <v>8</v>
      </c>
      <c r="DA6">
        <v>10</v>
      </c>
      <c r="DB6">
        <v>5</v>
      </c>
      <c r="DC6">
        <f>IF('Tablas auxiliares'!$C$7=1,AVERAGE(B6,W6,AR6,BM6,CH6)+B6/10000,(-1)*(SUM(VLOOKUP(B6,'Tablas auxiliares'!$BG$2:$BH$28,2,FALSE),VLOOKUP(W6,'Tablas auxiliares'!$BG$2:$BH$28,2,FALSE),VLOOKUP(AR6,'Tablas auxiliares'!$BG$2:$BH$28,2,FALSE),VLOOKUP(BM6,'Tablas auxiliares'!$BG$2:$BH$28,2,FALSE),VLOOKUP(CH6,'Tablas auxiliares'!$BG$2:$BH$28,2,FALSE))-B6/100000000))</f>
        <v>-7.4029877653447969</v>
      </c>
      <c r="DD6">
        <f>IF('Tablas auxiliares'!$C$7=1,AVERAGE(C6,X6,AS6,BN6,CI6)+C6/10000,(-1)*(SUM(VLOOKUP(C6,'Tablas auxiliares'!$BG$2:$BH$28,2,FALSE),VLOOKUP(X6,'Tablas auxiliares'!$BG$2:$BH$28,2,FALSE),VLOOKUP(AS6,'Tablas auxiliares'!$BG$2:$BH$28,2,FALSE),VLOOKUP(BN6,'Tablas auxiliares'!$BG$2:$BH$28,2,FALSE),VLOOKUP(CI6,'Tablas auxiliares'!$BG$2:$BH$28,2,FALSE))-C6/100000000))</f>
        <v>-14.295247599719744</v>
      </c>
      <c r="DE6">
        <f>IF('Tablas auxiliares'!$C$7=1,AVERAGE(D6,Y6,AT6,BO6,CJ6)+D6/10000,(-1)*(SUM(VLOOKUP(D6,'Tablas auxiliares'!$BG$2:$BH$28,2,FALSE),VLOOKUP(Y6,'Tablas auxiliares'!$BG$2:$BH$28,2,FALSE),VLOOKUP(AT6,'Tablas auxiliares'!$BG$2:$BH$28,2,FALSE),VLOOKUP(BO6,'Tablas auxiliares'!$BG$2:$BH$28,2,FALSE),VLOOKUP(CJ6,'Tablas auxiliares'!$BG$2:$BH$28,2,FALSE))-D6/100000000))</f>
        <v>-7.0064311179117373</v>
      </c>
      <c r="DF6">
        <f>IF('Tablas auxiliares'!$C$7=1,AVERAGE(E6,Z6,AU6,BP6,CK6)+E6/10000,(-1)*(SUM(VLOOKUP(E6,'Tablas auxiliares'!$BG$2:$BH$28,2,FALSE),VLOOKUP(Z6,'Tablas auxiliares'!$BG$2:$BH$28,2,FALSE),VLOOKUP(AU6,'Tablas auxiliares'!$BG$2:$BH$28,2,FALSE),VLOOKUP(BP6,'Tablas auxiliares'!$BG$2:$BH$28,2,FALSE),VLOOKUP(CK6,'Tablas auxiliares'!$BG$2:$BH$28,2,FALSE))-E6/100000000))</f>
        <v>-8.2798454937932888</v>
      </c>
      <c r="DG6">
        <f>IF('Tablas auxiliares'!$C$7=1,AVERAGE(F6,AA6,AV6,BQ6,CL6)+F6/10000,(-1)*(SUM(VLOOKUP(F6,'Tablas auxiliares'!$BG$2:$BH$28,2,FALSE),VLOOKUP(AA6,'Tablas auxiliares'!$BG$2:$BH$28,2,FALSE),VLOOKUP(AV6,'Tablas auxiliares'!$BG$2:$BH$28,2,FALSE),VLOOKUP(BQ6,'Tablas auxiliares'!$BG$2:$BH$28,2,FALSE),VLOOKUP(CL6,'Tablas auxiliares'!$BG$2:$BH$28,2,FALSE))-F6/100000000))</f>
        <v>-3.3248276193687798</v>
      </c>
      <c r="DI6">
        <f>IF('Tablas auxiliares'!$C$7=1,AVERAGE(H6,AC6,AX6,BS6,CN6)+H6/10000,(-1)*(SUM(VLOOKUP(H6,'Tablas auxiliares'!$BG$2:$BH$28,2,FALSE),VLOOKUP(AC6,'Tablas auxiliares'!$BG$2:$BH$28,2,FALSE),VLOOKUP(AX6,'Tablas auxiliares'!$BG$2:$BH$28,2,FALSE),VLOOKUP(BS6,'Tablas auxiliares'!$BG$2:$BH$28,2,FALSE),VLOOKUP(CN6,'Tablas auxiliares'!$BG$2:$BH$28,2,FALSE))-H6/100000000))</f>
        <v>-14.405591084162841</v>
      </c>
      <c r="DJ6">
        <f>IF('Tablas auxiliares'!$C$7=1,AVERAGE(I6,AD6,AY6,BT6,CO6)+I6/10000,(-1)*(SUM(VLOOKUP(I6,'Tablas auxiliares'!$BG$2:$BH$28,2,FALSE),VLOOKUP(AD6,'Tablas auxiliares'!$BG$2:$BH$28,2,FALSE),VLOOKUP(AY6,'Tablas auxiliares'!$BG$2:$BH$28,2,FALSE),VLOOKUP(BT6,'Tablas auxiliares'!$BG$2:$BH$28,2,FALSE),VLOOKUP(CO6,'Tablas auxiliares'!$BG$2:$BH$28,2,FALSE))-I6/100000000))</f>
        <v>-12.934401108625353</v>
      </c>
      <c r="DK6">
        <f>IF('Tablas auxiliares'!$C$7=1,AVERAGE(J6,AE6,AZ6,BU6,CP6)+J6/10000,(-1)*(SUM(VLOOKUP(J6,'Tablas auxiliares'!$BG$2:$BH$28,2,FALSE),VLOOKUP(AE6,'Tablas auxiliares'!$BG$2:$BH$28,2,FALSE),VLOOKUP(AZ6,'Tablas auxiliares'!$BG$2:$BH$28,2,FALSE),VLOOKUP(BU6,'Tablas auxiliares'!$BG$2:$BH$28,2,FALSE),VLOOKUP(CP6,'Tablas auxiliares'!$BG$2:$BH$28,2,FALSE))-J6/100000000))</f>
        <v>-16.74529097509545</v>
      </c>
      <c r="DL6">
        <f>IF('Tablas auxiliares'!$C$7=1,AVERAGE(K6,AF6,BA6,BV6,CQ6)+K6/10000,(-1)*(SUM(VLOOKUP(K6,'Tablas auxiliares'!$BG$2:$BH$28,2,FALSE),VLOOKUP(AF6,'Tablas auxiliares'!$BG$2:$BH$28,2,FALSE),VLOOKUP(BA6,'Tablas auxiliares'!$BG$2:$BH$28,2,FALSE),VLOOKUP(BV6,'Tablas auxiliares'!$BG$2:$BH$28,2,FALSE),VLOOKUP(CQ6,'Tablas auxiliares'!$BG$2:$BH$28,2,FALSE))-K6/100000000))</f>
        <v>-7.5170792257222105</v>
      </c>
      <c r="DM6">
        <f>IF('Tablas auxiliares'!$C$7=1,AVERAGE(L6,AG6,BB6,BW6,CR6)+L6/10000,(-1)*(SUM(VLOOKUP(L6,'Tablas auxiliares'!$BG$2:$BH$28,2,FALSE),VLOOKUP(AG6,'Tablas auxiliares'!$BG$2:$BH$28,2,FALSE),VLOOKUP(BB6,'Tablas auxiliares'!$BG$2:$BH$28,2,FALSE),VLOOKUP(BW6,'Tablas auxiliares'!$BG$2:$BH$28,2,FALSE),VLOOKUP(CR6,'Tablas auxiliares'!$BG$2:$BH$28,2,FALSE))-L6/100000000))</f>
        <v>-11.424373627404224</v>
      </c>
      <c r="DN6">
        <f>IF('Tablas auxiliares'!$C$7=1,AVERAGE(M6,AH6,BC6,BX6,CS6)+M6/10000,(-1)*(SUM(VLOOKUP(M6,'Tablas auxiliares'!$BG$2:$BH$28,2,FALSE),VLOOKUP(AH6,'Tablas auxiliares'!$BG$2:$BH$28,2,FALSE),VLOOKUP(BC6,'Tablas auxiliares'!$BG$2:$BH$28,2,FALSE),VLOOKUP(BX6,'Tablas auxiliares'!$BG$2:$BH$28,2,FALSE),VLOOKUP(CS6,'Tablas auxiliares'!$BG$2:$BH$28,2,FALSE))-M6/100000000))</f>
        <v>-7.3559266232014835</v>
      </c>
      <c r="DO6">
        <f>IF('Tablas auxiliares'!$C$7=1,AVERAGE(N6,AI6,BD6,BY6,CT6)+N6/10000,(-1)*(SUM(VLOOKUP(N6,'Tablas auxiliares'!$BG$2:$BH$28,2,FALSE),VLOOKUP(AI6,'Tablas auxiliares'!$BG$2:$BH$28,2,FALSE),VLOOKUP(BD6,'Tablas auxiliares'!$BG$2:$BH$28,2,FALSE),VLOOKUP(BY6,'Tablas auxiliares'!$BG$2:$BH$28,2,FALSE),VLOOKUP(CT6,'Tablas auxiliares'!$BG$2:$BH$28,2,FALSE))-N6/100000000))</f>
        <v>-6.8044194651992358</v>
      </c>
      <c r="DP6">
        <f>IF('Tablas auxiliares'!$C$7=1,AVERAGE(O6,AJ6,BE6,BZ6,CU6)+O6/10000,(-1)*(SUM(VLOOKUP(O6,'Tablas auxiliares'!$BG$2:$BH$28,2,FALSE),VLOOKUP(AJ6,'Tablas auxiliares'!$BG$2:$BH$28,2,FALSE),VLOOKUP(BE6,'Tablas auxiliares'!$BG$2:$BH$28,2,FALSE),VLOOKUP(BZ6,'Tablas auxiliares'!$BG$2:$BH$28,2,FALSE),VLOOKUP(CU6,'Tablas auxiliares'!$BG$2:$BH$28,2,FALSE))-O6/100000000))</f>
        <v>-3.7888449933134551</v>
      </c>
      <c r="DQ6">
        <f>IF('Tablas auxiliares'!$C$7=1,AVERAGE(P6,AK6,BF6,CA6,CV6)+P6/10000,(-1)*(SUM(VLOOKUP(P6,'Tablas auxiliares'!$BG$2:$BH$28,2,FALSE),VLOOKUP(AK6,'Tablas auxiliares'!$BG$2:$BH$28,2,FALSE),VLOOKUP(BF6,'Tablas auxiliares'!$BG$2:$BH$28,2,FALSE),VLOOKUP(CA6,'Tablas auxiliares'!$BG$2:$BH$28,2,FALSE),VLOOKUP(CV6,'Tablas auxiliares'!$BG$2:$BH$28,2,FALSE))-P6/100000000))</f>
        <v>-7.5641404178655236</v>
      </c>
      <c r="DR6">
        <f>IF('Tablas auxiliares'!$C$7=1,AVERAGE(Q6,AL6,BG6,CB6,CW6)+Q6/10000,(-1)*(SUM(VLOOKUP(Q6,'Tablas auxiliares'!$BG$2:$BH$28,2,FALSE),VLOOKUP(AL6,'Tablas auxiliares'!$BG$2:$BH$28,2,FALSE),VLOOKUP(BG6,'Tablas auxiliares'!$BG$2:$BH$28,2,FALSE),VLOOKUP(CB6,'Tablas auxiliares'!$BG$2:$BH$28,2,FALSE),VLOOKUP(CW6,'Tablas auxiliares'!$BG$2:$BH$28,2,FALSE))-Q6/100000000))</f>
        <v>-3.4957927363604289</v>
      </c>
      <c r="DS6">
        <f>IF('Tablas auxiliares'!$C$7=1,AVERAGE(R6,AM6,BH6,CC6,CX6)+R6/10000,(-1)*(SUM(VLOOKUP(R6,'Tablas auxiliares'!$BG$2:$BH$28,2,FALSE),VLOOKUP(AM6,'Tablas auxiliares'!$BG$2:$BH$28,2,FALSE),VLOOKUP(BH6,'Tablas auxiliares'!$BG$2:$BH$28,2,FALSE),VLOOKUP(CC6,'Tablas auxiliares'!$BG$2:$BH$28,2,FALSE),VLOOKUP(CX6,'Tablas auxiliares'!$BG$2:$BH$28,2,FALSE))-R6/100000000))</f>
        <v>-3.1354531866573865</v>
      </c>
      <c r="DT6">
        <f>IF('Tablas auxiliares'!$C$7=1,AVERAGE(S6,AN6,BI6,CD6,CY6)+S6/10000,(-1)*(SUM(VLOOKUP(S6,'Tablas auxiliares'!$BG$2:$BH$28,2,FALSE),VLOOKUP(AN6,'Tablas auxiliares'!$BG$2:$BH$28,2,FALSE),VLOOKUP(BI6,'Tablas auxiliares'!$BG$2:$BH$28,2,FALSE),VLOOKUP(CD6,'Tablas auxiliares'!$BG$2:$BH$28,2,FALSE),VLOOKUP(CY6,'Tablas auxiliares'!$BG$2:$BH$28,2,FALSE))-S6/100000000))</f>
        <v>-5.426203589288944</v>
      </c>
      <c r="DU6">
        <f>IF('Tablas auxiliares'!$C$7=1,AVERAGE(T6,AO6,BJ6,CE6,CZ6)+T6/10000,(-1)*(SUM(VLOOKUP(T6,'Tablas auxiliares'!$BG$2:$BH$28,2,FALSE),VLOOKUP(AO6,'Tablas auxiliares'!$BG$2:$BH$28,2,FALSE),VLOOKUP(BJ6,'Tablas auxiliares'!$BG$2:$BH$28,2,FALSE),VLOOKUP(CE6,'Tablas auxiliares'!$BG$2:$BH$28,2,FALSE),VLOOKUP(CZ6,'Tablas auxiliares'!$BG$2:$BH$28,2,FALSE))-T6/100000000))</f>
        <v>-12.508906673736744</v>
      </c>
      <c r="DV6">
        <f>IF('Tablas auxiliares'!$C$7=1,AVERAGE(U6,AP6,BK6,CF6,DA6)+U6/10000,(-1)*(SUM(VLOOKUP(U6,'Tablas auxiliares'!$BG$2:$BH$28,2,FALSE),VLOOKUP(AP6,'Tablas auxiliares'!$BG$2:$BH$28,2,FALSE),VLOOKUP(BK6,'Tablas auxiliares'!$BG$2:$BH$28,2,FALSE),VLOOKUP(CF6,'Tablas auxiliares'!$BG$2:$BH$28,2,FALSE),VLOOKUP(DA6,'Tablas auxiliares'!$BG$2:$BH$28,2,FALSE))-U6/100000000))</f>
        <v>-11.754205251446672</v>
      </c>
      <c r="DW6">
        <f>IF('Tablas auxiliares'!$C$7=1,AVERAGE(V6,AQ6,BL6,CG6,DB6)+V6/10000,(-1)*(SUM(VLOOKUP(V6,'Tablas auxiliares'!$BG$2:$BH$28,2,FALSE),VLOOKUP(AQ6,'Tablas auxiliares'!$BG$2:$BH$28,2,FALSE),VLOOKUP(BL6,'Tablas auxiliares'!$BG$2:$BH$28,2,FALSE),VLOOKUP(CG6,'Tablas auxiliares'!$BG$2:$BH$28,2,FALSE),VLOOKUP(DB6,'Tablas auxiliares'!$BG$2:$BH$28,2,FALSE))-V6/100000000))</f>
        <v>-31.954872715537455</v>
      </c>
      <c r="DX6">
        <f>RANK(DC6,DC3:DC20,1)</f>
        <v>14</v>
      </c>
      <c r="DY6">
        <f t="shared" ref="DY6:ER6" si="22">RANK(DD6,DD3:DD20,1)</f>
        <v>11</v>
      </c>
      <c r="DZ6">
        <f t="shared" si="22"/>
        <v>15</v>
      </c>
      <c r="EA6">
        <f t="shared" si="22"/>
        <v>14</v>
      </c>
      <c r="EB6">
        <f t="shared" si="22"/>
        <v>18</v>
      </c>
      <c r="ED6">
        <f t="shared" si="22"/>
        <v>10</v>
      </c>
      <c r="EE6">
        <f t="shared" si="22"/>
        <v>11</v>
      </c>
      <c r="EF6">
        <f t="shared" si="22"/>
        <v>9</v>
      </c>
      <c r="EG6">
        <f t="shared" si="22"/>
        <v>14</v>
      </c>
      <c r="EH6">
        <f t="shared" si="22"/>
        <v>12</v>
      </c>
      <c r="EI6">
        <f t="shared" si="22"/>
        <v>16</v>
      </c>
      <c r="EJ6">
        <f t="shared" si="22"/>
        <v>14</v>
      </c>
      <c r="EK6">
        <f t="shared" si="22"/>
        <v>17</v>
      </c>
      <c r="EL6">
        <f t="shared" si="22"/>
        <v>14</v>
      </c>
      <c r="EM6">
        <f t="shared" si="22"/>
        <v>17</v>
      </c>
      <c r="EN6">
        <f t="shared" si="22"/>
        <v>17</v>
      </c>
      <c r="EO6">
        <f t="shared" si="22"/>
        <v>15</v>
      </c>
      <c r="EP6">
        <f t="shared" si="22"/>
        <v>11</v>
      </c>
      <c r="EQ6">
        <f t="shared" si="22"/>
        <v>14</v>
      </c>
      <c r="ER6">
        <f t="shared" si="22"/>
        <v>3</v>
      </c>
      <c r="ES6">
        <f>VLOOKUP(DX6,'Tablas auxiliares'!$O$2:$Y$28,'Tablas auxiliares'!$C$4+1,FALSE)</f>
        <v>0</v>
      </c>
      <c r="ET6">
        <f>VLOOKUP(DY6,'Tablas auxiliares'!$O$2:$Y$28,'Tablas auxiliares'!$C$4+1,FALSE)</f>
        <v>0</v>
      </c>
      <c r="EU6">
        <f>VLOOKUP(DZ6,'Tablas auxiliares'!$O$2:$Y$28,'Tablas auxiliares'!$C$4+1,FALSE)</f>
        <v>0</v>
      </c>
      <c r="EV6">
        <f>VLOOKUP(EA6,'Tablas auxiliares'!$O$2:$Y$28,'Tablas auxiliares'!$C$4+1,FALSE)</f>
        <v>0</v>
      </c>
      <c r="EW6">
        <f>VLOOKUP(EB6,'Tablas auxiliares'!$O$2:$Y$28,'Tablas auxiliares'!$C$4+1,FALSE)</f>
        <v>0</v>
      </c>
      <c r="EY6">
        <f>VLOOKUP(ED6,'Tablas auxiliares'!$O$2:$Y$28,'Tablas auxiliares'!$C$4+1,FALSE)</f>
        <v>1</v>
      </c>
      <c r="EZ6">
        <f>VLOOKUP(EE6,'Tablas auxiliares'!$O$2:$Y$28,'Tablas auxiliares'!$C$4+1,FALSE)</f>
        <v>0</v>
      </c>
      <c r="FA6">
        <f>VLOOKUP(EF6,'Tablas auxiliares'!$O$2:$Y$28,'Tablas auxiliares'!$C$4+1,FALSE)</f>
        <v>2</v>
      </c>
      <c r="FB6">
        <f>VLOOKUP(EG6,'Tablas auxiliares'!$O$2:$Y$28,'Tablas auxiliares'!$C$4+1,FALSE)</f>
        <v>0</v>
      </c>
      <c r="FC6">
        <f>VLOOKUP(EH6,'Tablas auxiliares'!$O$2:$Y$28,'Tablas auxiliares'!$C$4+1,FALSE)</f>
        <v>0</v>
      </c>
      <c r="FD6">
        <f>VLOOKUP(EI6,'Tablas auxiliares'!$O$2:$Y$28,'Tablas auxiliares'!$C$4+1,FALSE)</f>
        <v>0</v>
      </c>
      <c r="FE6">
        <f>VLOOKUP(EJ6,'Tablas auxiliares'!$O$2:$Y$28,'Tablas auxiliares'!$C$4+1,FALSE)</f>
        <v>0</v>
      </c>
      <c r="FF6">
        <f>VLOOKUP(EK6,'Tablas auxiliares'!$O$2:$Y$28,'Tablas auxiliares'!$C$4+1,FALSE)</f>
        <v>0</v>
      </c>
      <c r="FG6">
        <f>VLOOKUP(EL6,'Tablas auxiliares'!$O$2:$Y$28,'Tablas auxiliares'!$C$4+1,FALSE)</f>
        <v>0</v>
      </c>
      <c r="FH6">
        <f>VLOOKUP(EM6,'Tablas auxiliares'!$O$2:$Y$28,'Tablas auxiliares'!$C$4+1,FALSE)</f>
        <v>0</v>
      </c>
      <c r="FI6">
        <f>VLOOKUP(EN6,'Tablas auxiliares'!$O$2:$Y$28,'Tablas auxiliares'!$C$4+1,FALSE)</f>
        <v>0</v>
      </c>
      <c r="FJ6">
        <f>VLOOKUP(EO6,'Tablas auxiliares'!$O$2:$Y$28,'Tablas auxiliares'!$C$4+1,FALSE)</f>
        <v>0</v>
      </c>
      <c r="FK6">
        <f>VLOOKUP(EP6,'Tablas auxiliares'!$O$2:$Y$28,'Tablas auxiliares'!$C$4+1,FALSE)</f>
        <v>0</v>
      </c>
      <c r="FL6">
        <f>VLOOKUP(EQ6,'Tablas auxiliares'!$O$2:$Y$28,'Tablas auxiliares'!$C$4+1,FALSE)</f>
        <v>0</v>
      </c>
      <c r="FM6">
        <f>VLOOKUP(ER6,'Tablas auxiliares'!$O$2:$Y$28,'Tablas auxiliares'!$C$4+1,FALSE)</f>
        <v>8</v>
      </c>
      <c r="FN6">
        <v>15</v>
      </c>
      <c r="FO6">
        <v>15</v>
      </c>
      <c r="FP6">
        <v>16</v>
      </c>
      <c r="FQ6">
        <v>14</v>
      </c>
      <c r="FR6">
        <v>15</v>
      </c>
      <c r="FT6">
        <v>15</v>
      </c>
      <c r="FU6">
        <v>17</v>
      </c>
      <c r="FV6">
        <v>6</v>
      </c>
      <c r="FW6">
        <v>17</v>
      </c>
      <c r="FX6">
        <v>12</v>
      </c>
      <c r="FY6">
        <v>11</v>
      </c>
      <c r="FZ6">
        <v>12</v>
      </c>
      <c r="GA6">
        <v>12</v>
      </c>
      <c r="GB6">
        <v>12</v>
      </c>
      <c r="GC6">
        <v>16</v>
      </c>
      <c r="GD6">
        <v>8</v>
      </c>
      <c r="GE6">
        <v>14</v>
      </c>
      <c r="GF6">
        <v>14</v>
      </c>
      <c r="GG6">
        <v>13</v>
      </c>
      <c r="GH6">
        <v>6</v>
      </c>
      <c r="GI6">
        <f>VLOOKUP(FN6,'Tablas auxiliares'!$O$2:$Y$28,_xlfn.SINGLE('Tablas auxiliares'!$C$4)+1,FALSE)</f>
        <v>0</v>
      </c>
      <c r="GJ6">
        <f>VLOOKUP(FO6,'Tablas auxiliares'!$O$2:$Y$28,_xlfn.SINGLE('Tablas auxiliares'!$C$4)+1,FALSE)</f>
        <v>0</v>
      </c>
      <c r="GK6">
        <f>VLOOKUP(FP6,'Tablas auxiliares'!$O$2:$Y$28,_xlfn.SINGLE('Tablas auxiliares'!$C$4)+1,FALSE)</f>
        <v>0</v>
      </c>
      <c r="GL6">
        <f>VLOOKUP(FQ6,'Tablas auxiliares'!$O$2:$Y$28,_xlfn.SINGLE('Tablas auxiliares'!$C$4)+1,FALSE)</f>
        <v>0</v>
      </c>
      <c r="GM6">
        <f>VLOOKUP(FR6,'Tablas auxiliares'!$O$2:$Y$28,_xlfn.SINGLE('Tablas auxiliares'!$C$4)+1,FALSE)</f>
        <v>0</v>
      </c>
      <c r="GO6">
        <f>VLOOKUP(FT6,'Tablas auxiliares'!$O$2:$Y$28,_xlfn.SINGLE('Tablas auxiliares'!$C$4)+1,FALSE)</f>
        <v>0</v>
      </c>
      <c r="GP6">
        <f>VLOOKUP(FU6,'Tablas auxiliares'!$O$2:$Y$28,_xlfn.SINGLE('Tablas auxiliares'!$C$4)+1,FALSE)</f>
        <v>0</v>
      </c>
      <c r="GQ6">
        <f>VLOOKUP(FV6,'Tablas auxiliares'!$O$2:$Y$28,_xlfn.SINGLE('Tablas auxiliares'!$C$4)+1,FALSE)</f>
        <v>5</v>
      </c>
      <c r="GR6">
        <f>VLOOKUP(FW6,'Tablas auxiliares'!$O$2:$Y$28,_xlfn.SINGLE('Tablas auxiliares'!$C$4)+1,FALSE)</f>
        <v>0</v>
      </c>
      <c r="GS6">
        <f>VLOOKUP(FX6,'Tablas auxiliares'!$O$2:$Y$28,_xlfn.SINGLE('Tablas auxiliares'!$C$4)+1,FALSE)</f>
        <v>0</v>
      </c>
      <c r="GT6">
        <f>VLOOKUP(FY6,'Tablas auxiliares'!$O$2:$Y$28,_xlfn.SINGLE('Tablas auxiliares'!$C$4)+1,FALSE)</f>
        <v>0</v>
      </c>
      <c r="GU6">
        <f>VLOOKUP(FZ6,'Tablas auxiliares'!$O$2:$Y$28,_xlfn.SINGLE('Tablas auxiliares'!$C$4)+1,FALSE)</f>
        <v>0</v>
      </c>
      <c r="GV6">
        <f>VLOOKUP(GA6,'Tablas auxiliares'!$O$2:$Y$28,_xlfn.SINGLE('Tablas auxiliares'!$C$4)+1,FALSE)</f>
        <v>0</v>
      </c>
      <c r="GW6">
        <f>VLOOKUP(GB6,'Tablas auxiliares'!$O$2:$Y$28,_xlfn.SINGLE('Tablas auxiliares'!$C$4)+1,FALSE)</f>
        <v>0</v>
      </c>
      <c r="GX6">
        <f>VLOOKUP(GC6,'Tablas auxiliares'!$O$2:$Y$28,_xlfn.SINGLE('Tablas auxiliares'!$C$4)+1,FALSE)</f>
        <v>0</v>
      </c>
      <c r="GY6">
        <f>VLOOKUP(GD6,'Tablas auxiliares'!$O$2:$Y$28,_xlfn.SINGLE('Tablas auxiliares'!$C$4)+1,FALSE)</f>
        <v>3</v>
      </c>
      <c r="GZ6">
        <f>VLOOKUP(GE6,'Tablas auxiliares'!$O$2:$Y$28,_xlfn.SINGLE('Tablas auxiliares'!$C$4)+1,FALSE)</f>
        <v>0</v>
      </c>
      <c r="HA6">
        <f>VLOOKUP(GF6,'Tablas auxiliares'!$O$2:$Y$28,_xlfn.SINGLE('Tablas auxiliares'!$C$4)+1,FALSE)</f>
        <v>0</v>
      </c>
      <c r="HB6">
        <f>VLOOKUP(GG6,'Tablas auxiliares'!$O$2:$Y$28,_xlfn.SINGLE('Tablas auxiliares'!$C$4)+1,FALSE)</f>
        <v>0</v>
      </c>
      <c r="HC6">
        <f>VLOOKUP(GH6,'Tablas auxiliares'!$O$2:$Y$28,_xlfn.SINGLE('Tablas auxiliares'!$C$4)+1,FALSE)</f>
        <v>5</v>
      </c>
      <c r="HD6">
        <f>IF('Tablas auxiliares'!$C$6&lt;&gt;2,SUM(ES6:FM6),0)+IF('Tablas auxiliares'!$C$6&lt;&gt;3,SUM(GI6:HC6),0)</f>
        <v>24</v>
      </c>
      <c r="HE6">
        <f t="shared" si="18"/>
        <v>14.515000000000001</v>
      </c>
      <c r="HF6">
        <f t="shared" si="1"/>
        <v>13.015000000000001</v>
      </c>
      <c r="HG6">
        <f t="shared" si="1"/>
        <v>15.516</v>
      </c>
      <c r="HH6">
        <f t="shared" si="1"/>
        <v>14.013999999999999</v>
      </c>
      <c r="HI6">
        <f t="shared" si="1"/>
        <v>16.515000000000001</v>
      </c>
      <c r="HK6">
        <f t="shared" si="1"/>
        <v>12.515000000000001</v>
      </c>
      <c r="HL6">
        <f t="shared" si="1"/>
        <v>14.016999999999999</v>
      </c>
      <c r="HM6">
        <f t="shared" si="1"/>
        <v>7.5060000000000002</v>
      </c>
      <c r="HN6">
        <f t="shared" si="1"/>
        <v>15.516999999999999</v>
      </c>
      <c r="HO6">
        <f t="shared" si="1"/>
        <v>12.012</v>
      </c>
      <c r="HP6">
        <f t="shared" si="1"/>
        <v>13.510999999999999</v>
      </c>
      <c r="HQ6">
        <f t="shared" si="1"/>
        <v>13.012</v>
      </c>
      <c r="HR6">
        <f t="shared" si="1"/>
        <v>14.512</v>
      </c>
      <c r="HS6">
        <f t="shared" si="1"/>
        <v>13.012</v>
      </c>
      <c r="HT6">
        <f t="shared" si="1"/>
        <v>16.515999999999998</v>
      </c>
      <c r="HU6">
        <f t="shared" si="1"/>
        <v>12.507999999999999</v>
      </c>
      <c r="HV6">
        <f t="shared" si="1"/>
        <v>14.513999999999999</v>
      </c>
      <c r="HW6">
        <f t="shared" si="1"/>
        <v>12.513999999999999</v>
      </c>
      <c r="HX6">
        <f t="shared" si="1"/>
        <v>13.513</v>
      </c>
      <c r="HY6">
        <f t="shared" si="1"/>
        <v>4.5060000000000002</v>
      </c>
      <c r="HZ6">
        <f>RANK(HE6,HE3:HE20,1)</f>
        <v>16</v>
      </c>
      <c r="IA6">
        <f t="shared" ref="IA6:IT6" si="23">RANK(HF6,HF3:HF20,1)</f>
        <v>14</v>
      </c>
      <c r="IB6">
        <f t="shared" si="23"/>
        <v>16</v>
      </c>
      <c r="IC6">
        <f t="shared" si="23"/>
        <v>15</v>
      </c>
      <c r="ID6">
        <f t="shared" si="23"/>
        <v>17</v>
      </c>
      <c r="IF6">
        <f t="shared" si="23"/>
        <v>14</v>
      </c>
      <c r="IG6">
        <f t="shared" si="23"/>
        <v>16</v>
      </c>
      <c r="IH6">
        <f t="shared" si="23"/>
        <v>8</v>
      </c>
      <c r="II6">
        <f t="shared" si="23"/>
        <v>17</v>
      </c>
      <c r="IJ6">
        <f t="shared" si="23"/>
        <v>13</v>
      </c>
      <c r="IK6">
        <f t="shared" si="23"/>
        <v>14</v>
      </c>
      <c r="IL6">
        <f t="shared" si="23"/>
        <v>15</v>
      </c>
      <c r="IM6">
        <f t="shared" si="23"/>
        <v>14</v>
      </c>
      <c r="IN6">
        <f t="shared" si="23"/>
        <v>13</v>
      </c>
      <c r="IO6">
        <f t="shared" si="23"/>
        <v>17</v>
      </c>
      <c r="IP6">
        <f t="shared" si="23"/>
        <v>13</v>
      </c>
      <c r="IQ6">
        <f t="shared" si="23"/>
        <v>16</v>
      </c>
      <c r="IR6">
        <f t="shared" si="23"/>
        <v>14</v>
      </c>
      <c r="IS6">
        <f t="shared" si="23"/>
        <v>14</v>
      </c>
      <c r="IT6">
        <f t="shared" si="23"/>
        <v>2</v>
      </c>
      <c r="IU6">
        <f>VLOOKUP(HZ6,'Tablas auxiliares'!$O$2:$Y$28,_xlfn.SINGLE('Tablas auxiliares'!$C$4)+1,FALSE)</f>
        <v>0</v>
      </c>
      <c r="IV6">
        <f>VLOOKUP(IA6,'Tablas auxiliares'!$O$2:$Y$28,_xlfn.SINGLE('Tablas auxiliares'!$C$4)+1,FALSE)</f>
        <v>0</v>
      </c>
      <c r="IW6">
        <f>VLOOKUP(IB6,'Tablas auxiliares'!$O$2:$Y$28,_xlfn.SINGLE('Tablas auxiliares'!$C$4)+1,FALSE)</f>
        <v>0</v>
      </c>
      <c r="IX6">
        <f>VLOOKUP(IC6,'Tablas auxiliares'!$O$2:$Y$28,_xlfn.SINGLE('Tablas auxiliares'!$C$4)+1,FALSE)</f>
        <v>0</v>
      </c>
      <c r="IY6">
        <f>VLOOKUP(ID6,'Tablas auxiliares'!$O$2:$Y$28,_xlfn.SINGLE('Tablas auxiliares'!$C$4)+1,FALSE)</f>
        <v>0</v>
      </c>
      <c r="JA6">
        <f>VLOOKUP(IF6,'Tablas auxiliares'!$O$2:$Y$28,_xlfn.SINGLE('Tablas auxiliares'!$C$4)+1,FALSE)</f>
        <v>0</v>
      </c>
      <c r="JB6">
        <f>VLOOKUP(IG6,'Tablas auxiliares'!$O$2:$Y$28,_xlfn.SINGLE('Tablas auxiliares'!$C$4)+1,FALSE)</f>
        <v>0</v>
      </c>
      <c r="JC6">
        <f>VLOOKUP(IH6,'Tablas auxiliares'!$O$2:$Y$28,_xlfn.SINGLE('Tablas auxiliares'!$C$4)+1,FALSE)</f>
        <v>3</v>
      </c>
      <c r="JD6">
        <f>VLOOKUP(II6,'Tablas auxiliares'!$O$2:$Y$28,_xlfn.SINGLE('Tablas auxiliares'!$C$4)+1,FALSE)</f>
        <v>0</v>
      </c>
      <c r="JE6">
        <f>VLOOKUP(IJ6,'Tablas auxiliares'!$O$2:$Y$28,_xlfn.SINGLE('Tablas auxiliares'!$C$4)+1,FALSE)</f>
        <v>0</v>
      </c>
      <c r="JF6">
        <f>VLOOKUP(IK6,'Tablas auxiliares'!$O$2:$Y$28,_xlfn.SINGLE('Tablas auxiliares'!$C$4)+1,FALSE)</f>
        <v>0</v>
      </c>
      <c r="JG6">
        <f>VLOOKUP(IL6,'Tablas auxiliares'!$O$2:$Y$28,_xlfn.SINGLE('Tablas auxiliares'!$C$4)+1,FALSE)</f>
        <v>0</v>
      </c>
      <c r="JH6">
        <f>VLOOKUP(IM6,'Tablas auxiliares'!$O$2:$Y$28,_xlfn.SINGLE('Tablas auxiliares'!$C$4)+1,FALSE)</f>
        <v>0</v>
      </c>
      <c r="JI6">
        <f>VLOOKUP(IN6,'Tablas auxiliares'!$O$2:$Y$28,_xlfn.SINGLE('Tablas auxiliares'!$C$4)+1,FALSE)</f>
        <v>0</v>
      </c>
      <c r="JJ6">
        <f>VLOOKUP(IO6,'Tablas auxiliares'!$O$2:$Y$28,_xlfn.SINGLE('Tablas auxiliares'!$C$4)+1,FALSE)</f>
        <v>0</v>
      </c>
      <c r="JK6">
        <f>VLOOKUP(IP6,'Tablas auxiliares'!$O$2:$Y$28,_xlfn.SINGLE('Tablas auxiliares'!$C$4)+1,FALSE)</f>
        <v>0</v>
      </c>
      <c r="JL6">
        <f>VLOOKUP(IQ6,'Tablas auxiliares'!$O$2:$Y$28,_xlfn.SINGLE('Tablas auxiliares'!$C$4)+1,FALSE)</f>
        <v>0</v>
      </c>
      <c r="JM6">
        <f>VLOOKUP(IR6,'Tablas auxiliares'!$O$2:$Y$28,_xlfn.SINGLE('Tablas auxiliares'!$C$4)+1,FALSE)</f>
        <v>0</v>
      </c>
      <c r="JN6">
        <f>VLOOKUP(IS6,'Tablas auxiliares'!$O$2:$Y$28,_xlfn.SINGLE('Tablas auxiliares'!$C$4)+1,FALSE)</f>
        <v>0</v>
      </c>
      <c r="JO6">
        <f>VLOOKUP(IT6,'Tablas auxiliares'!$O$2:$Y$28,_xlfn.SINGLE('Tablas auxiliares'!$C$4)+1,FALSE)</f>
        <v>10</v>
      </c>
      <c r="JP6">
        <f t="shared" si="10"/>
        <v>13</v>
      </c>
      <c r="JQ6">
        <v>0</v>
      </c>
      <c r="JR6">
        <v>0</v>
      </c>
      <c r="JS6">
        <v>0</v>
      </c>
      <c r="JT6">
        <v>0</v>
      </c>
      <c r="JU6">
        <v>0</v>
      </c>
      <c r="JW6">
        <v>2</v>
      </c>
      <c r="JX6">
        <v>2</v>
      </c>
      <c r="JY6">
        <v>2</v>
      </c>
      <c r="JZ6">
        <v>0</v>
      </c>
      <c r="KA6">
        <v>0</v>
      </c>
      <c r="KB6">
        <v>0</v>
      </c>
      <c r="KC6">
        <v>0</v>
      </c>
      <c r="KD6">
        <v>0</v>
      </c>
      <c r="KE6">
        <v>0</v>
      </c>
      <c r="KF6">
        <v>0</v>
      </c>
      <c r="KG6">
        <v>0</v>
      </c>
      <c r="KH6">
        <v>0</v>
      </c>
      <c r="KI6">
        <v>0</v>
      </c>
      <c r="KJ6">
        <v>0</v>
      </c>
      <c r="KK6">
        <v>6</v>
      </c>
      <c r="KL6">
        <v>0</v>
      </c>
      <c r="KM6">
        <v>0</v>
      </c>
      <c r="KN6">
        <v>0</v>
      </c>
      <c r="KO6">
        <v>0</v>
      </c>
      <c r="KP6">
        <v>0</v>
      </c>
      <c r="KR6">
        <v>0</v>
      </c>
      <c r="KS6">
        <v>0</v>
      </c>
      <c r="KT6">
        <v>5</v>
      </c>
      <c r="KU6">
        <v>0</v>
      </c>
      <c r="KV6">
        <v>0</v>
      </c>
      <c r="KW6">
        <v>0</v>
      </c>
      <c r="KX6">
        <v>0</v>
      </c>
      <c r="KY6">
        <v>0</v>
      </c>
      <c r="KZ6">
        <v>0</v>
      </c>
      <c r="LA6">
        <v>0</v>
      </c>
      <c r="LB6">
        <v>3</v>
      </c>
      <c r="LC6">
        <v>0</v>
      </c>
      <c r="LD6">
        <v>0</v>
      </c>
      <c r="LE6">
        <v>0</v>
      </c>
      <c r="LF6">
        <v>5</v>
      </c>
      <c r="LG6">
        <f t="shared" si="11"/>
        <v>0</v>
      </c>
      <c r="LH6">
        <f t="shared" si="3"/>
        <v>0</v>
      </c>
      <c r="LI6">
        <f t="shared" si="3"/>
        <v>0</v>
      </c>
      <c r="LJ6">
        <f t="shared" si="3"/>
        <v>0</v>
      </c>
      <c r="LK6">
        <f t="shared" si="3"/>
        <v>0</v>
      </c>
      <c r="LL6">
        <f t="shared" si="3"/>
        <v>0</v>
      </c>
      <c r="LM6">
        <f t="shared" si="3"/>
        <v>2</v>
      </c>
      <c r="LN6">
        <f t="shared" si="3"/>
        <v>2</v>
      </c>
      <c r="LO6">
        <f t="shared" si="3"/>
        <v>7.0049999999999999</v>
      </c>
      <c r="LP6">
        <f t="shared" si="3"/>
        <v>0</v>
      </c>
      <c r="LQ6">
        <f t="shared" si="3"/>
        <v>0</v>
      </c>
      <c r="LR6">
        <f t="shared" si="3"/>
        <v>0</v>
      </c>
      <c r="LS6">
        <f t="shared" si="3"/>
        <v>0</v>
      </c>
      <c r="LT6">
        <f t="shared" si="3"/>
        <v>0</v>
      </c>
      <c r="LU6">
        <f t="shared" si="3"/>
        <v>0</v>
      </c>
      <c r="LV6">
        <f t="shared" si="3"/>
        <v>0</v>
      </c>
      <c r="LW6">
        <f t="shared" si="3"/>
        <v>3.0030000000000001</v>
      </c>
      <c r="LX6">
        <f t="shared" si="4"/>
        <v>0</v>
      </c>
      <c r="LY6">
        <f t="shared" si="4"/>
        <v>0</v>
      </c>
      <c r="LZ6">
        <f t="shared" si="4"/>
        <v>0</v>
      </c>
      <c r="MA6">
        <f t="shared" si="4"/>
        <v>11.005000000000001</v>
      </c>
      <c r="MB6">
        <f t="shared" ref="MB6:MV6" si="24">RANK(LG6,LG3:LG20,0)</f>
        <v>14</v>
      </c>
      <c r="MC6">
        <f t="shared" si="24"/>
        <v>12</v>
      </c>
      <c r="MD6">
        <f t="shared" si="24"/>
        <v>12</v>
      </c>
      <c r="ME6">
        <f t="shared" si="24"/>
        <v>14</v>
      </c>
      <c r="MF6">
        <f t="shared" si="24"/>
        <v>15</v>
      </c>
      <c r="MG6">
        <f t="shared" si="24"/>
        <v>13</v>
      </c>
      <c r="MH6">
        <f t="shared" si="24"/>
        <v>12</v>
      </c>
      <c r="MI6">
        <f t="shared" si="24"/>
        <v>15</v>
      </c>
      <c r="MJ6">
        <f t="shared" si="24"/>
        <v>9</v>
      </c>
      <c r="MK6">
        <f t="shared" si="24"/>
        <v>13</v>
      </c>
      <c r="ML6">
        <f t="shared" si="24"/>
        <v>14</v>
      </c>
      <c r="MM6">
        <f t="shared" si="24"/>
        <v>14</v>
      </c>
      <c r="MN6">
        <f t="shared" si="24"/>
        <v>15</v>
      </c>
      <c r="MO6">
        <f t="shared" si="24"/>
        <v>13</v>
      </c>
      <c r="MP6">
        <f t="shared" si="24"/>
        <v>13</v>
      </c>
      <c r="MQ6">
        <f t="shared" si="24"/>
        <v>16</v>
      </c>
      <c r="MR6">
        <f t="shared" si="24"/>
        <v>10</v>
      </c>
      <c r="MS6">
        <f t="shared" si="24"/>
        <v>14</v>
      </c>
      <c r="MT6">
        <f t="shared" si="24"/>
        <v>15</v>
      </c>
      <c r="MU6">
        <f t="shared" si="24"/>
        <v>14</v>
      </c>
      <c r="MV6">
        <f t="shared" si="24"/>
        <v>6</v>
      </c>
      <c r="MW6">
        <f>VLOOKUP(MB6,'Tablas auxiliares'!$O$2:$P$28,2,FALSE)</f>
        <v>0</v>
      </c>
      <c r="MX6">
        <f>VLOOKUP(MC6,'Tablas auxiliares'!$O$2:$P$28,2,FALSE)</f>
        <v>0</v>
      </c>
      <c r="MY6">
        <f>VLOOKUP(MD6,'Tablas auxiliares'!$O$2:$P$28,2,FALSE)</f>
        <v>0</v>
      </c>
      <c r="MZ6">
        <f>VLOOKUP(ME6,'Tablas auxiliares'!$O$2:$P$28,2,FALSE)</f>
        <v>0</v>
      </c>
      <c r="NA6">
        <f>VLOOKUP(MF6,'Tablas auxiliares'!$O$2:$P$28,2,FALSE)</f>
        <v>0</v>
      </c>
      <c r="NB6">
        <f>VLOOKUP(MG6,'Tablas auxiliares'!$O$2:$P$28,2,FALSE)</f>
        <v>0</v>
      </c>
      <c r="NC6">
        <f>VLOOKUP(MH6,'Tablas auxiliares'!$O$2:$P$28,2,FALSE)</f>
        <v>0</v>
      </c>
      <c r="ND6">
        <f>VLOOKUP(MI6,'Tablas auxiliares'!$O$2:$P$28,2,FALSE)</f>
        <v>0</v>
      </c>
      <c r="NE6">
        <f>VLOOKUP(MJ6,'Tablas auxiliares'!$O$2:$P$28,2,FALSE)</f>
        <v>2</v>
      </c>
      <c r="NF6">
        <f>VLOOKUP(MK6,'Tablas auxiliares'!$O$2:$P$28,2,FALSE)</f>
        <v>0</v>
      </c>
      <c r="NG6">
        <f>VLOOKUP(ML6,'Tablas auxiliares'!$O$2:$P$28,2,FALSE)</f>
        <v>0</v>
      </c>
      <c r="NH6">
        <f>VLOOKUP(MM6,'Tablas auxiliares'!$O$2:$P$28,2,FALSE)</f>
        <v>0</v>
      </c>
      <c r="NI6">
        <f>VLOOKUP(MN6,'Tablas auxiliares'!$O$2:$P$28,2,FALSE)</f>
        <v>0</v>
      </c>
      <c r="NJ6">
        <f>VLOOKUP(MO6,'Tablas auxiliares'!$O$2:$P$28,2,FALSE)</f>
        <v>0</v>
      </c>
      <c r="NK6">
        <f>VLOOKUP(MP6,'Tablas auxiliares'!$O$2:$P$28,2,FALSE)</f>
        <v>0</v>
      </c>
      <c r="NL6">
        <f>VLOOKUP(MQ6,'Tablas auxiliares'!$O$2:$P$28,2,FALSE)</f>
        <v>0</v>
      </c>
      <c r="NM6">
        <f>VLOOKUP(MR6,'Tablas auxiliares'!$O$2:$P$28,2,FALSE)</f>
        <v>1</v>
      </c>
      <c r="NN6">
        <f>VLOOKUP(MS6,'Tablas auxiliares'!$O$2:$P$28,2,FALSE)</f>
        <v>0</v>
      </c>
      <c r="NO6">
        <f>VLOOKUP(MT6,'Tablas auxiliares'!$O$2:$P$28,2,FALSE)</f>
        <v>0</v>
      </c>
      <c r="NP6">
        <f>VLOOKUP(MU6,'Tablas auxiliares'!$O$2:$P$28,2,FALSE)</f>
        <v>0</v>
      </c>
      <c r="NQ6">
        <f>VLOOKUP(MV6,'Tablas auxiliares'!$O$2:$P$28,2,FALSE)</f>
        <v>5</v>
      </c>
      <c r="NR6">
        <f t="shared" si="13"/>
        <v>8</v>
      </c>
      <c r="NT6">
        <f t="shared" si="14"/>
        <v>8.0022000000000002</v>
      </c>
      <c r="NU6">
        <f t="shared" si="15"/>
        <v>13.0022</v>
      </c>
      <c r="NV6">
        <f t="shared" si="16"/>
        <v>24.002199999999998</v>
      </c>
      <c r="NW6">
        <f>IF('Tablas auxiliares'!$C$3=1,NT6,IF('Tablas auxiliares'!$C$3=2,NU6,NV6))</f>
        <v>24.002199999999998</v>
      </c>
      <c r="NX6" t="s">
        <v>9</v>
      </c>
      <c r="NZ6">
        <v>4</v>
      </c>
      <c r="OA6">
        <f t="shared" si="6"/>
        <v>212.0025</v>
      </c>
      <c r="OB6" t="str">
        <f t="shared" si="7"/>
        <v>Australia</v>
      </c>
    </row>
    <row r="7" spans="1:392" x14ac:dyDescent="0.25">
      <c r="A7" t="s">
        <v>19</v>
      </c>
      <c r="B7">
        <v>15</v>
      </c>
      <c r="C7">
        <v>9</v>
      </c>
      <c r="D7">
        <v>15</v>
      </c>
      <c r="E7">
        <v>7</v>
      </c>
      <c r="F7">
        <v>16</v>
      </c>
      <c r="G7">
        <v>7</v>
      </c>
      <c r="I7">
        <v>9</v>
      </c>
      <c r="J7">
        <v>9</v>
      </c>
      <c r="K7">
        <v>11</v>
      </c>
      <c r="L7">
        <v>17</v>
      </c>
      <c r="M7">
        <v>15</v>
      </c>
      <c r="N7">
        <v>11</v>
      </c>
      <c r="O7">
        <v>15</v>
      </c>
      <c r="P7">
        <v>6</v>
      </c>
      <c r="Q7">
        <v>6</v>
      </c>
      <c r="R7">
        <v>12</v>
      </c>
      <c r="S7">
        <v>15</v>
      </c>
      <c r="T7">
        <v>7</v>
      </c>
      <c r="U7">
        <v>12</v>
      </c>
      <c r="V7">
        <v>16</v>
      </c>
      <c r="W7">
        <v>16</v>
      </c>
      <c r="X7">
        <v>4</v>
      </c>
      <c r="Y7">
        <v>11</v>
      </c>
      <c r="Z7">
        <v>16</v>
      </c>
      <c r="AA7">
        <v>16</v>
      </c>
      <c r="AB7">
        <v>9</v>
      </c>
      <c r="AD7">
        <v>15</v>
      </c>
      <c r="AE7">
        <v>15</v>
      </c>
      <c r="AF7">
        <v>12</v>
      </c>
      <c r="AG7">
        <v>10</v>
      </c>
      <c r="AH7">
        <v>11</v>
      </c>
      <c r="AI7">
        <v>15</v>
      </c>
      <c r="AJ7">
        <v>9</v>
      </c>
      <c r="AK7">
        <v>5</v>
      </c>
      <c r="AL7">
        <v>6</v>
      </c>
      <c r="AM7">
        <v>6</v>
      </c>
      <c r="AN7">
        <v>15</v>
      </c>
      <c r="AO7">
        <v>8</v>
      </c>
      <c r="AP7">
        <v>7</v>
      </c>
      <c r="AQ7">
        <v>14</v>
      </c>
      <c r="AR7">
        <v>17</v>
      </c>
      <c r="AS7">
        <v>7</v>
      </c>
      <c r="AT7">
        <v>9</v>
      </c>
      <c r="AU7">
        <v>5</v>
      </c>
      <c r="AV7">
        <v>14</v>
      </c>
      <c r="AW7">
        <v>7</v>
      </c>
      <c r="AY7">
        <v>18</v>
      </c>
      <c r="AZ7">
        <v>8</v>
      </c>
      <c r="BA7">
        <v>15</v>
      </c>
      <c r="BB7">
        <v>15</v>
      </c>
      <c r="BC7">
        <v>13</v>
      </c>
      <c r="BD7">
        <v>16</v>
      </c>
      <c r="BE7">
        <v>8</v>
      </c>
      <c r="BF7">
        <v>4</v>
      </c>
      <c r="BG7">
        <v>8</v>
      </c>
      <c r="BH7">
        <v>5</v>
      </c>
      <c r="BI7">
        <v>10</v>
      </c>
      <c r="BJ7">
        <v>12</v>
      </c>
      <c r="BK7">
        <v>6</v>
      </c>
      <c r="BL7">
        <v>14</v>
      </c>
      <c r="BM7">
        <v>17</v>
      </c>
      <c r="BN7">
        <v>11</v>
      </c>
      <c r="BO7">
        <v>16</v>
      </c>
      <c r="BP7">
        <v>8</v>
      </c>
      <c r="BQ7">
        <v>12</v>
      </c>
      <c r="BR7">
        <v>10</v>
      </c>
      <c r="BT7">
        <v>10</v>
      </c>
      <c r="BU7">
        <v>11</v>
      </c>
      <c r="BV7">
        <v>17</v>
      </c>
      <c r="BW7">
        <v>11</v>
      </c>
      <c r="BX7">
        <v>15</v>
      </c>
      <c r="BY7">
        <v>12</v>
      </c>
      <c r="BZ7">
        <v>15</v>
      </c>
      <c r="CA7">
        <v>6</v>
      </c>
      <c r="CB7">
        <v>5</v>
      </c>
      <c r="CC7">
        <v>14</v>
      </c>
      <c r="CD7">
        <v>16</v>
      </c>
      <c r="CE7">
        <v>12</v>
      </c>
      <c r="CF7">
        <v>16</v>
      </c>
      <c r="CG7">
        <v>4</v>
      </c>
      <c r="CH7">
        <v>8</v>
      </c>
      <c r="CI7">
        <v>6</v>
      </c>
      <c r="CJ7">
        <v>6</v>
      </c>
      <c r="CK7">
        <v>13</v>
      </c>
      <c r="CL7">
        <v>9</v>
      </c>
      <c r="CM7">
        <v>8</v>
      </c>
      <c r="CO7">
        <v>10</v>
      </c>
      <c r="CP7">
        <v>16</v>
      </c>
      <c r="CQ7">
        <v>8</v>
      </c>
      <c r="CR7">
        <v>13</v>
      </c>
      <c r="CS7">
        <v>10</v>
      </c>
      <c r="CT7">
        <v>14</v>
      </c>
      <c r="CU7">
        <v>12</v>
      </c>
      <c r="CV7">
        <v>8</v>
      </c>
      <c r="CW7">
        <v>8</v>
      </c>
      <c r="CX7">
        <v>8</v>
      </c>
      <c r="CY7">
        <v>17</v>
      </c>
      <c r="CZ7">
        <v>16</v>
      </c>
      <c r="DA7">
        <v>8</v>
      </c>
      <c r="DB7">
        <v>9</v>
      </c>
      <c r="DC7">
        <f>IF('Tablas auxiliares'!$C$7=1,AVERAGE(B7,W7,AR7,BM7,CH7)+B7/10000,(-1)*(SUM(VLOOKUP(B7,'Tablas auxiliares'!$BG$2:$BH$28,2,FALSE),VLOOKUP(W7,'Tablas auxiliares'!$BG$2:$BH$28,2,FALSE),VLOOKUP(AR7,'Tablas auxiliares'!$BG$2:$BH$28,2,FALSE),VLOOKUP(BM7,'Tablas auxiliares'!$BG$2:$BH$28,2,FALSE),VLOOKUP(CH7,'Tablas auxiliares'!$BG$2:$BH$28,2,FALSE))-B7/100000000))</f>
        <v>-5.8552748448925742</v>
      </c>
      <c r="DD7">
        <f>IF('Tablas auxiliares'!$C$7=1,AVERAGE(C7,X7,AS7,BN7,CI7)+C7/10000,(-1)*(SUM(VLOOKUP(C7,'Tablas auxiliares'!$BG$2:$BH$28,2,FALSE),VLOOKUP(X7,'Tablas auxiliares'!$BG$2:$BH$28,2,FALSE),VLOOKUP(AS7,'Tablas auxiliares'!$BG$2:$BH$28,2,FALSE),VLOOKUP(BN7,'Tablas auxiliares'!$BG$2:$BH$28,2,FALSE),VLOOKUP(CI7,'Tablas auxiliares'!$BG$2:$BH$28,2,FALSE))-C7/100000000))</f>
        <v>-19.684391791742303</v>
      </c>
      <c r="DE7">
        <f>IF('Tablas auxiliares'!$C$7=1,AVERAGE(D7,Y7,AT7,BO7,CJ7)+D7/10000,(-1)*(SUM(VLOOKUP(D7,'Tablas auxiliares'!$BG$2:$BH$28,2,FALSE),VLOOKUP(Y7,'Tablas auxiliares'!$BG$2:$BH$28,2,FALSE),VLOOKUP(AT7,'Tablas auxiliares'!$BG$2:$BH$28,2,FALSE),VLOOKUP(BO7,'Tablas auxiliares'!$BG$2:$BH$28,2,FALSE),VLOOKUP(CJ7,'Tablas auxiliares'!$BG$2:$BH$28,2,FALSE))-D7/100000000))</f>
        <v>-10.593768716986139</v>
      </c>
      <c r="DF7">
        <f>IF('Tablas auxiliares'!$C$7=1,AVERAGE(E7,Z7,AU7,BP7,CK7)+E7/10000,(-1)*(SUM(VLOOKUP(E7,'Tablas auxiliares'!$BG$2:$BH$28,2,FALSE),VLOOKUP(Z7,'Tablas auxiliares'!$BG$2:$BH$28,2,FALSE),VLOOKUP(AU7,'Tablas auxiliares'!$BG$2:$BH$28,2,FALSE),VLOOKUP(BP7,'Tablas auxiliares'!$BG$2:$BH$28,2,FALSE),VLOOKUP(CK7,'Tablas auxiliares'!$BG$2:$BH$28,2,FALSE))-E7/100000000))</f>
        <v>-14.545094782596955</v>
      </c>
      <c r="DG7">
        <f>IF('Tablas auxiliares'!$C$7=1,AVERAGE(F7,AA7,AV7,BQ7,CL7)+F7/10000,(-1)*(SUM(VLOOKUP(F7,'Tablas auxiliares'!$BG$2:$BH$28,2,FALSE),VLOOKUP(AA7,'Tablas auxiliares'!$BG$2:$BH$28,2,FALSE),VLOOKUP(AV7,'Tablas auxiliares'!$BG$2:$BH$28,2,FALSE),VLOOKUP(BQ7,'Tablas auxiliares'!$BG$2:$BH$28,2,FALSE),VLOOKUP(CL7,'Tablas auxiliares'!$BG$2:$BH$28,2,FALSE))-F7/100000000))</f>
        <v>-6.5120701222509334</v>
      </c>
      <c r="DH7">
        <f>IF('Tablas auxiliares'!$C$7=1,AVERAGE(G7,AB7,AW7,BR7,CM7)+G7/10000,(-1)*(SUM(VLOOKUP(G7,'Tablas auxiliares'!$BG$2:$BH$28,2,FALSE),VLOOKUP(AB7,'Tablas auxiliares'!$BG$2:$BH$28,2,FALSE),VLOOKUP(AW7,'Tablas auxiliares'!$BG$2:$BH$28,2,FALSE),VLOOKUP(BR7,'Tablas auxiliares'!$BG$2:$BH$28,2,FALSE),VLOOKUP(CM7,'Tablas auxiliares'!$BG$2:$BH$28,2,FALSE))-G7/100000000))</f>
        <v>-15.644315744021222</v>
      </c>
      <c r="DJ7">
        <f>IF('Tablas auxiliares'!$C$7=1,AVERAGE(I7,AD7,AY7,BT7,CO7)+I7/10000,(-1)*(SUM(VLOOKUP(I7,'Tablas auxiliares'!$BG$2:$BH$28,2,FALSE),VLOOKUP(AD7,'Tablas auxiliares'!$BG$2:$BH$28,2,FALSE),VLOOKUP(AY7,'Tablas auxiliares'!$BG$2:$BH$28,2,FALSE),VLOOKUP(BT7,'Tablas auxiliares'!$BG$2:$BH$28,2,FALSE),VLOOKUP(CO7,'Tablas auxiliares'!$BG$2:$BH$28,2,FALSE))-I7/100000000))</f>
        <v>-8.2793902226341558</v>
      </c>
      <c r="DK7">
        <f>IF('Tablas auxiliares'!$C$7=1,AVERAGE(J7,AE7,AZ7,BU7,CP7)+J7/10000,(-1)*(SUM(VLOOKUP(J7,'Tablas auxiliares'!$BG$2:$BH$28,2,FALSE),VLOOKUP(AE7,'Tablas auxiliares'!$BG$2:$BH$28,2,FALSE),VLOOKUP(AZ7,'Tablas auxiliares'!$BG$2:$BH$28,2,FALSE),VLOOKUP(BU7,'Tablas auxiliares'!$BG$2:$BH$28,2,FALSE),VLOOKUP(CP7,'Tablas auxiliares'!$BG$2:$BH$28,2,FALSE))-J7/100000000))</f>
        <v>-9.1266036311300098</v>
      </c>
      <c r="DL7">
        <f>IF('Tablas auxiliares'!$C$7=1,AVERAGE(K7,AF7,BA7,BV7,CQ7)+K7/10000,(-1)*(SUM(VLOOKUP(K7,'Tablas auxiliares'!$BG$2:$BH$28,2,FALSE),VLOOKUP(AF7,'Tablas auxiliares'!$BG$2:$BH$28,2,FALSE),VLOOKUP(BA7,'Tablas auxiliares'!$BG$2:$BH$28,2,FALSE),VLOOKUP(BV7,'Tablas auxiliares'!$BG$2:$BH$28,2,FALSE),VLOOKUP(CQ7,'Tablas auxiliares'!$BG$2:$BH$28,2,FALSE))-K7/100000000))</f>
        <v>-7.8661934209452102</v>
      </c>
      <c r="DM7">
        <f>IF('Tablas auxiliares'!$C$7=1,AVERAGE(L7,AG7,BB7,BW7,CR7)+L7/10000,(-1)*(SUM(VLOOKUP(L7,'Tablas auxiliares'!$BG$2:$BH$28,2,FALSE),VLOOKUP(AG7,'Tablas auxiliares'!$BG$2:$BH$28,2,FALSE),VLOOKUP(BB7,'Tablas auxiliares'!$BG$2:$BH$28,2,FALSE),VLOOKUP(BW7,'Tablas auxiliares'!$BG$2:$BH$28,2,FALSE),VLOOKUP(CR7,'Tablas auxiliares'!$BG$2:$BH$28,2,FALSE))-L7/100000000))</f>
        <v>-6.6060205875297804</v>
      </c>
      <c r="DN7">
        <f>IF('Tablas auxiliares'!$C$7=1,AVERAGE(M7,AH7,BC7,BX7,CS7)+M7/10000,(-1)*(SUM(VLOOKUP(M7,'Tablas auxiliares'!$BG$2:$BH$28,2,FALSE),VLOOKUP(AH7,'Tablas auxiliares'!$BG$2:$BH$28,2,FALSE),VLOOKUP(BC7,'Tablas auxiliares'!$BG$2:$BH$28,2,FALSE),VLOOKUP(BX7,'Tablas auxiliares'!$BG$2:$BH$28,2,FALSE),VLOOKUP(CS7,'Tablas auxiliares'!$BG$2:$BH$28,2,FALSE))-M7/100000000))</f>
        <v>-6.871380594535264</v>
      </c>
      <c r="DO7">
        <f>IF('Tablas auxiliares'!$C$7=1,AVERAGE(N7,AI7,BD7,BY7,CT7)+N7/10000,(-1)*(SUM(VLOOKUP(N7,'Tablas auxiliares'!$BG$2:$BH$28,2,FALSE),VLOOKUP(AI7,'Tablas auxiliares'!$BG$2:$BH$28,2,FALSE),VLOOKUP(BD7,'Tablas auxiliares'!$BG$2:$BH$28,2,FALSE),VLOOKUP(BY7,'Tablas auxiliares'!$BG$2:$BH$28,2,FALSE),VLOOKUP(CT7,'Tablas auxiliares'!$BG$2:$BH$28,2,FALSE))-N7/100000000))</f>
        <v>-5.8275977699337798</v>
      </c>
      <c r="DP7">
        <f>IF('Tablas auxiliares'!$C$7=1,AVERAGE(O7,AJ7,BE7,BZ7,CU7)+O7/10000,(-1)*(SUM(VLOOKUP(O7,'Tablas auxiliares'!$BG$2:$BH$28,2,FALSE),VLOOKUP(AJ7,'Tablas auxiliares'!$BG$2:$BH$28,2,FALSE),VLOOKUP(BE7,'Tablas auxiliares'!$BG$2:$BH$28,2,FALSE),VLOOKUP(BZ7,'Tablas auxiliares'!$BG$2:$BH$28,2,FALSE),VLOOKUP(CU7,'Tablas auxiliares'!$BG$2:$BH$28,2,FALSE))-O7/100000000))</f>
        <v>-8.9612725807056499</v>
      </c>
      <c r="DQ7">
        <f>IF('Tablas auxiliares'!$C$7=1,AVERAGE(P7,AK7,BF7,CA7,CV7)+P7/10000,(-1)*(SUM(VLOOKUP(P7,'Tablas auxiliares'!$BG$2:$BH$28,2,FALSE),VLOOKUP(AK7,'Tablas auxiliares'!$BG$2:$BH$28,2,FALSE),VLOOKUP(BF7,'Tablas auxiliares'!$BG$2:$BH$28,2,FALSE),VLOOKUP(CA7,'Tablas auxiliares'!$BG$2:$BH$28,2,FALSE),VLOOKUP(CV7,'Tablas auxiliares'!$BG$2:$BH$28,2,FALSE))-P7/100000000))</f>
        <v>-24.853814027019272</v>
      </c>
      <c r="DR7">
        <f>IF('Tablas auxiliares'!$C$7=1,AVERAGE(Q7,AL7,BG7,CB7,CW7)+Q7/10000,(-1)*(SUM(VLOOKUP(Q7,'Tablas auxiliares'!$BG$2:$BH$28,2,FALSE),VLOOKUP(AL7,'Tablas auxiliares'!$BG$2:$BH$28,2,FALSE),VLOOKUP(BG7,'Tablas auxiliares'!$BG$2:$BH$28,2,FALSE),VLOOKUP(CB7,'Tablas auxiliares'!$BG$2:$BH$28,2,FALSE),VLOOKUP(CW7,'Tablas auxiliares'!$BG$2:$BH$28,2,FALSE))-Q7/100000000))</f>
        <v>-21.241235898222715</v>
      </c>
      <c r="DS7">
        <f>IF('Tablas auxiliares'!$C$7=1,AVERAGE(R7,AM7,BH7,CC7,CX7)+R7/10000,(-1)*(SUM(VLOOKUP(R7,'Tablas auxiliares'!$BG$2:$BH$28,2,FALSE),VLOOKUP(AM7,'Tablas auxiliares'!$BG$2:$BH$28,2,FALSE),VLOOKUP(BH7,'Tablas auxiliares'!$BG$2:$BH$28,2,FALSE),VLOOKUP(CC7,'Tablas auxiliares'!$BG$2:$BH$28,2,FALSE),VLOOKUP(CX7,'Tablas auxiliares'!$BG$2:$BH$28,2,FALSE))-R7/100000000))</f>
        <v>-15.925880358999049</v>
      </c>
      <c r="DT7">
        <f>IF('Tablas auxiliares'!$C$7=1,AVERAGE(S7,AN7,BI7,CD7,CY7)+S7/10000,(-1)*(SUM(VLOOKUP(S7,'Tablas auxiliares'!$BG$2:$BH$28,2,FALSE),VLOOKUP(AN7,'Tablas auxiliares'!$BG$2:$BH$28,2,FALSE),VLOOKUP(BI7,'Tablas auxiliares'!$BG$2:$BH$28,2,FALSE),VLOOKUP(CD7,'Tablas auxiliares'!$BG$2:$BH$28,2,FALSE),VLOOKUP(CY7,'Tablas auxiliares'!$BG$2:$BH$28,2,FALSE))-S7/100000000))</f>
        <v>-5.1172972077056356</v>
      </c>
      <c r="DU7">
        <f>IF('Tablas auxiliares'!$C$7=1,AVERAGE(T7,AO7,BJ7,CE7,CZ7)+T7/10000,(-1)*(SUM(VLOOKUP(T7,'Tablas auxiliares'!$BG$2:$BH$28,2,FALSE),VLOOKUP(AO7,'Tablas auxiliares'!$BG$2:$BH$28,2,FALSE),VLOOKUP(BJ7,'Tablas auxiliares'!$BG$2:$BH$28,2,FALSE),VLOOKUP(CE7,'Tablas auxiliares'!$BG$2:$BH$28,2,FALSE),VLOOKUP(CZ7,'Tablas auxiliares'!$BG$2:$BH$28,2,FALSE))-T7/100000000))</f>
        <v>-10.674178437510511</v>
      </c>
      <c r="DV7">
        <f>IF('Tablas auxiliares'!$C$7=1,AVERAGE(U7,AP7,BK7,CF7,DA7)+U7/10000,(-1)*(SUM(VLOOKUP(U7,'Tablas auxiliares'!$BG$2:$BH$28,2,FALSE),VLOOKUP(AP7,'Tablas auxiliares'!$BG$2:$BH$28,2,FALSE),VLOOKUP(BK7,'Tablas auxiliares'!$BG$2:$BH$28,2,FALSE),VLOOKUP(CF7,'Tablas auxiliares'!$BG$2:$BH$28,2,FALSE),VLOOKUP(DA7,'Tablas auxiliares'!$BG$2:$BH$28,2,FALSE))-U7/100000000))</f>
        <v>-13.830825039155069</v>
      </c>
      <c r="DW7">
        <f>IF('Tablas auxiliares'!$C$7=1,AVERAGE(V7,AQ7,BL7,CG7,DB7)+V7/10000,(-1)*(SUM(VLOOKUP(V7,'Tablas auxiliares'!$BG$2:$BH$28,2,FALSE),VLOOKUP(AQ7,'Tablas auxiliares'!$BG$2:$BH$28,2,FALSE),VLOOKUP(BL7,'Tablas auxiliares'!$BG$2:$BH$28,2,FALSE),VLOOKUP(CG7,'Tablas auxiliares'!$BG$2:$BH$28,2,FALSE),VLOOKUP(DB7,'Tablas auxiliares'!$BG$2:$BH$28,2,FALSE))-V7/100000000))</f>
        <v>-12.135016214356634</v>
      </c>
      <c r="DX7">
        <f>RANK(DC7,DC3:DC20,1)</f>
        <v>16</v>
      </c>
      <c r="DY7">
        <f t="shared" ref="DY7:ER7" si="25">RANK(DD7,DD3:DD20,1)</f>
        <v>7</v>
      </c>
      <c r="DZ7">
        <f t="shared" si="25"/>
        <v>13</v>
      </c>
      <c r="EA7">
        <f t="shared" si="25"/>
        <v>8</v>
      </c>
      <c r="EB7">
        <f t="shared" si="25"/>
        <v>15</v>
      </c>
      <c r="EC7">
        <f t="shared" si="25"/>
        <v>9</v>
      </c>
      <c r="EE7">
        <f t="shared" si="25"/>
        <v>15</v>
      </c>
      <c r="EF7">
        <f t="shared" si="25"/>
        <v>14</v>
      </c>
      <c r="EG7">
        <f t="shared" si="25"/>
        <v>13</v>
      </c>
      <c r="EH7">
        <f t="shared" si="25"/>
        <v>15</v>
      </c>
      <c r="EI7">
        <f t="shared" si="25"/>
        <v>17</v>
      </c>
      <c r="EJ7">
        <f t="shared" si="25"/>
        <v>17</v>
      </c>
      <c r="EK7">
        <f t="shared" si="25"/>
        <v>12</v>
      </c>
      <c r="EL7">
        <f t="shared" si="25"/>
        <v>5</v>
      </c>
      <c r="EM7">
        <f t="shared" si="25"/>
        <v>8</v>
      </c>
      <c r="EN7">
        <f t="shared" si="25"/>
        <v>6</v>
      </c>
      <c r="EO7">
        <f t="shared" si="25"/>
        <v>17</v>
      </c>
      <c r="EP7">
        <f t="shared" si="25"/>
        <v>12</v>
      </c>
      <c r="EQ7">
        <f t="shared" si="25"/>
        <v>12</v>
      </c>
      <c r="ER7">
        <f t="shared" si="25"/>
        <v>11</v>
      </c>
      <c r="ES7">
        <f>VLOOKUP(DX7,'Tablas auxiliares'!$O$2:$Y$28,'Tablas auxiliares'!$C$4+1,FALSE)</f>
        <v>0</v>
      </c>
      <c r="ET7">
        <f>VLOOKUP(DY7,'Tablas auxiliares'!$O$2:$Y$28,'Tablas auxiliares'!$C$4+1,FALSE)</f>
        <v>4</v>
      </c>
      <c r="EU7">
        <f>VLOOKUP(DZ7,'Tablas auxiliares'!$O$2:$Y$28,'Tablas auxiliares'!$C$4+1,FALSE)</f>
        <v>0</v>
      </c>
      <c r="EV7">
        <f>VLOOKUP(EA7,'Tablas auxiliares'!$O$2:$Y$28,'Tablas auxiliares'!$C$4+1,FALSE)</f>
        <v>3</v>
      </c>
      <c r="EW7">
        <f>VLOOKUP(EB7,'Tablas auxiliares'!$O$2:$Y$28,'Tablas auxiliares'!$C$4+1,FALSE)</f>
        <v>0</v>
      </c>
      <c r="EX7">
        <f>VLOOKUP(EC7,'Tablas auxiliares'!$O$2:$Y$28,'Tablas auxiliares'!$C$4+1,FALSE)</f>
        <v>2</v>
      </c>
      <c r="EZ7">
        <f>VLOOKUP(EE7,'Tablas auxiliares'!$O$2:$Y$28,'Tablas auxiliares'!$C$4+1,FALSE)</f>
        <v>0</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6</v>
      </c>
      <c r="FH7">
        <f>VLOOKUP(EM7,'Tablas auxiliares'!$O$2:$Y$28,'Tablas auxiliares'!$C$4+1,FALSE)</f>
        <v>3</v>
      </c>
      <c r="FI7">
        <f>VLOOKUP(EN7,'Tablas auxiliares'!$O$2:$Y$28,'Tablas auxiliares'!$C$4+1,FALSE)</f>
        <v>5</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3</v>
      </c>
      <c r="FO7">
        <v>8</v>
      </c>
      <c r="FP7">
        <v>11</v>
      </c>
      <c r="FQ7">
        <v>6</v>
      </c>
      <c r="FR7">
        <v>11</v>
      </c>
      <c r="FS7">
        <v>7</v>
      </c>
      <c r="FU7">
        <v>5</v>
      </c>
      <c r="FV7">
        <v>8</v>
      </c>
      <c r="FW7">
        <v>11</v>
      </c>
      <c r="FX7">
        <v>10</v>
      </c>
      <c r="FY7">
        <v>10</v>
      </c>
      <c r="FZ7">
        <v>9</v>
      </c>
      <c r="GA7">
        <v>3</v>
      </c>
      <c r="GB7">
        <v>2</v>
      </c>
      <c r="GC7">
        <v>2</v>
      </c>
      <c r="GD7">
        <v>7</v>
      </c>
      <c r="GE7">
        <v>3</v>
      </c>
      <c r="GF7">
        <v>1</v>
      </c>
      <c r="GG7">
        <v>10</v>
      </c>
      <c r="GH7">
        <v>9</v>
      </c>
      <c r="GI7">
        <f>VLOOKUP(FN7,'Tablas auxiliares'!$O$2:$Y$28,_xlfn.SINGLE('Tablas auxiliares'!$C$4)+1,FALSE)</f>
        <v>8</v>
      </c>
      <c r="GJ7">
        <f>VLOOKUP(FO7,'Tablas auxiliares'!$O$2:$Y$28,_xlfn.SINGLE('Tablas auxiliares'!$C$4)+1,FALSE)</f>
        <v>3</v>
      </c>
      <c r="GK7">
        <f>VLOOKUP(FP7,'Tablas auxiliares'!$O$2:$Y$28,_xlfn.SINGLE('Tablas auxiliares'!$C$4)+1,FALSE)</f>
        <v>0</v>
      </c>
      <c r="GL7">
        <f>VLOOKUP(FQ7,'Tablas auxiliares'!$O$2:$Y$28,_xlfn.SINGLE('Tablas auxiliares'!$C$4)+1,FALSE)</f>
        <v>5</v>
      </c>
      <c r="GM7">
        <f>VLOOKUP(FR7,'Tablas auxiliares'!$O$2:$Y$28,_xlfn.SINGLE('Tablas auxiliares'!$C$4)+1,FALSE)</f>
        <v>0</v>
      </c>
      <c r="GN7">
        <f>VLOOKUP(FS7,'Tablas auxiliares'!$O$2:$Y$28,_xlfn.SINGLE('Tablas auxiliares'!$C$4)+1,FALSE)</f>
        <v>4</v>
      </c>
      <c r="GP7">
        <f>VLOOKUP(FU7,'Tablas auxiliares'!$O$2:$Y$28,_xlfn.SINGLE('Tablas auxiliares'!$C$4)+1,FALSE)</f>
        <v>6</v>
      </c>
      <c r="GQ7">
        <f>VLOOKUP(FV7,'Tablas auxiliares'!$O$2:$Y$28,_xlfn.SINGLE('Tablas auxiliares'!$C$4)+1,FALSE)</f>
        <v>3</v>
      </c>
      <c r="GR7">
        <f>VLOOKUP(FW7,'Tablas auxiliares'!$O$2:$Y$28,_xlfn.SINGLE('Tablas auxiliares'!$C$4)+1,FALSE)</f>
        <v>0</v>
      </c>
      <c r="GS7">
        <f>VLOOKUP(FX7,'Tablas auxiliares'!$O$2:$Y$28,_xlfn.SINGLE('Tablas auxiliares'!$C$4)+1,FALSE)</f>
        <v>1</v>
      </c>
      <c r="GT7">
        <f>VLOOKUP(FY7,'Tablas auxiliares'!$O$2:$Y$28,_xlfn.SINGLE('Tablas auxiliares'!$C$4)+1,FALSE)</f>
        <v>1</v>
      </c>
      <c r="GU7">
        <f>VLOOKUP(FZ7,'Tablas auxiliares'!$O$2:$Y$28,_xlfn.SINGLE('Tablas auxiliares'!$C$4)+1,FALSE)</f>
        <v>2</v>
      </c>
      <c r="GV7">
        <f>VLOOKUP(GA7,'Tablas auxiliares'!$O$2:$Y$28,_xlfn.SINGLE('Tablas auxiliares'!$C$4)+1,FALSE)</f>
        <v>8</v>
      </c>
      <c r="GW7">
        <f>VLOOKUP(GB7,'Tablas auxiliares'!$O$2:$Y$28,_xlfn.SINGLE('Tablas auxiliares'!$C$4)+1,FALSE)</f>
        <v>10</v>
      </c>
      <c r="GX7">
        <f>VLOOKUP(GC7,'Tablas auxiliares'!$O$2:$Y$28,_xlfn.SINGLE('Tablas auxiliares'!$C$4)+1,FALSE)</f>
        <v>10</v>
      </c>
      <c r="GY7">
        <f>VLOOKUP(GD7,'Tablas auxiliares'!$O$2:$Y$28,_xlfn.SINGLE('Tablas auxiliares'!$C$4)+1,FALSE)</f>
        <v>4</v>
      </c>
      <c r="GZ7">
        <f>VLOOKUP(GE7,'Tablas auxiliares'!$O$2:$Y$28,_xlfn.SINGLE('Tablas auxiliares'!$C$4)+1,FALSE)</f>
        <v>8</v>
      </c>
      <c r="HA7">
        <f>VLOOKUP(GF7,'Tablas auxiliares'!$O$2:$Y$28,_xlfn.SINGLE('Tablas auxiliares'!$C$4)+1,FALSE)</f>
        <v>12</v>
      </c>
      <c r="HB7">
        <f>VLOOKUP(GG7,'Tablas auxiliares'!$O$2:$Y$28,_xlfn.SINGLE('Tablas auxiliares'!$C$4)+1,FALSE)</f>
        <v>1</v>
      </c>
      <c r="HC7">
        <f>VLOOKUP(GH7,'Tablas auxiliares'!$O$2:$Y$28,_xlfn.SINGLE('Tablas auxiliares'!$C$4)+1,FALSE)</f>
        <v>2</v>
      </c>
      <c r="HD7">
        <f>IF('Tablas auxiliares'!$C$6&lt;&gt;2,SUM(ES7:FM7),0)+IF('Tablas auxiliares'!$C$6&lt;&gt;3,SUM(GI7:HC7),0)</f>
        <v>111</v>
      </c>
      <c r="HE7">
        <f t="shared" si="18"/>
        <v>9.5030000000000001</v>
      </c>
      <c r="HF7">
        <f t="shared" si="1"/>
        <v>7.508</v>
      </c>
      <c r="HG7">
        <f t="shared" si="1"/>
        <v>12.010999999999999</v>
      </c>
      <c r="HH7">
        <f t="shared" si="1"/>
        <v>7.0060000000000002</v>
      </c>
      <c r="HI7">
        <f t="shared" si="1"/>
        <v>13.010999999999999</v>
      </c>
      <c r="HJ7">
        <f t="shared" si="1"/>
        <v>8.0069999999999997</v>
      </c>
      <c r="HL7">
        <f t="shared" si="1"/>
        <v>10.005000000000001</v>
      </c>
      <c r="HM7">
        <f t="shared" si="1"/>
        <v>11.007999999999999</v>
      </c>
      <c r="HN7">
        <f t="shared" si="1"/>
        <v>12.010999999999999</v>
      </c>
      <c r="HO7">
        <f t="shared" si="1"/>
        <v>12.51</v>
      </c>
      <c r="HP7">
        <f t="shared" si="1"/>
        <v>13.51</v>
      </c>
      <c r="HQ7">
        <f t="shared" si="1"/>
        <v>13.009</v>
      </c>
      <c r="HR7">
        <f t="shared" si="1"/>
        <v>7.5030000000000001</v>
      </c>
      <c r="HS7">
        <f t="shared" si="1"/>
        <v>3.5019999999999998</v>
      </c>
      <c r="HT7">
        <f t="shared" si="1"/>
        <v>5.0019999999999998</v>
      </c>
      <c r="HU7">
        <f t="shared" si="1"/>
        <v>6.5069999999999997</v>
      </c>
      <c r="HV7">
        <f t="shared" si="1"/>
        <v>10.003</v>
      </c>
      <c r="HW7">
        <f t="shared" si="1"/>
        <v>6.5010000000000003</v>
      </c>
      <c r="HX7">
        <f t="shared" si="1"/>
        <v>11.01</v>
      </c>
      <c r="HY7">
        <f t="shared" si="1"/>
        <v>10.009</v>
      </c>
      <c r="HZ7">
        <f>RANK(HE7,HE3:HE20,1)</f>
        <v>11</v>
      </c>
      <c r="IA7">
        <f t="shared" ref="IA7:IT7" si="26">RANK(HF7,HF3:HF20,1)</f>
        <v>7</v>
      </c>
      <c r="IB7">
        <f t="shared" si="26"/>
        <v>12</v>
      </c>
      <c r="IC7">
        <f t="shared" si="26"/>
        <v>7</v>
      </c>
      <c r="ID7">
        <f t="shared" si="26"/>
        <v>15</v>
      </c>
      <c r="IE7">
        <f t="shared" si="26"/>
        <v>8</v>
      </c>
      <c r="IG7">
        <f t="shared" si="26"/>
        <v>12</v>
      </c>
      <c r="IH7">
        <f t="shared" si="26"/>
        <v>12</v>
      </c>
      <c r="II7">
        <f t="shared" si="26"/>
        <v>12</v>
      </c>
      <c r="IJ7">
        <f t="shared" si="26"/>
        <v>14</v>
      </c>
      <c r="IK7">
        <f t="shared" si="26"/>
        <v>13</v>
      </c>
      <c r="IL7">
        <f t="shared" si="26"/>
        <v>14</v>
      </c>
      <c r="IM7">
        <f t="shared" si="26"/>
        <v>9</v>
      </c>
      <c r="IN7">
        <f t="shared" si="26"/>
        <v>1</v>
      </c>
      <c r="IO7">
        <f t="shared" si="26"/>
        <v>2</v>
      </c>
      <c r="IP7">
        <f t="shared" si="26"/>
        <v>6</v>
      </c>
      <c r="IQ7">
        <f t="shared" si="26"/>
        <v>11</v>
      </c>
      <c r="IR7">
        <f t="shared" si="26"/>
        <v>5</v>
      </c>
      <c r="IS7">
        <f t="shared" si="26"/>
        <v>11</v>
      </c>
      <c r="IT7">
        <f t="shared" si="26"/>
        <v>11</v>
      </c>
      <c r="IU7">
        <f>VLOOKUP(HZ7,'Tablas auxiliares'!$O$2:$Y$28,_xlfn.SINGLE('Tablas auxiliares'!$C$4)+1,FALSE)</f>
        <v>0</v>
      </c>
      <c r="IV7">
        <f>VLOOKUP(IA7,'Tablas auxiliares'!$O$2:$Y$28,_xlfn.SINGLE('Tablas auxiliares'!$C$4)+1,FALSE)</f>
        <v>4</v>
      </c>
      <c r="IW7">
        <f>VLOOKUP(IB7,'Tablas auxiliares'!$O$2:$Y$28,_xlfn.SINGLE('Tablas auxiliares'!$C$4)+1,FALSE)</f>
        <v>0</v>
      </c>
      <c r="IX7">
        <f>VLOOKUP(IC7,'Tablas auxiliares'!$O$2:$Y$28,_xlfn.SINGLE('Tablas auxiliares'!$C$4)+1,FALSE)</f>
        <v>4</v>
      </c>
      <c r="IY7">
        <f>VLOOKUP(ID7,'Tablas auxiliares'!$O$2:$Y$28,_xlfn.SINGLE('Tablas auxiliares'!$C$4)+1,FALSE)</f>
        <v>0</v>
      </c>
      <c r="IZ7">
        <f>VLOOKUP(IE7,'Tablas auxiliares'!$O$2:$Y$28,_xlfn.SINGLE('Tablas auxiliares'!$C$4)+1,FALSE)</f>
        <v>3</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0</v>
      </c>
      <c r="JG7">
        <f>VLOOKUP(IL7,'Tablas auxiliares'!$O$2:$Y$28,_xlfn.SINGLE('Tablas auxiliares'!$C$4)+1,FALSE)</f>
        <v>0</v>
      </c>
      <c r="JH7">
        <f>VLOOKUP(IM7,'Tablas auxiliares'!$O$2:$Y$28,_xlfn.SINGLE('Tablas auxiliares'!$C$4)+1,FALSE)</f>
        <v>2</v>
      </c>
      <c r="JI7">
        <f>VLOOKUP(IN7,'Tablas auxiliares'!$O$2:$Y$28,_xlfn.SINGLE('Tablas auxiliares'!$C$4)+1,FALSE)</f>
        <v>12</v>
      </c>
      <c r="JJ7">
        <f>VLOOKUP(IO7,'Tablas auxiliares'!$O$2:$Y$28,_xlfn.SINGLE('Tablas auxiliares'!$C$4)+1,FALSE)</f>
        <v>10</v>
      </c>
      <c r="JK7">
        <f>VLOOKUP(IP7,'Tablas auxiliares'!$O$2:$Y$28,_xlfn.SINGLE('Tablas auxiliares'!$C$4)+1,FALSE)</f>
        <v>5</v>
      </c>
      <c r="JL7">
        <f>VLOOKUP(IQ7,'Tablas auxiliares'!$O$2:$Y$28,_xlfn.SINGLE('Tablas auxiliares'!$C$4)+1,FALSE)</f>
        <v>0</v>
      </c>
      <c r="JM7">
        <f>VLOOKUP(IR7,'Tablas auxiliares'!$O$2:$Y$28,_xlfn.SINGLE('Tablas auxiliares'!$C$4)+1,FALSE)</f>
        <v>6</v>
      </c>
      <c r="JN7">
        <f>VLOOKUP(IS7,'Tablas auxiliares'!$O$2:$Y$28,_xlfn.SINGLE('Tablas auxiliares'!$C$4)+1,FALSE)</f>
        <v>0</v>
      </c>
      <c r="JO7">
        <f>VLOOKUP(IT7,'Tablas auxiliares'!$O$2:$Y$28,_xlfn.SINGLE('Tablas auxiliares'!$C$4)+1,FALSE)</f>
        <v>0</v>
      </c>
      <c r="JP7">
        <f t="shared" si="10"/>
        <v>46</v>
      </c>
      <c r="JQ7">
        <v>0</v>
      </c>
      <c r="JR7">
        <v>6</v>
      </c>
      <c r="JS7">
        <v>0</v>
      </c>
      <c r="JT7">
        <v>2</v>
      </c>
      <c r="JU7">
        <v>0</v>
      </c>
      <c r="JV7">
        <v>3</v>
      </c>
      <c r="JX7">
        <v>0</v>
      </c>
      <c r="JY7">
        <v>0</v>
      </c>
      <c r="JZ7">
        <v>0</v>
      </c>
      <c r="KA7">
        <v>0</v>
      </c>
      <c r="KB7">
        <v>0</v>
      </c>
      <c r="KC7">
        <v>0</v>
      </c>
      <c r="KD7">
        <v>0</v>
      </c>
      <c r="KE7">
        <v>6</v>
      </c>
      <c r="KF7">
        <v>3</v>
      </c>
      <c r="KG7">
        <v>4</v>
      </c>
      <c r="KH7">
        <v>0</v>
      </c>
      <c r="KI7">
        <v>0</v>
      </c>
      <c r="KJ7">
        <v>0</v>
      </c>
      <c r="KK7">
        <v>0</v>
      </c>
      <c r="KL7">
        <v>8</v>
      </c>
      <c r="KM7">
        <v>3</v>
      </c>
      <c r="KN7">
        <v>0</v>
      </c>
      <c r="KO7">
        <v>5</v>
      </c>
      <c r="KP7">
        <v>0</v>
      </c>
      <c r="KQ7">
        <v>4</v>
      </c>
      <c r="KS7">
        <v>6</v>
      </c>
      <c r="KT7">
        <v>3</v>
      </c>
      <c r="KU7">
        <v>0</v>
      </c>
      <c r="KV7">
        <v>1</v>
      </c>
      <c r="KW7">
        <v>1</v>
      </c>
      <c r="KX7">
        <v>2</v>
      </c>
      <c r="KY7">
        <v>8</v>
      </c>
      <c r="KZ7">
        <v>10</v>
      </c>
      <c r="LA7">
        <v>10</v>
      </c>
      <c r="LB7">
        <v>4</v>
      </c>
      <c r="LC7">
        <v>8</v>
      </c>
      <c r="LD7">
        <v>12</v>
      </c>
      <c r="LE7">
        <v>1</v>
      </c>
      <c r="LF7">
        <v>2</v>
      </c>
      <c r="LG7">
        <f t="shared" si="11"/>
        <v>8.0079999999999991</v>
      </c>
      <c r="LH7">
        <f t="shared" si="3"/>
        <v>9.0030000000000001</v>
      </c>
      <c r="LI7">
        <f t="shared" si="3"/>
        <v>0</v>
      </c>
      <c r="LJ7">
        <f t="shared" si="3"/>
        <v>7.0049999999999999</v>
      </c>
      <c r="LK7">
        <f t="shared" si="3"/>
        <v>0</v>
      </c>
      <c r="LL7">
        <f t="shared" si="3"/>
        <v>7.0039999999999996</v>
      </c>
      <c r="LM7">
        <f t="shared" si="3"/>
        <v>0</v>
      </c>
      <c r="LN7">
        <f t="shared" si="3"/>
        <v>6.0060000000000002</v>
      </c>
      <c r="LO7">
        <f t="shared" si="3"/>
        <v>3.0030000000000001</v>
      </c>
      <c r="LP7">
        <f t="shared" si="3"/>
        <v>0</v>
      </c>
      <c r="LQ7">
        <f t="shared" si="3"/>
        <v>1.0009999999999999</v>
      </c>
      <c r="LR7">
        <f t="shared" si="3"/>
        <v>1.0009999999999999</v>
      </c>
      <c r="LS7">
        <f t="shared" si="3"/>
        <v>2.0019999999999998</v>
      </c>
      <c r="LT7">
        <f t="shared" si="3"/>
        <v>8.0079999999999991</v>
      </c>
      <c r="LU7">
        <f t="shared" si="3"/>
        <v>16.010000000000002</v>
      </c>
      <c r="LV7">
        <f t="shared" si="3"/>
        <v>13.01</v>
      </c>
      <c r="LW7">
        <f t="shared" si="3"/>
        <v>8.0039999999999996</v>
      </c>
      <c r="LX7">
        <f t="shared" si="4"/>
        <v>8.0079999999999991</v>
      </c>
      <c r="LY7">
        <f t="shared" si="4"/>
        <v>12.012</v>
      </c>
      <c r="LZ7">
        <f t="shared" si="4"/>
        <v>1.0009999999999999</v>
      </c>
      <c r="MA7">
        <f t="shared" si="4"/>
        <v>2.0019999999999998</v>
      </c>
      <c r="MB7">
        <f t="shared" ref="MB7:MV7" si="27">RANK(LG7,LG3:LG20,0)</f>
        <v>9</v>
      </c>
      <c r="MC7">
        <f t="shared" si="27"/>
        <v>8</v>
      </c>
      <c r="MD7">
        <f t="shared" si="27"/>
        <v>12</v>
      </c>
      <c r="ME7">
        <f t="shared" si="27"/>
        <v>9</v>
      </c>
      <c r="MF7">
        <f t="shared" si="27"/>
        <v>15</v>
      </c>
      <c r="MG7">
        <f t="shared" si="27"/>
        <v>8</v>
      </c>
      <c r="MH7">
        <f t="shared" si="27"/>
        <v>14</v>
      </c>
      <c r="MI7">
        <f t="shared" si="27"/>
        <v>9</v>
      </c>
      <c r="MJ7">
        <f t="shared" si="27"/>
        <v>12</v>
      </c>
      <c r="MK7">
        <f t="shared" si="27"/>
        <v>13</v>
      </c>
      <c r="ML7">
        <f t="shared" si="27"/>
        <v>13</v>
      </c>
      <c r="MM7">
        <f t="shared" si="27"/>
        <v>13</v>
      </c>
      <c r="MN7">
        <f t="shared" si="27"/>
        <v>12</v>
      </c>
      <c r="MO7">
        <f t="shared" si="27"/>
        <v>8</v>
      </c>
      <c r="MP7">
        <f t="shared" si="27"/>
        <v>2</v>
      </c>
      <c r="MQ7">
        <f t="shared" si="27"/>
        <v>2</v>
      </c>
      <c r="MR7">
        <f t="shared" si="27"/>
        <v>6</v>
      </c>
      <c r="MS7">
        <f t="shared" si="27"/>
        <v>7</v>
      </c>
      <c r="MT7">
        <f t="shared" si="27"/>
        <v>4</v>
      </c>
      <c r="MU7">
        <f t="shared" si="27"/>
        <v>13</v>
      </c>
      <c r="MV7">
        <f t="shared" si="27"/>
        <v>13</v>
      </c>
      <c r="MW7">
        <f>VLOOKUP(MB7,'Tablas auxiliares'!$O$2:$P$28,2,FALSE)</f>
        <v>2</v>
      </c>
      <c r="MX7">
        <f>VLOOKUP(MC7,'Tablas auxiliares'!$O$2:$P$28,2,FALSE)</f>
        <v>3</v>
      </c>
      <c r="MY7">
        <f>VLOOKUP(MD7,'Tablas auxiliares'!$O$2:$P$28,2,FALSE)</f>
        <v>0</v>
      </c>
      <c r="MZ7">
        <f>VLOOKUP(ME7,'Tablas auxiliares'!$O$2:$P$28,2,FALSE)</f>
        <v>2</v>
      </c>
      <c r="NA7">
        <f>VLOOKUP(MF7,'Tablas auxiliares'!$O$2:$P$28,2,FALSE)</f>
        <v>0</v>
      </c>
      <c r="NB7">
        <f>VLOOKUP(MG7,'Tablas auxiliares'!$O$2:$P$28,2,FALSE)</f>
        <v>3</v>
      </c>
      <c r="NC7">
        <f>VLOOKUP(MH7,'Tablas auxiliares'!$O$2:$P$28,2,FALSE)</f>
        <v>0</v>
      </c>
      <c r="ND7">
        <f>VLOOKUP(MI7,'Tablas auxiliares'!$O$2:$P$28,2,FALSE)</f>
        <v>2</v>
      </c>
      <c r="NE7">
        <f>VLOOKUP(MJ7,'Tablas auxiliares'!$O$2:$P$28,2,FALSE)</f>
        <v>0</v>
      </c>
      <c r="NF7">
        <f>VLOOKUP(MK7,'Tablas auxiliares'!$O$2:$P$28,2,FALSE)</f>
        <v>0</v>
      </c>
      <c r="NG7">
        <f>VLOOKUP(ML7,'Tablas auxiliares'!$O$2:$P$28,2,FALSE)</f>
        <v>0</v>
      </c>
      <c r="NH7">
        <f>VLOOKUP(MM7,'Tablas auxiliares'!$O$2:$P$28,2,FALSE)</f>
        <v>0</v>
      </c>
      <c r="NI7">
        <f>VLOOKUP(MN7,'Tablas auxiliares'!$O$2:$P$28,2,FALSE)</f>
        <v>0</v>
      </c>
      <c r="NJ7">
        <f>VLOOKUP(MO7,'Tablas auxiliares'!$O$2:$P$28,2,FALSE)</f>
        <v>3</v>
      </c>
      <c r="NK7">
        <f>VLOOKUP(MP7,'Tablas auxiliares'!$O$2:$P$28,2,FALSE)</f>
        <v>10</v>
      </c>
      <c r="NL7">
        <f>VLOOKUP(MQ7,'Tablas auxiliares'!$O$2:$P$28,2,FALSE)</f>
        <v>10</v>
      </c>
      <c r="NM7">
        <f>VLOOKUP(MR7,'Tablas auxiliares'!$O$2:$P$28,2,FALSE)</f>
        <v>5</v>
      </c>
      <c r="NN7">
        <f>VLOOKUP(MS7,'Tablas auxiliares'!$O$2:$P$28,2,FALSE)</f>
        <v>4</v>
      </c>
      <c r="NO7">
        <f>VLOOKUP(MT7,'Tablas auxiliares'!$O$2:$P$28,2,FALSE)</f>
        <v>7</v>
      </c>
      <c r="NP7">
        <f>VLOOKUP(MU7,'Tablas auxiliares'!$O$2:$P$28,2,FALSE)</f>
        <v>0</v>
      </c>
      <c r="NQ7">
        <f>VLOOKUP(MV7,'Tablas auxiliares'!$O$2:$P$28,2,FALSE)</f>
        <v>0</v>
      </c>
      <c r="NR7">
        <f t="shared" si="13"/>
        <v>51</v>
      </c>
      <c r="NT7">
        <f t="shared" si="14"/>
        <v>51.002099999999999</v>
      </c>
      <c r="NU7">
        <f t="shared" si="15"/>
        <v>46.002099999999999</v>
      </c>
      <c r="NV7">
        <f t="shared" si="16"/>
        <v>111.0021</v>
      </c>
      <c r="NW7">
        <f>IF('Tablas auxiliares'!$C$3=1,NT7,IF('Tablas auxiliares'!$C$3=2,NU7,NV7))</f>
        <v>111.0021</v>
      </c>
      <c r="NX7" t="s">
        <v>19</v>
      </c>
      <c r="NZ7">
        <v>5</v>
      </c>
      <c r="OA7">
        <f t="shared" si="6"/>
        <v>204.00239999999999</v>
      </c>
      <c r="OB7" t="str">
        <f t="shared" si="7"/>
        <v>Dinamarca</v>
      </c>
    </row>
    <row r="8" spans="1:392" x14ac:dyDescent="0.25">
      <c r="A8" t="s">
        <v>30</v>
      </c>
      <c r="B8">
        <v>2</v>
      </c>
      <c r="C8">
        <v>2</v>
      </c>
      <c r="D8">
        <v>6</v>
      </c>
      <c r="E8">
        <v>10</v>
      </c>
      <c r="F8">
        <v>5</v>
      </c>
      <c r="G8">
        <v>3</v>
      </c>
      <c r="H8">
        <v>7</v>
      </c>
      <c r="I8">
        <v>16</v>
      </c>
      <c r="K8">
        <v>12</v>
      </c>
      <c r="L8">
        <v>8</v>
      </c>
      <c r="M8">
        <v>16</v>
      </c>
      <c r="N8">
        <v>2</v>
      </c>
      <c r="O8">
        <v>5</v>
      </c>
      <c r="P8">
        <v>3</v>
      </c>
      <c r="Q8">
        <v>12</v>
      </c>
      <c r="R8">
        <v>13</v>
      </c>
      <c r="S8">
        <v>10</v>
      </c>
      <c r="T8">
        <v>9</v>
      </c>
      <c r="U8">
        <v>4</v>
      </c>
      <c r="V8">
        <v>6</v>
      </c>
      <c r="W8">
        <v>2</v>
      </c>
      <c r="X8">
        <v>5</v>
      </c>
      <c r="Y8">
        <v>5</v>
      </c>
      <c r="Z8">
        <v>6</v>
      </c>
      <c r="AA8">
        <v>2</v>
      </c>
      <c r="AB8">
        <v>3</v>
      </c>
      <c r="AC8">
        <v>5</v>
      </c>
      <c r="AD8">
        <v>8</v>
      </c>
      <c r="AF8">
        <v>10</v>
      </c>
      <c r="AG8">
        <v>15</v>
      </c>
      <c r="AH8">
        <v>10</v>
      </c>
      <c r="AI8">
        <v>3</v>
      </c>
      <c r="AJ8">
        <v>8</v>
      </c>
      <c r="AK8">
        <v>4</v>
      </c>
      <c r="AL8">
        <v>7</v>
      </c>
      <c r="AM8">
        <v>7</v>
      </c>
      <c r="AN8">
        <v>8</v>
      </c>
      <c r="AO8">
        <v>11</v>
      </c>
      <c r="AP8">
        <v>14</v>
      </c>
      <c r="AQ8">
        <v>1</v>
      </c>
      <c r="AR8">
        <v>2</v>
      </c>
      <c r="AS8">
        <v>15</v>
      </c>
      <c r="AT8">
        <v>7</v>
      </c>
      <c r="AU8">
        <v>12</v>
      </c>
      <c r="AV8">
        <v>1</v>
      </c>
      <c r="AW8">
        <v>3</v>
      </c>
      <c r="AX8">
        <v>13</v>
      </c>
      <c r="AY8">
        <v>13</v>
      </c>
      <c r="BA8">
        <v>14</v>
      </c>
      <c r="BB8">
        <v>2</v>
      </c>
      <c r="BC8">
        <v>11</v>
      </c>
      <c r="BD8">
        <v>7</v>
      </c>
      <c r="BE8">
        <v>2</v>
      </c>
      <c r="BF8">
        <v>5</v>
      </c>
      <c r="BG8">
        <v>9</v>
      </c>
      <c r="BH8">
        <v>9</v>
      </c>
      <c r="BI8">
        <v>4</v>
      </c>
      <c r="BJ8">
        <v>5</v>
      </c>
      <c r="BK8">
        <v>4</v>
      </c>
      <c r="BL8">
        <v>13</v>
      </c>
      <c r="BM8">
        <v>2</v>
      </c>
      <c r="BN8">
        <v>14</v>
      </c>
      <c r="BO8">
        <v>9</v>
      </c>
      <c r="BP8">
        <v>14</v>
      </c>
      <c r="BQ8">
        <v>2</v>
      </c>
      <c r="BR8">
        <v>2</v>
      </c>
      <c r="BS8">
        <v>8</v>
      </c>
      <c r="BT8">
        <v>7</v>
      </c>
      <c r="BV8">
        <v>9</v>
      </c>
      <c r="BW8">
        <v>4</v>
      </c>
      <c r="BX8">
        <v>9</v>
      </c>
      <c r="BY8">
        <v>3</v>
      </c>
      <c r="BZ8">
        <v>4</v>
      </c>
      <c r="CA8">
        <v>5</v>
      </c>
      <c r="CB8">
        <v>9</v>
      </c>
      <c r="CC8">
        <v>12</v>
      </c>
      <c r="CD8">
        <v>6</v>
      </c>
      <c r="CE8">
        <v>10</v>
      </c>
      <c r="CF8">
        <v>9</v>
      </c>
      <c r="CG8">
        <v>1</v>
      </c>
      <c r="CH8">
        <v>5</v>
      </c>
      <c r="CI8">
        <v>9</v>
      </c>
      <c r="CJ8">
        <v>2</v>
      </c>
      <c r="CK8">
        <v>11</v>
      </c>
      <c r="CL8">
        <v>12</v>
      </c>
      <c r="CM8">
        <v>2</v>
      </c>
      <c r="CN8">
        <v>16</v>
      </c>
      <c r="CO8">
        <v>14</v>
      </c>
      <c r="CQ8">
        <v>16</v>
      </c>
      <c r="CR8">
        <v>14</v>
      </c>
      <c r="CS8">
        <v>16</v>
      </c>
      <c r="CT8">
        <v>5</v>
      </c>
      <c r="CU8">
        <v>4</v>
      </c>
      <c r="CV8">
        <v>6</v>
      </c>
      <c r="CW8">
        <v>12</v>
      </c>
      <c r="CX8">
        <v>10</v>
      </c>
      <c r="CY8">
        <v>4</v>
      </c>
      <c r="CZ8">
        <v>4</v>
      </c>
      <c r="DA8">
        <v>1</v>
      </c>
      <c r="DB8">
        <v>4</v>
      </c>
      <c r="DC8">
        <f>IF('Tablas auxiliares'!$C$7=1,AVERAGE(B8,W8,AR8,BM8,CH8)+B8/10000,(-1)*(SUM(VLOOKUP(B8,'Tablas auxiliares'!$BG$2:$BH$28,2,FALSE),VLOOKUP(W8,'Tablas auxiliares'!$BG$2:$BH$28,2,FALSE),VLOOKUP(AR8,'Tablas auxiliares'!$BG$2:$BH$28,2,FALSE),VLOOKUP(BM8,'Tablas auxiliares'!$BG$2:$BH$28,2,FALSE),VLOOKUP(CH8,'Tablas auxiliares'!$BG$2:$BH$28,2,FALSE))-B8/100000000))</f>
        <v>-45.306035533400305</v>
      </c>
      <c r="DD8">
        <f>IF('Tablas auxiliares'!$C$7=1,AVERAGE(C8,X8,AS8,BN8,CI8)+C8/10000,(-1)*(SUM(VLOOKUP(C8,'Tablas auxiliares'!$BG$2:$BH$28,2,FALSE),VLOOKUP(X8,'Tablas auxiliares'!$BG$2:$BH$28,2,FALSE),VLOOKUP(AS8,'Tablas auxiliares'!$BG$2:$BH$28,2,FALSE),VLOOKUP(BN8,'Tablas auxiliares'!$BG$2:$BH$28,2,FALSE),VLOOKUP(CI8,'Tablas auxiliares'!$BG$2:$BH$28,2,FALSE))-C8/100000000))</f>
        <v>-20.014446323820476</v>
      </c>
      <c r="DE8">
        <f>IF('Tablas auxiliares'!$C$7=1,AVERAGE(D8,Y8,AT8,BO8,CJ8)+D8/10000,(-1)*(SUM(VLOOKUP(D8,'Tablas auxiliares'!$BG$2:$BH$28,2,FALSE),VLOOKUP(Y8,'Tablas auxiliares'!$BG$2:$BH$28,2,FALSE),VLOOKUP(AT8,'Tablas auxiliares'!$BG$2:$BH$28,2,FALSE),VLOOKUP(BO8,'Tablas auxiliares'!$BG$2:$BH$28,2,FALSE),VLOOKUP(CJ8,'Tablas auxiliares'!$BG$2:$BH$28,2,FALSE))-D8/100000000))</f>
        <v>-26.638769858115495</v>
      </c>
      <c r="DF8">
        <f>IF('Tablas auxiliares'!$C$7=1,AVERAGE(E8,Z8,AU8,BP8,CK8)+E8/10000,(-1)*(SUM(VLOOKUP(E8,'Tablas auxiliares'!$BG$2:$BH$28,2,FALSE),VLOOKUP(Z8,'Tablas auxiliares'!$BG$2:$BH$28,2,FALSE),VLOOKUP(AU8,'Tablas auxiliares'!$BG$2:$BH$28,2,FALSE),VLOOKUP(BP8,'Tablas auxiliares'!$BG$2:$BH$28,2,FALSE),VLOOKUP(CK8,'Tablas auxiliares'!$BG$2:$BH$28,2,FALSE))-E8/100000000))</f>
        <v>-11.105369061359335</v>
      </c>
      <c r="DG8">
        <f>IF('Tablas auxiliares'!$C$7=1,AVERAGE(F8,AA8,AV8,BQ8,CL8)+F8/10000,(-1)*(SUM(VLOOKUP(F8,'Tablas auxiliares'!$BG$2:$BH$28,2,FALSE),VLOOKUP(AA8,'Tablas auxiliares'!$BG$2:$BH$28,2,FALSE),VLOOKUP(AV8,'Tablas auxiliares'!$BG$2:$BH$28,2,FALSE),VLOOKUP(BQ8,'Tablas auxiliares'!$BG$2:$BH$28,2,FALSE),VLOOKUP(CL8,'Tablas auxiliares'!$BG$2:$BH$28,2,FALSE))-F8/100000000))</f>
        <v>-38.943261918569071</v>
      </c>
      <c r="DH8">
        <f>IF('Tablas auxiliares'!$C$7=1,AVERAGE(G8,AB8,AW8,BR8,CM8)+G8/10000,(-1)*(SUM(VLOOKUP(G8,'Tablas auxiliares'!$BG$2:$BH$28,2,FALSE),VLOOKUP(AB8,'Tablas auxiliares'!$BG$2:$BH$28,2,FALSE),VLOOKUP(AW8,'Tablas auxiliares'!$BG$2:$BH$28,2,FALSE),VLOOKUP(BR8,'Tablas auxiliares'!$BG$2:$BH$28,2,FALSE),VLOOKUP(CM8,'Tablas auxiliares'!$BG$2:$BH$28,2,FALSE))-G8/100000000))</f>
        <v>-44.466029916285507</v>
      </c>
      <c r="DI8">
        <f>IF('Tablas auxiliares'!$C$7=1,AVERAGE(H8,AC8,AX8,BS8,CN8)+H8/10000,(-1)*(SUM(VLOOKUP(H8,'Tablas auxiliares'!$BG$2:$BH$28,2,FALSE),VLOOKUP(AC8,'Tablas auxiliares'!$BG$2:$BH$28,2,FALSE),VLOOKUP(AX8,'Tablas auxiliares'!$BG$2:$BH$28,2,FALSE),VLOOKUP(BS8,'Tablas auxiliares'!$BG$2:$BH$28,2,FALSE),VLOOKUP(CN8,'Tablas auxiliares'!$BG$2:$BH$28,2,FALSE))-H8/100000000))</f>
        <v>-14.545094782596957</v>
      </c>
      <c r="DJ8">
        <f>IF('Tablas auxiliares'!$C$7=1,AVERAGE(I8,AD8,AY8,BT8,CO8)+I8/10000,(-1)*(SUM(VLOOKUP(I8,'Tablas auxiliares'!$BG$2:$BH$28,2,FALSE),VLOOKUP(AD8,'Tablas auxiliares'!$BG$2:$BH$28,2,FALSE),VLOOKUP(AY8,'Tablas auxiliares'!$BG$2:$BH$28,2,FALSE),VLOOKUP(BT8,'Tablas auxiliares'!$BG$2:$BH$28,2,FALSE),VLOOKUP(CO8,'Tablas auxiliares'!$BG$2:$BH$28,2,FALSE))-I8/100000000))</f>
        <v>-9.9481158764968196</v>
      </c>
      <c r="DL8">
        <f>IF('Tablas auxiliares'!$C$7=1,AVERAGE(K8,AF8,BA8,BV8,CQ8)+K8/10000,(-1)*(SUM(VLOOKUP(K8,'Tablas auxiliares'!$BG$2:$BH$28,2,FALSE),VLOOKUP(AF8,'Tablas auxiliares'!$BG$2:$BH$28,2,FALSE),VLOOKUP(BA8,'Tablas auxiliares'!$BG$2:$BH$28,2,FALSE),VLOOKUP(BV8,'Tablas auxiliares'!$BG$2:$BH$28,2,FALSE),VLOOKUP(CQ8,'Tablas auxiliares'!$BG$2:$BH$28,2,FALSE))-K8/100000000))</f>
        <v>-7.9883278231583379</v>
      </c>
      <c r="DM8">
        <f>IF('Tablas auxiliares'!$C$7=1,AVERAGE(L8,AG8,BB8,BW8,CR8)+L8/10000,(-1)*(SUM(VLOOKUP(L8,'Tablas auxiliares'!$BG$2:$BH$28,2,FALSE),VLOOKUP(AG8,'Tablas auxiliares'!$BG$2:$BH$28,2,FALSE),VLOOKUP(BB8,'Tablas auxiliares'!$BG$2:$BH$28,2,FALSE),VLOOKUP(BW8,'Tablas auxiliares'!$BG$2:$BH$28,2,FALSE),VLOOKUP(CR8,'Tablas auxiliares'!$BG$2:$BH$28,2,FALSE))-L8/100000000))</f>
        <v>-21.737938896267323</v>
      </c>
      <c r="DN8">
        <f>IF('Tablas auxiliares'!$C$7=1,AVERAGE(M8,AH8,BC8,BX8,CS8)+M8/10000,(-1)*(SUM(VLOOKUP(M8,'Tablas auxiliares'!$BG$2:$BH$28,2,FALSE),VLOOKUP(AH8,'Tablas auxiliares'!$BG$2:$BH$28,2,FALSE),VLOOKUP(BC8,'Tablas auxiliares'!$BG$2:$BH$28,2,FALSE),VLOOKUP(BX8,'Tablas auxiliares'!$BG$2:$BH$28,2,FALSE),VLOOKUP(CS8,'Tablas auxiliares'!$BG$2:$BH$28,2,FALSE))-M8/100000000))</f>
        <v>-7.9780191264997864</v>
      </c>
      <c r="DO8">
        <f>IF('Tablas auxiliares'!$C$7=1,AVERAGE(N8,AI8,BD8,BY8,CT8)+N8/10000,(-1)*(SUM(VLOOKUP(N8,'Tablas auxiliares'!$BG$2:$BH$28,2,FALSE),VLOOKUP(AI8,'Tablas auxiliares'!$BG$2:$BH$28,2,FALSE),VLOOKUP(BD8,'Tablas auxiliares'!$BG$2:$BH$28,2,FALSE),VLOOKUP(BY8,'Tablas auxiliares'!$BG$2:$BH$28,2,FALSE),VLOOKUP(CT8,'Tablas auxiliares'!$BG$2:$BH$28,2,FALSE))-N8/100000000))</f>
        <v>-35.786008794331444</v>
      </c>
      <c r="DP8">
        <f>IF('Tablas auxiliares'!$C$7=1,AVERAGE(O8,AJ8,BE8,BZ8,CU8)+O8/10000,(-1)*(SUM(VLOOKUP(O8,'Tablas auxiliares'!$BG$2:$BH$28,2,FALSE),VLOOKUP(AJ8,'Tablas auxiliares'!$BG$2:$BH$28,2,FALSE),VLOOKUP(BE8,'Tablas auxiliares'!$BG$2:$BH$28,2,FALSE),VLOOKUP(BZ8,'Tablas auxiliares'!$BG$2:$BH$28,2,FALSE),VLOOKUP(CU8,'Tablas auxiliares'!$BG$2:$BH$28,2,FALSE))-O8/100000000))</f>
        <v>-32.281844345826038</v>
      </c>
      <c r="DQ8">
        <f>IF('Tablas auxiliares'!$C$7=1,AVERAGE(P8,AK8,BF8,CA8,CV8)+P8/10000,(-1)*(SUM(VLOOKUP(P8,'Tablas auxiliares'!$BG$2:$BH$28,2,FALSE),VLOOKUP(AK8,'Tablas auxiliares'!$BG$2:$BH$28,2,FALSE),VLOOKUP(BF8,'Tablas auxiliares'!$BG$2:$BH$28,2,FALSE),VLOOKUP(CA8,'Tablas auxiliares'!$BG$2:$BH$28,2,FALSE),VLOOKUP(CV8,'Tablas auxiliares'!$BG$2:$BH$28,2,FALSE))-P8/100000000))</f>
        <v>-30.857528674634551</v>
      </c>
      <c r="DR8">
        <f>IF('Tablas auxiliares'!$C$7=1,AVERAGE(Q8,AL8,BG8,CB8,CW8)+Q8/10000,(-1)*(SUM(VLOOKUP(Q8,'Tablas auxiliares'!$BG$2:$BH$28,2,FALSE),VLOOKUP(AL8,'Tablas auxiliares'!$BG$2:$BH$28,2,FALSE),VLOOKUP(BG8,'Tablas auxiliares'!$BG$2:$BH$28,2,FALSE),VLOOKUP(CB8,'Tablas auxiliares'!$BG$2:$BH$28,2,FALSE),VLOOKUP(CW8,'Tablas auxiliares'!$BG$2:$BH$28,2,FALSE))-Q8/100000000))</f>
        <v>-12.055404688267716</v>
      </c>
      <c r="DS8">
        <f>IF('Tablas auxiliares'!$C$7=1,AVERAGE(R8,AM8,BH8,CC8,CX8)+R8/10000,(-1)*(SUM(VLOOKUP(R8,'Tablas auxiliares'!$BG$2:$BH$28,2,FALSE),VLOOKUP(AM8,'Tablas auxiliares'!$BG$2:$BH$28,2,FALSE),VLOOKUP(BH8,'Tablas auxiliares'!$BG$2:$BH$28,2,FALSE),VLOOKUP(CC8,'Tablas auxiliares'!$BG$2:$BH$28,2,FALSE),VLOOKUP(CX8,'Tablas auxiliares'!$BG$2:$BH$28,2,FALSE))-R8/100000000))</f>
        <v>-11.344416397023595</v>
      </c>
      <c r="DT8">
        <f>IF('Tablas auxiliares'!$C$7=1,AVERAGE(S8,AN8,BI8,CD8,CY8)+S8/10000,(-1)*(SUM(VLOOKUP(S8,'Tablas auxiliares'!$BG$2:$BH$28,2,FALSE),VLOOKUP(AN8,'Tablas auxiliares'!$BG$2:$BH$28,2,FALSE),VLOOKUP(BI8,'Tablas auxiliares'!$BG$2:$BH$28,2,FALSE),VLOOKUP(CD8,'Tablas auxiliares'!$BG$2:$BH$28,2,FALSE),VLOOKUP(CY8,'Tablas auxiliares'!$BG$2:$BH$28,2,FALSE))-S8/100000000))</f>
        <v>-23.557619357246253</v>
      </c>
      <c r="DU8">
        <f>IF('Tablas auxiliares'!$C$7=1,AVERAGE(T8,AO8,BJ8,CE8,CZ8)+T8/10000,(-1)*(SUM(VLOOKUP(T8,'Tablas auxiliares'!$BG$2:$BH$28,2,FALSE),VLOOKUP(AO8,'Tablas auxiliares'!$BG$2:$BH$28,2,FALSE),VLOOKUP(BJ8,'Tablas auxiliares'!$BG$2:$BH$28,2,FALSE),VLOOKUP(CE8,'Tablas auxiliares'!$BG$2:$BH$28,2,FALSE),VLOOKUP(CZ8,'Tablas auxiliares'!$BG$2:$BH$28,2,FALSE))-T8/100000000))</f>
        <v>-18.988057884017017</v>
      </c>
      <c r="DV8">
        <f>IF('Tablas auxiliares'!$C$7=1,AVERAGE(U8,AP8,BK8,CF8,DA8)+U8/10000,(-1)*(SUM(VLOOKUP(U8,'Tablas auxiliares'!$BG$2:$BH$28,2,FALSE),VLOOKUP(AP8,'Tablas auxiliares'!$BG$2:$BH$28,2,FALSE),VLOOKUP(BK8,'Tablas auxiliares'!$BG$2:$BH$28,2,FALSE),VLOOKUP(CF8,'Tablas auxiliares'!$BG$2:$BH$28,2,FALSE),VLOOKUP(DA8,'Tablas auxiliares'!$BG$2:$BH$28,2,FALSE))-U8/100000000))</f>
        <v>-29.212171440234243</v>
      </c>
      <c r="DW8">
        <f>IF('Tablas auxiliares'!$C$7=1,AVERAGE(V8,AQ8,BL8,CG8,DB8)+V8/10000,(-1)*(SUM(VLOOKUP(V8,'Tablas auxiliares'!$BG$2:$BH$28,2,FALSE),VLOOKUP(AQ8,'Tablas auxiliares'!$BG$2:$BH$28,2,FALSE),VLOOKUP(BL8,'Tablas auxiliares'!$BG$2:$BH$28,2,FALSE),VLOOKUP(CG8,'Tablas auxiliares'!$BG$2:$BH$28,2,FALSE),VLOOKUP(DB8,'Tablas auxiliares'!$BG$2:$BH$28,2,FALSE))-V8/100000000))</f>
        <v>-36.654607966434909</v>
      </c>
      <c r="DX8">
        <f>RANK(DC8,DC3:DC20,1)</f>
        <v>2</v>
      </c>
      <c r="DY8">
        <f t="shared" ref="DY8:ER8" si="28">RANK(DD8,DD3:DD20,1)</f>
        <v>6</v>
      </c>
      <c r="DZ8">
        <f t="shared" si="28"/>
        <v>4</v>
      </c>
      <c r="EA8">
        <f t="shared" si="28"/>
        <v>11</v>
      </c>
      <c r="EB8">
        <f t="shared" si="28"/>
        <v>2</v>
      </c>
      <c r="EC8">
        <f t="shared" si="28"/>
        <v>3</v>
      </c>
      <c r="ED8">
        <f t="shared" si="28"/>
        <v>9</v>
      </c>
      <c r="EE8">
        <f t="shared" si="28"/>
        <v>13</v>
      </c>
      <c r="EG8">
        <f t="shared" si="28"/>
        <v>12</v>
      </c>
      <c r="EH8">
        <f t="shared" si="28"/>
        <v>8</v>
      </c>
      <c r="EI8">
        <f t="shared" si="28"/>
        <v>15</v>
      </c>
      <c r="EJ8">
        <f t="shared" si="28"/>
        <v>4</v>
      </c>
      <c r="EK8">
        <f t="shared" si="28"/>
        <v>4</v>
      </c>
      <c r="EL8">
        <f t="shared" si="28"/>
        <v>4</v>
      </c>
      <c r="EM8">
        <f t="shared" si="28"/>
        <v>10</v>
      </c>
      <c r="EN8">
        <f t="shared" si="28"/>
        <v>12</v>
      </c>
      <c r="EO8">
        <f t="shared" si="28"/>
        <v>6</v>
      </c>
      <c r="EP8">
        <f t="shared" si="28"/>
        <v>8</v>
      </c>
      <c r="EQ8">
        <f t="shared" si="28"/>
        <v>4</v>
      </c>
      <c r="ER8">
        <f t="shared" si="28"/>
        <v>2</v>
      </c>
      <c r="ES8">
        <f>VLOOKUP(DX8,'Tablas auxiliares'!$O$2:$Y$28,'Tablas auxiliares'!$C$4+1,FALSE)</f>
        <v>10</v>
      </c>
      <c r="ET8">
        <f>VLOOKUP(DY8,'Tablas auxiliares'!$O$2:$Y$28,'Tablas auxiliares'!$C$4+1,FALSE)</f>
        <v>5</v>
      </c>
      <c r="EU8">
        <f>VLOOKUP(DZ8,'Tablas auxiliares'!$O$2:$Y$28,'Tablas auxiliares'!$C$4+1,FALSE)</f>
        <v>7</v>
      </c>
      <c r="EV8">
        <f>VLOOKUP(EA8,'Tablas auxiliares'!$O$2:$Y$28,'Tablas auxiliares'!$C$4+1,FALSE)</f>
        <v>0</v>
      </c>
      <c r="EW8">
        <f>VLOOKUP(EB8,'Tablas auxiliares'!$O$2:$Y$28,'Tablas auxiliares'!$C$4+1,FALSE)</f>
        <v>10</v>
      </c>
      <c r="EX8">
        <f>VLOOKUP(EC8,'Tablas auxiliares'!$O$2:$Y$28,'Tablas auxiliares'!$C$4+1,FALSE)</f>
        <v>8</v>
      </c>
      <c r="EY8">
        <f>VLOOKUP(ED8,'Tablas auxiliares'!$O$2:$Y$28,'Tablas auxiliares'!$C$4+1,FALSE)</f>
        <v>2</v>
      </c>
      <c r="EZ8">
        <f>VLOOKUP(EE8,'Tablas auxiliares'!$O$2:$Y$28,'Tablas auxiliares'!$C$4+1,FALSE)</f>
        <v>0</v>
      </c>
      <c r="FB8">
        <f>VLOOKUP(EG8,'Tablas auxiliares'!$O$2:$Y$28,'Tablas auxiliares'!$C$4+1,FALSE)</f>
        <v>0</v>
      </c>
      <c r="FC8">
        <f>VLOOKUP(EH8,'Tablas auxiliares'!$O$2:$Y$28,'Tablas auxiliares'!$C$4+1,FALSE)</f>
        <v>3</v>
      </c>
      <c r="FD8">
        <f>VLOOKUP(EI8,'Tablas auxiliares'!$O$2:$Y$28,'Tablas auxiliares'!$C$4+1,FALSE)</f>
        <v>0</v>
      </c>
      <c r="FE8">
        <f>VLOOKUP(EJ8,'Tablas auxiliares'!$O$2:$Y$28,'Tablas auxiliares'!$C$4+1,FALSE)</f>
        <v>7</v>
      </c>
      <c r="FF8">
        <f>VLOOKUP(EK8,'Tablas auxiliares'!$O$2:$Y$28,'Tablas auxiliares'!$C$4+1,FALSE)</f>
        <v>7</v>
      </c>
      <c r="FG8">
        <f>VLOOKUP(EL8,'Tablas auxiliares'!$O$2:$Y$28,'Tablas auxiliares'!$C$4+1,FALSE)</f>
        <v>7</v>
      </c>
      <c r="FH8">
        <f>VLOOKUP(EM8,'Tablas auxiliares'!$O$2:$Y$28,'Tablas auxiliares'!$C$4+1,FALSE)</f>
        <v>1</v>
      </c>
      <c r="FI8">
        <f>VLOOKUP(EN8,'Tablas auxiliares'!$O$2:$Y$28,'Tablas auxiliares'!$C$4+1,FALSE)</f>
        <v>0</v>
      </c>
      <c r="FJ8">
        <f>VLOOKUP(EO8,'Tablas auxiliares'!$O$2:$Y$28,'Tablas auxiliares'!$C$4+1,FALSE)</f>
        <v>5</v>
      </c>
      <c r="FK8">
        <f>VLOOKUP(EP8,'Tablas auxiliares'!$O$2:$Y$28,'Tablas auxiliares'!$C$4+1,FALSE)</f>
        <v>3</v>
      </c>
      <c r="FL8">
        <f>VLOOKUP(EQ8,'Tablas auxiliares'!$O$2:$Y$28,'Tablas auxiliares'!$C$4+1,FALSE)</f>
        <v>7</v>
      </c>
      <c r="FM8">
        <f>VLOOKUP(ER8,'Tablas auxiliares'!$O$2:$Y$28,'Tablas auxiliares'!$C$4+1,FALSE)</f>
        <v>10</v>
      </c>
      <c r="FN8">
        <v>14</v>
      </c>
      <c r="FO8">
        <v>11</v>
      </c>
      <c r="FP8">
        <v>9</v>
      </c>
      <c r="FQ8">
        <v>13</v>
      </c>
      <c r="FR8">
        <v>14</v>
      </c>
      <c r="FS8">
        <v>4</v>
      </c>
      <c r="FT8">
        <v>11</v>
      </c>
      <c r="FU8">
        <v>16</v>
      </c>
      <c r="FW8">
        <v>13</v>
      </c>
      <c r="FX8">
        <v>13</v>
      </c>
      <c r="FY8">
        <v>15</v>
      </c>
      <c r="FZ8">
        <v>11</v>
      </c>
      <c r="GA8">
        <v>11</v>
      </c>
      <c r="GB8">
        <v>7</v>
      </c>
      <c r="GC8">
        <v>13</v>
      </c>
      <c r="GD8">
        <v>12</v>
      </c>
      <c r="GE8">
        <v>13</v>
      </c>
      <c r="GF8">
        <v>11</v>
      </c>
      <c r="GG8">
        <v>11</v>
      </c>
      <c r="GH8">
        <v>10</v>
      </c>
      <c r="GI8">
        <f>VLOOKUP(FN8,'Tablas auxiliares'!$O$2:$Y$28,_xlfn.SINGLE('Tablas auxiliares'!$C$4)+1,FALSE)</f>
        <v>0</v>
      </c>
      <c r="GJ8">
        <f>VLOOKUP(FO8,'Tablas auxiliares'!$O$2:$Y$28,_xlfn.SINGLE('Tablas auxiliares'!$C$4)+1,FALSE)</f>
        <v>0</v>
      </c>
      <c r="GK8">
        <f>VLOOKUP(FP8,'Tablas auxiliares'!$O$2:$Y$28,_xlfn.SINGLE('Tablas auxiliares'!$C$4)+1,FALSE)</f>
        <v>2</v>
      </c>
      <c r="GL8">
        <f>VLOOKUP(FQ8,'Tablas auxiliares'!$O$2:$Y$28,_xlfn.SINGLE('Tablas auxiliares'!$C$4)+1,FALSE)</f>
        <v>0</v>
      </c>
      <c r="GM8">
        <f>VLOOKUP(FR8,'Tablas auxiliares'!$O$2:$Y$28,_xlfn.SINGLE('Tablas auxiliares'!$C$4)+1,FALSE)</f>
        <v>0</v>
      </c>
      <c r="GN8">
        <f>VLOOKUP(FS8,'Tablas auxiliares'!$O$2:$Y$28,_xlfn.SINGLE('Tablas auxiliares'!$C$4)+1,FALSE)</f>
        <v>7</v>
      </c>
      <c r="GO8">
        <f>VLOOKUP(FT8,'Tablas auxiliares'!$O$2:$Y$28,_xlfn.SINGLE('Tablas auxiliares'!$C$4)+1,FALSE)</f>
        <v>0</v>
      </c>
      <c r="GP8">
        <f>VLOOKUP(FU8,'Tablas auxiliares'!$O$2:$Y$28,_xlfn.SINGLE('Tablas auxiliares'!$C$4)+1,FALSE)</f>
        <v>0</v>
      </c>
      <c r="GR8">
        <f>VLOOKUP(FW8,'Tablas auxiliares'!$O$2:$Y$28,_xlfn.SINGLE('Tablas auxiliares'!$C$4)+1,FALSE)</f>
        <v>0</v>
      </c>
      <c r="GS8">
        <f>VLOOKUP(FX8,'Tablas auxiliares'!$O$2:$Y$28,_xlfn.SINGLE('Tablas auxiliares'!$C$4)+1,FALSE)</f>
        <v>0</v>
      </c>
      <c r="GT8">
        <f>VLOOKUP(FY8,'Tablas auxiliares'!$O$2:$Y$28,_xlfn.SINGLE('Tablas auxiliares'!$C$4)+1,FALSE)</f>
        <v>0</v>
      </c>
      <c r="GU8">
        <f>VLOOKUP(FZ8,'Tablas auxiliares'!$O$2:$Y$28,_xlfn.SINGLE('Tablas auxiliares'!$C$4)+1,FALSE)</f>
        <v>0</v>
      </c>
      <c r="GV8">
        <f>VLOOKUP(GA8,'Tablas auxiliares'!$O$2:$Y$28,_xlfn.SINGLE('Tablas auxiliares'!$C$4)+1,FALSE)</f>
        <v>0</v>
      </c>
      <c r="GW8">
        <f>VLOOKUP(GB8,'Tablas auxiliares'!$O$2:$Y$28,_xlfn.SINGLE('Tablas auxiliares'!$C$4)+1,FALSE)</f>
        <v>4</v>
      </c>
      <c r="GX8">
        <f>VLOOKUP(GC8,'Tablas auxiliares'!$O$2:$Y$28,_xlfn.SINGLE('Tablas auxiliares'!$C$4)+1,FALSE)</f>
        <v>0</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0</v>
      </c>
      <c r="HC8">
        <f>VLOOKUP(GH8,'Tablas auxiliares'!$O$2:$Y$28,_xlfn.SINGLE('Tablas auxiliares'!$C$4)+1,FALSE)</f>
        <v>1</v>
      </c>
      <c r="HD8">
        <f>IF('Tablas auxiliares'!$C$6&lt;&gt;2,SUM(ES8:FM8),0)+IF('Tablas auxiliares'!$C$6&lt;&gt;3,SUM(GI8:HC8),0)</f>
        <v>106</v>
      </c>
      <c r="HE8">
        <f t="shared" si="18"/>
        <v>8.0139999999999993</v>
      </c>
      <c r="HF8">
        <f t="shared" si="1"/>
        <v>8.5109999999999992</v>
      </c>
      <c r="HG8">
        <f t="shared" si="1"/>
        <v>6.5090000000000003</v>
      </c>
      <c r="HH8">
        <f t="shared" si="1"/>
        <v>12.013</v>
      </c>
      <c r="HI8">
        <f t="shared" si="1"/>
        <v>8.0139999999999993</v>
      </c>
      <c r="HJ8">
        <f t="shared" si="1"/>
        <v>3.504</v>
      </c>
      <c r="HK8">
        <f t="shared" si="1"/>
        <v>10.010999999999999</v>
      </c>
      <c r="HL8">
        <f t="shared" si="1"/>
        <v>14.516</v>
      </c>
      <c r="HN8">
        <f t="shared" si="1"/>
        <v>12.513</v>
      </c>
      <c r="HO8">
        <f t="shared" si="1"/>
        <v>10.513</v>
      </c>
      <c r="HP8">
        <f t="shared" si="1"/>
        <v>15.015000000000001</v>
      </c>
      <c r="HQ8">
        <f t="shared" si="1"/>
        <v>7.5110000000000001</v>
      </c>
      <c r="HR8">
        <f t="shared" si="1"/>
        <v>7.5110000000000001</v>
      </c>
      <c r="HS8">
        <f t="shared" si="1"/>
        <v>5.5069999999999997</v>
      </c>
      <c r="HT8">
        <f t="shared" si="1"/>
        <v>11.513</v>
      </c>
      <c r="HU8">
        <f t="shared" si="1"/>
        <v>12.012</v>
      </c>
      <c r="HV8">
        <f t="shared" si="1"/>
        <v>9.5129999999999999</v>
      </c>
      <c r="HW8">
        <f t="shared" si="1"/>
        <v>9.5109999999999992</v>
      </c>
      <c r="HX8">
        <f t="shared" si="1"/>
        <v>7.5110000000000001</v>
      </c>
      <c r="HY8">
        <f t="shared" si="1"/>
        <v>6.01</v>
      </c>
      <c r="HZ8">
        <f>RANK(HE8,HE3:HE20,1)</f>
        <v>9</v>
      </c>
      <c r="IA8">
        <f t="shared" ref="IA8:IT8" si="29">RANK(HF8,HF3:HF20,1)</f>
        <v>9</v>
      </c>
      <c r="IB8">
        <f t="shared" si="29"/>
        <v>5</v>
      </c>
      <c r="IC8">
        <f t="shared" si="29"/>
        <v>13</v>
      </c>
      <c r="ID8">
        <f t="shared" si="29"/>
        <v>9</v>
      </c>
      <c r="IE8">
        <f t="shared" si="29"/>
        <v>2</v>
      </c>
      <c r="IF8">
        <f t="shared" si="29"/>
        <v>12</v>
      </c>
      <c r="IG8">
        <f t="shared" si="29"/>
        <v>17</v>
      </c>
      <c r="II8">
        <f t="shared" si="29"/>
        <v>14</v>
      </c>
      <c r="IJ8">
        <f t="shared" si="29"/>
        <v>11</v>
      </c>
      <c r="IK8">
        <f t="shared" si="29"/>
        <v>17</v>
      </c>
      <c r="IL8">
        <f t="shared" si="29"/>
        <v>8</v>
      </c>
      <c r="IM8">
        <f t="shared" si="29"/>
        <v>10</v>
      </c>
      <c r="IN8">
        <f t="shared" si="29"/>
        <v>6</v>
      </c>
      <c r="IO8">
        <f t="shared" si="29"/>
        <v>14</v>
      </c>
      <c r="IP8">
        <f t="shared" si="29"/>
        <v>10</v>
      </c>
      <c r="IQ8">
        <f t="shared" si="29"/>
        <v>10</v>
      </c>
      <c r="IR8">
        <f t="shared" si="29"/>
        <v>11</v>
      </c>
      <c r="IS8">
        <f t="shared" si="29"/>
        <v>9</v>
      </c>
      <c r="IT8">
        <f t="shared" si="29"/>
        <v>5</v>
      </c>
      <c r="IU8">
        <f>VLOOKUP(HZ8,'Tablas auxiliares'!$O$2:$Y$28,_xlfn.SINGLE('Tablas auxiliares'!$C$4)+1,FALSE)</f>
        <v>2</v>
      </c>
      <c r="IV8">
        <f>VLOOKUP(IA8,'Tablas auxiliares'!$O$2:$Y$28,_xlfn.SINGLE('Tablas auxiliares'!$C$4)+1,FALSE)</f>
        <v>2</v>
      </c>
      <c r="IW8">
        <f>VLOOKUP(IB8,'Tablas auxiliares'!$O$2:$Y$28,_xlfn.SINGLE('Tablas auxiliares'!$C$4)+1,FALSE)</f>
        <v>6</v>
      </c>
      <c r="IX8">
        <f>VLOOKUP(IC8,'Tablas auxiliares'!$O$2:$Y$28,_xlfn.SINGLE('Tablas auxiliares'!$C$4)+1,FALSE)</f>
        <v>0</v>
      </c>
      <c r="IY8">
        <f>VLOOKUP(ID8,'Tablas auxiliares'!$O$2:$Y$28,_xlfn.SINGLE('Tablas auxiliares'!$C$4)+1,FALSE)</f>
        <v>2</v>
      </c>
      <c r="IZ8">
        <f>VLOOKUP(IE8,'Tablas auxiliares'!$O$2:$Y$28,_xlfn.SINGLE('Tablas auxiliares'!$C$4)+1,FALSE)</f>
        <v>10</v>
      </c>
      <c r="JA8">
        <f>VLOOKUP(IF8,'Tablas auxiliares'!$O$2:$Y$28,_xlfn.SINGLE('Tablas auxiliares'!$C$4)+1,FALSE)</f>
        <v>0</v>
      </c>
      <c r="JB8">
        <f>VLOOKUP(IG8,'Tablas auxiliares'!$O$2:$Y$28,_xlfn.SINGLE('Tablas auxiliares'!$C$4)+1,FALSE)</f>
        <v>0</v>
      </c>
      <c r="JD8">
        <f>VLOOKUP(II8,'Tablas auxiliares'!$O$2:$Y$28,_xlfn.SINGLE('Tablas auxiliares'!$C$4)+1,FALSE)</f>
        <v>0</v>
      </c>
      <c r="JE8">
        <f>VLOOKUP(IJ8,'Tablas auxiliares'!$O$2:$Y$28,_xlfn.SINGLE('Tablas auxiliares'!$C$4)+1,FALSE)</f>
        <v>0</v>
      </c>
      <c r="JF8">
        <f>VLOOKUP(IK8,'Tablas auxiliares'!$O$2:$Y$28,_xlfn.SINGLE('Tablas auxiliares'!$C$4)+1,FALSE)</f>
        <v>0</v>
      </c>
      <c r="JG8">
        <f>VLOOKUP(IL8,'Tablas auxiliares'!$O$2:$Y$28,_xlfn.SINGLE('Tablas auxiliares'!$C$4)+1,FALSE)</f>
        <v>3</v>
      </c>
      <c r="JH8">
        <f>VLOOKUP(IM8,'Tablas auxiliares'!$O$2:$Y$28,_xlfn.SINGLE('Tablas auxiliares'!$C$4)+1,FALSE)</f>
        <v>1</v>
      </c>
      <c r="JI8">
        <f>VLOOKUP(IN8,'Tablas auxiliares'!$O$2:$Y$28,_xlfn.SINGLE('Tablas auxiliares'!$C$4)+1,FALSE)</f>
        <v>5</v>
      </c>
      <c r="JJ8">
        <f>VLOOKUP(IO8,'Tablas auxiliares'!$O$2:$Y$28,_xlfn.SINGLE('Tablas auxiliares'!$C$4)+1,FALSE)</f>
        <v>0</v>
      </c>
      <c r="JK8">
        <f>VLOOKUP(IP8,'Tablas auxiliares'!$O$2:$Y$28,_xlfn.SINGLE('Tablas auxiliares'!$C$4)+1,FALSE)</f>
        <v>1</v>
      </c>
      <c r="JL8">
        <f>VLOOKUP(IQ8,'Tablas auxiliares'!$O$2:$Y$28,_xlfn.SINGLE('Tablas auxiliares'!$C$4)+1,FALSE)</f>
        <v>1</v>
      </c>
      <c r="JM8">
        <f>VLOOKUP(IR8,'Tablas auxiliares'!$O$2:$Y$28,_xlfn.SINGLE('Tablas auxiliares'!$C$4)+1,FALSE)</f>
        <v>0</v>
      </c>
      <c r="JN8">
        <f>VLOOKUP(IS8,'Tablas auxiliares'!$O$2:$Y$28,_xlfn.SINGLE('Tablas auxiliares'!$C$4)+1,FALSE)</f>
        <v>2</v>
      </c>
      <c r="JO8">
        <f>VLOOKUP(IT8,'Tablas auxiliares'!$O$2:$Y$28,_xlfn.SINGLE('Tablas auxiliares'!$C$4)+1,FALSE)</f>
        <v>6</v>
      </c>
      <c r="JP8">
        <f t="shared" si="10"/>
        <v>41</v>
      </c>
      <c r="JQ8">
        <v>10</v>
      </c>
      <c r="JR8">
        <v>3</v>
      </c>
      <c r="JS8">
        <v>7</v>
      </c>
      <c r="JT8">
        <v>1</v>
      </c>
      <c r="JU8">
        <v>8</v>
      </c>
      <c r="JV8">
        <v>8</v>
      </c>
      <c r="JW8">
        <v>1</v>
      </c>
      <c r="JX8">
        <v>0</v>
      </c>
      <c r="JZ8">
        <v>0</v>
      </c>
      <c r="KA8">
        <v>3</v>
      </c>
      <c r="KB8">
        <v>0</v>
      </c>
      <c r="KC8">
        <v>7</v>
      </c>
      <c r="KD8">
        <v>7</v>
      </c>
      <c r="KE8">
        <v>7</v>
      </c>
      <c r="KF8">
        <v>1</v>
      </c>
      <c r="KG8">
        <v>0</v>
      </c>
      <c r="KH8">
        <v>7</v>
      </c>
      <c r="KI8">
        <v>3</v>
      </c>
      <c r="KJ8">
        <v>7</v>
      </c>
      <c r="KK8">
        <v>8</v>
      </c>
      <c r="KL8">
        <v>0</v>
      </c>
      <c r="KM8">
        <v>0</v>
      </c>
      <c r="KN8">
        <v>2</v>
      </c>
      <c r="KO8">
        <v>0</v>
      </c>
      <c r="KP8">
        <v>0</v>
      </c>
      <c r="KQ8">
        <v>7</v>
      </c>
      <c r="KR8">
        <v>0</v>
      </c>
      <c r="KS8">
        <v>0</v>
      </c>
      <c r="KU8">
        <v>0</v>
      </c>
      <c r="KV8">
        <v>0</v>
      </c>
      <c r="KW8">
        <v>0</v>
      </c>
      <c r="KX8">
        <v>0</v>
      </c>
      <c r="KY8">
        <v>0</v>
      </c>
      <c r="KZ8">
        <v>4</v>
      </c>
      <c r="LA8">
        <v>0</v>
      </c>
      <c r="LB8">
        <v>0</v>
      </c>
      <c r="LC8">
        <v>0</v>
      </c>
      <c r="LD8">
        <v>0</v>
      </c>
      <c r="LE8">
        <v>0</v>
      </c>
      <c r="LF8">
        <v>1</v>
      </c>
      <c r="LG8">
        <f t="shared" si="11"/>
        <v>10</v>
      </c>
      <c r="LH8">
        <f t="shared" si="3"/>
        <v>3</v>
      </c>
      <c r="LI8">
        <f t="shared" si="3"/>
        <v>9.0020000000000007</v>
      </c>
      <c r="LJ8">
        <f t="shared" si="3"/>
        <v>1</v>
      </c>
      <c r="LK8">
        <f t="shared" si="3"/>
        <v>8</v>
      </c>
      <c r="LL8">
        <f t="shared" si="3"/>
        <v>15.007</v>
      </c>
      <c r="LM8">
        <f t="shared" si="3"/>
        <v>1</v>
      </c>
      <c r="LN8">
        <f t="shared" si="3"/>
        <v>0</v>
      </c>
      <c r="LO8">
        <f t="shared" si="3"/>
        <v>0</v>
      </c>
      <c r="LP8">
        <f t="shared" si="3"/>
        <v>0</v>
      </c>
      <c r="LQ8">
        <f t="shared" si="3"/>
        <v>3</v>
      </c>
      <c r="LR8">
        <f t="shared" si="3"/>
        <v>0</v>
      </c>
      <c r="LS8">
        <f t="shared" si="3"/>
        <v>7</v>
      </c>
      <c r="LT8">
        <f t="shared" si="3"/>
        <v>7</v>
      </c>
      <c r="LU8">
        <f t="shared" si="3"/>
        <v>11.004</v>
      </c>
      <c r="LV8">
        <f t="shared" si="3"/>
        <v>1</v>
      </c>
      <c r="LW8">
        <f t="shared" si="3"/>
        <v>0</v>
      </c>
      <c r="LX8">
        <f t="shared" si="4"/>
        <v>7</v>
      </c>
      <c r="LY8">
        <f t="shared" si="4"/>
        <v>3</v>
      </c>
      <c r="LZ8">
        <f t="shared" si="4"/>
        <v>7</v>
      </c>
      <c r="MA8">
        <f t="shared" si="4"/>
        <v>9.0009999999999994</v>
      </c>
      <c r="MB8">
        <f t="shared" ref="MB8:MV8" si="30">RANK(LG8,LG3:LG20,0)</f>
        <v>6</v>
      </c>
      <c r="MC8">
        <f t="shared" si="30"/>
        <v>9</v>
      </c>
      <c r="MD8">
        <f t="shared" si="30"/>
        <v>6</v>
      </c>
      <c r="ME8">
        <f t="shared" si="30"/>
        <v>13</v>
      </c>
      <c r="MF8">
        <f t="shared" si="30"/>
        <v>8</v>
      </c>
      <c r="MG8">
        <f t="shared" si="30"/>
        <v>2</v>
      </c>
      <c r="MH8">
        <f t="shared" si="30"/>
        <v>13</v>
      </c>
      <c r="MI8">
        <f t="shared" si="30"/>
        <v>16</v>
      </c>
      <c r="MJ8">
        <f t="shared" si="30"/>
        <v>14</v>
      </c>
      <c r="MK8">
        <f t="shared" si="30"/>
        <v>13</v>
      </c>
      <c r="ML8">
        <f t="shared" si="30"/>
        <v>10</v>
      </c>
      <c r="MM8">
        <f t="shared" si="30"/>
        <v>14</v>
      </c>
      <c r="MN8">
        <f t="shared" si="30"/>
        <v>7</v>
      </c>
      <c r="MO8">
        <f t="shared" si="30"/>
        <v>9</v>
      </c>
      <c r="MP8">
        <f t="shared" si="30"/>
        <v>6</v>
      </c>
      <c r="MQ8">
        <f t="shared" si="30"/>
        <v>15</v>
      </c>
      <c r="MR8">
        <f t="shared" si="30"/>
        <v>14</v>
      </c>
      <c r="MS8">
        <f t="shared" si="30"/>
        <v>9</v>
      </c>
      <c r="MT8">
        <f t="shared" si="30"/>
        <v>12</v>
      </c>
      <c r="MU8">
        <f t="shared" si="30"/>
        <v>7</v>
      </c>
      <c r="MV8">
        <f t="shared" si="30"/>
        <v>8</v>
      </c>
      <c r="MW8">
        <f>VLOOKUP(MB8,'Tablas auxiliares'!$O$2:$P$28,2,FALSE)</f>
        <v>5</v>
      </c>
      <c r="MX8">
        <f>VLOOKUP(MC8,'Tablas auxiliares'!$O$2:$P$28,2,FALSE)</f>
        <v>2</v>
      </c>
      <c r="MY8">
        <f>VLOOKUP(MD8,'Tablas auxiliares'!$O$2:$P$28,2,FALSE)</f>
        <v>5</v>
      </c>
      <c r="MZ8">
        <f>VLOOKUP(ME8,'Tablas auxiliares'!$O$2:$P$28,2,FALSE)</f>
        <v>0</v>
      </c>
      <c r="NA8">
        <f>VLOOKUP(MF8,'Tablas auxiliares'!$O$2:$P$28,2,FALSE)</f>
        <v>3</v>
      </c>
      <c r="NB8">
        <f>VLOOKUP(MG8,'Tablas auxiliares'!$O$2:$P$28,2,FALSE)</f>
        <v>10</v>
      </c>
      <c r="NC8">
        <f>VLOOKUP(MH8,'Tablas auxiliares'!$O$2:$P$28,2,FALSE)</f>
        <v>0</v>
      </c>
      <c r="ND8">
        <f>VLOOKUP(MI8,'Tablas auxiliares'!$O$2:$P$28,2,FALSE)</f>
        <v>0</v>
      </c>
      <c r="NE8">
        <f>VLOOKUP(MJ8,'Tablas auxiliares'!$O$2:$P$28,2,FALSE)</f>
        <v>0</v>
      </c>
      <c r="NF8">
        <f>VLOOKUP(MK8,'Tablas auxiliares'!$O$2:$P$28,2,FALSE)</f>
        <v>0</v>
      </c>
      <c r="NG8">
        <f>VLOOKUP(ML8,'Tablas auxiliares'!$O$2:$P$28,2,FALSE)</f>
        <v>1</v>
      </c>
      <c r="NH8">
        <f>VLOOKUP(MM8,'Tablas auxiliares'!$O$2:$P$28,2,FALSE)</f>
        <v>0</v>
      </c>
      <c r="NI8">
        <f>VLOOKUP(MN8,'Tablas auxiliares'!$O$2:$P$28,2,FALSE)</f>
        <v>4</v>
      </c>
      <c r="NJ8">
        <f>VLOOKUP(MO8,'Tablas auxiliares'!$O$2:$P$28,2,FALSE)</f>
        <v>2</v>
      </c>
      <c r="NK8">
        <f>VLOOKUP(MP8,'Tablas auxiliares'!$O$2:$P$28,2,FALSE)</f>
        <v>5</v>
      </c>
      <c r="NL8">
        <f>VLOOKUP(MQ8,'Tablas auxiliares'!$O$2:$P$28,2,FALSE)</f>
        <v>0</v>
      </c>
      <c r="NM8">
        <f>VLOOKUP(MR8,'Tablas auxiliares'!$O$2:$P$28,2,FALSE)</f>
        <v>0</v>
      </c>
      <c r="NN8">
        <f>VLOOKUP(MS8,'Tablas auxiliares'!$O$2:$P$28,2,FALSE)</f>
        <v>2</v>
      </c>
      <c r="NO8">
        <f>VLOOKUP(MT8,'Tablas auxiliares'!$O$2:$P$28,2,FALSE)</f>
        <v>0</v>
      </c>
      <c r="NP8">
        <f>VLOOKUP(MU8,'Tablas auxiliares'!$O$2:$P$28,2,FALSE)</f>
        <v>4</v>
      </c>
      <c r="NQ8">
        <f>VLOOKUP(MV8,'Tablas auxiliares'!$O$2:$P$28,2,FALSE)</f>
        <v>3</v>
      </c>
      <c r="NR8">
        <f t="shared" si="13"/>
        <v>46</v>
      </c>
      <c r="NT8">
        <f t="shared" si="14"/>
        <v>46.002000000000002</v>
      </c>
      <c r="NU8">
        <f t="shared" si="15"/>
        <v>41.002000000000002</v>
      </c>
      <c r="NV8">
        <f t="shared" si="16"/>
        <v>106.002</v>
      </c>
      <c r="NW8">
        <f>IF('Tablas auxiliares'!$C$3=1,NT8,IF('Tablas auxiliares'!$C$3=2,NU8,NV8))</f>
        <v>106.002</v>
      </c>
      <c r="NX8" t="s">
        <v>30</v>
      </c>
      <c r="NZ8">
        <v>6</v>
      </c>
      <c r="OA8">
        <f t="shared" si="6"/>
        <v>179.0008</v>
      </c>
      <c r="OB8" t="str">
        <f t="shared" si="7"/>
        <v>Ucrania</v>
      </c>
    </row>
    <row r="9" spans="1:392" x14ac:dyDescent="0.25">
      <c r="A9" t="s">
        <v>8</v>
      </c>
      <c r="B9">
        <v>4</v>
      </c>
      <c r="C9">
        <v>7</v>
      </c>
      <c r="D9">
        <v>2</v>
      </c>
      <c r="E9">
        <v>3</v>
      </c>
      <c r="F9">
        <v>4</v>
      </c>
      <c r="G9">
        <v>8</v>
      </c>
      <c r="H9">
        <v>15</v>
      </c>
      <c r="I9">
        <v>8</v>
      </c>
      <c r="J9">
        <v>2</v>
      </c>
      <c r="L9">
        <v>16</v>
      </c>
      <c r="M9">
        <v>3</v>
      </c>
      <c r="N9">
        <v>10</v>
      </c>
      <c r="O9">
        <v>10</v>
      </c>
      <c r="P9">
        <v>11</v>
      </c>
      <c r="Q9">
        <v>2</v>
      </c>
      <c r="R9">
        <v>11</v>
      </c>
      <c r="S9">
        <v>5</v>
      </c>
      <c r="T9">
        <v>5</v>
      </c>
      <c r="U9">
        <v>6</v>
      </c>
      <c r="V9">
        <v>5</v>
      </c>
      <c r="W9">
        <v>6</v>
      </c>
      <c r="X9">
        <v>10</v>
      </c>
      <c r="Y9">
        <v>6</v>
      </c>
      <c r="Z9">
        <v>3</v>
      </c>
      <c r="AA9">
        <v>10</v>
      </c>
      <c r="AB9">
        <v>8</v>
      </c>
      <c r="AC9">
        <v>13</v>
      </c>
      <c r="AD9">
        <v>4</v>
      </c>
      <c r="AE9">
        <v>8</v>
      </c>
      <c r="AG9">
        <v>8</v>
      </c>
      <c r="AH9">
        <v>15</v>
      </c>
      <c r="AI9">
        <v>4</v>
      </c>
      <c r="AJ9">
        <v>12</v>
      </c>
      <c r="AK9">
        <v>9</v>
      </c>
      <c r="AL9">
        <v>3</v>
      </c>
      <c r="AM9">
        <v>10</v>
      </c>
      <c r="AN9">
        <v>7</v>
      </c>
      <c r="AO9">
        <v>7</v>
      </c>
      <c r="AP9">
        <v>6</v>
      </c>
      <c r="AQ9">
        <v>9</v>
      </c>
      <c r="AR9">
        <v>6</v>
      </c>
      <c r="AS9">
        <v>5</v>
      </c>
      <c r="AT9">
        <v>5</v>
      </c>
      <c r="AU9">
        <v>2</v>
      </c>
      <c r="AV9">
        <v>9</v>
      </c>
      <c r="AW9">
        <v>8</v>
      </c>
      <c r="AX9">
        <v>6</v>
      </c>
      <c r="AY9">
        <v>3</v>
      </c>
      <c r="AZ9">
        <v>10</v>
      </c>
      <c r="BB9">
        <v>11</v>
      </c>
      <c r="BC9">
        <v>2</v>
      </c>
      <c r="BD9">
        <v>2</v>
      </c>
      <c r="BE9">
        <v>12</v>
      </c>
      <c r="BF9">
        <v>11</v>
      </c>
      <c r="BG9">
        <v>3</v>
      </c>
      <c r="BH9">
        <v>11</v>
      </c>
      <c r="BI9">
        <v>3</v>
      </c>
      <c r="BJ9">
        <v>3</v>
      </c>
      <c r="BK9">
        <v>10</v>
      </c>
      <c r="BL9">
        <v>17</v>
      </c>
      <c r="BM9">
        <v>5</v>
      </c>
      <c r="BN9">
        <v>4</v>
      </c>
      <c r="BO9">
        <v>8</v>
      </c>
      <c r="BP9">
        <v>6</v>
      </c>
      <c r="BQ9">
        <v>3</v>
      </c>
      <c r="BR9">
        <v>5</v>
      </c>
      <c r="BS9">
        <v>7</v>
      </c>
      <c r="BT9">
        <v>2</v>
      </c>
      <c r="BU9">
        <v>1</v>
      </c>
      <c r="BW9">
        <v>9</v>
      </c>
      <c r="BX9">
        <v>8</v>
      </c>
      <c r="BY9">
        <v>4</v>
      </c>
      <c r="BZ9">
        <v>6</v>
      </c>
      <c r="CA9">
        <v>7</v>
      </c>
      <c r="CB9">
        <v>8</v>
      </c>
      <c r="CC9">
        <v>11</v>
      </c>
      <c r="CD9">
        <v>5</v>
      </c>
      <c r="CE9">
        <v>13</v>
      </c>
      <c r="CF9">
        <v>11</v>
      </c>
      <c r="CG9">
        <v>13</v>
      </c>
      <c r="CH9">
        <v>11</v>
      </c>
      <c r="CI9">
        <v>17</v>
      </c>
      <c r="CJ9">
        <v>7</v>
      </c>
      <c r="CK9">
        <v>4</v>
      </c>
      <c r="CL9">
        <v>3</v>
      </c>
      <c r="CM9">
        <v>6</v>
      </c>
      <c r="CN9">
        <v>15</v>
      </c>
      <c r="CO9">
        <v>8</v>
      </c>
      <c r="CP9">
        <v>13</v>
      </c>
      <c r="CR9">
        <v>4</v>
      </c>
      <c r="CS9">
        <v>7</v>
      </c>
      <c r="CT9">
        <v>3</v>
      </c>
      <c r="CU9">
        <v>10</v>
      </c>
      <c r="CV9">
        <v>10</v>
      </c>
      <c r="CW9">
        <v>2</v>
      </c>
      <c r="CX9">
        <v>7</v>
      </c>
      <c r="CY9">
        <v>2</v>
      </c>
      <c r="CZ9">
        <v>9</v>
      </c>
      <c r="DA9">
        <v>4</v>
      </c>
      <c r="DB9">
        <v>12</v>
      </c>
      <c r="DC9">
        <f>IF('Tablas auxiliares'!$C$7=1,AVERAGE(B9,W9,AR9,BM9,CH9)+B9/10000,(-1)*(SUM(VLOOKUP(B9,'Tablas auxiliares'!$BG$2:$BH$28,2,FALSE),VLOOKUP(W9,'Tablas auxiliares'!$BG$2:$BH$28,2,FALSE),VLOOKUP(AR9,'Tablas auxiliares'!$BG$2:$BH$28,2,FALSE),VLOOKUP(BM9,'Tablas auxiliares'!$BG$2:$BH$28,2,FALSE),VLOOKUP(CH9,'Tablas auxiliares'!$BG$2:$BH$28,2,FALSE))-B9/100000000))</f>
        <v>-23.474910342093004</v>
      </c>
      <c r="DD9">
        <f>IF('Tablas auxiliares'!$C$7=1,AVERAGE(C9,X9,AS9,BN9,CI9)+C9/10000,(-1)*(SUM(VLOOKUP(C9,'Tablas auxiliares'!$BG$2:$BH$28,2,FALSE),VLOOKUP(X9,'Tablas auxiliares'!$BG$2:$BH$28,2,FALSE),VLOOKUP(AS9,'Tablas auxiliares'!$BG$2:$BH$28,2,FALSE),VLOOKUP(BN9,'Tablas auxiliares'!$BG$2:$BH$28,2,FALSE),VLOOKUP(CI9,'Tablas auxiliares'!$BG$2:$BH$28,2,FALSE))-C9/100000000))</f>
        <v>-18.980538765644848</v>
      </c>
      <c r="DE9">
        <f>IF('Tablas auxiliares'!$C$7=1,AVERAGE(D9,Y9,AT9,BO9,CJ9)+D9/10000,(-1)*(SUM(VLOOKUP(D9,'Tablas auxiliares'!$BG$2:$BH$28,2,FALSE),VLOOKUP(Y9,'Tablas auxiliares'!$BG$2:$BH$28,2,FALSE),VLOOKUP(AT9,'Tablas auxiliares'!$BG$2:$BH$28,2,FALSE),VLOOKUP(BO9,'Tablas auxiliares'!$BG$2:$BH$28,2,FALSE),VLOOKUP(CJ9,'Tablas auxiliares'!$BG$2:$BH$28,2,FALSE))-D9/100000000))</f>
        <v>-27.187954390286805</v>
      </c>
      <c r="DF9">
        <f>IF('Tablas auxiliares'!$C$7=1,AVERAGE(E9,Z9,AU9,BP9,CK9)+E9/10000,(-1)*(SUM(VLOOKUP(E9,'Tablas auxiliares'!$BG$2:$BH$28,2,FALSE),VLOOKUP(Z9,'Tablas auxiliares'!$BG$2:$BH$28,2,FALSE),VLOOKUP(AU9,'Tablas auxiliares'!$BG$2:$BH$28,2,FALSE),VLOOKUP(BP9,'Tablas auxiliares'!$BG$2:$BH$28,2,FALSE),VLOOKUP(CK9,'Tablas auxiliares'!$BG$2:$BH$28,2,FALSE))-E9/100000000))</f>
        <v>-37.763380944265343</v>
      </c>
      <c r="DG9">
        <f>IF('Tablas auxiliares'!$C$7=1,AVERAGE(F9,AA9,AV9,BQ9,CL9)+F9/10000,(-1)*(SUM(VLOOKUP(F9,'Tablas auxiliares'!$BG$2:$BH$28,2,FALSE),VLOOKUP(AA9,'Tablas auxiliares'!$BG$2:$BH$28,2,FALSE),VLOOKUP(AV9,'Tablas auxiliares'!$BG$2:$BH$28,2,FALSE),VLOOKUP(BQ9,'Tablas auxiliares'!$BG$2:$BH$28,2,FALSE),VLOOKUP(CL9,'Tablas auxiliares'!$BG$2:$BH$28,2,FALSE))-F9/100000000))</f>
        <v>-27.993911200323026</v>
      </c>
      <c r="DH9">
        <f>IF('Tablas auxiliares'!$C$7=1,AVERAGE(G9,AB9,AW9,BR9,CM9)+G9/10000,(-1)*(SUM(VLOOKUP(G9,'Tablas auxiliares'!$BG$2:$BH$28,2,FALSE),VLOOKUP(AB9,'Tablas auxiliares'!$BG$2:$BH$28,2,FALSE),VLOOKUP(AW9,'Tablas auxiliares'!$BG$2:$BH$28,2,FALSE),VLOOKUP(BR9,'Tablas auxiliares'!$BG$2:$BH$28,2,FALSE),VLOOKUP(CM9,'Tablas auxiliares'!$BG$2:$BH$28,2,FALSE))-G9/100000000))</f>
        <v>-19.774070732366589</v>
      </c>
      <c r="DI9">
        <f>IF('Tablas auxiliares'!$C$7=1,AVERAGE(H9,AC9,AX9,BS9,CN9)+H9/10000,(-1)*(SUM(VLOOKUP(H9,'Tablas auxiliares'!$BG$2:$BH$28,2,FALSE),VLOOKUP(AC9,'Tablas auxiliares'!$BG$2:$BH$28,2,FALSE),VLOOKUP(AX9,'Tablas auxiliares'!$BG$2:$BH$28,2,FALSE),VLOOKUP(BS9,'Tablas auxiliares'!$BG$2:$BH$28,2,FALSE),VLOOKUP(CN9,'Tablas auxiliares'!$BG$2:$BH$28,2,FALSE))-H9/100000000))</f>
        <v>-11.384888195707839</v>
      </c>
      <c r="DJ9">
        <f>IF('Tablas auxiliares'!$C$7=1,AVERAGE(I9,AD9,AY9,BT9,CO9)+I9/10000,(-1)*(SUM(VLOOKUP(I9,'Tablas auxiliares'!$BG$2:$BH$28,2,FALSE),VLOOKUP(AD9,'Tablas auxiliares'!$BG$2:$BH$28,2,FALSE),VLOOKUP(AY9,'Tablas auxiliares'!$BG$2:$BH$28,2,FALSE),VLOOKUP(BT9,'Tablas auxiliares'!$BG$2:$BH$28,2,FALSE),VLOOKUP(CO9,'Tablas auxiliares'!$BG$2:$BH$28,2,FALSE))-I9/100000000))</f>
        <v>-31.263605973458837</v>
      </c>
      <c r="DK9">
        <f>IF('Tablas auxiliares'!$C$7=1,AVERAGE(J9,AE9,AZ9,BU9,CP9)+J9/10000,(-1)*(SUM(VLOOKUP(J9,'Tablas auxiliares'!$BG$2:$BH$28,2,FALSE),VLOOKUP(AE9,'Tablas auxiliares'!$BG$2:$BH$28,2,FALSE),VLOOKUP(AZ9,'Tablas auxiliares'!$BG$2:$BH$28,2,FALSE),VLOOKUP(BU9,'Tablas auxiliares'!$BG$2:$BH$28,2,FALSE),VLOOKUP(CP9,'Tablas auxiliares'!$BG$2:$BH$28,2,FALSE))-J9/100000000))</f>
        <v>-28.49503671491015</v>
      </c>
      <c r="DM9">
        <f>IF('Tablas auxiliares'!$C$7=1,AVERAGE(L9,AG9,BB9,BW9,CR9)+L9/10000,(-1)*(SUM(VLOOKUP(L9,'Tablas auxiliares'!$BG$2:$BH$28,2,FALSE),VLOOKUP(AG9,'Tablas auxiliares'!$BG$2:$BH$28,2,FALSE),VLOOKUP(BB9,'Tablas auxiliares'!$BG$2:$BH$28,2,FALSE),VLOOKUP(BW9,'Tablas auxiliares'!$BG$2:$BH$28,2,FALSE),VLOOKUP(CR9,'Tablas auxiliares'!$BG$2:$BH$28,2,FALSE))-L9/100000000))</f>
        <v>-15.07353016458859</v>
      </c>
      <c r="DN9">
        <f>IF('Tablas auxiliares'!$C$7=1,AVERAGE(M9,AH9,BC9,BX9,CS9)+M9/10000,(-1)*(SUM(VLOOKUP(M9,'Tablas auxiliares'!$BG$2:$BH$28,2,FALSE),VLOOKUP(AH9,'Tablas auxiliares'!$BG$2:$BH$28,2,FALSE),VLOOKUP(BC9,'Tablas auxiliares'!$BG$2:$BH$28,2,FALSE),VLOOKUP(BX9,'Tablas auxiliares'!$BG$2:$BH$28,2,FALSE),VLOOKUP(CS9,'Tablas auxiliares'!$BG$2:$BH$28,2,FALSE))-M9/100000000))</f>
        <v>-25.980780546198016</v>
      </c>
      <c r="DO9">
        <f>IF('Tablas auxiliares'!$C$7=1,AVERAGE(N9,AI9,BD9,BY9,CT9)+N9/10000,(-1)*(SUM(VLOOKUP(N9,'Tablas auxiliares'!$BG$2:$BH$28,2,FALSE),VLOOKUP(AI9,'Tablas auxiliares'!$BG$2:$BH$28,2,FALSE),VLOOKUP(BD9,'Tablas auxiliares'!$BG$2:$BH$28,2,FALSE),VLOOKUP(BY9,'Tablas auxiliares'!$BG$2:$BH$28,2,FALSE),VLOOKUP(CT9,'Tablas auxiliares'!$BG$2:$BH$28,2,FALSE))-N9/100000000))</f>
        <v>-33.872846458062973</v>
      </c>
      <c r="DP9">
        <f>IF('Tablas auxiliares'!$C$7=1,AVERAGE(O9,AJ9,BE9,BZ9,CU9)+O9/10000,(-1)*(SUM(VLOOKUP(O9,'Tablas auxiliares'!$BG$2:$BH$28,2,FALSE),VLOOKUP(AJ9,'Tablas auxiliares'!$BG$2:$BH$28,2,FALSE),VLOOKUP(BE9,'Tablas auxiliares'!$BG$2:$BH$28,2,FALSE),VLOOKUP(BZ9,'Tablas auxiliares'!$BG$2:$BH$28,2,FALSE),VLOOKUP(CU9,'Tablas auxiliares'!$BG$2:$BH$28,2,FALSE))-O9/100000000))</f>
        <v>-11.950162463883862</v>
      </c>
      <c r="DQ9">
        <f>IF('Tablas auxiliares'!$C$7=1,AVERAGE(P9,AK9,BF9,CA9,CV9)+P9/10000,(-1)*(SUM(VLOOKUP(P9,'Tablas auxiliares'!$BG$2:$BH$28,2,FALSE),VLOOKUP(AK9,'Tablas auxiliares'!$BG$2:$BH$28,2,FALSE),VLOOKUP(BF9,'Tablas auxiliares'!$BG$2:$BH$28,2,FALSE),VLOOKUP(CA9,'Tablas auxiliares'!$BG$2:$BH$28,2,FALSE),VLOOKUP(CV9,'Tablas auxiliares'!$BG$2:$BH$28,2,FALSE))-P9/100000000))</f>
        <v>-12.22240716797093</v>
      </c>
      <c r="DR9">
        <f>IF('Tablas auxiliares'!$C$7=1,AVERAGE(Q9,AL9,BG9,CB9,CW9)+Q9/10000,(-1)*(SUM(VLOOKUP(Q9,'Tablas auxiliares'!$BG$2:$BH$28,2,FALSE),VLOOKUP(AL9,'Tablas auxiliares'!$BG$2:$BH$28,2,FALSE),VLOOKUP(BG9,'Tablas auxiliares'!$BG$2:$BH$28,2,FALSE),VLOOKUP(CB9,'Tablas auxiliares'!$BG$2:$BH$28,2,FALSE),VLOOKUP(CW9,'Tablas auxiliares'!$BG$2:$BH$28,2,FALSE))-Q9/100000000))</f>
        <v>-39.43342015133512</v>
      </c>
      <c r="DS9">
        <f>IF('Tablas auxiliares'!$C$7=1,AVERAGE(R9,AM9,BH9,CC9,CX9)+R9/10000,(-1)*(SUM(VLOOKUP(R9,'Tablas auxiliares'!$BG$2:$BH$28,2,FALSE),VLOOKUP(AM9,'Tablas auxiliares'!$BG$2:$BH$28,2,FALSE),VLOOKUP(BH9,'Tablas auxiliares'!$BG$2:$BH$28,2,FALSE),VLOOKUP(CC9,'Tablas auxiliares'!$BG$2:$BH$28,2,FALSE),VLOOKUP(CX9,'Tablas auxiliares'!$BG$2:$BH$28,2,FALSE))-R9/100000000))</f>
        <v>-11.392687955215973</v>
      </c>
      <c r="DT9">
        <f>IF('Tablas auxiliares'!$C$7=1,AVERAGE(S9,AN9,BI9,CD9,CY9)+S9/10000,(-1)*(SUM(VLOOKUP(S9,'Tablas auxiliares'!$BG$2:$BH$28,2,FALSE),VLOOKUP(AN9,'Tablas auxiliares'!$BG$2:$BH$28,2,FALSE),VLOOKUP(BI9,'Tablas auxiliares'!$BG$2:$BH$28,2,FALSE),VLOOKUP(CD9,'Tablas auxiliares'!$BG$2:$BH$28,2,FALSE),VLOOKUP(CY9,'Tablas auxiliares'!$BG$2:$BH$28,2,FALSE))-S9/100000000))</f>
        <v>-33.19166897790209</v>
      </c>
      <c r="DU9">
        <f>IF('Tablas auxiliares'!$C$7=1,AVERAGE(T9,AO9,BJ9,CE9,CZ9)+T9/10000,(-1)*(SUM(VLOOKUP(T9,'Tablas auxiliares'!$BG$2:$BH$28,2,FALSE),VLOOKUP(AO9,'Tablas auxiliares'!$BG$2:$BH$28,2,FALSE),VLOOKUP(BJ9,'Tablas auxiliares'!$BG$2:$BH$28,2,FALSE),VLOOKUP(CE9,'Tablas auxiliares'!$BG$2:$BH$28,2,FALSE),VLOOKUP(CZ9,'Tablas auxiliares'!$BG$2:$BH$28,2,FALSE))-T9/100000000))</f>
        <v>-21.508115370475853</v>
      </c>
      <c r="DV9">
        <f>IF('Tablas auxiliares'!$C$7=1,AVERAGE(U9,AP9,BK9,CF9,DA9)+U9/10000,(-1)*(SUM(VLOOKUP(U9,'Tablas auxiliares'!$BG$2:$BH$28,2,FALSE),VLOOKUP(AP9,'Tablas auxiliares'!$BG$2:$BH$28,2,FALSE),VLOOKUP(BK9,'Tablas auxiliares'!$BG$2:$BH$28,2,FALSE),VLOOKUP(CF9,'Tablas auxiliares'!$BG$2:$BH$28,2,FALSE),VLOOKUP(DA9,'Tablas auxiliares'!$BG$2:$BH$28,2,FALSE))-U9/100000000))</f>
        <v>-20.033302709379559</v>
      </c>
      <c r="DW9">
        <f>IF('Tablas auxiliares'!$C$7=1,AVERAGE(V9,AQ9,BL9,CG9,DB9)+V9/10000,(-1)*(SUM(VLOOKUP(V9,'Tablas auxiliares'!$BG$2:$BH$28,2,FALSE),VLOOKUP(AQ9,'Tablas auxiliares'!$BG$2:$BH$28,2,FALSE),VLOOKUP(BL9,'Tablas auxiliares'!$BG$2:$BH$28,2,FALSE),VLOOKUP(CG9,'Tablas auxiliares'!$BG$2:$BH$28,2,FALSE),VLOOKUP(DB9,'Tablas auxiliares'!$BG$2:$BH$28,2,FALSE))-V9/100000000))</f>
        <v>-11.522214501871774</v>
      </c>
      <c r="DX9">
        <f>RANK(DC9,DC3:DC20,1)</f>
        <v>5</v>
      </c>
      <c r="DY9">
        <f t="shared" ref="DY9:ER9" si="31">RANK(DD9,DD3:DD20,1)</f>
        <v>8</v>
      </c>
      <c r="DZ9">
        <f t="shared" si="31"/>
        <v>3</v>
      </c>
      <c r="EA9">
        <f t="shared" si="31"/>
        <v>3</v>
      </c>
      <c r="EB9">
        <f t="shared" si="31"/>
        <v>5</v>
      </c>
      <c r="EC9">
        <f t="shared" si="31"/>
        <v>7</v>
      </c>
      <c r="ED9">
        <f t="shared" si="31"/>
        <v>12</v>
      </c>
      <c r="EE9">
        <f t="shared" si="31"/>
        <v>3</v>
      </c>
      <c r="EF9">
        <f t="shared" si="31"/>
        <v>4</v>
      </c>
      <c r="EH9">
        <f t="shared" si="31"/>
        <v>9</v>
      </c>
      <c r="EI9">
        <f t="shared" si="31"/>
        <v>4</v>
      </c>
      <c r="EJ9">
        <f t="shared" si="31"/>
        <v>5</v>
      </c>
      <c r="EK9">
        <f t="shared" si="31"/>
        <v>10</v>
      </c>
      <c r="EL9">
        <f t="shared" si="31"/>
        <v>10</v>
      </c>
      <c r="EM9">
        <f t="shared" si="31"/>
        <v>2</v>
      </c>
      <c r="EN9">
        <f t="shared" si="31"/>
        <v>11</v>
      </c>
      <c r="EO9">
        <f t="shared" si="31"/>
        <v>3</v>
      </c>
      <c r="EP9">
        <f t="shared" si="31"/>
        <v>7</v>
      </c>
      <c r="EQ9">
        <f t="shared" si="31"/>
        <v>7</v>
      </c>
      <c r="ER9">
        <f t="shared" si="31"/>
        <v>13</v>
      </c>
      <c r="ES9">
        <f>VLOOKUP(DX9,'Tablas auxiliares'!$O$2:$Y$28,'Tablas auxiliares'!$C$4+1,FALSE)</f>
        <v>6</v>
      </c>
      <c r="ET9">
        <f>VLOOKUP(DY9,'Tablas auxiliares'!$O$2:$Y$28,'Tablas auxiliares'!$C$4+1,FALSE)</f>
        <v>3</v>
      </c>
      <c r="EU9">
        <f>VLOOKUP(DZ9,'Tablas auxiliares'!$O$2:$Y$28,'Tablas auxiliares'!$C$4+1,FALSE)</f>
        <v>8</v>
      </c>
      <c r="EV9">
        <f>VLOOKUP(EA9,'Tablas auxiliares'!$O$2:$Y$28,'Tablas auxiliares'!$C$4+1,FALSE)</f>
        <v>8</v>
      </c>
      <c r="EW9">
        <f>VLOOKUP(EB9,'Tablas auxiliares'!$O$2:$Y$28,'Tablas auxiliares'!$C$4+1,FALSE)</f>
        <v>6</v>
      </c>
      <c r="EX9">
        <f>VLOOKUP(EC9,'Tablas auxiliares'!$O$2:$Y$28,'Tablas auxiliares'!$C$4+1,FALSE)</f>
        <v>4</v>
      </c>
      <c r="EY9">
        <f>VLOOKUP(ED9,'Tablas auxiliares'!$O$2:$Y$28,'Tablas auxiliares'!$C$4+1,FALSE)</f>
        <v>0</v>
      </c>
      <c r="EZ9">
        <f>VLOOKUP(EE9,'Tablas auxiliares'!$O$2:$Y$28,'Tablas auxiliares'!$C$4+1,FALSE)</f>
        <v>8</v>
      </c>
      <c r="FA9">
        <f>VLOOKUP(EF9,'Tablas auxiliares'!$O$2:$Y$28,'Tablas auxiliares'!$C$4+1,FALSE)</f>
        <v>7</v>
      </c>
      <c r="FC9">
        <f>VLOOKUP(EH9,'Tablas auxiliares'!$O$2:$Y$28,'Tablas auxiliares'!$C$4+1,FALSE)</f>
        <v>2</v>
      </c>
      <c r="FD9">
        <f>VLOOKUP(EI9,'Tablas auxiliares'!$O$2:$Y$28,'Tablas auxiliares'!$C$4+1,FALSE)</f>
        <v>7</v>
      </c>
      <c r="FE9">
        <f>VLOOKUP(EJ9,'Tablas auxiliares'!$O$2:$Y$28,'Tablas auxiliares'!$C$4+1,FALSE)</f>
        <v>6</v>
      </c>
      <c r="FF9">
        <f>VLOOKUP(EK9,'Tablas auxiliares'!$O$2:$Y$28,'Tablas auxiliares'!$C$4+1,FALSE)</f>
        <v>1</v>
      </c>
      <c r="FG9">
        <f>VLOOKUP(EL9,'Tablas auxiliares'!$O$2:$Y$28,'Tablas auxiliares'!$C$4+1,FALSE)</f>
        <v>1</v>
      </c>
      <c r="FH9">
        <f>VLOOKUP(EM9,'Tablas auxiliares'!$O$2:$Y$28,'Tablas auxiliares'!$C$4+1,FALSE)</f>
        <v>10</v>
      </c>
      <c r="FI9">
        <f>VLOOKUP(EN9,'Tablas auxiliares'!$O$2:$Y$28,'Tablas auxiliares'!$C$4+1,FALSE)</f>
        <v>0</v>
      </c>
      <c r="FJ9">
        <f>VLOOKUP(EO9,'Tablas auxiliares'!$O$2:$Y$28,'Tablas auxiliares'!$C$4+1,FALSE)</f>
        <v>8</v>
      </c>
      <c r="FK9">
        <f>VLOOKUP(EP9,'Tablas auxiliares'!$O$2:$Y$28,'Tablas auxiliares'!$C$4+1,FALSE)</f>
        <v>4</v>
      </c>
      <c r="FL9">
        <f>VLOOKUP(EQ9,'Tablas auxiliares'!$O$2:$Y$28,'Tablas auxiliares'!$C$4+1,FALSE)</f>
        <v>4</v>
      </c>
      <c r="FM9">
        <f>VLOOKUP(ER9,'Tablas auxiliares'!$O$2:$Y$28,'Tablas auxiliares'!$C$4+1,FALSE)</f>
        <v>0</v>
      </c>
      <c r="FN9">
        <v>17</v>
      </c>
      <c r="FO9">
        <v>4</v>
      </c>
      <c r="FP9">
        <v>10</v>
      </c>
      <c r="FQ9">
        <v>12</v>
      </c>
      <c r="FR9">
        <v>16</v>
      </c>
      <c r="FS9">
        <v>16</v>
      </c>
      <c r="FT9">
        <v>13</v>
      </c>
      <c r="FU9">
        <v>13</v>
      </c>
      <c r="FV9">
        <v>13</v>
      </c>
      <c r="FX9">
        <v>14</v>
      </c>
      <c r="FY9">
        <v>16</v>
      </c>
      <c r="FZ9">
        <v>14</v>
      </c>
      <c r="GA9">
        <v>13</v>
      </c>
      <c r="GB9">
        <v>13</v>
      </c>
      <c r="GC9">
        <v>14</v>
      </c>
      <c r="GD9">
        <v>14</v>
      </c>
      <c r="GE9">
        <v>11</v>
      </c>
      <c r="GF9">
        <v>13</v>
      </c>
      <c r="GG9">
        <v>12</v>
      </c>
      <c r="GH9">
        <v>15</v>
      </c>
      <c r="GI9">
        <f>VLOOKUP(FN9,'Tablas auxiliares'!$O$2:$Y$28,_xlfn.SINGLE('Tablas auxiliares'!$C$4)+1,FALSE)</f>
        <v>0</v>
      </c>
      <c r="GJ9">
        <f>VLOOKUP(FO9,'Tablas auxiliares'!$O$2:$Y$28,_xlfn.SINGLE('Tablas auxiliares'!$C$4)+1,FALSE)</f>
        <v>7</v>
      </c>
      <c r="GK9">
        <f>VLOOKUP(FP9,'Tablas auxiliares'!$O$2:$Y$28,_xlfn.SINGLE('Tablas auxiliares'!$C$4)+1,FALSE)</f>
        <v>1</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P9">
        <f>VLOOKUP(FU9,'Tablas auxiliares'!$O$2:$Y$28,_xlfn.SINGLE('Tablas auxiliares'!$C$4)+1,FALSE)</f>
        <v>0</v>
      </c>
      <c r="GQ9">
        <f>VLOOKUP(FV9,'Tablas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0</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101</v>
      </c>
      <c r="HE9">
        <f t="shared" si="18"/>
        <v>11.016999999999999</v>
      </c>
      <c r="HF9">
        <f t="shared" si="1"/>
        <v>6.0039999999999996</v>
      </c>
      <c r="HG9">
        <f t="shared" si="1"/>
        <v>6.51</v>
      </c>
      <c r="HH9">
        <f t="shared" si="1"/>
        <v>7.5119999999999996</v>
      </c>
      <c r="HI9">
        <f t="shared" si="1"/>
        <v>10.516</v>
      </c>
      <c r="HJ9">
        <f t="shared" si="1"/>
        <v>11.516</v>
      </c>
      <c r="HK9">
        <f t="shared" si="1"/>
        <v>12.513</v>
      </c>
      <c r="HL9">
        <f t="shared" si="1"/>
        <v>8.0129999999999999</v>
      </c>
      <c r="HM9">
        <f t="shared" si="1"/>
        <v>8.5129999999999999</v>
      </c>
      <c r="HO9">
        <f t="shared" si="1"/>
        <v>11.513999999999999</v>
      </c>
      <c r="HP9">
        <f t="shared" si="1"/>
        <v>10.016</v>
      </c>
      <c r="HQ9">
        <f t="shared" si="1"/>
        <v>9.5139999999999993</v>
      </c>
      <c r="HR9">
        <f t="shared" si="1"/>
        <v>11.513</v>
      </c>
      <c r="HS9">
        <f t="shared" si="1"/>
        <v>11.513</v>
      </c>
      <c r="HT9">
        <f t="shared" si="1"/>
        <v>8.0139999999999993</v>
      </c>
      <c r="HU9">
        <f t="shared" si="1"/>
        <v>12.513999999999999</v>
      </c>
      <c r="HV9">
        <f t="shared" si="1"/>
        <v>7.0110000000000001</v>
      </c>
      <c r="HW9">
        <f t="shared" si="1"/>
        <v>10.013</v>
      </c>
      <c r="HX9">
        <f t="shared" si="1"/>
        <v>9.5120000000000005</v>
      </c>
      <c r="HY9">
        <f t="shared" si="1"/>
        <v>14.015000000000001</v>
      </c>
      <c r="HZ9">
        <f>RANK(HE9,HE3:HE20,1)</f>
        <v>13</v>
      </c>
      <c r="IA9">
        <f t="shared" ref="IA9:IT9" si="32">RANK(HF9,HF3:HF20,1)</f>
        <v>6</v>
      </c>
      <c r="IB9">
        <f t="shared" si="32"/>
        <v>6</v>
      </c>
      <c r="IC9">
        <f t="shared" si="32"/>
        <v>9</v>
      </c>
      <c r="ID9">
        <f t="shared" si="32"/>
        <v>14</v>
      </c>
      <c r="IE9">
        <f t="shared" si="32"/>
        <v>13</v>
      </c>
      <c r="IF9">
        <f t="shared" si="32"/>
        <v>13</v>
      </c>
      <c r="IG9">
        <f t="shared" si="32"/>
        <v>6</v>
      </c>
      <c r="IH9">
        <f t="shared" si="32"/>
        <v>9</v>
      </c>
      <c r="IJ9">
        <f t="shared" si="32"/>
        <v>12</v>
      </c>
      <c r="IK9">
        <f t="shared" si="32"/>
        <v>11</v>
      </c>
      <c r="IL9">
        <f t="shared" si="32"/>
        <v>9</v>
      </c>
      <c r="IM9">
        <f t="shared" si="32"/>
        <v>12</v>
      </c>
      <c r="IN9">
        <f t="shared" si="32"/>
        <v>10</v>
      </c>
      <c r="IO9">
        <f t="shared" si="32"/>
        <v>7</v>
      </c>
      <c r="IP9">
        <f t="shared" si="32"/>
        <v>14</v>
      </c>
      <c r="IQ9">
        <f t="shared" si="32"/>
        <v>6</v>
      </c>
      <c r="IR9">
        <f t="shared" si="32"/>
        <v>12</v>
      </c>
      <c r="IS9">
        <f t="shared" si="32"/>
        <v>10</v>
      </c>
      <c r="IT9">
        <f t="shared" si="32"/>
        <v>16</v>
      </c>
      <c r="IU9">
        <f>VLOOKUP(HZ9,'Tablas auxiliares'!$O$2:$Y$28,_xlfn.SINGLE('Tablas auxiliares'!$C$4)+1,FALSE)</f>
        <v>0</v>
      </c>
      <c r="IV9">
        <f>VLOOKUP(IA9,'Tablas auxiliares'!$O$2:$Y$28,_xlfn.SINGLE('Tablas auxiliares'!$C$4)+1,FALSE)</f>
        <v>5</v>
      </c>
      <c r="IW9">
        <f>VLOOKUP(IB9,'Tablas auxiliares'!$O$2:$Y$28,_xlfn.SINGLE('Tablas auxiliares'!$C$4)+1,FALSE)</f>
        <v>5</v>
      </c>
      <c r="IX9">
        <f>VLOOKUP(IC9,'Tablas auxiliares'!$O$2:$Y$28,_xlfn.SINGLE('Tablas auxiliares'!$C$4)+1,FALSE)</f>
        <v>2</v>
      </c>
      <c r="IY9">
        <f>VLOOKUP(ID9,'Tablas auxiliares'!$O$2:$Y$28,_xlfn.SINGLE('Tablas auxiliares'!$C$4)+1,FALSE)</f>
        <v>0</v>
      </c>
      <c r="IZ9">
        <f>VLOOKUP(IE9,'Tablas auxiliares'!$O$2:$Y$28,_xlfn.SINGLE('Tablas auxiliares'!$C$4)+1,FALSE)</f>
        <v>0</v>
      </c>
      <c r="JA9">
        <f>VLOOKUP(IF9,'Tablas auxiliares'!$O$2:$Y$28,_xlfn.SINGLE('Tablas auxiliares'!$C$4)+1,FALSE)</f>
        <v>0</v>
      </c>
      <c r="JB9">
        <f>VLOOKUP(IG9,'Tablas auxiliares'!$O$2:$Y$28,_xlfn.SINGLE('Tablas auxiliares'!$C$4)+1,FALSE)</f>
        <v>5</v>
      </c>
      <c r="JC9">
        <f>VLOOKUP(IH9,'Tablas auxiliares'!$O$2:$Y$28,_xlfn.SINGLE('Tablas auxiliares'!$C$4)+1,FALSE)</f>
        <v>2</v>
      </c>
      <c r="JE9">
        <f>VLOOKUP(IJ9,'Tablas auxiliares'!$O$2:$Y$28,_xlfn.SINGLE('Tablas auxiliares'!$C$4)+1,FALSE)</f>
        <v>0</v>
      </c>
      <c r="JF9">
        <f>VLOOKUP(IK9,'Tablas auxiliares'!$O$2:$Y$28,_xlfn.SINGLE('Tablas auxiliares'!$C$4)+1,FALSE)</f>
        <v>0</v>
      </c>
      <c r="JG9">
        <f>VLOOKUP(IL9,'Tablas auxiliares'!$O$2:$Y$28,_xlfn.SINGLE('Tablas auxiliares'!$C$4)+1,FALSE)</f>
        <v>2</v>
      </c>
      <c r="JH9">
        <f>VLOOKUP(IM9,'Tablas auxiliares'!$O$2:$Y$28,_xlfn.SINGLE('Tablas auxiliares'!$C$4)+1,FALSE)</f>
        <v>0</v>
      </c>
      <c r="JI9">
        <f>VLOOKUP(IN9,'Tablas auxiliares'!$O$2:$Y$28,_xlfn.SINGLE('Tablas auxiliares'!$C$4)+1,FALSE)</f>
        <v>1</v>
      </c>
      <c r="JJ9">
        <f>VLOOKUP(IO9,'Tablas auxiliares'!$O$2:$Y$28,_xlfn.SINGLE('Tablas auxiliares'!$C$4)+1,FALSE)</f>
        <v>4</v>
      </c>
      <c r="JK9">
        <f>VLOOKUP(IP9,'Tablas auxiliares'!$O$2:$Y$28,_xlfn.SINGLE('Tablas auxiliares'!$C$4)+1,FALSE)</f>
        <v>0</v>
      </c>
      <c r="JL9">
        <f>VLOOKUP(IQ9,'Tablas auxiliares'!$O$2:$Y$28,_xlfn.SINGLE('Tablas auxiliares'!$C$4)+1,FALSE)</f>
        <v>5</v>
      </c>
      <c r="JM9">
        <f>VLOOKUP(IR9,'Tablas auxiliares'!$O$2:$Y$28,_xlfn.SINGLE('Tablas auxiliares'!$C$4)+1,FALSE)</f>
        <v>0</v>
      </c>
      <c r="JN9">
        <f>VLOOKUP(IS9,'Tablas auxiliares'!$O$2:$Y$28,_xlfn.SINGLE('Tablas auxiliares'!$C$4)+1,FALSE)</f>
        <v>1</v>
      </c>
      <c r="JO9">
        <f>VLOOKUP(IT9,'Tablas auxiliares'!$O$2:$Y$28,_xlfn.SINGLE('Tablas auxiliares'!$C$4)+1,FALSE)</f>
        <v>0</v>
      </c>
      <c r="JP9">
        <f t="shared" si="10"/>
        <v>32</v>
      </c>
      <c r="JQ9">
        <v>6</v>
      </c>
      <c r="JR9">
        <v>4</v>
      </c>
      <c r="JS9">
        <v>8</v>
      </c>
      <c r="JT9">
        <v>8</v>
      </c>
      <c r="JU9">
        <v>6</v>
      </c>
      <c r="JV9">
        <v>6</v>
      </c>
      <c r="JW9">
        <v>0</v>
      </c>
      <c r="JX9">
        <v>8</v>
      </c>
      <c r="JY9">
        <v>5</v>
      </c>
      <c r="KA9">
        <v>2</v>
      </c>
      <c r="KB9">
        <v>7</v>
      </c>
      <c r="KC9">
        <v>6</v>
      </c>
      <c r="KD9">
        <v>0</v>
      </c>
      <c r="KE9">
        <v>1</v>
      </c>
      <c r="KF9">
        <v>10</v>
      </c>
      <c r="KG9">
        <v>1</v>
      </c>
      <c r="KH9">
        <v>10</v>
      </c>
      <c r="KI9">
        <v>5</v>
      </c>
      <c r="KJ9">
        <v>5</v>
      </c>
      <c r="KK9">
        <v>0</v>
      </c>
      <c r="KL9">
        <v>0</v>
      </c>
      <c r="KM9">
        <v>7</v>
      </c>
      <c r="KN9">
        <v>1</v>
      </c>
      <c r="KO9">
        <v>0</v>
      </c>
      <c r="KP9">
        <v>0</v>
      </c>
      <c r="KQ9">
        <v>0</v>
      </c>
      <c r="KR9">
        <v>0</v>
      </c>
      <c r="KS9">
        <v>0</v>
      </c>
      <c r="KT9">
        <v>0</v>
      </c>
      <c r="KV9">
        <v>0</v>
      </c>
      <c r="KW9">
        <v>0</v>
      </c>
      <c r="KX9">
        <v>0</v>
      </c>
      <c r="KY9">
        <v>0</v>
      </c>
      <c r="KZ9">
        <v>0</v>
      </c>
      <c r="LA9">
        <v>0</v>
      </c>
      <c r="LB9">
        <v>0</v>
      </c>
      <c r="LC9">
        <v>0</v>
      </c>
      <c r="LD9">
        <v>0</v>
      </c>
      <c r="LE9">
        <v>0</v>
      </c>
      <c r="LF9">
        <v>0</v>
      </c>
      <c r="LG9">
        <f t="shared" si="11"/>
        <v>6</v>
      </c>
      <c r="LH9">
        <f t="shared" si="3"/>
        <v>11.007</v>
      </c>
      <c r="LI9">
        <f t="shared" si="3"/>
        <v>9.0009999999999994</v>
      </c>
      <c r="LJ9">
        <f t="shared" si="3"/>
        <v>8</v>
      </c>
      <c r="LK9">
        <f t="shared" si="3"/>
        <v>6</v>
      </c>
      <c r="LL9">
        <f t="shared" si="3"/>
        <v>6</v>
      </c>
      <c r="LM9">
        <f t="shared" si="3"/>
        <v>0</v>
      </c>
      <c r="LN9">
        <f t="shared" si="3"/>
        <v>8</v>
      </c>
      <c r="LO9">
        <f t="shared" si="3"/>
        <v>5</v>
      </c>
      <c r="LP9">
        <f t="shared" si="3"/>
        <v>0</v>
      </c>
      <c r="LQ9">
        <f t="shared" si="3"/>
        <v>2</v>
      </c>
      <c r="LR9">
        <f t="shared" si="3"/>
        <v>7</v>
      </c>
      <c r="LS9">
        <f t="shared" si="3"/>
        <v>6</v>
      </c>
      <c r="LT9">
        <f t="shared" si="3"/>
        <v>0</v>
      </c>
      <c r="LU9">
        <f t="shared" si="3"/>
        <v>1</v>
      </c>
      <c r="LV9">
        <f t="shared" si="3"/>
        <v>10</v>
      </c>
      <c r="LW9">
        <f t="shared" si="3"/>
        <v>1</v>
      </c>
      <c r="LX9">
        <f t="shared" si="4"/>
        <v>10</v>
      </c>
      <c r="LY9">
        <f t="shared" si="4"/>
        <v>5</v>
      </c>
      <c r="LZ9">
        <f t="shared" si="4"/>
        <v>5</v>
      </c>
      <c r="MA9">
        <f t="shared" si="4"/>
        <v>0</v>
      </c>
      <c r="MB9">
        <f t="shared" ref="MB9:MV9" si="33">RANK(LG9,LG3:LG20,0)</f>
        <v>11</v>
      </c>
      <c r="MC9">
        <f t="shared" si="33"/>
        <v>6</v>
      </c>
      <c r="MD9">
        <f t="shared" si="33"/>
        <v>7</v>
      </c>
      <c r="ME9">
        <f t="shared" si="33"/>
        <v>7</v>
      </c>
      <c r="MF9">
        <f t="shared" si="33"/>
        <v>11</v>
      </c>
      <c r="MG9">
        <f t="shared" si="33"/>
        <v>10</v>
      </c>
      <c r="MH9">
        <f t="shared" si="33"/>
        <v>14</v>
      </c>
      <c r="MI9">
        <f t="shared" si="33"/>
        <v>6</v>
      </c>
      <c r="MJ9">
        <f t="shared" si="33"/>
        <v>10</v>
      </c>
      <c r="MK9">
        <f t="shared" si="33"/>
        <v>13</v>
      </c>
      <c r="ML9">
        <f t="shared" si="33"/>
        <v>12</v>
      </c>
      <c r="MM9">
        <f t="shared" si="33"/>
        <v>9</v>
      </c>
      <c r="MN9">
        <f t="shared" si="33"/>
        <v>9</v>
      </c>
      <c r="MO9">
        <f t="shared" si="33"/>
        <v>13</v>
      </c>
      <c r="MP9">
        <f t="shared" si="33"/>
        <v>12</v>
      </c>
      <c r="MQ9">
        <f t="shared" si="33"/>
        <v>5</v>
      </c>
      <c r="MR9">
        <f t="shared" si="33"/>
        <v>13</v>
      </c>
      <c r="MS9">
        <f t="shared" si="33"/>
        <v>6</v>
      </c>
      <c r="MT9">
        <f t="shared" si="33"/>
        <v>11</v>
      </c>
      <c r="MU9">
        <f t="shared" si="33"/>
        <v>10</v>
      </c>
      <c r="MV9">
        <f t="shared" si="33"/>
        <v>15</v>
      </c>
      <c r="MW9">
        <f>VLOOKUP(MB9,'Tablas auxiliares'!$O$2:$P$28,2,FALSE)</f>
        <v>0</v>
      </c>
      <c r="MX9">
        <f>VLOOKUP(MC9,'Tablas auxiliares'!$O$2:$P$28,2,FALSE)</f>
        <v>5</v>
      </c>
      <c r="MY9">
        <f>VLOOKUP(MD9,'Tablas auxiliares'!$O$2:$P$28,2,FALSE)</f>
        <v>4</v>
      </c>
      <c r="MZ9">
        <f>VLOOKUP(ME9,'Tablas auxiliares'!$O$2:$P$28,2,FALSE)</f>
        <v>4</v>
      </c>
      <c r="NA9">
        <f>VLOOKUP(MF9,'Tablas auxiliares'!$O$2:$P$28,2,FALSE)</f>
        <v>0</v>
      </c>
      <c r="NB9">
        <f>VLOOKUP(MG9,'Tablas auxiliares'!$O$2:$P$28,2,FALSE)</f>
        <v>1</v>
      </c>
      <c r="NC9">
        <f>VLOOKUP(MH9,'Tablas auxiliares'!$O$2:$P$28,2,FALSE)</f>
        <v>0</v>
      </c>
      <c r="ND9">
        <f>VLOOKUP(MI9,'Tablas auxiliares'!$O$2:$P$28,2,FALSE)</f>
        <v>5</v>
      </c>
      <c r="NE9">
        <f>VLOOKUP(MJ9,'Tablas auxiliares'!$O$2:$P$28,2,FALSE)</f>
        <v>1</v>
      </c>
      <c r="NF9">
        <f>VLOOKUP(MK9,'Tablas auxiliares'!$O$2:$P$28,2,FALSE)</f>
        <v>0</v>
      </c>
      <c r="NG9">
        <f>VLOOKUP(ML9,'Tablas auxiliares'!$O$2:$P$28,2,FALSE)</f>
        <v>0</v>
      </c>
      <c r="NH9">
        <f>VLOOKUP(MM9,'Tablas auxiliares'!$O$2:$P$28,2,FALSE)</f>
        <v>2</v>
      </c>
      <c r="NI9">
        <f>VLOOKUP(MN9,'Tablas auxiliares'!$O$2:$P$28,2,FALSE)</f>
        <v>2</v>
      </c>
      <c r="NJ9">
        <f>VLOOKUP(MO9,'Tablas auxiliares'!$O$2:$P$28,2,FALSE)</f>
        <v>0</v>
      </c>
      <c r="NK9">
        <f>VLOOKUP(MP9,'Tablas auxiliares'!$O$2:$P$28,2,FALSE)</f>
        <v>0</v>
      </c>
      <c r="NL9">
        <f>VLOOKUP(MQ9,'Tablas auxiliares'!$O$2:$P$28,2,FALSE)</f>
        <v>6</v>
      </c>
      <c r="NM9">
        <f>VLOOKUP(MR9,'Tablas auxiliares'!$O$2:$P$28,2,FALSE)</f>
        <v>0</v>
      </c>
      <c r="NN9">
        <f>VLOOKUP(MS9,'Tablas auxiliares'!$O$2:$P$28,2,FALSE)</f>
        <v>5</v>
      </c>
      <c r="NO9">
        <f>VLOOKUP(MT9,'Tablas auxiliares'!$O$2:$P$28,2,FALSE)</f>
        <v>0</v>
      </c>
      <c r="NP9">
        <f>VLOOKUP(MU9,'Tablas auxiliares'!$O$2:$P$28,2,FALSE)</f>
        <v>1</v>
      </c>
      <c r="NQ9">
        <f>VLOOKUP(MV9,'Tablas auxiliares'!$O$2:$P$28,2,FALSE)</f>
        <v>0</v>
      </c>
      <c r="NR9">
        <f t="shared" si="13"/>
        <v>36</v>
      </c>
      <c r="NT9">
        <f t="shared" si="14"/>
        <v>36.001899999999999</v>
      </c>
      <c r="NU9">
        <f t="shared" si="15"/>
        <v>32.001899999999999</v>
      </c>
      <c r="NV9">
        <f t="shared" si="16"/>
        <v>101.00190000000001</v>
      </c>
      <c r="NW9">
        <f>IF('Tablas auxiliares'!$C$3=1,NT9,IF('Tablas auxiliares'!$C$3=2,NU9,NV9))</f>
        <v>101.00190000000001</v>
      </c>
      <c r="NX9" t="s">
        <v>8</v>
      </c>
      <c r="NZ9">
        <v>7</v>
      </c>
      <c r="OA9">
        <f t="shared" si="6"/>
        <v>174.00149999999999</v>
      </c>
      <c r="OB9" t="str">
        <f t="shared" si="7"/>
        <v>Países Bajos</v>
      </c>
    </row>
    <row r="10" spans="1:392" x14ac:dyDescent="0.25">
      <c r="A10" t="s">
        <v>45</v>
      </c>
      <c r="B10">
        <v>5</v>
      </c>
      <c r="C10">
        <v>10</v>
      </c>
      <c r="D10">
        <v>9</v>
      </c>
      <c r="E10">
        <v>9</v>
      </c>
      <c r="F10">
        <v>17</v>
      </c>
      <c r="G10">
        <v>6</v>
      </c>
      <c r="H10">
        <v>16</v>
      </c>
      <c r="I10">
        <v>3</v>
      </c>
      <c r="J10">
        <v>7</v>
      </c>
      <c r="K10">
        <v>6</v>
      </c>
      <c r="M10">
        <v>12</v>
      </c>
      <c r="N10">
        <v>17</v>
      </c>
      <c r="O10">
        <v>6</v>
      </c>
      <c r="P10">
        <v>17</v>
      </c>
      <c r="Q10">
        <v>1</v>
      </c>
      <c r="R10">
        <v>1</v>
      </c>
      <c r="S10">
        <v>1</v>
      </c>
      <c r="T10">
        <v>12</v>
      </c>
      <c r="U10">
        <v>17</v>
      </c>
      <c r="V10">
        <v>14</v>
      </c>
      <c r="W10">
        <v>11</v>
      </c>
      <c r="X10">
        <v>2</v>
      </c>
      <c r="Y10">
        <v>15</v>
      </c>
      <c r="Z10">
        <v>7</v>
      </c>
      <c r="AA10">
        <v>18</v>
      </c>
      <c r="AB10">
        <v>11</v>
      </c>
      <c r="AC10">
        <v>12</v>
      </c>
      <c r="AD10">
        <v>10</v>
      </c>
      <c r="AE10">
        <v>7</v>
      </c>
      <c r="AF10">
        <v>16</v>
      </c>
      <c r="AH10">
        <v>8</v>
      </c>
      <c r="AI10">
        <v>14</v>
      </c>
      <c r="AJ10">
        <v>4</v>
      </c>
      <c r="AK10">
        <v>14</v>
      </c>
      <c r="AL10">
        <v>1</v>
      </c>
      <c r="AM10">
        <v>3</v>
      </c>
      <c r="AN10">
        <v>6</v>
      </c>
      <c r="AO10">
        <v>16</v>
      </c>
      <c r="AP10">
        <v>9</v>
      </c>
      <c r="AQ10">
        <v>15</v>
      </c>
      <c r="AR10">
        <v>8</v>
      </c>
      <c r="AS10">
        <v>4</v>
      </c>
      <c r="AT10">
        <v>4</v>
      </c>
      <c r="AU10">
        <v>3</v>
      </c>
      <c r="AV10">
        <v>12</v>
      </c>
      <c r="AW10">
        <v>14</v>
      </c>
      <c r="AX10">
        <v>8</v>
      </c>
      <c r="AY10">
        <v>5</v>
      </c>
      <c r="AZ10">
        <v>7</v>
      </c>
      <c r="BA10">
        <v>6</v>
      </c>
      <c r="BC10">
        <v>15</v>
      </c>
      <c r="BD10">
        <v>15</v>
      </c>
      <c r="BE10">
        <v>17</v>
      </c>
      <c r="BF10">
        <v>17</v>
      </c>
      <c r="BG10">
        <v>1</v>
      </c>
      <c r="BH10">
        <v>1</v>
      </c>
      <c r="BI10">
        <v>1</v>
      </c>
      <c r="BJ10">
        <v>16</v>
      </c>
      <c r="BK10">
        <v>12</v>
      </c>
      <c r="BL10">
        <v>5</v>
      </c>
      <c r="BM10">
        <v>12</v>
      </c>
      <c r="BN10">
        <v>2</v>
      </c>
      <c r="BO10">
        <v>7</v>
      </c>
      <c r="BP10">
        <v>5</v>
      </c>
      <c r="BQ10">
        <v>13</v>
      </c>
      <c r="BR10">
        <v>8</v>
      </c>
      <c r="BS10">
        <v>12</v>
      </c>
      <c r="BT10">
        <v>8</v>
      </c>
      <c r="BU10">
        <v>7</v>
      </c>
      <c r="BV10">
        <v>14</v>
      </c>
      <c r="BX10">
        <v>1</v>
      </c>
      <c r="BY10">
        <v>16</v>
      </c>
      <c r="BZ10">
        <v>5</v>
      </c>
      <c r="CA10">
        <v>17</v>
      </c>
      <c r="CB10">
        <v>1</v>
      </c>
      <c r="CC10">
        <v>1</v>
      </c>
      <c r="CD10">
        <v>12</v>
      </c>
      <c r="CE10">
        <v>14</v>
      </c>
      <c r="CF10">
        <v>4</v>
      </c>
      <c r="CG10">
        <v>14</v>
      </c>
      <c r="CH10">
        <v>4</v>
      </c>
      <c r="CI10">
        <v>4</v>
      </c>
      <c r="CJ10">
        <v>10</v>
      </c>
      <c r="CK10">
        <v>6</v>
      </c>
      <c r="CL10">
        <v>5</v>
      </c>
      <c r="CM10">
        <v>5</v>
      </c>
      <c r="CN10">
        <v>14</v>
      </c>
      <c r="CO10">
        <v>17</v>
      </c>
      <c r="CP10">
        <v>2</v>
      </c>
      <c r="CQ10">
        <v>3</v>
      </c>
      <c r="CS10">
        <v>5</v>
      </c>
      <c r="CT10">
        <v>8</v>
      </c>
      <c r="CU10">
        <v>9</v>
      </c>
      <c r="CV10">
        <v>16</v>
      </c>
      <c r="CW10">
        <v>1</v>
      </c>
      <c r="CX10">
        <v>1</v>
      </c>
      <c r="CY10">
        <v>3</v>
      </c>
      <c r="CZ10">
        <v>6</v>
      </c>
      <c r="DA10">
        <v>5</v>
      </c>
      <c r="DB10">
        <v>15</v>
      </c>
      <c r="DC10">
        <f>IF('Tablas auxiliares'!$C$7=1,AVERAGE(B10,W10,AR10,BM10,CH10)+B10/10000,(-1)*(SUM(VLOOKUP(B10,'Tablas auxiliares'!$BG$2:$BH$28,2,FALSE),VLOOKUP(W10,'Tablas auxiliares'!$BG$2:$BH$28,2,FALSE),VLOOKUP(AR10,'Tablas auxiliares'!$BG$2:$BH$28,2,FALSE),VLOOKUP(BM10,'Tablas auxiliares'!$BG$2:$BH$28,2,FALSE),VLOOKUP(CH10,'Tablas auxiliares'!$BG$2:$BH$28,2,FALSE))-B10/100000000))</f>
        <v>-18.851098534592321</v>
      </c>
      <c r="DD10">
        <f>IF('Tablas auxiliares'!$C$7=1,AVERAGE(C10,X10,AS10,BN10,CI10)+C10/10000,(-1)*(SUM(VLOOKUP(C10,'Tablas auxiliares'!$BG$2:$BH$28,2,FALSE),VLOOKUP(X10,'Tablas auxiliares'!$BG$2:$BH$28,2,FALSE),VLOOKUP(AS10,'Tablas auxiliares'!$BG$2:$BH$28,2,FALSE),VLOOKUP(BN10,'Tablas auxiliares'!$BG$2:$BH$28,2,FALSE),VLOOKUP(CI10,'Tablas auxiliares'!$BG$2:$BH$28,2,FALSE))-C10/100000000))</f>
        <v>-35.590019154835048</v>
      </c>
      <c r="DE10">
        <f>IF('Tablas auxiliares'!$C$7=1,AVERAGE(D10,Y10,AT10,BO10,CJ10)+D10/10000,(-1)*(SUM(VLOOKUP(D10,'Tablas auxiliares'!$BG$2:$BH$28,2,FALSE),VLOOKUP(Y10,'Tablas auxiliares'!$BG$2:$BH$28,2,FALSE),VLOOKUP(AT10,'Tablas auxiliares'!$BG$2:$BH$28,2,FALSE),VLOOKUP(BO10,'Tablas auxiliares'!$BG$2:$BH$28,2,FALSE),VLOOKUP(CJ10,'Tablas auxiliares'!$BG$2:$BH$28,2,FALSE))-D10/100000000))</f>
        <v>-16.258444251957997</v>
      </c>
      <c r="DF10">
        <f>IF('Tablas auxiliares'!$C$7=1,AVERAGE(E10,Z10,AU10,BP10,CK10)+E10/10000,(-1)*(SUM(VLOOKUP(E10,'Tablas auxiliares'!$BG$2:$BH$28,2,FALSE),VLOOKUP(Z10,'Tablas auxiliares'!$BG$2:$BH$28,2,FALSE),VLOOKUP(AU10,'Tablas auxiliares'!$BG$2:$BH$28,2,FALSE),VLOOKUP(BP10,'Tablas auxiliares'!$BG$2:$BH$28,2,FALSE),VLOOKUP(CK10,'Tablas auxiliares'!$BG$2:$BH$28,2,FALSE))-E10/100000000))</f>
        <v>-24.921597131343418</v>
      </c>
      <c r="DG10">
        <f>IF('Tablas auxiliares'!$C$7=1,AVERAGE(F10,AA10,AV10,BQ10,CL10)+F10/10000,(-1)*(SUM(VLOOKUP(F10,'Tablas auxiliares'!$BG$2:$BH$28,2,FALSE),VLOOKUP(AA10,'Tablas auxiliares'!$BG$2:$BH$28,2,FALSE),VLOOKUP(AV10,'Tablas auxiliares'!$BG$2:$BH$28,2,FALSE),VLOOKUP(BQ10,'Tablas auxiliares'!$BG$2:$BH$28,2,FALSE),VLOOKUP(CL10,'Tablas auxiliares'!$BG$2:$BH$28,2,FALSE))-F10/100000000))</f>
        <v>-9.3723617239059838</v>
      </c>
      <c r="DH10">
        <f>IF('Tablas auxiliares'!$C$7=1,AVERAGE(G10,AB10,AW10,BR10,CM10)+G10/10000,(-1)*(SUM(VLOOKUP(G10,'Tablas auxiliares'!$BG$2:$BH$28,2,FALSE),VLOOKUP(AB10,'Tablas auxiliares'!$BG$2:$BH$28,2,FALSE),VLOOKUP(AW10,'Tablas auxiliares'!$BG$2:$BH$28,2,FALSE),VLOOKUP(BR10,'Tablas auxiliares'!$BG$2:$BH$28,2,FALSE),VLOOKUP(CM10,'Tablas auxiliares'!$BG$2:$BH$28,2,FALSE))-G10/100000000))</f>
        <v>-16.236458219861209</v>
      </c>
      <c r="DI10">
        <f>IF('Tablas auxiliares'!$C$7=1,AVERAGE(H10,AC10,AX10,BS10,CN10)+H10/10000,(-1)*(SUM(VLOOKUP(H10,'Tablas auxiliares'!$BG$2:$BH$28,2,FALSE),VLOOKUP(AC10,'Tablas auxiliares'!$BG$2:$BH$28,2,FALSE),VLOOKUP(AX10,'Tablas auxiliares'!$BG$2:$BH$28,2,FALSE),VLOOKUP(BS10,'Tablas auxiliares'!$BG$2:$BH$28,2,FALSE),VLOOKUP(CN10,'Tablas auxiliares'!$BG$2:$BH$28,2,FALSE))-H10/100000000))</f>
        <v>-7.8513683937336411</v>
      </c>
      <c r="DJ10">
        <f>IF('Tablas auxiliares'!$C$7=1,AVERAGE(I10,AD10,AY10,BT10,CO10)+I10/10000,(-1)*(SUM(VLOOKUP(I10,'Tablas auxiliares'!$BG$2:$BH$28,2,FALSE),VLOOKUP(AD10,'Tablas auxiliares'!$BG$2:$BH$28,2,FALSE),VLOOKUP(AY10,'Tablas auxiliares'!$BG$2:$BH$28,2,FALSE),VLOOKUP(BT10,'Tablas auxiliares'!$BG$2:$BH$28,2,FALSE),VLOOKUP(CO10,'Tablas auxiliares'!$BG$2:$BH$28,2,FALSE))-I10/100000000))</f>
        <v>-19.736469325600915</v>
      </c>
      <c r="DK10">
        <f>IF('Tablas auxiliares'!$C$7=1,AVERAGE(J10,AE10,AZ10,BU10,CP10)+J10/10000,(-1)*(SUM(VLOOKUP(J10,'Tablas auxiliares'!$BG$2:$BH$28,2,FALSE),VLOOKUP(AE10,'Tablas auxiliares'!$BG$2:$BH$28,2,FALSE),VLOOKUP(AZ10,'Tablas auxiliares'!$BG$2:$BH$28,2,FALSE),VLOOKUP(BU10,'Tablas auxiliares'!$BG$2:$BH$28,2,FALSE),VLOOKUP(CP10,'Tablas auxiliares'!$BG$2:$BH$28,2,FALSE))-J10/100000000))</f>
        <v>-25.274822584502935</v>
      </c>
      <c r="DL10">
        <f>IF('Tablas auxiliares'!$C$7=1,AVERAGE(K10,AF10,BA10,BV10,CQ10)+K10/10000,(-1)*(SUM(VLOOKUP(K10,'Tablas auxiliares'!$BG$2:$BH$28,2,FALSE),VLOOKUP(AF10,'Tablas auxiliares'!$BG$2:$BH$28,2,FALSE),VLOOKUP(BA10,'Tablas auxiliares'!$BG$2:$BH$28,2,FALSE),VLOOKUP(BV10,'Tablas auxiliares'!$BG$2:$BH$28,2,FALSE),VLOOKUP(CQ10,'Tablas auxiliares'!$BG$2:$BH$28,2,FALSE))-K10/100000000))</f>
        <v>-19.197271571973136</v>
      </c>
      <c r="DN10">
        <f>IF('Tablas auxiliares'!$C$7=1,AVERAGE(M10,AH10,BC10,BX10,CS10)+M10/10000,(-1)*(SUM(VLOOKUP(M10,'Tablas auxiliares'!$BG$2:$BH$28,2,FALSE),VLOOKUP(AH10,'Tablas auxiliares'!$BG$2:$BH$28,2,FALSE),VLOOKUP(BC10,'Tablas auxiliares'!$BG$2:$BH$28,2,FALSE),VLOOKUP(BX10,'Tablas auxiliares'!$BG$2:$BH$28,2,FALSE),VLOOKUP(CS10,'Tablas auxiliares'!$BG$2:$BH$28,2,FALSE))-M10/100000000))</f>
        <v>-23.10934843046212</v>
      </c>
      <c r="DO10">
        <f>IF('Tablas auxiliares'!$C$7=1,AVERAGE(N10,AI10,BD10,BY10,CT10)+N10/10000,(-1)*(SUM(VLOOKUP(N10,'Tablas auxiliares'!$BG$2:$BH$28,2,FALSE),VLOOKUP(AI10,'Tablas auxiliares'!$BG$2:$BH$28,2,FALSE),VLOOKUP(BD10,'Tablas auxiliares'!$BG$2:$BH$28,2,FALSE),VLOOKUP(BY10,'Tablas auxiliares'!$BG$2:$BH$28,2,FALSE),VLOOKUP(CT10,'Tablas auxiliares'!$BG$2:$BH$28,2,FALSE))-N10/100000000))</f>
        <v>-6.29627445898097</v>
      </c>
      <c r="DP10">
        <f>IF('Tablas auxiliares'!$C$7=1,AVERAGE(O10,AJ10,BE10,BZ10,CU10)+O10/10000,(-1)*(SUM(VLOOKUP(O10,'Tablas auxiliares'!$BG$2:$BH$28,2,FALSE),VLOOKUP(AJ10,'Tablas auxiliares'!$BG$2:$BH$28,2,FALSE),VLOOKUP(BE10,'Tablas auxiliares'!$BG$2:$BH$28,2,FALSE),VLOOKUP(BZ10,'Tablas auxiliares'!$BG$2:$BH$28,2,FALSE),VLOOKUP(CU10,'Tablas auxiliares'!$BG$2:$BH$28,2,FALSE))-O10/100000000))</f>
        <v>-20.237755927324326</v>
      </c>
      <c r="DQ10">
        <f>IF('Tablas auxiliares'!$C$7=1,AVERAGE(P10,AK10,BF10,CA10,CV10)+P10/10000,(-1)*(SUM(VLOOKUP(P10,'Tablas auxiliares'!$BG$2:$BH$28,2,FALSE),VLOOKUP(AK10,'Tablas auxiliares'!$BG$2:$BH$28,2,FALSE),VLOOKUP(BF10,'Tablas auxiliares'!$BG$2:$BH$28,2,FALSE),VLOOKUP(CA10,'Tablas auxiliares'!$BG$2:$BH$28,2,FALSE),VLOOKUP(CV10,'Tablas auxiliares'!$BG$2:$BH$28,2,FALSE))-P10/100000000))</f>
        <v>-3.4312060103079793</v>
      </c>
      <c r="DR10">
        <f>IF('Tablas auxiliares'!$C$7=1,AVERAGE(Q10,AL10,BG10,CB10,CW10)+Q10/10000,(-1)*(SUM(VLOOKUP(Q10,'Tablas auxiliares'!$BG$2:$BH$28,2,FALSE),VLOOKUP(AL10,'Tablas auxiliares'!$BG$2:$BH$28,2,FALSE),VLOOKUP(BG10,'Tablas auxiliares'!$BG$2:$BH$28,2,FALSE),VLOOKUP(CB10,'Tablas auxiliares'!$BG$2:$BH$28,2,FALSE),VLOOKUP(CW10,'Tablas auxiliares'!$BG$2:$BH$28,2,FALSE))-Q10/100000000))</f>
        <v>-59.999999989999999</v>
      </c>
      <c r="DS10">
        <f>IF('Tablas auxiliares'!$C$7=1,AVERAGE(R10,AM10,BH10,CC10,CX10)+R10/10000,(-1)*(SUM(VLOOKUP(R10,'Tablas auxiliares'!$BG$2:$BH$28,2,FALSE),VLOOKUP(AM10,'Tablas auxiliares'!$BG$2:$BH$28,2,FALSE),VLOOKUP(BH10,'Tablas auxiliares'!$BG$2:$BH$28,2,FALSE),VLOOKUP(CC10,'Tablas auxiliares'!$BG$2:$BH$28,2,FALSE),VLOOKUP(CX10,'Tablas auxiliares'!$BG$2:$BH$28,2,FALSE))-R10/100000000))</f>
        <v>-56.206336900548273</v>
      </c>
      <c r="DT10">
        <f>IF('Tablas auxiliares'!$C$7=1,AVERAGE(S10,AN10,BI10,CD10,CY10)+S10/10000,(-1)*(SUM(VLOOKUP(S10,'Tablas auxiliares'!$BG$2:$BH$28,2,FALSE),VLOOKUP(AN10,'Tablas auxiliares'!$BG$2:$BH$28,2,FALSE),VLOOKUP(BI10,'Tablas auxiliares'!$BG$2:$BH$28,2,FALSE),VLOOKUP(CD10,'Tablas auxiliares'!$BG$2:$BH$28,2,FALSE),VLOOKUP(CY10,'Tablas auxiliares'!$BG$2:$BH$28,2,FALSE))-S10/100000000))</f>
        <v>-38.331474811811738</v>
      </c>
      <c r="DU10">
        <f>IF('Tablas auxiliares'!$C$7=1,AVERAGE(T10,AO10,BJ10,CE10,CZ10)+T10/10000,(-1)*(SUM(VLOOKUP(T10,'Tablas auxiliares'!$BG$2:$BH$28,2,FALSE),VLOOKUP(AO10,'Tablas auxiliares'!$BG$2:$BH$28,2,FALSE),VLOOKUP(BJ10,'Tablas auxiliares'!$BG$2:$BH$28,2,FALSE),VLOOKUP(CE10,'Tablas auxiliares'!$BG$2:$BH$28,2,FALSE),VLOOKUP(CZ10,'Tablas auxiliares'!$BG$2:$BH$28,2,FALSE))-T10/100000000))</f>
        <v>-8.5284198002783729</v>
      </c>
      <c r="DV10">
        <f>IF('Tablas auxiliares'!$C$7=1,AVERAGE(U10,AP10,BK10,CF10,DA10)+U10/10000,(-1)*(SUM(VLOOKUP(U10,'Tablas auxiliares'!$BG$2:$BH$28,2,FALSE),VLOOKUP(AP10,'Tablas auxiliares'!$BG$2:$BH$28,2,FALSE),VLOOKUP(BK10,'Tablas auxiliares'!$BG$2:$BH$28,2,FALSE),VLOOKUP(CF10,'Tablas auxiliares'!$BG$2:$BH$28,2,FALSE),VLOOKUP(DA10,'Tablas auxiliares'!$BG$2:$BH$28,2,FALSE))-U10/100000000))</f>
        <v>-17.08110916567977</v>
      </c>
      <c r="DW10">
        <f>IF('Tablas auxiliares'!$C$7=1,AVERAGE(V10,AQ10,BL10,CG10,DB10)+V10/10000,(-1)*(SUM(VLOOKUP(V10,'Tablas auxiliares'!$BG$2:$BH$28,2,FALSE),VLOOKUP(AQ10,'Tablas auxiliares'!$BG$2:$BH$28,2,FALSE),VLOOKUP(BL10,'Tablas auxiliares'!$BG$2:$BH$28,2,FALSE),VLOOKUP(CG10,'Tablas auxiliares'!$BG$2:$BH$28,2,FALSE),VLOOKUP(DB10,'Tablas auxiliares'!$BG$2:$BH$28,2,FALSE))-V10/100000000))</f>
        <v>-9.320790922028193</v>
      </c>
      <c r="DX10">
        <f>RANK(DC10,DC3:DC20,1)</f>
        <v>7</v>
      </c>
      <c r="DY10">
        <f t="shared" ref="DY10:ER10" si="34">RANK(DD10,DD3:DD20,1)</f>
        <v>2</v>
      </c>
      <c r="DZ10">
        <f t="shared" si="34"/>
        <v>9</v>
      </c>
      <c r="EA10">
        <f t="shared" si="34"/>
        <v>6</v>
      </c>
      <c r="EB10">
        <f t="shared" si="34"/>
        <v>13</v>
      </c>
      <c r="EC10">
        <f t="shared" si="34"/>
        <v>8</v>
      </c>
      <c r="ED10">
        <f t="shared" si="34"/>
        <v>15</v>
      </c>
      <c r="EE10">
        <f t="shared" si="34"/>
        <v>7</v>
      </c>
      <c r="EF10">
        <f t="shared" si="34"/>
        <v>5</v>
      </c>
      <c r="EG10">
        <f t="shared" si="34"/>
        <v>7</v>
      </c>
      <c r="EI10">
        <f t="shared" si="34"/>
        <v>6</v>
      </c>
      <c r="EJ10">
        <f t="shared" si="34"/>
        <v>16</v>
      </c>
      <c r="EK10">
        <f t="shared" si="34"/>
        <v>8</v>
      </c>
      <c r="EL10">
        <f t="shared" si="34"/>
        <v>17</v>
      </c>
      <c r="EM10">
        <f t="shared" si="34"/>
        <v>1</v>
      </c>
      <c r="EN10">
        <f t="shared" si="34"/>
        <v>1</v>
      </c>
      <c r="EO10">
        <f t="shared" si="34"/>
        <v>2</v>
      </c>
      <c r="EP10">
        <f t="shared" si="34"/>
        <v>13</v>
      </c>
      <c r="EQ10">
        <f t="shared" si="34"/>
        <v>9</v>
      </c>
      <c r="ER10">
        <f t="shared" si="34"/>
        <v>14</v>
      </c>
      <c r="ES10">
        <f>VLOOKUP(DX10,'Tablas auxiliares'!$O$2:$Y$28,'Tablas auxiliares'!$C$4+1,FALSE)</f>
        <v>4</v>
      </c>
      <c r="ET10">
        <f>VLOOKUP(DY10,'Tablas auxiliares'!$O$2:$Y$28,'Tablas auxiliares'!$C$4+1,FALSE)</f>
        <v>10</v>
      </c>
      <c r="EU10">
        <f>VLOOKUP(DZ10,'Tablas auxiliares'!$O$2:$Y$28,'Tablas auxiliares'!$C$4+1,FALSE)</f>
        <v>2</v>
      </c>
      <c r="EV10">
        <f>VLOOKUP(EA10,'Tablas auxiliares'!$O$2:$Y$28,'Tablas auxiliares'!$C$4+1,FALSE)</f>
        <v>5</v>
      </c>
      <c r="EW10">
        <f>VLOOKUP(EB10,'Tablas auxiliares'!$O$2:$Y$28,'Tablas auxiliares'!$C$4+1,FALSE)</f>
        <v>0</v>
      </c>
      <c r="EX10">
        <f>VLOOKUP(EC10,'Tablas auxiliares'!$O$2:$Y$28,'Tablas auxiliares'!$C$4+1,FALSE)</f>
        <v>3</v>
      </c>
      <c r="EY10">
        <f>VLOOKUP(ED10,'Tablas auxiliares'!$O$2:$Y$28,'Tablas auxiliares'!$C$4+1,FALSE)</f>
        <v>0</v>
      </c>
      <c r="EZ10">
        <f>VLOOKUP(EE10,'Tablas auxiliares'!$O$2:$Y$28,'Tablas auxiliares'!$C$4+1,FALSE)</f>
        <v>4</v>
      </c>
      <c r="FA10">
        <f>VLOOKUP(EF10,'Tablas auxiliares'!$O$2:$Y$28,'Tablas auxiliares'!$C$4+1,FALSE)</f>
        <v>6</v>
      </c>
      <c r="FB10">
        <f>VLOOKUP(EG10,'Tablas auxiliares'!$O$2:$Y$28,'Tablas auxiliares'!$C$4+1,FALSE)</f>
        <v>4</v>
      </c>
      <c r="FD10">
        <f>VLOOKUP(EI10,'Tablas auxiliares'!$O$2:$Y$28,'Tablas auxiliares'!$C$4+1,FALSE)</f>
        <v>5</v>
      </c>
      <c r="FE10">
        <f>VLOOKUP(EJ10,'Tablas auxiliares'!$O$2:$Y$28,'Tablas auxiliares'!$C$4+1,FALSE)</f>
        <v>0</v>
      </c>
      <c r="FF10">
        <f>VLOOKUP(EK10,'Tablas auxiliares'!$O$2:$Y$28,'Tablas auxiliares'!$C$4+1,FALSE)</f>
        <v>3</v>
      </c>
      <c r="FG10">
        <f>VLOOKUP(EL10,'Tablas auxiliares'!$O$2:$Y$28,'Tablas auxiliares'!$C$4+1,FALSE)</f>
        <v>0</v>
      </c>
      <c r="FH10">
        <f>VLOOKUP(EM10,'Tablas auxiliares'!$O$2:$Y$28,'Tablas auxiliares'!$C$4+1,FALSE)</f>
        <v>12</v>
      </c>
      <c r="FI10">
        <f>VLOOKUP(EN10,'Tablas auxiliares'!$O$2:$Y$28,'Tablas auxiliares'!$C$4+1,FALSE)</f>
        <v>12</v>
      </c>
      <c r="FJ10">
        <f>VLOOKUP(EO10,'Tablas auxiliares'!$O$2:$Y$28,'Tablas auxiliares'!$C$4+1,FALSE)</f>
        <v>10</v>
      </c>
      <c r="FK10">
        <f>VLOOKUP(EP10,'Tablas auxiliares'!$O$2:$Y$28,'Tablas auxiliares'!$C$4+1,FALSE)</f>
        <v>0</v>
      </c>
      <c r="FL10">
        <f>VLOOKUP(EQ10,'Tablas auxiliares'!$O$2:$Y$28,'Tablas auxiliares'!$C$4+1,FALSE)</f>
        <v>2</v>
      </c>
      <c r="FM10">
        <f>VLOOKUP(ER10,'Tablas auxiliares'!$O$2:$Y$28,'Tablas auxiliares'!$C$4+1,FALSE)</f>
        <v>0</v>
      </c>
      <c r="FN10">
        <v>6</v>
      </c>
      <c r="FO10">
        <v>2</v>
      </c>
      <c r="FP10">
        <v>5</v>
      </c>
      <c r="FQ10">
        <v>5</v>
      </c>
      <c r="FR10">
        <v>1</v>
      </c>
      <c r="FS10">
        <v>1</v>
      </c>
      <c r="FT10">
        <v>2</v>
      </c>
      <c r="FU10">
        <v>2</v>
      </c>
      <c r="FV10">
        <v>3</v>
      </c>
      <c r="FW10">
        <v>7</v>
      </c>
      <c r="FY10">
        <v>7</v>
      </c>
      <c r="FZ10">
        <v>6</v>
      </c>
      <c r="GA10">
        <v>4</v>
      </c>
      <c r="GB10">
        <v>9</v>
      </c>
      <c r="GC10">
        <v>1</v>
      </c>
      <c r="GD10">
        <v>1</v>
      </c>
      <c r="GE10">
        <v>5</v>
      </c>
      <c r="GF10">
        <v>6</v>
      </c>
      <c r="GG10">
        <v>6</v>
      </c>
      <c r="GH10">
        <v>1</v>
      </c>
      <c r="GI10">
        <f>VLOOKUP(FN10,'Tablas auxiliares'!$O$2:$Y$28,_xlfn.SINGLE('Tablas auxiliares'!$C$4)+1,FALSE)</f>
        <v>5</v>
      </c>
      <c r="GJ10">
        <f>VLOOKUP(FO10,'Tablas auxiliares'!$O$2:$Y$28,_xlfn.SINGLE('Tablas auxiliares'!$C$4)+1,FALSE)</f>
        <v>10</v>
      </c>
      <c r="GK10">
        <f>VLOOKUP(FP10,'Tablas auxiliares'!$O$2:$Y$28,_xlfn.SINGLE('Tablas auxiliares'!$C$4)+1,FALSE)</f>
        <v>6</v>
      </c>
      <c r="GL10">
        <f>VLOOKUP(FQ10,'Tablas auxiliares'!$O$2:$Y$28,_xlfn.SINGLE('Tablas auxiliares'!$C$4)+1,FALSE)</f>
        <v>6</v>
      </c>
      <c r="GM10">
        <f>VLOOKUP(FR10,'Tablas auxiliares'!$O$2:$Y$28,_xlfn.SINGLE('Tablas auxiliares'!$C$4)+1,FALSE)</f>
        <v>12</v>
      </c>
      <c r="GN10">
        <f>VLOOKUP(FS10,'Tablas auxiliares'!$O$2:$Y$28,_xlfn.SINGLE('Tablas auxiliares'!$C$4)+1,FALSE)</f>
        <v>12</v>
      </c>
      <c r="GO10">
        <f>VLOOKUP(FT10,'Tablas auxiliares'!$O$2:$Y$28,_xlfn.SINGLE('Tablas auxiliares'!$C$4)+1,FALSE)</f>
        <v>10</v>
      </c>
      <c r="GP10">
        <f>VLOOKUP(FU10,'Tablas auxiliares'!$O$2:$Y$28,_xlfn.SINGLE('Tablas auxiliares'!$C$4)+1,FALSE)</f>
        <v>10</v>
      </c>
      <c r="GQ10">
        <f>VLOOKUP(FV10,'Tablas auxiliares'!$O$2:$Y$28,_xlfn.SINGLE('Tablas auxiliares'!$C$4)+1,FALSE)</f>
        <v>8</v>
      </c>
      <c r="GR10">
        <f>VLOOKUP(FW10,'Tablas auxiliares'!$O$2:$Y$28,_xlfn.SINGLE('Tablas auxiliares'!$C$4)+1,FALSE)</f>
        <v>4</v>
      </c>
      <c r="GT10">
        <f>VLOOKUP(FY10,'Tablas auxiliares'!$O$2:$Y$28,_xlfn.SINGLE('Tablas auxiliares'!$C$4)+1,FALSE)</f>
        <v>4</v>
      </c>
      <c r="GU10">
        <f>VLOOKUP(FZ10,'Tablas auxiliares'!$O$2:$Y$28,_xlfn.SINGLE('Tablas auxiliares'!$C$4)+1,FALSE)</f>
        <v>5</v>
      </c>
      <c r="GV10">
        <f>VLOOKUP(GA10,'Tablas auxiliares'!$O$2:$Y$28,_xlfn.SINGLE('Tablas auxiliares'!$C$4)+1,FALSE)</f>
        <v>7</v>
      </c>
      <c r="GW10">
        <f>VLOOKUP(GB10,'Tablas auxiliares'!$O$2:$Y$28,_xlfn.SINGLE('Tablas auxiliares'!$C$4)+1,FALSE)</f>
        <v>2</v>
      </c>
      <c r="GX10">
        <f>VLOOKUP(GC10,'Tablas auxiliares'!$O$2:$Y$28,_xlfn.SINGLE('Tablas auxiliares'!$C$4)+1,FALSE)</f>
        <v>12</v>
      </c>
      <c r="GY10">
        <f>VLOOKUP(GD10,'Tablas auxiliares'!$O$2:$Y$28,_xlfn.SINGLE('Tablas auxiliares'!$C$4)+1,FALSE)</f>
        <v>12</v>
      </c>
      <c r="GZ10">
        <f>VLOOKUP(GE10,'Tablas auxiliares'!$O$2:$Y$28,_xlfn.SINGLE('Tablas auxiliares'!$C$4)+1,FALSE)</f>
        <v>6</v>
      </c>
      <c r="HA10">
        <f>VLOOKUP(GF10,'Tablas auxiliares'!$O$2:$Y$28,_xlfn.SINGLE('Tablas auxiliares'!$C$4)+1,FALSE)</f>
        <v>5</v>
      </c>
      <c r="HB10">
        <f>VLOOKUP(GG10,'Tablas auxiliares'!$O$2:$Y$28,_xlfn.SINGLE('Tablas auxiliares'!$C$4)+1,FALSE)</f>
        <v>5</v>
      </c>
      <c r="HC10">
        <f>VLOOKUP(GH10,'Tablas auxiliares'!$O$2:$Y$28,_xlfn.SINGLE('Tablas auxiliares'!$C$4)+1,FALSE)</f>
        <v>12</v>
      </c>
      <c r="HD10">
        <f>IF('Tablas auxiliares'!$C$6&lt;&gt;2,SUM(ES10:FM10),0)+IF('Tablas auxiliares'!$C$6&lt;&gt;3,SUM(GI10:HC10),0)</f>
        <v>235</v>
      </c>
      <c r="HE10">
        <f t="shared" si="18"/>
        <v>6.5060000000000002</v>
      </c>
      <c r="HF10">
        <f t="shared" si="1"/>
        <v>2.0019999999999998</v>
      </c>
      <c r="HG10">
        <f t="shared" si="1"/>
        <v>7.0049999999999999</v>
      </c>
      <c r="HH10">
        <f t="shared" si="1"/>
        <v>5.5049999999999999</v>
      </c>
      <c r="HI10">
        <f t="shared" si="1"/>
        <v>7.0010000000000003</v>
      </c>
      <c r="HJ10">
        <f t="shared" si="1"/>
        <v>4.5010000000000003</v>
      </c>
      <c r="HK10">
        <f t="shared" si="1"/>
        <v>8.5020000000000007</v>
      </c>
      <c r="HL10">
        <f t="shared" si="1"/>
        <v>4.5019999999999998</v>
      </c>
      <c r="HM10">
        <f t="shared" si="1"/>
        <v>4.0030000000000001</v>
      </c>
      <c r="HN10">
        <f t="shared" si="1"/>
        <v>7.0069999999999997</v>
      </c>
      <c r="HP10">
        <f t="shared" si="1"/>
        <v>6.5069999999999997</v>
      </c>
      <c r="HQ10">
        <f t="shared" si="1"/>
        <v>11.006</v>
      </c>
      <c r="HR10">
        <f t="shared" si="1"/>
        <v>6.0039999999999996</v>
      </c>
      <c r="HS10">
        <f t="shared" si="1"/>
        <v>13.009</v>
      </c>
      <c r="HT10">
        <f t="shared" si="1"/>
        <v>1.0009999999999999</v>
      </c>
      <c r="HU10">
        <f t="shared" si="1"/>
        <v>1.0009999999999999</v>
      </c>
      <c r="HV10">
        <f t="shared" si="1"/>
        <v>3.5049999999999999</v>
      </c>
      <c r="HW10">
        <f t="shared" si="1"/>
        <v>9.5060000000000002</v>
      </c>
      <c r="HX10">
        <f t="shared" si="1"/>
        <v>7.5060000000000002</v>
      </c>
      <c r="HY10">
        <f t="shared" si="1"/>
        <v>7.5010000000000003</v>
      </c>
      <c r="HZ10">
        <f>RANK(HE10,HE3:HE20,1)</f>
        <v>6</v>
      </c>
      <c r="IA10">
        <f t="shared" ref="IA10:IT10" si="35">RANK(HF10,HF3:HF20,1)</f>
        <v>1</v>
      </c>
      <c r="IB10">
        <f t="shared" si="35"/>
        <v>7</v>
      </c>
      <c r="IC10">
        <f t="shared" si="35"/>
        <v>4</v>
      </c>
      <c r="ID10">
        <f t="shared" si="35"/>
        <v>4</v>
      </c>
      <c r="IE10">
        <f t="shared" si="35"/>
        <v>4</v>
      </c>
      <c r="IF10">
        <f t="shared" si="35"/>
        <v>9</v>
      </c>
      <c r="IG10">
        <f t="shared" si="35"/>
        <v>2</v>
      </c>
      <c r="IH10">
        <f t="shared" si="35"/>
        <v>2</v>
      </c>
      <c r="II10">
        <f t="shared" si="35"/>
        <v>6</v>
      </c>
      <c r="IK10">
        <f t="shared" si="35"/>
        <v>5</v>
      </c>
      <c r="IL10">
        <f t="shared" si="35"/>
        <v>11</v>
      </c>
      <c r="IM10">
        <f t="shared" si="35"/>
        <v>4</v>
      </c>
      <c r="IN10">
        <f t="shared" si="35"/>
        <v>12</v>
      </c>
      <c r="IO10">
        <f t="shared" si="35"/>
        <v>1</v>
      </c>
      <c r="IP10">
        <f t="shared" si="35"/>
        <v>1</v>
      </c>
      <c r="IQ10">
        <f t="shared" si="35"/>
        <v>1</v>
      </c>
      <c r="IR10">
        <f t="shared" si="35"/>
        <v>10</v>
      </c>
      <c r="IS10">
        <f t="shared" si="35"/>
        <v>7</v>
      </c>
      <c r="IT10">
        <f t="shared" si="35"/>
        <v>8</v>
      </c>
      <c r="IU10">
        <f>VLOOKUP(HZ10,'Tablas auxiliares'!$O$2:$Y$28,_xlfn.SINGLE('Tablas auxiliares'!$C$4)+1,FALSE)</f>
        <v>5</v>
      </c>
      <c r="IV10">
        <f>VLOOKUP(IA10,'Tablas auxiliares'!$O$2:$Y$28,_xlfn.SINGLE('Tablas auxiliares'!$C$4)+1,FALSE)</f>
        <v>12</v>
      </c>
      <c r="IW10">
        <f>VLOOKUP(IB10,'Tablas auxiliares'!$O$2:$Y$28,_xlfn.SINGLE('Tablas auxiliares'!$C$4)+1,FALSE)</f>
        <v>4</v>
      </c>
      <c r="IX10">
        <f>VLOOKUP(IC10,'Tablas auxiliares'!$O$2:$Y$28,_xlfn.SINGLE('Tablas auxiliares'!$C$4)+1,FALSE)</f>
        <v>7</v>
      </c>
      <c r="IY10">
        <f>VLOOKUP(ID10,'Tablas auxiliares'!$O$2:$Y$28,_xlfn.SINGLE('Tablas auxiliares'!$C$4)+1,FALSE)</f>
        <v>7</v>
      </c>
      <c r="IZ10">
        <f>VLOOKUP(IE10,'Tablas auxiliares'!$O$2:$Y$28,_xlfn.SINGLE('Tablas auxiliares'!$C$4)+1,FALSE)</f>
        <v>7</v>
      </c>
      <c r="JA10">
        <f>VLOOKUP(IF10,'Tablas auxiliares'!$O$2:$Y$28,_xlfn.SINGLE('Tablas auxiliares'!$C$4)+1,FALSE)</f>
        <v>2</v>
      </c>
      <c r="JB10">
        <f>VLOOKUP(IG10,'Tablas auxiliares'!$O$2:$Y$28,_xlfn.SINGLE('Tablas auxiliares'!$C$4)+1,FALSE)</f>
        <v>10</v>
      </c>
      <c r="JC10">
        <f>VLOOKUP(IH10,'Tablas auxiliares'!$O$2:$Y$28,_xlfn.SINGLE('Tablas auxiliares'!$C$4)+1,FALSE)</f>
        <v>10</v>
      </c>
      <c r="JD10">
        <f>VLOOKUP(II10,'Tablas auxiliares'!$O$2:$Y$28,_xlfn.SINGLE('Tablas auxiliares'!$C$4)+1,FALSE)</f>
        <v>5</v>
      </c>
      <c r="JF10">
        <f>VLOOKUP(IK10,'Tablas auxiliares'!$O$2:$Y$28,_xlfn.SINGLE('Tablas auxiliares'!$C$4)+1,FALSE)</f>
        <v>6</v>
      </c>
      <c r="JG10">
        <f>VLOOKUP(IL10,'Tablas auxiliares'!$O$2:$Y$28,_xlfn.SINGLE('Tablas auxiliares'!$C$4)+1,FALSE)</f>
        <v>0</v>
      </c>
      <c r="JH10">
        <f>VLOOKUP(IM10,'Tablas auxiliares'!$O$2:$Y$28,_xlfn.SINGLE('Tablas auxiliares'!$C$4)+1,FALSE)</f>
        <v>7</v>
      </c>
      <c r="JI10">
        <f>VLOOKUP(IN10,'Tablas auxiliares'!$O$2:$Y$28,_xlfn.SINGLE('Tablas auxiliares'!$C$4)+1,FALSE)</f>
        <v>0</v>
      </c>
      <c r="JJ10">
        <f>VLOOKUP(IO10,'Tablas auxiliares'!$O$2:$Y$28,_xlfn.SINGLE('Tablas auxiliares'!$C$4)+1,FALSE)</f>
        <v>12</v>
      </c>
      <c r="JK10">
        <f>VLOOKUP(IP10,'Tablas auxiliares'!$O$2:$Y$28,_xlfn.SINGLE('Tablas auxiliares'!$C$4)+1,FALSE)</f>
        <v>12</v>
      </c>
      <c r="JL10">
        <f>VLOOKUP(IQ10,'Tablas auxiliares'!$O$2:$Y$28,_xlfn.SINGLE('Tablas auxiliares'!$C$4)+1,FALSE)</f>
        <v>12</v>
      </c>
      <c r="JM10">
        <f>VLOOKUP(IR10,'Tablas auxiliares'!$O$2:$Y$28,_xlfn.SINGLE('Tablas auxiliares'!$C$4)+1,FALSE)</f>
        <v>1</v>
      </c>
      <c r="JN10">
        <f>VLOOKUP(IS10,'Tablas auxiliares'!$O$2:$Y$28,_xlfn.SINGLE('Tablas auxiliares'!$C$4)+1,FALSE)</f>
        <v>4</v>
      </c>
      <c r="JO10">
        <f>VLOOKUP(IT10,'Tablas auxiliares'!$O$2:$Y$28,_xlfn.SINGLE('Tablas auxiliares'!$C$4)+1,FALSE)</f>
        <v>3</v>
      </c>
      <c r="JP10">
        <f t="shared" si="10"/>
        <v>126</v>
      </c>
      <c r="JQ10">
        <v>4</v>
      </c>
      <c r="JR10">
        <v>10</v>
      </c>
      <c r="JS10">
        <v>3</v>
      </c>
      <c r="JT10">
        <v>5</v>
      </c>
      <c r="JU10">
        <v>0</v>
      </c>
      <c r="JV10">
        <v>2</v>
      </c>
      <c r="JW10">
        <v>0</v>
      </c>
      <c r="JX10">
        <v>4</v>
      </c>
      <c r="JY10">
        <v>8</v>
      </c>
      <c r="JZ10">
        <v>3</v>
      </c>
      <c r="KB10">
        <v>2</v>
      </c>
      <c r="KC10">
        <v>0</v>
      </c>
      <c r="KD10">
        <v>3</v>
      </c>
      <c r="KE10">
        <v>0</v>
      </c>
      <c r="KF10">
        <v>12</v>
      </c>
      <c r="KG10">
        <v>12</v>
      </c>
      <c r="KH10">
        <v>8</v>
      </c>
      <c r="KI10">
        <v>0</v>
      </c>
      <c r="KJ10">
        <v>1</v>
      </c>
      <c r="KK10">
        <v>0</v>
      </c>
      <c r="KL10">
        <v>5</v>
      </c>
      <c r="KM10">
        <v>10</v>
      </c>
      <c r="KN10">
        <v>6</v>
      </c>
      <c r="KO10">
        <v>6</v>
      </c>
      <c r="KP10">
        <v>12</v>
      </c>
      <c r="KQ10">
        <v>12</v>
      </c>
      <c r="KR10">
        <v>10</v>
      </c>
      <c r="KS10">
        <v>10</v>
      </c>
      <c r="KT10">
        <v>8</v>
      </c>
      <c r="KU10">
        <v>4</v>
      </c>
      <c r="KW10">
        <v>4</v>
      </c>
      <c r="KX10">
        <v>5</v>
      </c>
      <c r="KY10">
        <v>7</v>
      </c>
      <c r="KZ10">
        <v>2</v>
      </c>
      <c r="LA10">
        <v>12</v>
      </c>
      <c r="LB10">
        <v>12</v>
      </c>
      <c r="LC10">
        <v>6</v>
      </c>
      <c r="LD10">
        <v>5</v>
      </c>
      <c r="LE10">
        <v>5</v>
      </c>
      <c r="LF10">
        <v>12</v>
      </c>
      <c r="LG10">
        <f t="shared" si="11"/>
        <v>9.0050000000000008</v>
      </c>
      <c r="LH10">
        <f t="shared" si="3"/>
        <v>20.010000000000002</v>
      </c>
      <c r="LI10">
        <f t="shared" si="3"/>
        <v>9.0060000000000002</v>
      </c>
      <c r="LJ10">
        <f t="shared" si="3"/>
        <v>11.006</v>
      </c>
      <c r="LK10">
        <f t="shared" si="3"/>
        <v>12.012</v>
      </c>
      <c r="LL10">
        <f t="shared" si="3"/>
        <v>14.012</v>
      </c>
      <c r="LM10">
        <f t="shared" si="3"/>
        <v>10.01</v>
      </c>
      <c r="LN10">
        <f t="shared" si="3"/>
        <v>14.01</v>
      </c>
      <c r="LO10">
        <f t="shared" si="3"/>
        <v>16.007999999999999</v>
      </c>
      <c r="LP10">
        <f t="shared" si="3"/>
        <v>7.0039999999999996</v>
      </c>
      <c r="LQ10">
        <f t="shared" si="3"/>
        <v>0</v>
      </c>
      <c r="LR10">
        <f t="shared" si="3"/>
        <v>6.0039999999999996</v>
      </c>
      <c r="LS10">
        <f t="shared" si="3"/>
        <v>5.0049999999999999</v>
      </c>
      <c r="LT10">
        <f t="shared" si="3"/>
        <v>10.007</v>
      </c>
      <c r="LU10">
        <f t="shared" si="3"/>
        <v>2.0019999999999998</v>
      </c>
      <c r="LV10">
        <f t="shared" si="3"/>
        <v>24.012</v>
      </c>
      <c r="LW10">
        <f t="shared" si="3"/>
        <v>24.012</v>
      </c>
      <c r="LX10">
        <f t="shared" si="4"/>
        <v>14.006</v>
      </c>
      <c r="LY10">
        <f t="shared" si="4"/>
        <v>5.0049999999999999</v>
      </c>
      <c r="LZ10">
        <f t="shared" si="4"/>
        <v>6.0049999999999999</v>
      </c>
      <c r="MA10">
        <f t="shared" si="4"/>
        <v>12.012</v>
      </c>
      <c r="MB10">
        <f t="shared" ref="MB10:MV10" si="36">RANK(LG10,LG3:LG20,0)</f>
        <v>7</v>
      </c>
      <c r="MC10">
        <f t="shared" si="36"/>
        <v>1</v>
      </c>
      <c r="MD10">
        <f t="shared" si="36"/>
        <v>5</v>
      </c>
      <c r="ME10">
        <f t="shared" si="36"/>
        <v>4</v>
      </c>
      <c r="MF10">
        <f t="shared" si="36"/>
        <v>2</v>
      </c>
      <c r="MG10">
        <f t="shared" si="36"/>
        <v>3</v>
      </c>
      <c r="MH10">
        <f t="shared" si="36"/>
        <v>6</v>
      </c>
      <c r="MI10">
        <f t="shared" si="36"/>
        <v>2</v>
      </c>
      <c r="MJ10">
        <f t="shared" si="36"/>
        <v>1</v>
      </c>
      <c r="MK10">
        <f t="shared" si="36"/>
        <v>7</v>
      </c>
      <c r="ML10">
        <f t="shared" si="36"/>
        <v>14</v>
      </c>
      <c r="MM10">
        <f t="shared" si="36"/>
        <v>10</v>
      </c>
      <c r="MN10">
        <f t="shared" si="36"/>
        <v>10</v>
      </c>
      <c r="MO10">
        <f t="shared" si="36"/>
        <v>6</v>
      </c>
      <c r="MP10">
        <f t="shared" si="36"/>
        <v>11</v>
      </c>
      <c r="MQ10">
        <f t="shared" si="36"/>
        <v>1</v>
      </c>
      <c r="MR10">
        <f t="shared" si="36"/>
        <v>1</v>
      </c>
      <c r="MS10">
        <f t="shared" si="36"/>
        <v>2</v>
      </c>
      <c r="MT10">
        <f t="shared" si="36"/>
        <v>10</v>
      </c>
      <c r="MU10">
        <f t="shared" si="36"/>
        <v>8</v>
      </c>
      <c r="MV10">
        <f t="shared" si="36"/>
        <v>3</v>
      </c>
      <c r="MW10">
        <f>VLOOKUP(MB10,'Tablas auxiliares'!$O$2:$P$28,2,FALSE)</f>
        <v>4</v>
      </c>
      <c r="MX10">
        <f>VLOOKUP(MC10,'Tablas auxiliares'!$O$2:$P$28,2,FALSE)</f>
        <v>12</v>
      </c>
      <c r="MY10">
        <f>VLOOKUP(MD10,'Tablas auxiliares'!$O$2:$P$28,2,FALSE)</f>
        <v>6</v>
      </c>
      <c r="MZ10">
        <f>VLOOKUP(ME10,'Tablas auxiliares'!$O$2:$P$28,2,FALSE)</f>
        <v>7</v>
      </c>
      <c r="NA10">
        <f>VLOOKUP(MF10,'Tablas auxiliares'!$O$2:$P$28,2,FALSE)</f>
        <v>10</v>
      </c>
      <c r="NB10">
        <f>VLOOKUP(MG10,'Tablas auxiliares'!$O$2:$P$28,2,FALSE)</f>
        <v>8</v>
      </c>
      <c r="NC10">
        <f>VLOOKUP(MH10,'Tablas auxiliares'!$O$2:$P$28,2,FALSE)</f>
        <v>5</v>
      </c>
      <c r="ND10">
        <f>VLOOKUP(MI10,'Tablas auxiliares'!$O$2:$P$28,2,FALSE)</f>
        <v>10</v>
      </c>
      <c r="NE10">
        <f>VLOOKUP(MJ10,'Tablas auxiliares'!$O$2:$P$28,2,FALSE)</f>
        <v>12</v>
      </c>
      <c r="NF10">
        <f>VLOOKUP(MK10,'Tablas auxiliares'!$O$2:$P$28,2,FALSE)</f>
        <v>4</v>
      </c>
      <c r="NG10">
        <f>VLOOKUP(ML10,'Tablas auxiliares'!$O$2:$P$28,2,FALSE)</f>
        <v>0</v>
      </c>
      <c r="NH10">
        <f>VLOOKUP(MM10,'Tablas auxiliares'!$O$2:$P$28,2,FALSE)</f>
        <v>1</v>
      </c>
      <c r="NI10">
        <f>VLOOKUP(MN10,'Tablas auxiliares'!$O$2:$P$28,2,FALSE)</f>
        <v>1</v>
      </c>
      <c r="NJ10">
        <f>VLOOKUP(MO10,'Tablas auxiliares'!$O$2:$P$28,2,FALSE)</f>
        <v>5</v>
      </c>
      <c r="NK10">
        <f>VLOOKUP(MP10,'Tablas auxiliares'!$O$2:$P$28,2,FALSE)</f>
        <v>0</v>
      </c>
      <c r="NL10">
        <f>VLOOKUP(MQ10,'Tablas auxiliares'!$O$2:$P$28,2,FALSE)</f>
        <v>12</v>
      </c>
      <c r="NM10">
        <f>VLOOKUP(MR10,'Tablas auxiliares'!$O$2:$P$28,2,FALSE)</f>
        <v>12</v>
      </c>
      <c r="NN10">
        <f>VLOOKUP(MS10,'Tablas auxiliares'!$O$2:$P$28,2,FALSE)</f>
        <v>10</v>
      </c>
      <c r="NO10">
        <f>VLOOKUP(MT10,'Tablas auxiliares'!$O$2:$P$28,2,FALSE)</f>
        <v>1</v>
      </c>
      <c r="NP10">
        <f>VLOOKUP(MU10,'Tablas auxiliares'!$O$2:$P$28,2,FALSE)</f>
        <v>3</v>
      </c>
      <c r="NQ10">
        <f>VLOOKUP(MV10,'Tablas auxiliares'!$O$2:$P$28,2,FALSE)</f>
        <v>8</v>
      </c>
      <c r="NR10">
        <f t="shared" si="13"/>
        <v>131</v>
      </c>
      <c r="NT10">
        <f t="shared" si="14"/>
        <v>131.0018</v>
      </c>
      <c r="NU10">
        <f t="shared" si="15"/>
        <v>126.0018</v>
      </c>
      <c r="NV10">
        <f t="shared" si="16"/>
        <v>235.0018</v>
      </c>
      <c r="NW10">
        <f>IF('Tablas auxiliares'!$C$3=1,NT10,IF('Tablas auxiliares'!$C$3=2,NU10,NV10))</f>
        <v>235.0018</v>
      </c>
      <c r="NX10" t="s">
        <v>45</v>
      </c>
      <c r="NZ10">
        <v>8</v>
      </c>
      <c r="OA10">
        <f t="shared" si="6"/>
        <v>132.00229999999999</v>
      </c>
      <c r="OB10" t="str">
        <f t="shared" si="7"/>
        <v>Eslovenia</v>
      </c>
    </row>
    <row r="11" spans="1:392" x14ac:dyDescent="0.25">
      <c r="A11" t="s">
        <v>13</v>
      </c>
      <c r="B11">
        <v>18</v>
      </c>
      <c r="C11">
        <v>5</v>
      </c>
      <c r="D11">
        <v>11</v>
      </c>
      <c r="E11">
        <v>13</v>
      </c>
      <c r="F11">
        <v>14</v>
      </c>
      <c r="G11">
        <v>17</v>
      </c>
      <c r="H11">
        <v>9</v>
      </c>
      <c r="I11">
        <v>18</v>
      </c>
      <c r="J11">
        <v>8</v>
      </c>
      <c r="K11">
        <v>4</v>
      </c>
      <c r="L11">
        <v>13</v>
      </c>
      <c r="N11">
        <v>15</v>
      </c>
      <c r="O11">
        <v>14</v>
      </c>
      <c r="P11">
        <v>16</v>
      </c>
      <c r="Q11">
        <v>3</v>
      </c>
      <c r="R11">
        <v>16</v>
      </c>
      <c r="S11">
        <v>13</v>
      </c>
      <c r="T11">
        <v>3</v>
      </c>
      <c r="U11">
        <v>11</v>
      </c>
      <c r="V11">
        <v>12</v>
      </c>
      <c r="W11">
        <v>18</v>
      </c>
      <c r="X11">
        <v>14</v>
      </c>
      <c r="Y11">
        <v>16</v>
      </c>
      <c r="Z11">
        <v>14</v>
      </c>
      <c r="AA11">
        <v>12</v>
      </c>
      <c r="AB11">
        <v>12</v>
      </c>
      <c r="AC11">
        <v>10</v>
      </c>
      <c r="AD11">
        <v>16</v>
      </c>
      <c r="AE11">
        <v>9</v>
      </c>
      <c r="AF11">
        <v>3</v>
      </c>
      <c r="AG11">
        <v>17</v>
      </c>
      <c r="AI11">
        <v>12</v>
      </c>
      <c r="AJ11">
        <v>17</v>
      </c>
      <c r="AK11">
        <v>11</v>
      </c>
      <c r="AL11">
        <v>13</v>
      </c>
      <c r="AM11">
        <v>17</v>
      </c>
      <c r="AN11">
        <v>17</v>
      </c>
      <c r="AO11">
        <v>1</v>
      </c>
      <c r="AP11">
        <v>15</v>
      </c>
      <c r="AQ11">
        <v>7</v>
      </c>
      <c r="AR11">
        <v>15</v>
      </c>
      <c r="AS11">
        <v>9</v>
      </c>
      <c r="AT11">
        <v>16</v>
      </c>
      <c r="AU11">
        <v>13</v>
      </c>
      <c r="AV11">
        <v>17</v>
      </c>
      <c r="AW11">
        <v>17</v>
      </c>
      <c r="AX11">
        <v>16</v>
      </c>
      <c r="AY11">
        <v>17</v>
      </c>
      <c r="AZ11">
        <v>15</v>
      </c>
      <c r="BA11">
        <v>4</v>
      </c>
      <c r="BB11">
        <v>10</v>
      </c>
      <c r="BD11">
        <v>10</v>
      </c>
      <c r="BE11">
        <v>11</v>
      </c>
      <c r="BF11">
        <v>14</v>
      </c>
      <c r="BG11">
        <v>6</v>
      </c>
      <c r="BH11">
        <v>15</v>
      </c>
      <c r="BI11">
        <v>16</v>
      </c>
      <c r="BJ11">
        <v>4</v>
      </c>
      <c r="BK11">
        <v>9</v>
      </c>
      <c r="BL11">
        <v>15</v>
      </c>
      <c r="BM11">
        <v>16</v>
      </c>
      <c r="BN11">
        <v>17</v>
      </c>
      <c r="BO11">
        <v>11</v>
      </c>
      <c r="BP11">
        <v>4</v>
      </c>
      <c r="BQ11">
        <v>17</v>
      </c>
      <c r="BR11">
        <v>17</v>
      </c>
      <c r="BS11">
        <v>15</v>
      </c>
      <c r="BT11">
        <v>13</v>
      </c>
      <c r="BU11">
        <v>16</v>
      </c>
      <c r="BV11">
        <v>11</v>
      </c>
      <c r="BW11">
        <v>14</v>
      </c>
      <c r="BY11">
        <v>13</v>
      </c>
      <c r="BZ11">
        <v>13</v>
      </c>
      <c r="CA11">
        <v>16</v>
      </c>
      <c r="CB11">
        <v>4</v>
      </c>
      <c r="CC11">
        <v>16</v>
      </c>
      <c r="CD11">
        <v>11</v>
      </c>
      <c r="CE11">
        <v>6</v>
      </c>
      <c r="CF11">
        <v>13</v>
      </c>
      <c r="CG11">
        <v>8</v>
      </c>
      <c r="CH11">
        <v>13</v>
      </c>
      <c r="CI11">
        <v>14</v>
      </c>
      <c r="CJ11">
        <v>16</v>
      </c>
      <c r="CK11">
        <v>9</v>
      </c>
      <c r="CL11">
        <v>18</v>
      </c>
      <c r="CM11">
        <v>13</v>
      </c>
      <c r="CN11">
        <v>17</v>
      </c>
      <c r="CO11">
        <v>16</v>
      </c>
      <c r="CP11">
        <v>14</v>
      </c>
      <c r="CQ11">
        <v>9</v>
      </c>
      <c r="CR11">
        <v>7</v>
      </c>
      <c r="CT11">
        <v>11</v>
      </c>
      <c r="CU11">
        <v>13</v>
      </c>
      <c r="CV11">
        <v>11</v>
      </c>
      <c r="CW11">
        <v>3</v>
      </c>
      <c r="CX11">
        <v>16</v>
      </c>
      <c r="CY11">
        <v>15</v>
      </c>
      <c r="CZ11">
        <v>12</v>
      </c>
      <c r="DA11">
        <v>14</v>
      </c>
      <c r="DB11">
        <v>3</v>
      </c>
      <c r="DC11">
        <f>IF('Tablas auxiliares'!$C$7=1,AVERAGE(B11,W11,AR11,BM11,CH11)+B11/10000,(-1)*(SUM(VLOOKUP(B11,'Tablas auxiliares'!$BG$2:$BH$28,2,FALSE),VLOOKUP(W11,'Tablas auxiliares'!$BG$2:$BH$28,2,FALSE),VLOOKUP(AR11,'Tablas auxiliares'!$BG$2:$BH$28,2,FALSE),VLOOKUP(BM11,'Tablas auxiliares'!$BG$2:$BH$28,2,FALSE),VLOOKUP(CH11,'Tablas auxiliares'!$BG$2:$BH$28,2,FALSE))-B11/100000000))</f>
        <v>-3.7103007829419443</v>
      </c>
      <c r="DD11">
        <f>IF('Tablas auxiliares'!$C$7=1,AVERAGE(C11,X11,AS11,BN11,CI11)+C11/10000,(-1)*(SUM(VLOOKUP(C11,'Tablas auxiliares'!$BG$2:$BH$28,2,FALSE),VLOOKUP(X11,'Tablas auxiliares'!$BG$2:$BH$28,2,FALSE),VLOOKUP(AS11,'Tablas auxiliares'!$BG$2:$BH$28,2,FALSE),VLOOKUP(BN11,'Tablas auxiliares'!$BG$2:$BH$28,2,FALSE),VLOOKUP(CI11,'Tablas auxiliares'!$BG$2:$BH$28,2,FALSE))-C11/100000000))</f>
        <v>-10.840595007513421</v>
      </c>
      <c r="DE11">
        <f>IF('Tablas auxiliares'!$C$7=1,AVERAGE(D11,Y11,AT11,BO11,CJ11)+D11/10000,(-1)*(SUM(VLOOKUP(D11,'Tablas auxiliares'!$BG$2:$BH$28,2,FALSE),VLOOKUP(Y11,'Tablas auxiliares'!$BG$2:$BH$28,2,FALSE),VLOOKUP(AT11,'Tablas auxiliares'!$BG$2:$BH$28,2,FALSE),VLOOKUP(BO11,'Tablas auxiliares'!$BG$2:$BH$28,2,FALSE),VLOOKUP(CJ11,'Tablas auxiliares'!$BG$2:$BH$28,2,FALSE))-D11/100000000))</f>
        <v>-5.6720423028374256</v>
      </c>
      <c r="DF11">
        <f>IF('Tablas auxiliares'!$C$7=1,AVERAGE(E11,Z11,AU11,BP11,CK11)+E11/10000,(-1)*(SUM(VLOOKUP(E11,'Tablas auxiliares'!$BG$2:$BH$28,2,FALSE),VLOOKUP(Z11,'Tablas auxiliares'!$BG$2:$BH$28,2,FALSE),VLOOKUP(AU11,'Tablas auxiliares'!$BG$2:$BH$28,2,FALSE),VLOOKUP(BP11,'Tablas auxiliares'!$BG$2:$BH$28,2,FALSE),VLOOKUP(CK11,'Tablas auxiliares'!$BG$2:$BH$28,2,FALSE))-E11/100000000))</f>
        <v>-12.880687047012696</v>
      </c>
      <c r="DG11">
        <f>IF('Tablas auxiliares'!$C$7=1,AVERAGE(F11,AA11,AV11,BQ11,CL11)+F11/10000,(-1)*(SUM(VLOOKUP(F11,'Tablas auxiliares'!$BG$2:$BH$28,2,FALSE),VLOOKUP(AA11,'Tablas auxiliares'!$BG$2:$BH$28,2,FALSE),VLOOKUP(AV11,'Tablas auxiliares'!$BG$2:$BH$28,2,FALSE),VLOOKUP(BQ11,'Tablas auxiliares'!$BG$2:$BH$28,2,FALSE),VLOOKUP(CL11,'Tablas auxiliares'!$BG$2:$BH$28,2,FALSE))-F11/100000000))</f>
        <v>-4.1219911311497794</v>
      </c>
      <c r="DH11">
        <f>IF('Tablas auxiliares'!$C$7=1,AVERAGE(G11,AB11,AW11,BR11,CM11)+G11/10000,(-1)*(SUM(VLOOKUP(G11,'Tablas auxiliares'!$BG$2:$BH$28,2,FALSE),VLOOKUP(AB11,'Tablas auxiliares'!$BG$2:$BH$28,2,FALSE),VLOOKUP(AW11,'Tablas auxiliares'!$BG$2:$BH$28,2,FALSE),VLOOKUP(BR11,'Tablas auxiliares'!$BG$2:$BH$28,2,FALSE),VLOOKUP(CM11,'Tablas auxiliares'!$BG$2:$BH$28,2,FALSE))-G11/100000000))</f>
        <v>-4.4337119621870489</v>
      </c>
      <c r="DI11">
        <f>IF('Tablas auxiliares'!$C$7=1,AVERAGE(H11,AC11,AX11,BS11,CN11)+H11/10000,(-1)*(SUM(VLOOKUP(H11,'Tablas auxiliares'!$BG$2:$BH$28,2,FALSE),VLOOKUP(AC11,'Tablas auxiliares'!$BG$2:$BH$28,2,FALSE),VLOOKUP(AX11,'Tablas auxiliares'!$BG$2:$BH$28,2,FALSE),VLOOKUP(BS11,'Tablas auxiliares'!$BG$2:$BH$28,2,FALSE),VLOOKUP(CN11,'Tablas auxiliares'!$BG$2:$BH$28,2,FALSE))-H11/100000000))</f>
        <v>-6.9024612501963478</v>
      </c>
      <c r="DJ11">
        <f>IF('Tablas auxiliares'!$C$7=1,AVERAGE(I11,AD11,AY11,BT11,CO11)+I11/10000,(-1)*(SUM(VLOOKUP(I11,'Tablas auxiliares'!$BG$2:$BH$28,2,FALSE),VLOOKUP(AD11,'Tablas auxiliares'!$BG$2:$BH$28,2,FALSE),VLOOKUP(AY11,'Tablas auxiliares'!$BG$2:$BH$28,2,FALSE),VLOOKUP(BT11,'Tablas auxiliares'!$BG$2:$BH$28,2,FALSE),VLOOKUP(CO11,'Tablas auxiliares'!$BG$2:$BH$28,2,FALSE))-I11/100000000))</f>
        <v>-3.6643826609737373</v>
      </c>
      <c r="DK11">
        <f>IF('Tablas auxiliares'!$C$7=1,AVERAGE(J11,AE11,AZ11,BU11,CP11)+J11/10000,(-1)*(SUM(VLOOKUP(J11,'Tablas auxiliares'!$BG$2:$BH$28,2,FALSE),VLOOKUP(AE11,'Tablas auxiliares'!$BG$2:$BH$28,2,FALSE),VLOOKUP(AZ11,'Tablas auxiliares'!$BG$2:$BH$28,2,FALSE),VLOOKUP(BU11,'Tablas auxiliares'!$BG$2:$BH$28,2,FALSE),VLOOKUP(CP11,'Tablas auxiliares'!$BG$2:$BH$28,2,FALSE))-J11/100000000))</f>
        <v>-8.3467985184771667</v>
      </c>
      <c r="DL11">
        <f>IF('Tablas auxiliares'!$C$7=1,AVERAGE(K11,AF11,BA11,BV11,CQ11)+K11/10000,(-1)*(SUM(VLOOKUP(K11,'Tablas auxiliares'!$BG$2:$BH$28,2,FALSE),VLOOKUP(AF11,'Tablas auxiliares'!$BG$2:$BH$28,2,FALSE),VLOOKUP(BA11,'Tablas auxiliares'!$BG$2:$BH$28,2,FALSE),VLOOKUP(BV11,'Tablas auxiliares'!$BG$2:$BH$28,2,FALSE),VLOOKUP(CQ11,'Tablas auxiliares'!$BG$2:$BH$28,2,FALSE))-K11/100000000))</f>
        <v>-26.198313473435356</v>
      </c>
      <c r="DM11">
        <f>IF('Tablas auxiliares'!$C$7=1,AVERAGE(L11,AG11,BB11,BW11,CR11)+L11/10000,(-1)*(SUM(VLOOKUP(L11,'Tablas auxiliares'!$BG$2:$BH$28,2,FALSE),VLOOKUP(AG11,'Tablas auxiliares'!$BG$2:$BH$28,2,FALSE),VLOOKUP(BB11,'Tablas auxiliares'!$BG$2:$BH$28,2,FALSE),VLOOKUP(BW11,'Tablas auxiliares'!$BG$2:$BH$28,2,FALSE),VLOOKUP(CR11,'Tablas auxiliares'!$BG$2:$BH$28,2,FALSE))-L11/100000000))</f>
        <v>-8.8246651057367167</v>
      </c>
      <c r="DO11">
        <f>IF('Tablas auxiliares'!$C$7=1,AVERAGE(N11,AI11,BD11,BY11,CT11)+N11/10000,(-1)*(SUM(VLOOKUP(N11,'Tablas auxiliares'!$BG$2:$BH$28,2,FALSE),VLOOKUP(AI11,'Tablas auxiliares'!$BG$2:$BH$28,2,FALSE),VLOOKUP(BD11,'Tablas auxiliares'!$BG$2:$BH$28,2,FALSE),VLOOKUP(BY11,'Tablas auxiliares'!$BG$2:$BH$28,2,FALSE),VLOOKUP(CT11,'Tablas auxiliares'!$BG$2:$BH$28,2,FALSE))-N11/100000000))</f>
        <v>-7.5162475634088572</v>
      </c>
      <c r="DP11">
        <f>IF('Tablas auxiliares'!$C$7=1,AVERAGE(O11,AJ11,BE11,BZ11,CU11)+O11/10000,(-1)*(SUM(VLOOKUP(O11,'Tablas auxiliares'!$BG$2:$BH$28,2,FALSE),VLOOKUP(AJ11,'Tablas auxiliares'!$BG$2:$BH$28,2,FALSE),VLOOKUP(BE11,'Tablas auxiliares'!$BG$2:$BH$28,2,FALSE),VLOOKUP(BZ11,'Tablas auxiliares'!$BG$2:$BH$28,2,FALSE),VLOOKUP(CU11,'Tablas auxiliares'!$BG$2:$BH$28,2,FALSE))-O11/100000000))</f>
        <v>-5.8386812337936762</v>
      </c>
      <c r="DQ11">
        <f>IF('Tablas auxiliares'!$C$7=1,AVERAGE(P11,AK11,BF11,CA11,CV11)+P11/10000,(-1)*(SUM(VLOOKUP(P11,'Tablas auxiliares'!$BG$2:$BH$28,2,FALSE),VLOOKUP(AK11,'Tablas auxiliares'!$BG$2:$BH$28,2,FALSE),VLOOKUP(BF11,'Tablas auxiliares'!$BG$2:$BH$28,2,FALSE),VLOOKUP(CA11,'Tablas auxiliares'!$BG$2:$BH$28,2,FALSE),VLOOKUP(CV11,'Tablas auxiliares'!$BG$2:$BH$28,2,FALSE))-P11/100000000))</f>
        <v>-5.9929287103581403</v>
      </c>
      <c r="DR11">
        <f>IF('Tablas auxiliares'!$C$7=1,AVERAGE(Q11,AL11,BG11,CB11,CW11)+Q11/10000,(-1)*(SUM(VLOOKUP(Q11,'Tablas auxiliares'!$BG$2:$BH$28,2,FALSE),VLOOKUP(AL11,'Tablas auxiliares'!$BG$2:$BH$28,2,FALSE),VLOOKUP(BG11,'Tablas auxiliares'!$BG$2:$BH$28,2,FALSE),VLOOKUP(CB11,'Tablas auxiliares'!$BG$2:$BH$28,2,FALSE),VLOOKUP(CW11,'Tablas auxiliares'!$BG$2:$BH$28,2,FALSE))-Q11/100000000))</f>
        <v>-29.067281817531452</v>
      </c>
      <c r="DS11">
        <f>IF('Tablas auxiliares'!$C$7=1,AVERAGE(R11,AM11,BH11,CC11,CX11)+R11/10000,(-1)*(SUM(VLOOKUP(R11,'Tablas auxiliares'!$BG$2:$BH$28,2,FALSE),VLOOKUP(AM11,'Tablas auxiliares'!$BG$2:$BH$28,2,FALSE),VLOOKUP(BH11,'Tablas auxiliares'!$BG$2:$BH$28,2,FALSE),VLOOKUP(CC11,'Tablas auxiliares'!$BG$2:$BH$28,2,FALSE),VLOOKUP(CX11,'Tablas auxiliares'!$BG$2:$BH$28,2,FALSE))-R11/100000000))</f>
        <v>-3.4957927263604289</v>
      </c>
      <c r="DT11">
        <f>IF('Tablas auxiliares'!$C$7=1,AVERAGE(S11,AN11,BI11,CD11,CY11)+S11/10000,(-1)*(SUM(VLOOKUP(S11,'Tablas auxiliares'!$BG$2:$BH$28,2,FALSE),VLOOKUP(AN11,'Tablas auxiliares'!$BG$2:$BH$28,2,FALSE),VLOOKUP(BI11,'Tablas auxiliares'!$BG$2:$BH$28,2,FALSE),VLOOKUP(CD11,'Tablas auxiliares'!$BG$2:$BH$28,2,FALSE),VLOOKUP(CY11,'Tablas auxiliares'!$BG$2:$BH$28,2,FALSE))-S11/100000000))</f>
        <v>-5.1297629666223763</v>
      </c>
      <c r="DU11">
        <f>IF('Tablas auxiliares'!$C$7=1,AVERAGE(T11,AO11,BJ11,CE11,CZ11)+T11/10000,(-1)*(SUM(VLOOKUP(T11,'Tablas auxiliares'!$BG$2:$BH$28,2,FALSE),VLOOKUP(AO11,'Tablas auxiliares'!$BG$2:$BH$28,2,FALSE),VLOOKUP(BJ11,'Tablas auxiliares'!$BG$2:$BH$28,2,FALSE),VLOOKUP(CE11,'Tablas auxiliares'!$BG$2:$BH$28,2,FALSE),VLOOKUP(CZ11,'Tablas auxiliares'!$BG$2:$BH$28,2,FALSE))-T11/100000000))</f>
        <v>-33.117780056206186</v>
      </c>
      <c r="DV11">
        <f>IF('Tablas auxiliares'!$C$7=1,AVERAGE(U11,AP11,BK11,CF11,DA11)+U11/10000,(-1)*(SUM(VLOOKUP(U11,'Tablas auxiliares'!$BG$2:$BH$28,2,FALSE),VLOOKUP(AP11,'Tablas auxiliares'!$BG$2:$BH$28,2,FALSE),VLOOKUP(BK11,'Tablas auxiliares'!$BG$2:$BH$28,2,FALSE),VLOOKUP(CF11,'Tablas auxiliares'!$BG$2:$BH$28,2,FALSE),VLOOKUP(DA11,'Tablas auxiliares'!$BG$2:$BH$28,2,FALSE))-U11/100000000))</f>
        <v>-7.5011734136392878</v>
      </c>
      <c r="DW11">
        <f>IF('Tablas auxiliares'!$C$7=1,AVERAGE(V11,AQ11,BL11,CG11,DB11)+V11/10000,(-1)*(SUM(VLOOKUP(V11,'Tablas auxiliares'!$BG$2:$BH$28,2,FALSE),VLOOKUP(AQ11,'Tablas auxiliares'!$BG$2:$BH$28,2,FALSE),VLOOKUP(BL11,'Tablas auxiliares'!$BG$2:$BH$28,2,FALSE),VLOOKUP(CG11,'Tablas auxiliares'!$BG$2:$BH$28,2,FALSE),VLOOKUP(DB11,'Tablas auxiliares'!$BG$2:$BH$28,2,FALSE))-V11/100000000))</f>
        <v>-17.541516478687125</v>
      </c>
      <c r="DX11">
        <f>RANK(DC11,DC3:DC20,1)</f>
        <v>18</v>
      </c>
      <c r="DY11">
        <f t="shared" ref="DY11:ER11" si="37">RANK(DD11,DD3:DD20,1)</f>
        <v>13</v>
      </c>
      <c r="DZ11">
        <f t="shared" si="37"/>
        <v>17</v>
      </c>
      <c r="EA11">
        <f t="shared" si="37"/>
        <v>10</v>
      </c>
      <c r="EB11">
        <f t="shared" si="37"/>
        <v>16</v>
      </c>
      <c r="EC11">
        <f t="shared" si="37"/>
        <v>17</v>
      </c>
      <c r="ED11">
        <f t="shared" si="37"/>
        <v>16</v>
      </c>
      <c r="EE11">
        <f t="shared" si="37"/>
        <v>18</v>
      </c>
      <c r="EF11">
        <f t="shared" si="37"/>
        <v>15</v>
      </c>
      <c r="EG11">
        <f t="shared" si="37"/>
        <v>6</v>
      </c>
      <c r="EH11">
        <f t="shared" si="37"/>
        <v>14</v>
      </c>
      <c r="EJ11">
        <f t="shared" si="37"/>
        <v>13</v>
      </c>
      <c r="EK11">
        <f t="shared" si="37"/>
        <v>15</v>
      </c>
      <c r="EL11">
        <f t="shared" si="37"/>
        <v>15</v>
      </c>
      <c r="EM11">
        <f t="shared" si="37"/>
        <v>4</v>
      </c>
      <c r="EN11">
        <f t="shared" si="37"/>
        <v>16</v>
      </c>
      <c r="EO11">
        <f t="shared" si="37"/>
        <v>16</v>
      </c>
      <c r="EP11">
        <f t="shared" si="37"/>
        <v>4</v>
      </c>
      <c r="EQ11">
        <f t="shared" si="37"/>
        <v>15</v>
      </c>
      <c r="ER11">
        <f t="shared" si="37"/>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1</v>
      </c>
      <c r="EW11">
        <f>VLOOKUP(EB11,'Tablas auxiliares'!$O$2:$Y$28,'Tablas auxiliares'!$C$4+1,FALSE)</f>
        <v>0</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5</v>
      </c>
      <c r="FC11">
        <f>VLOOKUP(EH11,'Tablas auxiliares'!$O$2:$Y$28,'Tablas auxiliares'!$C$4+1,FALSE)</f>
        <v>0</v>
      </c>
      <c r="FE11">
        <f>VLOOKUP(EJ11,'Tablas auxiliares'!$O$2:$Y$28,'Tablas auxiliares'!$C$4+1,FALSE)</f>
        <v>0</v>
      </c>
      <c r="FF11">
        <f>VLOOKUP(EK11,'Tablas auxiliares'!$O$2:$Y$28,'Tablas auxiliares'!$C$4+1,FALSE)</f>
        <v>0</v>
      </c>
      <c r="FG11">
        <f>VLOOKUP(EL11,'Tablas auxiliares'!$O$2:$Y$28,'Tablas auxiliares'!$C$4+1,FALSE)</f>
        <v>0</v>
      </c>
      <c r="FH11">
        <f>VLOOKUP(EM11,'Tablas auxiliares'!$O$2:$Y$28,'Tablas auxiliares'!$C$4+1,FALSE)</f>
        <v>7</v>
      </c>
      <c r="FI11">
        <f>VLOOKUP(EN11,'Tablas auxiliares'!$O$2:$Y$28,'Tablas auxiliares'!$C$4+1,FALSE)</f>
        <v>0</v>
      </c>
      <c r="FJ11">
        <f>VLOOKUP(EO11,'Tablas auxiliares'!$O$2:$Y$28,'Tablas auxiliares'!$C$4+1,FALSE)</f>
        <v>0</v>
      </c>
      <c r="FK11">
        <f>VLOOKUP(EP11,'Tablas auxiliares'!$O$2:$Y$28,'Tablas auxiliares'!$C$4+1,FALSE)</f>
        <v>7</v>
      </c>
      <c r="FL11">
        <f>VLOOKUP(EQ11,'Tablas auxiliares'!$O$2:$Y$28,'Tablas auxiliares'!$C$4+1,FALSE)</f>
        <v>0</v>
      </c>
      <c r="FM11">
        <f>VLOOKUP(ER11,'Tablas auxiliares'!$O$2:$Y$28,'Tablas auxiliares'!$C$4+1,FALSE)</f>
        <v>3</v>
      </c>
      <c r="FN11">
        <v>18</v>
      </c>
      <c r="FO11">
        <v>16</v>
      </c>
      <c r="FP11">
        <v>17</v>
      </c>
      <c r="FQ11">
        <v>4</v>
      </c>
      <c r="FR11">
        <v>18</v>
      </c>
      <c r="FS11">
        <v>17</v>
      </c>
      <c r="FT11">
        <v>16</v>
      </c>
      <c r="FU11">
        <v>18</v>
      </c>
      <c r="FV11">
        <v>16</v>
      </c>
      <c r="FW11">
        <v>16</v>
      </c>
      <c r="FX11">
        <v>15</v>
      </c>
      <c r="FZ11">
        <v>16</v>
      </c>
      <c r="GA11">
        <v>15</v>
      </c>
      <c r="GB11">
        <v>15</v>
      </c>
      <c r="GC11">
        <v>15</v>
      </c>
      <c r="GD11">
        <v>11</v>
      </c>
      <c r="GE11">
        <v>17</v>
      </c>
      <c r="GF11">
        <v>2</v>
      </c>
      <c r="GG11">
        <v>16</v>
      </c>
      <c r="GH11">
        <v>14</v>
      </c>
      <c r="GI11">
        <f>VLOOKUP(FN11,'Tablas auxiliares'!$O$2:$Y$28,_xlfn.SINGLE('Tablas auxiliares'!$C$4)+1,FALSE)</f>
        <v>0</v>
      </c>
      <c r="GJ11">
        <f>VLOOKUP(FO11,'Tablas auxiliares'!$O$2:$Y$28,_xlfn.SINGLE('Tablas auxiliares'!$C$4)+1,FALSE)</f>
        <v>0</v>
      </c>
      <c r="GK11">
        <f>VLOOKUP(FP11,'Tablas auxiliares'!$O$2:$Y$28,_xlfn.SINGLE('Tablas auxiliares'!$C$4)+1,FALSE)</f>
        <v>0</v>
      </c>
      <c r="GL11">
        <f>VLOOKUP(FQ11,'Tablas auxiliares'!$O$2:$Y$28,_xlfn.SINGLE('Tablas auxiliares'!$C$4)+1,FALSE)</f>
        <v>7</v>
      </c>
      <c r="GM11">
        <f>VLOOKUP(FR11,'Tablas auxiliares'!$O$2:$Y$28,_xlfn.SINGLE('Tablas auxiliares'!$C$4)+1,FALSE)</f>
        <v>0</v>
      </c>
      <c r="GN11">
        <f>VLOOKUP(FS11,'Tablas auxiliares'!$O$2:$Y$28,_xlfn.SINGLE('Tablas auxiliares'!$C$4)+1,FALSE)</f>
        <v>0</v>
      </c>
      <c r="GO11">
        <f>VLOOKUP(FT11,'Tablas auxiliares'!$O$2:$Y$28,_xlfn.SINGLE('Tablas auxiliares'!$C$4)+1,FALSE)</f>
        <v>0</v>
      </c>
      <c r="GP11">
        <f>VLOOKUP(FU11,'Tablas auxiliares'!$O$2:$Y$28,_xlfn.SINGLE('Tablas auxiliares'!$C$4)+1,FALSE)</f>
        <v>0</v>
      </c>
      <c r="GQ11">
        <f>VLOOKUP(FV11,'Tablas auxiliares'!$O$2:$Y$28,_xlfn.SINGLE('Tablas auxiliares'!$C$4)+1,FALSE)</f>
        <v>0</v>
      </c>
      <c r="GR11">
        <f>VLOOKUP(FW11,'Tablas auxiliares'!$O$2:$Y$28,_xlfn.SINGLE('Tablas auxiliares'!$C$4)+1,FALSE)</f>
        <v>0</v>
      </c>
      <c r="GS11">
        <f>VLOOKUP(FX11,'Tablas auxiliares'!$O$2:$Y$28,_xlfn.SINGLE('Tablas auxiliares'!$C$4)+1,FALSE)</f>
        <v>0</v>
      </c>
      <c r="GU11">
        <f>VLOOKUP(FZ11,'Tablas auxiliares'!$O$2:$Y$28,_xlfn.SINGLE('Tablas auxiliares'!$C$4)+1,FALSE)</f>
        <v>0</v>
      </c>
      <c r="GV11">
        <f>VLOOKUP(GA11,'Tablas auxiliares'!$O$2:$Y$28,_xlfn.SINGLE('Tablas auxiliares'!$C$4)+1,FALSE)</f>
        <v>0</v>
      </c>
      <c r="GW11">
        <f>VLOOKUP(GB11,'Tablas auxiliares'!$O$2:$Y$28,_xlfn.SINGLE('Tablas auxiliares'!$C$4)+1,FALSE)</f>
        <v>0</v>
      </c>
      <c r="GX11">
        <f>VLOOKUP(GC11,'Tablas auxiliares'!$O$2:$Y$28,_xlfn.SINGLE('Tablas auxiliares'!$C$4)+1,FALSE)</f>
        <v>0</v>
      </c>
      <c r="GY11">
        <f>VLOOKUP(GD11,'Tablas auxiliares'!$O$2:$Y$28,_xlfn.SINGLE('Tablas auxiliares'!$C$4)+1,FALSE)</f>
        <v>0</v>
      </c>
      <c r="GZ11">
        <f>VLOOKUP(GE11,'Tablas auxiliares'!$O$2:$Y$28,_xlfn.SINGLE('Tablas auxiliares'!$C$4)+1,FALSE)</f>
        <v>0</v>
      </c>
      <c r="HA11">
        <f>VLOOKUP(GF11,'Tablas auxiliares'!$O$2:$Y$28,_xlfn.SINGLE('Tablas auxiliares'!$C$4)+1,FALSE)</f>
        <v>10</v>
      </c>
      <c r="HB11">
        <f>VLOOKUP(GG11,'Tablas auxiliares'!$O$2:$Y$28,_xlfn.SINGLE('Tablas auxiliares'!$C$4)+1,FALSE)</f>
        <v>0</v>
      </c>
      <c r="HC11">
        <f>VLOOKUP(GH11,'Tablas auxiliares'!$O$2:$Y$28,_xlfn.SINGLE('Tablas auxiliares'!$C$4)+1,FALSE)</f>
        <v>0</v>
      </c>
      <c r="HD11">
        <f>IF('Tablas auxiliares'!$C$6&lt;&gt;2,SUM(ES11:FM11),0)+IF('Tablas auxiliares'!$C$6&lt;&gt;3,SUM(GI11:HC11),0)</f>
        <v>40</v>
      </c>
      <c r="HE11">
        <f t="shared" si="18"/>
        <v>18.018000000000001</v>
      </c>
      <c r="HF11">
        <f t="shared" si="1"/>
        <v>14.516</v>
      </c>
      <c r="HG11">
        <f t="shared" si="1"/>
        <v>17.016999999999999</v>
      </c>
      <c r="HH11">
        <f t="shared" si="1"/>
        <v>7.0039999999999996</v>
      </c>
      <c r="HI11">
        <f t="shared" si="1"/>
        <v>17.018000000000001</v>
      </c>
      <c r="HJ11">
        <f t="shared" si="1"/>
        <v>17.016999999999999</v>
      </c>
      <c r="HK11">
        <f t="shared" si="1"/>
        <v>16.015999999999998</v>
      </c>
      <c r="HL11">
        <f t="shared" si="1"/>
        <v>18.018000000000001</v>
      </c>
      <c r="HM11">
        <f t="shared" si="1"/>
        <v>15.516</v>
      </c>
      <c r="HN11">
        <f t="shared" si="1"/>
        <v>11.016</v>
      </c>
      <c r="HO11">
        <f t="shared" si="1"/>
        <v>14.515000000000001</v>
      </c>
      <c r="HQ11">
        <f t="shared" si="1"/>
        <v>14.516</v>
      </c>
      <c r="HR11">
        <f t="shared" si="1"/>
        <v>15.015000000000001</v>
      </c>
      <c r="HS11">
        <f t="shared" si="1"/>
        <v>15.015000000000001</v>
      </c>
      <c r="HT11">
        <f t="shared" si="1"/>
        <v>9.5150000000000006</v>
      </c>
      <c r="HU11">
        <f t="shared" si="1"/>
        <v>13.510999999999999</v>
      </c>
      <c r="HV11">
        <f t="shared" si="1"/>
        <v>16.516999999999999</v>
      </c>
      <c r="HW11">
        <f t="shared" si="1"/>
        <v>3.0019999999999998</v>
      </c>
      <c r="HX11">
        <f t="shared" si="1"/>
        <v>15.516</v>
      </c>
      <c r="HY11">
        <f t="shared" si="1"/>
        <v>11.013999999999999</v>
      </c>
      <c r="HZ11">
        <f>RANK(HE11,HE3:HE20,1)</f>
        <v>18</v>
      </c>
      <c r="IA11">
        <f t="shared" ref="IA11:IT11" si="38">RANK(HF11,HF3:HF20,1)</f>
        <v>15</v>
      </c>
      <c r="IB11">
        <f t="shared" si="38"/>
        <v>17</v>
      </c>
      <c r="IC11">
        <f t="shared" si="38"/>
        <v>6</v>
      </c>
      <c r="ID11">
        <f t="shared" si="38"/>
        <v>18</v>
      </c>
      <c r="IE11">
        <f t="shared" si="38"/>
        <v>17</v>
      </c>
      <c r="IF11">
        <f t="shared" si="38"/>
        <v>17</v>
      </c>
      <c r="IG11">
        <f t="shared" si="38"/>
        <v>18</v>
      </c>
      <c r="IH11">
        <f t="shared" si="38"/>
        <v>16</v>
      </c>
      <c r="II11">
        <f t="shared" si="38"/>
        <v>9</v>
      </c>
      <c r="IJ11">
        <f t="shared" si="38"/>
        <v>15</v>
      </c>
      <c r="IL11">
        <f t="shared" si="38"/>
        <v>16</v>
      </c>
      <c r="IM11">
        <f t="shared" si="38"/>
        <v>15</v>
      </c>
      <c r="IN11">
        <f t="shared" si="38"/>
        <v>17</v>
      </c>
      <c r="IO11">
        <f t="shared" si="38"/>
        <v>10</v>
      </c>
      <c r="IP11">
        <f t="shared" si="38"/>
        <v>17</v>
      </c>
      <c r="IQ11">
        <f t="shared" si="38"/>
        <v>17</v>
      </c>
      <c r="IR11">
        <f t="shared" si="38"/>
        <v>1</v>
      </c>
      <c r="IS11">
        <f t="shared" si="38"/>
        <v>16</v>
      </c>
      <c r="IT11">
        <f t="shared" si="38"/>
        <v>12</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5</v>
      </c>
      <c r="IY11">
        <f>VLOOKUP(ID11,'Tablas auxiliares'!$O$2:$Y$28,_xlfn.SINGLE('Tablas auxiliares'!$C$4)+1,FALSE)</f>
        <v>0</v>
      </c>
      <c r="IZ11">
        <f>VLOOKUP(IE11,'Tablas auxiliares'!$O$2:$Y$28,_xlfn.SINGLE('Tablas auxiliares'!$C$4)+1,FALSE)</f>
        <v>0</v>
      </c>
      <c r="JA11">
        <f>VLOOKUP(IF11,'Tablas auxiliares'!$O$2:$Y$28,_xlfn.SINGLE('Tablas auxiliares'!$C$4)+1,FALSE)</f>
        <v>0</v>
      </c>
      <c r="JB11">
        <f>VLOOKUP(IG11,'Tablas auxiliares'!$O$2:$Y$28,_xlfn.SINGLE('Tablas auxiliares'!$C$4)+1,FALSE)</f>
        <v>0</v>
      </c>
      <c r="JC11">
        <f>VLOOKUP(IH11,'Tablas auxiliares'!$O$2:$Y$28,_xlfn.SINGLE('Tablas auxiliares'!$C$4)+1,FALSE)</f>
        <v>0</v>
      </c>
      <c r="JD11">
        <f>VLOOKUP(II11,'Tablas auxiliares'!$O$2:$Y$28,_xlfn.SINGLE('Tablas auxiliares'!$C$4)+1,FALSE)</f>
        <v>2</v>
      </c>
      <c r="JE11">
        <f>VLOOKUP(IJ11,'Tablas auxiliares'!$O$2:$Y$28,_xlfn.SINGLE('Tablas auxiliares'!$C$4)+1,FALSE)</f>
        <v>0</v>
      </c>
      <c r="JG11">
        <f>VLOOKUP(IL11,'Tablas auxiliares'!$O$2:$Y$28,_xlfn.SINGLE('Tablas auxiliares'!$C$4)+1,FALSE)</f>
        <v>0</v>
      </c>
      <c r="JH11">
        <f>VLOOKUP(IM11,'Tablas auxiliares'!$O$2:$Y$28,_xlfn.SINGLE('Tablas auxiliares'!$C$4)+1,FALSE)</f>
        <v>0</v>
      </c>
      <c r="JI11">
        <f>VLOOKUP(IN11,'Tablas auxiliares'!$O$2:$Y$28,_xlfn.SINGLE('Tablas auxiliares'!$C$4)+1,FALSE)</f>
        <v>0</v>
      </c>
      <c r="JJ11">
        <f>VLOOKUP(IO11,'Tablas auxiliares'!$O$2:$Y$28,_xlfn.SINGLE('Tablas auxiliares'!$C$4)+1,FALSE)</f>
        <v>1</v>
      </c>
      <c r="JK11">
        <f>VLOOKUP(IP11,'Tablas auxiliares'!$O$2:$Y$28,_xlfn.SINGLE('Tablas auxiliares'!$C$4)+1,FALSE)</f>
        <v>0</v>
      </c>
      <c r="JL11">
        <f>VLOOKUP(IQ11,'Tablas auxiliares'!$O$2:$Y$28,_xlfn.SINGLE('Tablas auxiliares'!$C$4)+1,FALSE)</f>
        <v>0</v>
      </c>
      <c r="JM11">
        <f>VLOOKUP(IR11,'Tablas auxiliares'!$O$2:$Y$28,_xlfn.SINGLE('Tablas auxiliares'!$C$4)+1,FALSE)</f>
        <v>12</v>
      </c>
      <c r="JN11">
        <f>VLOOKUP(IS11,'Tablas auxiliares'!$O$2:$Y$28,_xlfn.SINGLE('Tablas auxiliares'!$C$4)+1,FALSE)</f>
        <v>0</v>
      </c>
      <c r="JO11">
        <f>VLOOKUP(IT11,'Tablas auxiliares'!$O$2:$Y$28,_xlfn.SINGLE('Tablas auxiliares'!$C$4)+1,FALSE)</f>
        <v>0</v>
      </c>
      <c r="JP11">
        <f t="shared" si="10"/>
        <v>20</v>
      </c>
      <c r="JQ11">
        <v>0</v>
      </c>
      <c r="JR11">
        <v>0</v>
      </c>
      <c r="JS11">
        <v>0</v>
      </c>
      <c r="JT11">
        <v>0</v>
      </c>
      <c r="JU11">
        <v>0</v>
      </c>
      <c r="JV11">
        <v>0</v>
      </c>
      <c r="JW11">
        <v>0</v>
      </c>
      <c r="JX11">
        <v>0</v>
      </c>
      <c r="JY11">
        <v>0</v>
      </c>
      <c r="JZ11">
        <v>5</v>
      </c>
      <c r="KA11">
        <v>0</v>
      </c>
      <c r="KC11">
        <v>0</v>
      </c>
      <c r="KD11">
        <v>0</v>
      </c>
      <c r="KE11">
        <v>0</v>
      </c>
      <c r="KF11">
        <v>5</v>
      </c>
      <c r="KG11">
        <v>0</v>
      </c>
      <c r="KH11">
        <v>0</v>
      </c>
      <c r="KI11">
        <v>7</v>
      </c>
      <c r="KJ11">
        <v>0</v>
      </c>
      <c r="KK11">
        <v>3</v>
      </c>
      <c r="KL11">
        <v>0</v>
      </c>
      <c r="KM11">
        <v>0</v>
      </c>
      <c r="KN11">
        <v>0</v>
      </c>
      <c r="KO11">
        <v>7</v>
      </c>
      <c r="KP11">
        <v>0</v>
      </c>
      <c r="KQ11">
        <v>0</v>
      </c>
      <c r="KR11">
        <v>0</v>
      </c>
      <c r="KS11">
        <v>0</v>
      </c>
      <c r="KT11">
        <v>0</v>
      </c>
      <c r="KU11">
        <v>0</v>
      </c>
      <c r="KV11">
        <v>0</v>
      </c>
      <c r="KX11">
        <v>0</v>
      </c>
      <c r="KY11">
        <v>0</v>
      </c>
      <c r="KZ11">
        <v>0</v>
      </c>
      <c r="LA11">
        <v>0</v>
      </c>
      <c r="LB11">
        <v>0</v>
      </c>
      <c r="LC11">
        <v>0</v>
      </c>
      <c r="LD11">
        <v>10</v>
      </c>
      <c r="LE11">
        <v>0</v>
      </c>
      <c r="LF11">
        <v>0</v>
      </c>
      <c r="LG11">
        <f t="shared" si="11"/>
        <v>0</v>
      </c>
      <c r="LH11">
        <f t="shared" si="3"/>
        <v>0</v>
      </c>
      <c r="LI11">
        <f t="shared" si="3"/>
        <v>0</v>
      </c>
      <c r="LJ11">
        <f t="shared" si="3"/>
        <v>7.0069999999999997</v>
      </c>
      <c r="LK11">
        <f t="shared" si="3"/>
        <v>0</v>
      </c>
      <c r="LL11">
        <f t="shared" si="3"/>
        <v>0</v>
      </c>
      <c r="LM11">
        <f t="shared" si="3"/>
        <v>0</v>
      </c>
      <c r="LN11">
        <f t="shared" si="3"/>
        <v>0</v>
      </c>
      <c r="LO11">
        <f t="shared" si="3"/>
        <v>0</v>
      </c>
      <c r="LP11">
        <f t="shared" si="3"/>
        <v>5</v>
      </c>
      <c r="LQ11">
        <f t="shared" si="3"/>
        <v>0</v>
      </c>
      <c r="LR11">
        <f t="shared" si="3"/>
        <v>0</v>
      </c>
      <c r="LS11">
        <f t="shared" si="3"/>
        <v>0</v>
      </c>
      <c r="LT11">
        <f t="shared" si="3"/>
        <v>0</v>
      </c>
      <c r="LU11">
        <f t="shared" si="3"/>
        <v>0</v>
      </c>
      <c r="LV11">
        <f t="shared" si="3"/>
        <v>5</v>
      </c>
      <c r="LW11">
        <f t="shared" si="3"/>
        <v>0</v>
      </c>
      <c r="LX11">
        <f t="shared" si="4"/>
        <v>0</v>
      </c>
      <c r="LY11">
        <f t="shared" si="4"/>
        <v>17.010000000000002</v>
      </c>
      <c r="LZ11">
        <f t="shared" si="4"/>
        <v>0</v>
      </c>
      <c r="MA11">
        <f t="shared" si="4"/>
        <v>3</v>
      </c>
      <c r="MB11">
        <f t="shared" ref="MB11:MV11" si="39">RANK(LG11,LG3:LG20,0)</f>
        <v>14</v>
      </c>
      <c r="MC11">
        <f t="shared" si="39"/>
        <v>12</v>
      </c>
      <c r="MD11">
        <f t="shared" si="39"/>
        <v>12</v>
      </c>
      <c r="ME11">
        <f t="shared" si="39"/>
        <v>8</v>
      </c>
      <c r="MF11">
        <f t="shared" si="39"/>
        <v>15</v>
      </c>
      <c r="MG11">
        <f t="shared" si="39"/>
        <v>13</v>
      </c>
      <c r="MH11">
        <f t="shared" si="39"/>
        <v>14</v>
      </c>
      <c r="MI11">
        <f t="shared" si="39"/>
        <v>16</v>
      </c>
      <c r="MJ11">
        <f t="shared" si="39"/>
        <v>14</v>
      </c>
      <c r="MK11">
        <f t="shared" si="39"/>
        <v>9</v>
      </c>
      <c r="ML11">
        <f t="shared" si="39"/>
        <v>14</v>
      </c>
      <c r="MM11">
        <f t="shared" si="39"/>
        <v>14</v>
      </c>
      <c r="MN11">
        <f t="shared" si="39"/>
        <v>15</v>
      </c>
      <c r="MO11">
        <f t="shared" si="39"/>
        <v>13</v>
      </c>
      <c r="MP11">
        <f t="shared" si="39"/>
        <v>13</v>
      </c>
      <c r="MQ11">
        <f t="shared" si="39"/>
        <v>11</v>
      </c>
      <c r="MR11">
        <f t="shared" si="39"/>
        <v>14</v>
      </c>
      <c r="MS11">
        <f t="shared" si="39"/>
        <v>14</v>
      </c>
      <c r="MT11">
        <f t="shared" si="39"/>
        <v>1</v>
      </c>
      <c r="MU11">
        <f t="shared" si="39"/>
        <v>14</v>
      </c>
      <c r="MV11">
        <f t="shared" si="39"/>
        <v>12</v>
      </c>
      <c r="MW11">
        <f>VLOOKUP(MB11,'Tablas auxiliares'!$O$2:$P$28,2,FALSE)</f>
        <v>0</v>
      </c>
      <c r="MX11">
        <f>VLOOKUP(MC11,'Tablas auxiliares'!$O$2:$P$28,2,FALSE)</f>
        <v>0</v>
      </c>
      <c r="MY11">
        <f>VLOOKUP(MD11,'Tablas auxiliares'!$O$2:$P$28,2,FALSE)</f>
        <v>0</v>
      </c>
      <c r="MZ11">
        <f>VLOOKUP(ME11,'Tablas auxiliares'!$O$2:$P$28,2,FALSE)</f>
        <v>3</v>
      </c>
      <c r="NA11">
        <f>VLOOKUP(MF11,'Tablas auxiliares'!$O$2:$P$28,2,FALSE)</f>
        <v>0</v>
      </c>
      <c r="NB11">
        <f>VLOOKUP(MG11,'Tablas auxiliares'!$O$2:$P$28,2,FALSE)</f>
        <v>0</v>
      </c>
      <c r="NC11">
        <f>VLOOKUP(MH11,'Tablas auxiliares'!$O$2:$P$28,2,FALSE)</f>
        <v>0</v>
      </c>
      <c r="ND11">
        <f>VLOOKUP(MI11,'Tablas auxiliares'!$O$2:$P$28,2,FALSE)</f>
        <v>0</v>
      </c>
      <c r="NE11">
        <f>VLOOKUP(MJ11,'Tablas auxiliares'!$O$2:$P$28,2,FALSE)</f>
        <v>0</v>
      </c>
      <c r="NF11">
        <f>VLOOKUP(MK11,'Tablas auxiliares'!$O$2:$P$28,2,FALSE)</f>
        <v>2</v>
      </c>
      <c r="NG11">
        <f>VLOOKUP(ML11,'Tablas auxiliares'!$O$2:$P$28,2,FALSE)</f>
        <v>0</v>
      </c>
      <c r="NH11">
        <f>VLOOKUP(MM11,'Tablas auxiliares'!$O$2:$P$28,2,FALSE)</f>
        <v>0</v>
      </c>
      <c r="NI11">
        <f>VLOOKUP(MN11,'Tablas auxiliares'!$O$2:$P$28,2,FALSE)</f>
        <v>0</v>
      </c>
      <c r="NJ11">
        <f>VLOOKUP(MO11,'Tablas auxiliares'!$O$2:$P$28,2,FALSE)</f>
        <v>0</v>
      </c>
      <c r="NK11">
        <f>VLOOKUP(MP11,'Tablas auxiliares'!$O$2:$P$28,2,FALSE)</f>
        <v>0</v>
      </c>
      <c r="NL11">
        <f>VLOOKUP(MQ11,'Tablas auxiliares'!$O$2:$P$28,2,FALSE)</f>
        <v>0</v>
      </c>
      <c r="NM11">
        <f>VLOOKUP(MR11,'Tablas auxiliares'!$O$2:$P$28,2,FALSE)</f>
        <v>0</v>
      </c>
      <c r="NN11">
        <f>VLOOKUP(MS11,'Tablas auxiliares'!$O$2:$P$28,2,FALSE)</f>
        <v>0</v>
      </c>
      <c r="NO11">
        <f>VLOOKUP(MT11,'Tablas auxiliares'!$O$2:$P$28,2,FALSE)</f>
        <v>12</v>
      </c>
      <c r="NP11">
        <f>VLOOKUP(MU11,'Tablas auxiliares'!$O$2:$P$28,2,FALSE)</f>
        <v>0</v>
      </c>
      <c r="NQ11">
        <f>VLOOKUP(MV11,'Tablas auxiliares'!$O$2:$P$28,2,FALSE)</f>
        <v>0</v>
      </c>
      <c r="NR11">
        <f t="shared" si="13"/>
        <v>17</v>
      </c>
      <c r="NT11">
        <f t="shared" si="14"/>
        <v>17.0017</v>
      </c>
      <c r="NU11">
        <f t="shared" si="15"/>
        <v>20.0017</v>
      </c>
      <c r="NV11">
        <f t="shared" si="16"/>
        <v>40.0017</v>
      </c>
      <c r="NW11">
        <f>IF('Tablas auxiliares'!$C$3=1,NT11,IF('Tablas auxiliares'!$C$3=2,NU11,NV11))</f>
        <v>40.0017</v>
      </c>
      <c r="NX11" t="s">
        <v>13</v>
      </c>
      <c r="NZ11">
        <v>9</v>
      </c>
      <c r="OA11">
        <f t="shared" si="6"/>
        <v>117.001</v>
      </c>
      <c r="OB11" t="str">
        <f t="shared" si="7"/>
        <v>Serbia</v>
      </c>
    </row>
    <row r="12" spans="1:392" x14ac:dyDescent="0.25">
      <c r="A12" t="s">
        <v>48</v>
      </c>
      <c r="B12">
        <v>6</v>
      </c>
      <c r="C12">
        <v>1</v>
      </c>
      <c r="D12">
        <v>7</v>
      </c>
      <c r="E12">
        <v>8</v>
      </c>
      <c r="F12">
        <v>9</v>
      </c>
      <c r="G12">
        <v>5</v>
      </c>
      <c r="H12">
        <v>4</v>
      </c>
      <c r="I12">
        <v>1</v>
      </c>
      <c r="J12">
        <v>3</v>
      </c>
      <c r="K12">
        <v>1</v>
      </c>
      <c r="L12">
        <v>9</v>
      </c>
      <c r="M12">
        <v>6</v>
      </c>
      <c r="O12">
        <v>2</v>
      </c>
      <c r="P12">
        <v>8</v>
      </c>
      <c r="Q12">
        <v>10</v>
      </c>
      <c r="R12">
        <v>2</v>
      </c>
      <c r="S12">
        <v>11</v>
      </c>
      <c r="T12">
        <v>1</v>
      </c>
      <c r="U12">
        <v>2</v>
      </c>
      <c r="V12">
        <v>8</v>
      </c>
      <c r="W12">
        <v>14</v>
      </c>
      <c r="X12">
        <v>15</v>
      </c>
      <c r="Y12">
        <v>12</v>
      </c>
      <c r="Z12">
        <v>4</v>
      </c>
      <c r="AA12">
        <v>8</v>
      </c>
      <c r="AB12">
        <v>4</v>
      </c>
      <c r="AC12">
        <v>3</v>
      </c>
      <c r="AD12">
        <v>3</v>
      </c>
      <c r="AE12">
        <v>6</v>
      </c>
      <c r="AF12">
        <v>1</v>
      </c>
      <c r="AG12">
        <v>5</v>
      </c>
      <c r="AH12">
        <v>4</v>
      </c>
      <c r="AJ12">
        <v>2</v>
      </c>
      <c r="AK12">
        <v>8</v>
      </c>
      <c r="AL12">
        <v>4</v>
      </c>
      <c r="AM12">
        <v>2</v>
      </c>
      <c r="AN12">
        <v>3</v>
      </c>
      <c r="AO12">
        <v>4</v>
      </c>
      <c r="AP12">
        <v>11</v>
      </c>
      <c r="AQ12">
        <v>11</v>
      </c>
      <c r="AR12">
        <v>4</v>
      </c>
      <c r="AS12">
        <v>8</v>
      </c>
      <c r="AT12">
        <v>6</v>
      </c>
      <c r="AU12">
        <v>6</v>
      </c>
      <c r="AV12">
        <v>6</v>
      </c>
      <c r="AW12">
        <v>5</v>
      </c>
      <c r="AX12">
        <v>2</v>
      </c>
      <c r="AY12">
        <v>2</v>
      </c>
      <c r="AZ12">
        <v>9</v>
      </c>
      <c r="BA12">
        <v>2</v>
      </c>
      <c r="BB12">
        <v>4</v>
      </c>
      <c r="BC12">
        <v>4</v>
      </c>
      <c r="BE12">
        <v>4</v>
      </c>
      <c r="BF12">
        <v>8</v>
      </c>
      <c r="BG12">
        <v>10</v>
      </c>
      <c r="BH12">
        <v>3</v>
      </c>
      <c r="BI12">
        <v>8</v>
      </c>
      <c r="BJ12">
        <v>10</v>
      </c>
      <c r="BK12">
        <v>2</v>
      </c>
      <c r="BL12">
        <v>6</v>
      </c>
      <c r="BM12">
        <v>8</v>
      </c>
      <c r="BN12">
        <v>3</v>
      </c>
      <c r="BO12">
        <v>3</v>
      </c>
      <c r="BP12">
        <v>3</v>
      </c>
      <c r="BQ12">
        <v>10</v>
      </c>
      <c r="BR12">
        <v>11</v>
      </c>
      <c r="BS12">
        <v>14</v>
      </c>
      <c r="BT12">
        <v>1</v>
      </c>
      <c r="BU12">
        <v>4</v>
      </c>
      <c r="BV12">
        <v>2</v>
      </c>
      <c r="BW12">
        <v>5</v>
      </c>
      <c r="BX12">
        <v>10</v>
      </c>
      <c r="BZ12">
        <v>3</v>
      </c>
      <c r="CA12">
        <v>11</v>
      </c>
      <c r="CB12">
        <v>13</v>
      </c>
      <c r="CC12">
        <v>2</v>
      </c>
      <c r="CD12">
        <v>2</v>
      </c>
      <c r="CE12">
        <v>4</v>
      </c>
      <c r="CF12">
        <v>1</v>
      </c>
      <c r="CG12">
        <v>10</v>
      </c>
      <c r="CH12">
        <v>7</v>
      </c>
      <c r="CI12">
        <v>3</v>
      </c>
      <c r="CJ12">
        <v>3</v>
      </c>
      <c r="CK12">
        <v>2</v>
      </c>
      <c r="CL12">
        <v>13</v>
      </c>
      <c r="CM12">
        <v>12</v>
      </c>
      <c r="CN12">
        <v>5</v>
      </c>
      <c r="CO12">
        <v>2</v>
      </c>
      <c r="CP12">
        <v>10</v>
      </c>
      <c r="CQ12">
        <v>4</v>
      </c>
      <c r="CR12">
        <v>9</v>
      </c>
      <c r="CS12">
        <v>8</v>
      </c>
      <c r="CU12">
        <v>2</v>
      </c>
      <c r="CV12">
        <v>4</v>
      </c>
      <c r="CW12">
        <v>10</v>
      </c>
      <c r="CX12">
        <v>3</v>
      </c>
      <c r="CY12">
        <v>9</v>
      </c>
      <c r="CZ12">
        <v>5</v>
      </c>
      <c r="DA12">
        <v>3</v>
      </c>
      <c r="DB12">
        <v>16</v>
      </c>
      <c r="DC12">
        <f>IF('Tablas auxiliares'!$C$7=1,AVERAGE(B12,W12,AR12,BM12,CH12)+B12/10000,(-1)*(SUM(VLOOKUP(B12,'Tablas auxiliares'!$BG$2:$BH$28,2,FALSE),VLOOKUP(W12,'Tablas auxiliares'!$BG$2:$BH$28,2,FALSE),VLOOKUP(AR12,'Tablas auxiliares'!$BG$2:$BH$28,2,FALSE),VLOOKUP(BM12,'Tablas auxiliares'!$BG$2:$BH$28,2,FALSE),VLOOKUP(CH12,'Tablas auxiliares'!$BG$2:$BH$28,2,FALSE))-B12/100000000))</f>
        <v>-19.453771191260767</v>
      </c>
      <c r="DD12">
        <f>IF('Tablas auxiliares'!$C$7=1,AVERAGE(C12,X12,AS12,BN12,CI12)+C12/10000,(-1)*(SUM(VLOOKUP(C12,'Tablas auxiliares'!$BG$2:$BH$28,2,FALSE),VLOOKUP(X12,'Tablas auxiliares'!$BG$2:$BH$28,2,FALSE),VLOOKUP(AS12,'Tablas auxiliares'!$BG$2:$BH$28,2,FALSE),VLOOKUP(BN12,'Tablas auxiliares'!$BG$2:$BH$28,2,FALSE),VLOOKUP(CI12,'Tablas auxiliares'!$BG$2:$BH$28,2,FALSE))-C12/100000000))</f>
        <v>-32.42577960763029</v>
      </c>
      <c r="DE12">
        <f>IF('Tablas auxiliares'!$C$7=1,AVERAGE(D12,Y12,AT12,BO12,CJ12)+D12/10000,(-1)*(SUM(VLOOKUP(D12,'Tablas auxiliares'!$BG$2:$BH$28,2,FALSE),VLOOKUP(Y12,'Tablas auxiliares'!$BG$2:$BH$28,2,FALSE),VLOOKUP(AT12,'Tablas auxiliares'!$BG$2:$BH$28,2,FALSE),VLOOKUP(BO12,'Tablas auxiliares'!$BG$2:$BH$28,2,FALSE),VLOOKUP(CJ12,'Tablas auxiliares'!$BG$2:$BH$28,2,FALSE))-D12/100000000))</f>
        <v>-26.37563992415566</v>
      </c>
      <c r="DF12">
        <f>IF('Tablas auxiliares'!$C$7=1,AVERAGE(E12,Z12,AU12,BP12,CK12)+E12/10000,(-1)*(SUM(VLOOKUP(E12,'Tablas auxiliares'!$BG$2:$BH$28,2,FALSE),VLOOKUP(Z12,'Tablas auxiliares'!$BG$2:$BH$28,2,FALSE),VLOOKUP(AU12,'Tablas auxiliares'!$BG$2:$BH$28,2,FALSE),VLOOKUP(BP12,'Tablas auxiliares'!$BG$2:$BH$28,2,FALSE),VLOOKUP(CK12,'Tablas auxiliares'!$BG$2:$BH$28,2,FALSE))-E12/100000000))</f>
        <v>-32.730771119314966</v>
      </c>
      <c r="DG12">
        <f>IF('Tablas auxiliares'!$C$7=1,AVERAGE(F12,AA12,AV12,BQ12,CL12)+F12/10000,(-1)*(SUM(VLOOKUP(F12,'Tablas auxiliares'!$BG$2:$BH$28,2,FALSE),VLOOKUP(AA12,'Tablas auxiliares'!$BG$2:$BH$28,2,FALSE),VLOOKUP(AV12,'Tablas auxiliares'!$BG$2:$BH$28,2,FALSE),VLOOKUP(BQ12,'Tablas auxiliares'!$BG$2:$BH$28,2,FALSE),VLOOKUP(CL12,'Tablas auxiliares'!$BG$2:$BH$28,2,FALSE))-F12/100000000))</f>
        <v>-13.836961962470394</v>
      </c>
      <c r="DH12">
        <f>IF('Tablas auxiliares'!$C$7=1,AVERAGE(G12,AB12,AW12,BR12,CM12)+G12/10000,(-1)*(SUM(VLOOKUP(G12,'Tablas auxiliares'!$BG$2:$BH$28,2,FALSE),VLOOKUP(AB12,'Tablas auxiliares'!$BG$2:$BH$28,2,FALSE),VLOOKUP(AW12,'Tablas auxiliares'!$BG$2:$BH$28,2,FALSE),VLOOKUP(BR12,'Tablas auxiliares'!$BG$2:$BH$28,2,FALSE),VLOOKUP(CM12,'Tablas auxiliares'!$BG$2:$BH$28,2,FALSE))-G12/100000000))</f>
        <v>-21.289368523113342</v>
      </c>
      <c r="DI12">
        <f>IF('Tablas auxiliares'!$C$7=1,AVERAGE(H12,AC12,AX12,BS12,CN12)+H12/10000,(-1)*(SUM(VLOOKUP(H12,'Tablas auxiliares'!$BG$2:$BH$28,2,FALSE),VLOOKUP(AC12,'Tablas auxiliares'!$BG$2:$BH$28,2,FALSE),VLOOKUP(AX12,'Tablas auxiliares'!$BG$2:$BH$28,2,FALSE),VLOOKUP(BS12,'Tablas auxiliares'!$BG$2:$BH$28,2,FALSE),VLOOKUP(CN12,'Tablas auxiliares'!$BG$2:$BH$28,2,FALSE))-H12/100000000))</f>
        <v>-31.54316717440075</v>
      </c>
      <c r="DJ12">
        <f>IF('Tablas auxiliares'!$C$7=1,AVERAGE(I12,AD12,AY12,BT12,CO12)+I12/10000,(-1)*(SUM(VLOOKUP(I12,'Tablas auxiliares'!$BG$2:$BH$28,2,FALSE),VLOOKUP(AD12,'Tablas auxiliares'!$BG$2:$BH$28,2,FALSE),VLOOKUP(AY12,'Tablas auxiliares'!$BG$2:$BH$28,2,FALSE),VLOOKUP(BT12,'Tablas auxiliares'!$BG$2:$BH$28,2,FALSE),VLOOKUP(CO12,'Tablas auxiliares'!$BG$2:$BH$28,2,FALSE))-I12/100000000))</f>
        <v>-52.053356115188961</v>
      </c>
      <c r="DK12">
        <f>IF('Tablas auxiliares'!$C$7=1,AVERAGE(J12,AE12,AZ12,BU12,CP12)+J12/10000,(-1)*(SUM(VLOOKUP(J12,'Tablas auxiliares'!$BG$2:$BH$28,2,FALSE),VLOOKUP(AE12,'Tablas auxiliares'!$BG$2:$BH$28,2,FALSE),VLOOKUP(AZ12,'Tablas auxiliares'!$BG$2:$BH$28,2,FALSE),VLOOKUP(BU12,'Tablas auxiliares'!$BG$2:$BH$28,2,FALSE),VLOOKUP(CP12,'Tablas auxiliares'!$BG$2:$BH$28,2,FALSE))-J12/100000000))</f>
        <v>-24.428466581228768</v>
      </c>
      <c r="DL12">
        <f>IF('Tablas auxiliares'!$C$7=1,AVERAGE(K12,AF12,BA12,BV12,CQ12)+K12/10000,(-1)*(SUM(VLOOKUP(K12,'Tablas auxiliares'!$BG$2:$BH$28,2,FALSE),VLOOKUP(AF12,'Tablas auxiliares'!$BG$2:$BH$28,2,FALSE),VLOOKUP(BA12,'Tablas auxiliares'!$BG$2:$BH$28,2,FALSE),VLOOKUP(BV12,'Tablas auxiliares'!$BG$2:$BH$28,2,FALSE),VLOOKUP(CQ12,'Tablas auxiliares'!$BG$2:$BH$28,2,FALSE))-K12/100000000))</f>
        <v>-50.633324469035138</v>
      </c>
      <c r="DM12">
        <f>IF('Tablas auxiliares'!$C$7=1,AVERAGE(L12,AG12,BB12,BW12,CR12)+L12/10000,(-1)*(SUM(VLOOKUP(L12,'Tablas auxiliares'!$BG$2:$BH$28,2,FALSE),VLOOKUP(AG12,'Tablas auxiliares'!$BG$2:$BH$28,2,FALSE),VLOOKUP(BB12,'Tablas auxiliares'!$BG$2:$BH$28,2,FALSE),VLOOKUP(BW12,'Tablas auxiliares'!$BG$2:$BH$28,2,FALSE),VLOOKUP(CR12,'Tablas auxiliares'!$BG$2:$BH$28,2,FALSE))-L12/100000000))</f>
        <v>-23.25938470948542</v>
      </c>
      <c r="DN12">
        <f>IF('Tablas auxiliares'!$C$7=1,AVERAGE(M12,AH12,BC12,BX12,CS12)+M12/10000,(-1)*(SUM(VLOOKUP(M12,'Tablas auxiliares'!$BG$2:$BH$28,2,FALSE),VLOOKUP(AH12,'Tablas auxiliares'!$BG$2:$BH$28,2,FALSE),VLOOKUP(BC12,'Tablas auxiliares'!$BG$2:$BH$28,2,FALSE),VLOOKUP(BX12,'Tablas auxiliares'!$BG$2:$BH$28,2,FALSE),VLOOKUP(CS12,'Tablas auxiliares'!$BG$2:$BH$28,2,FALSE))-M12/100000000))</f>
        <v>-23.557619397246253</v>
      </c>
      <c r="DP12">
        <f>IF('Tablas auxiliares'!$C$7=1,AVERAGE(O12,AJ12,BE12,BZ12,CU12)+O12/10000,(-1)*(SUM(VLOOKUP(O12,'Tablas auxiliares'!$BG$2:$BH$28,2,FALSE),VLOOKUP(AJ12,'Tablas auxiliares'!$BG$2:$BH$28,2,FALSE),VLOOKUP(BE12,'Tablas auxiliares'!$BG$2:$BH$28,2,FALSE),VLOOKUP(BZ12,'Tablas auxiliares'!$BG$2:$BH$28,2,FALSE),VLOOKUP(CU12,'Tablas auxiliares'!$BG$2:$BH$28,2,FALSE))-O12/100000000))</f>
        <v>-44.763170976903758</v>
      </c>
      <c r="DQ12">
        <f>IF('Tablas auxiliares'!$C$7=1,AVERAGE(P12,AK12,BF12,CA12,CV12)+P12/10000,(-1)*(SUM(VLOOKUP(P12,'Tablas auxiliares'!$BG$2:$BH$28,2,FALSE),VLOOKUP(AK12,'Tablas auxiliares'!$BG$2:$BH$28,2,FALSE),VLOOKUP(BF12,'Tablas auxiliares'!$BG$2:$BH$28,2,FALSE),VLOOKUP(CA12,'Tablas auxiliares'!$BG$2:$BH$28,2,FALSE),VLOOKUP(CV12,'Tablas auxiliares'!$BG$2:$BH$28,2,FALSE))-P12/100000000))</f>
        <v>-18.102310021859729</v>
      </c>
      <c r="DR12">
        <f>IF('Tablas auxiliares'!$C$7=1,AVERAGE(Q12,AL12,BG12,CB12,CW12)+Q12/10000,(-1)*(SUM(VLOOKUP(Q12,'Tablas auxiliares'!$BG$2:$BH$28,2,FALSE),VLOOKUP(AL12,'Tablas auxiliares'!$BG$2:$BH$28,2,FALSE),VLOOKUP(BG12,'Tablas auxiliares'!$BG$2:$BH$28,2,FALSE),VLOOKUP(CB12,'Tablas auxiliares'!$BG$2:$BH$28,2,FALSE),VLOOKUP(CW12,'Tablas auxiliares'!$BG$2:$BH$28,2,FALSE))-Q12/100000000))</f>
        <v>-14.524884179197292</v>
      </c>
      <c r="DS12">
        <f>IF('Tablas auxiliares'!$C$7=1,AVERAGE(R12,AM12,BH12,CC12,CX12)+R12/10000,(-1)*(SUM(VLOOKUP(R12,'Tablas auxiliares'!$BG$2:$BH$28,2,FALSE),VLOOKUP(AM12,'Tablas auxiliares'!$BG$2:$BH$28,2,FALSE),VLOOKUP(BH12,'Tablas auxiliares'!$BG$2:$BH$28,2,FALSE),VLOOKUP(CC12,'Tablas auxiliares'!$BG$2:$BH$28,2,FALSE),VLOOKUP(CX12,'Tablas auxiliares'!$BG$2:$BH$28,2,FALSE))-R12/100000000))</f>
        <v>-46.183202623057582</v>
      </c>
      <c r="DT12">
        <f>IF('Tablas auxiliares'!$C$7=1,AVERAGE(S12,AN12,BI12,CD12,CY12)+S12/10000,(-1)*(SUM(VLOOKUP(S12,'Tablas auxiliares'!$BG$2:$BH$28,2,FALSE),VLOOKUP(AN12,'Tablas auxiliares'!$BG$2:$BH$28,2,FALSE),VLOOKUP(BI12,'Tablas auxiliares'!$BG$2:$BH$28,2,FALSE),VLOOKUP(CD12,'Tablas auxiliares'!$BG$2:$BH$28,2,FALSE),VLOOKUP(CY12,'Tablas auxiliares'!$BG$2:$BH$28,2,FALSE))-S12/100000000))</f>
        <v>-25.722939617564705</v>
      </c>
      <c r="DU12">
        <f>IF('Tablas auxiliares'!$C$7=1,AVERAGE(T12,AO12,BJ12,CE12,CZ12)+T12/10000,(-1)*(SUM(VLOOKUP(T12,'Tablas auxiliares'!$BG$2:$BH$28,2,FALSE),VLOOKUP(AO12,'Tablas auxiliares'!$BG$2:$BH$28,2,FALSE),VLOOKUP(BJ12,'Tablas auxiliares'!$BG$2:$BH$28,2,FALSE),VLOOKUP(CE12,'Tablas auxiliares'!$BG$2:$BH$28,2,FALSE),VLOOKUP(CZ12,'Tablas auxiliares'!$BG$2:$BH$28,2,FALSE))-T12/100000000))</f>
        <v>-33.35499715431326</v>
      </c>
      <c r="DV12">
        <f>IF('Tablas auxiliares'!$C$7=1,AVERAGE(U12,AP12,BK12,CF12,DA12)+U12/10000,(-1)*(SUM(VLOOKUP(U12,'Tablas auxiliares'!$BG$2:$BH$28,2,FALSE),VLOOKUP(AP12,'Tablas auxiliares'!$BG$2:$BH$28,2,FALSE),VLOOKUP(BK12,'Tablas auxiliares'!$BG$2:$BH$28,2,FALSE),VLOOKUP(CF12,'Tablas auxiliares'!$BG$2:$BH$28,2,FALSE),VLOOKUP(DA12,'Tablas auxiliares'!$BG$2:$BH$28,2,FALSE))-U12/100000000))</f>
        <v>-41.848179535860581</v>
      </c>
      <c r="DW12">
        <f>IF('Tablas auxiliares'!$C$7=1,AVERAGE(V12,AQ12,BL12,CG12,DB12)+V12/10000,(-1)*(SUM(VLOOKUP(V12,'Tablas auxiliares'!$BG$2:$BH$28,2,FALSE),VLOOKUP(AQ12,'Tablas auxiliares'!$BG$2:$BH$28,2,FALSE),VLOOKUP(BL12,'Tablas auxiliares'!$BG$2:$BH$28,2,FALSE),VLOOKUP(CG12,'Tablas auxiliares'!$BG$2:$BH$28,2,FALSE),VLOOKUP(DB12,'Tablas auxiliares'!$BG$2:$BH$28,2,FALSE))-V12/100000000))</f>
        <v>-12.473964129627051</v>
      </c>
      <c r="DX12">
        <f>RANK(DC12,DC3:DC20,1)</f>
        <v>6</v>
      </c>
      <c r="DY12">
        <f t="shared" ref="DY12:ER12" si="40">RANK(DD12,DD3:DD20,1)</f>
        <v>3</v>
      </c>
      <c r="DZ12">
        <f t="shared" si="40"/>
        <v>5</v>
      </c>
      <c r="EA12">
        <f t="shared" si="40"/>
        <v>4</v>
      </c>
      <c r="EB12">
        <f t="shared" si="40"/>
        <v>9</v>
      </c>
      <c r="EC12">
        <f t="shared" si="40"/>
        <v>6</v>
      </c>
      <c r="ED12">
        <f t="shared" si="40"/>
        <v>4</v>
      </c>
      <c r="EE12">
        <f t="shared" si="40"/>
        <v>1</v>
      </c>
      <c r="EF12">
        <f t="shared" si="40"/>
        <v>6</v>
      </c>
      <c r="EG12">
        <f t="shared" si="40"/>
        <v>1</v>
      </c>
      <c r="EH12">
        <f t="shared" si="40"/>
        <v>7</v>
      </c>
      <c r="EI12">
        <f t="shared" si="40"/>
        <v>5</v>
      </c>
      <c r="EK12">
        <f t="shared" si="40"/>
        <v>2</v>
      </c>
      <c r="EL12">
        <f t="shared" si="40"/>
        <v>7</v>
      </c>
      <c r="EM12">
        <f t="shared" si="40"/>
        <v>9</v>
      </c>
      <c r="EN12">
        <f t="shared" si="40"/>
        <v>2</v>
      </c>
      <c r="EO12">
        <f t="shared" si="40"/>
        <v>4</v>
      </c>
      <c r="EP12">
        <f t="shared" si="40"/>
        <v>3</v>
      </c>
      <c r="EQ12">
        <f t="shared" si="40"/>
        <v>1</v>
      </c>
      <c r="ER12">
        <f t="shared" si="40"/>
        <v>10</v>
      </c>
      <c r="ES12">
        <f>VLOOKUP(DX12,'Tablas auxiliares'!$O$2:$Y$28,'Tablas auxiliares'!$C$4+1,FALSE)</f>
        <v>5</v>
      </c>
      <c r="ET12">
        <f>VLOOKUP(DY12,'Tablas auxiliares'!$O$2:$Y$28,'Tablas auxiliares'!$C$4+1,FALSE)</f>
        <v>8</v>
      </c>
      <c r="EU12">
        <f>VLOOKUP(DZ12,'Tablas auxiliares'!$O$2:$Y$28,'Tablas auxiliares'!$C$4+1,FALSE)</f>
        <v>6</v>
      </c>
      <c r="EV12">
        <f>VLOOKUP(EA12,'Tablas auxiliares'!$O$2:$Y$28,'Tablas auxiliares'!$C$4+1,FALSE)</f>
        <v>7</v>
      </c>
      <c r="EW12">
        <f>VLOOKUP(EB12,'Tablas auxiliares'!$O$2:$Y$28,'Tablas auxiliares'!$C$4+1,FALSE)</f>
        <v>2</v>
      </c>
      <c r="EX12">
        <f>VLOOKUP(EC12,'Tablas auxiliares'!$O$2:$Y$28,'Tablas auxiliares'!$C$4+1,FALSE)</f>
        <v>5</v>
      </c>
      <c r="EY12">
        <f>VLOOKUP(ED12,'Tablas auxiliares'!$O$2:$Y$28,'Tablas auxiliares'!$C$4+1,FALSE)</f>
        <v>7</v>
      </c>
      <c r="EZ12">
        <f>VLOOKUP(EE12,'Tablas auxiliares'!$O$2:$Y$28,'Tablas auxiliares'!$C$4+1,FALSE)</f>
        <v>12</v>
      </c>
      <c r="FA12">
        <f>VLOOKUP(EF12,'Tablas auxiliares'!$O$2:$Y$28,'Tablas auxiliares'!$C$4+1,FALSE)</f>
        <v>5</v>
      </c>
      <c r="FB12">
        <f>VLOOKUP(EG12,'Tablas auxiliares'!$O$2:$Y$28,'Tablas auxiliares'!$C$4+1,FALSE)</f>
        <v>12</v>
      </c>
      <c r="FC12">
        <f>VLOOKUP(EH12,'Tablas auxiliares'!$O$2:$Y$28,'Tablas auxiliares'!$C$4+1,FALSE)</f>
        <v>4</v>
      </c>
      <c r="FD12">
        <f>VLOOKUP(EI12,'Tablas auxiliares'!$O$2:$Y$28,'Tablas auxiliares'!$C$4+1,FALSE)</f>
        <v>6</v>
      </c>
      <c r="FF12">
        <f>VLOOKUP(EK12,'Tablas auxiliares'!$O$2:$Y$28,'Tablas auxiliares'!$C$4+1,FALSE)</f>
        <v>10</v>
      </c>
      <c r="FG12">
        <f>VLOOKUP(EL12,'Tablas auxiliares'!$O$2:$Y$28,'Tablas auxiliares'!$C$4+1,FALSE)</f>
        <v>4</v>
      </c>
      <c r="FH12">
        <f>VLOOKUP(EM12,'Tablas auxiliares'!$O$2:$Y$28,'Tablas auxiliares'!$C$4+1,FALSE)</f>
        <v>2</v>
      </c>
      <c r="FI12">
        <f>VLOOKUP(EN12,'Tablas auxiliares'!$O$2:$Y$28,'Tablas auxiliares'!$C$4+1,FALSE)</f>
        <v>10</v>
      </c>
      <c r="FJ12">
        <f>VLOOKUP(EO12,'Tablas auxiliares'!$O$2:$Y$28,'Tablas auxiliares'!$C$4+1,FALSE)</f>
        <v>7</v>
      </c>
      <c r="FK12">
        <f>VLOOKUP(EP12,'Tablas auxiliares'!$O$2:$Y$28,'Tablas auxiliares'!$C$4+1,FALSE)</f>
        <v>8</v>
      </c>
      <c r="FL12">
        <f>VLOOKUP(EQ12,'Tablas auxiliares'!$O$2:$Y$28,'Tablas auxiliares'!$C$4+1,FALSE)</f>
        <v>12</v>
      </c>
      <c r="FM12">
        <f>VLOOKUP(ER12,'Tablas auxiliares'!$O$2:$Y$28,'Tablas auxiliares'!$C$4+1,FALSE)</f>
        <v>1</v>
      </c>
      <c r="FN12">
        <v>7</v>
      </c>
      <c r="FO12">
        <v>5</v>
      </c>
      <c r="FP12">
        <v>1</v>
      </c>
      <c r="FQ12">
        <v>2</v>
      </c>
      <c r="FR12">
        <v>7</v>
      </c>
      <c r="FS12">
        <v>6</v>
      </c>
      <c r="FT12">
        <v>3</v>
      </c>
      <c r="FU12">
        <v>10</v>
      </c>
      <c r="FV12">
        <v>7</v>
      </c>
      <c r="FW12">
        <v>5</v>
      </c>
      <c r="FX12">
        <v>5</v>
      </c>
      <c r="FY12">
        <v>6</v>
      </c>
      <c r="GA12">
        <v>2</v>
      </c>
      <c r="GB12">
        <v>4</v>
      </c>
      <c r="GC12">
        <v>5</v>
      </c>
      <c r="GD12">
        <v>3</v>
      </c>
      <c r="GE12">
        <v>4</v>
      </c>
      <c r="GF12">
        <v>5</v>
      </c>
      <c r="GG12">
        <v>2</v>
      </c>
      <c r="GH12">
        <v>3</v>
      </c>
      <c r="GI12">
        <f>VLOOKUP(FN12,'Tablas auxiliares'!$O$2:$Y$28,_xlfn.SINGLE('Tablas auxiliares'!$C$4)+1,FALSE)</f>
        <v>4</v>
      </c>
      <c r="GJ12">
        <f>VLOOKUP(FO12,'Tablas auxiliares'!$O$2:$Y$28,_xlfn.SINGLE('Tablas auxiliares'!$C$4)+1,FALSE)</f>
        <v>6</v>
      </c>
      <c r="GK12">
        <f>VLOOKUP(FP12,'Tablas auxiliares'!$O$2:$Y$28,_xlfn.SINGLE('Tablas auxiliares'!$C$4)+1,FALSE)</f>
        <v>12</v>
      </c>
      <c r="GL12">
        <f>VLOOKUP(FQ12,'Tablas auxiliares'!$O$2:$Y$28,_xlfn.SINGLE('Tablas auxiliares'!$C$4)+1,FALSE)</f>
        <v>10</v>
      </c>
      <c r="GM12">
        <f>VLOOKUP(FR12,'Tablas auxiliares'!$O$2:$Y$28,_xlfn.SINGLE('Tablas auxiliares'!$C$4)+1,FALSE)</f>
        <v>4</v>
      </c>
      <c r="GN12">
        <f>VLOOKUP(FS12,'Tablas auxiliares'!$O$2:$Y$28,_xlfn.SINGLE('Tablas auxiliares'!$C$4)+1,FALSE)</f>
        <v>5</v>
      </c>
      <c r="GO12">
        <f>VLOOKUP(FT12,'Tablas auxiliares'!$O$2:$Y$28,_xlfn.SINGLE('Tablas auxiliares'!$C$4)+1,FALSE)</f>
        <v>8</v>
      </c>
      <c r="GP12">
        <f>VLOOKUP(FU12,'Tablas auxiliares'!$O$2:$Y$28,_xlfn.SINGLE('Tablas auxiliares'!$C$4)+1,FALSE)</f>
        <v>1</v>
      </c>
      <c r="GQ12">
        <f>VLOOKUP(FV12,'Tablas auxiliares'!$O$2:$Y$28,_xlfn.SINGLE('Tablas auxiliares'!$C$4)+1,FALSE)</f>
        <v>4</v>
      </c>
      <c r="GR12">
        <f>VLOOKUP(FW12,'Tablas auxiliares'!$O$2:$Y$28,_xlfn.SINGLE('Tablas auxiliares'!$C$4)+1,FALSE)</f>
        <v>6</v>
      </c>
      <c r="GS12">
        <f>VLOOKUP(FX12,'Tablas auxiliares'!$O$2:$Y$28,_xlfn.SINGLE('Tablas auxiliares'!$C$4)+1,FALSE)</f>
        <v>6</v>
      </c>
      <c r="GT12">
        <f>VLOOKUP(FY12,'Tablas auxiliares'!$O$2:$Y$28,_xlfn.SINGLE('Tablas auxiliares'!$C$4)+1,FALSE)</f>
        <v>5</v>
      </c>
      <c r="GV12">
        <f>VLOOKUP(GA12,'Tablas auxiliares'!$O$2:$Y$28,_xlfn.SINGLE('Tablas auxiliares'!$C$4)+1,FALSE)</f>
        <v>10</v>
      </c>
      <c r="GW12">
        <f>VLOOKUP(GB12,'Tablas auxiliares'!$O$2:$Y$28,_xlfn.SINGLE('Tablas auxiliares'!$C$4)+1,FALSE)</f>
        <v>7</v>
      </c>
      <c r="GX12">
        <f>VLOOKUP(GC12,'Tablas auxiliares'!$O$2:$Y$28,_xlfn.SINGLE('Tablas auxiliares'!$C$4)+1,FALSE)</f>
        <v>6</v>
      </c>
      <c r="GY12">
        <f>VLOOKUP(GD12,'Tablas auxiliares'!$O$2:$Y$28,_xlfn.SINGLE('Tablas auxiliares'!$C$4)+1,FALSE)</f>
        <v>8</v>
      </c>
      <c r="GZ12">
        <f>VLOOKUP(GE12,'Tablas auxiliares'!$O$2:$Y$28,_xlfn.SINGLE('Tablas auxiliares'!$C$4)+1,FALSE)</f>
        <v>7</v>
      </c>
      <c r="HA12">
        <f>VLOOKUP(GF12,'Tablas auxiliares'!$O$2:$Y$28,_xlfn.SINGLE('Tablas auxiliares'!$C$4)+1,FALSE)</f>
        <v>6</v>
      </c>
      <c r="HB12">
        <f>VLOOKUP(GG12,'Tablas auxiliares'!$O$2:$Y$28,_xlfn.SINGLE('Tablas auxiliares'!$C$4)+1,FALSE)</f>
        <v>10</v>
      </c>
      <c r="HC12">
        <f>VLOOKUP(GH12,'Tablas auxiliares'!$O$2:$Y$28,_xlfn.SINGLE('Tablas auxiliares'!$C$4)+1,FALSE)</f>
        <v>8</v>
      </c>
      <c r="HD12">
        <f>IF('Tablas auxiliares'!$C$6&lt;&gt;2,SUM(ES12:FM12),0)+IF('Tablas auxiliares'!$C$6&lt;&gt;3,SUM(GI12:HC12),0)</f>
        <v>266</v>
      </c>
      <c r="HE12">
        <f t="shared" si="18"/>
        <v>6.5069999999999997</v>
      </c>
      <c r="HF12">
        <f t="shared" si="1"/>
        <v>4.0049999999999999</v>
      </c>
      <c r="HG12">
        <f t="shared" si="1"/>
        <v>3.0009999999999999</v>
      </c>
      <c r="HH12">
        <f t="shared" si="1"/>
        <v>3.0019999999999998</v>
      </c>
      <c r="HI12">
        <f t="shared" si="1"/>
        <v>8.0069999999999997</v>
      </c>
      <c r="HJ12">
        <f t="shared" si="1"/>
        <v>6.0060000000000002</v>
      </c>
      <c r="HK12">
        <f t="shared" si="1"/>
        <v>3.5030000000000001</v>
      </c>
      <c r="HL12">
        <f t="shared" si="1"/>
        <v>5.51</v>
      </c>
      <c r="HM12">
        <f t="shared" si="1"/>
        <v>6.5069999999999997</v>
      </c>
      <c r="HN12">
        <f t="shared" si="1"/>
        <v>3.0049999999999999</v>
      </c>
      <c r="HO12">
        <f t="shared" si="1"/>
        <v>6.0049999999999999</v>
      </c>
      <c r="HP12">
        <f t="shared" si="1"/>
        <v>5.5060000000000002</v>
      </c>
      <c r="HR12">
        <f t="shared" si="1"/>
        <v>2.0019999999999998</v>
      </c>
      <c r="HS12">
        <f t="shared" si="1"/>
        <v>5.5039999999999996</v>
      </c>
      <c r="HT12">
        <f t="shared" si="1"/>
        <v>7.0049999999999999</v>
      </c>
      <c r="HU12">
        <f t="shared" si="1"/>
        <v>2.5030000000000001</v>
      </c>
      <c r="HV12">
        <f t="shared" si="1"/>
        <v>4.0039999999999996</v>
      </c>
      <c r="HW12">
        <f t="shared" si="1"/>
        <v>4.0049999999999999</v>
      </c>
      <c r="HX12">
        <f t="shared" si="1"/>
        <v>1.502</v>
      </c>
      <c r="HY12">
        <f t="shared" si="1"/>
        <v>6.5030000000000001</v>
      </c>
      <c r="HZ12">
        <f>RANK(HE12,HE3:HE20,1)</f>
        <v>7</v>
      </c>
      <c r="IA12">
        <f t="shared" ref="IA12:IT12" si="41">RANK(HF12,HF3:HF20,1)</f>
        <v>4</v>
      </c>
      <c r="IB12">
        <f t="shared" si="41"/>
        <v>3</v>
      </c>
      <c r="IC12">
        <f t="shared" si="41"/>
        <v>1</v>
      </c>
      <c r="ID12">
        <f t="shared" si="41"/>
        <v>8</v>
      </c>
      <c r="IE12">
        <f t="shared" si="41"/>
        <v>6</v>
      </c>
      <c r="IF12">
        <f t="shared" si="41"/>
        <v>2</v>
      </c>
      <c r="IG12">
        <f t="shared" si="41"/>
        <v>3</v>
      </c>
      <c r="IH12">
        <f t="shared" si="41"/>
        <v>6</v>
      </c>
      <c r="II12">
        <f t="shared" si="41"/>
        <v>4</v>
      </c>
      <c r="IJ12">
        <f t="shared" si="41"/>
        <v>5</v>
      </c>
      <c r="IK12">
        <f t="shared" si="41"/>
        <v>3</v>
      </c>
      <c r="IM12">
        <f t="shared" si="41"/>
        <v>1</v>
      </c>
      <c r="IN12">
        <f t="shared" si="41"/>
        <v>4</v>
      </c>
      <c r="IO12">
        <f t="shared" si="41"/>
        <v>5</v>
      </c>
      <c r="IP12">
        <f t="shared" si="41"/>
        <v>2</v>
      </c>
      <c r="IQ12">
        <f t="shared" si="41"/>
        <v>3</v>
      </c>
      <c r="IR12">
        <f t="shared" si="41"/>
        <v>2</v>
      </c>
      <c r="IS12">
        <f t="shared" si="41"/>
        <v>1</v>
      </c>
      <c r="IT12">
        <f t="shared" si="41"/>
        <v>7</v>
      </c>
      <c r="IU12">
        <f>VLOOKUP(HZ12,'Tablas auxiliares'!$O$2:$Y$28,_xlfn.SINGLE('Tablas auxiliares'!$C$4)+1,FALSE)</f>
        <v>4</v>
      </c>
      <c r="IV12">
        <f>VLOOKUP(IA12,'Tablas auxiliares'!$O$2:$Y$28,_xlfn.SINGLE('Tablas auxiliares'!$C$4)+1,FALSE)</f>
        <v>7</v>
      </c>
      <c r="IW12">
        <f>VLOOKUP(IB12,'Tablas auxiliares'!$O$2:$Y$28,_xlfn.SINGLE('Tablas auxiliares'!$C$4)+1,FALSE)</f>
        <v>8</v>
      </c>
      <c r="IX12">
        <f>VLOOKUP(IC12,'Tablas auxiliares'!$O$2:$Y$28,_xlfn.SINGLE('Tablas auxiliares'!$C$4)+1,FALSE)</f>
        <v>12</v>
      </c>
      <c r="IY12">
        <f>VLOOKUP(ID12,'Tablas auxiliares'!$O$2:$Y$28,_xlfn.SINGLE('Tablas auxiliares'!$C$4)+1,FALSE)</f>
        <v>3</v>
      </c>
      <c r="IZ12">
        <f>VLOOKUP(IE12,'Tablas auxiliares'!$O$2:$Y$28,_xlfn.SINGLE('Tablas auxiliares'!$C$4)+1,FALSE)</f>
        <v>5</v>
      </c>
      <c r="JA12">
        <f>VLOOKUP(IF12,'Tablas auxiliares'!$O$2:$Y$28,_xlfn.SINGLE('Tablas auxiliares'!$C$4)+1,FALSE)</f>
        <v>10</v>
      </c>
      <c r="JB12">
        <f>VLOOKUP(IG12,'Tablas auxiliares'!$O$2:$Y$28,_xlfn.SINGLE('Tablas auxiliares'!$C$4)+1,FALSE)</f>
        <v>8</v>
      </c>
      <c r="JC12">
        <f>VLOOKUP(IH12,'Tablas auxiliares'!$O$2:$Y$28,_xlfn.SINGLE('Tablas auxiliares'!$C$4)+1,FALSE)</f>
        <v>5</v>
      </c>
      <c r="JD12">
        <f>VLOOKUP(II12,'Tablas auxiliares'!$O$2:$Y$28,_xlfn.SINGLE('Tablas auxiliares'!$C$4)+1,FALSE)</f>
        <v>7</v>
      </c>
      <c r="JE12">
        <f>VLOOKUP(IJ12,'Tablas auxiliares'!$O$2:$Y$28,_xlfn.SINGLE('Tablas auxiliares'!$C$4)+1,FALSE)</f>
        <v>6</v>
      </c>
      <c r="JF12">
        <f>VLOOKUP(IK12,'Tablas auxiliares'!$O$2:$Y$28,_xlfn.SINGLE('Tablas auxiliares'!$C$4)+1,FALSE)</f>
        <v>8</v>
      </c>
      <c r="JH12">
        <f>VLOOKUP(IM12,'Tablas auxiliares'!$O$2:$Y$28,_xlfn.SINGLE('Tablas auxiliares'!$C$4)+1,FALSE)</f>
        <v>12</v>
      </c>
      <c r="JI12">
        <f>VLOOKUP(IN12,'Tablas auxiliares'!$O$2:$Y$28,_xlfn.SINGLE('Tablas auxiliares'!$C$4)+1,FALSE)</f>
        <v>7</v>
      </c>
      <c r="JJ12">
        <f>VLOOKUP(IO12,'Tablas auxiliares'!$O$2:$Y$28,_xlfn.SINGLE('Tablas auxiliares'!$C$4)+1,FALSE)</f>
        <v>6</v>
      </c>
      <c r="JK12">
        <f>VLOOKUP(IP12,'Tablas auxiliares'!$O$2:$Y$28,_xlfn.SINGLE('Tablas auxiliares'!$C$4)+1,FALSE)</f>
        <v>10</v>
      </c>
      <c r="JL12">
        <f>VLOOKUP(IQ12,'Tablas auxiliares'!$O$2:$Y$28,_xlfn.SINGLE('Tablas auxiliares'!$C$4)+1,FALSE)</f>
        <v>8</v>
      </c>
      <c r="JM12">
        <f>VLOOKUP(IR12,'Tablas auxiliares'!$O$2:$Y$28,_xlfn.SINGLE('Tablas auxiliares'!$C$4)+1,FALSE)</f>
        <v>10</v>
      </c>
      <c r="JN12">
        <f>VLOOKUP(IS12,'Tablas auxiliares'!$O$2:$Y$28,_xlfn.SINGLE('Tablas auxiliares'!$C$4)+1,FALSE)</f>
        <v>12</v>
      </c>
      <c r="JO12">
        <f>VLOOKUP(IT12,'Tablas auxiliares'!$O$2:$Y$28,_xlfn.SINGLE('Tablas auxiliares'!$C$4)+1,FALSE)</f>
        <v>4</v>
      </c>
      <c r="JP12">
        <f t="shared" si="10"/>
        <v>152</v>
      </c>
      <c r="JQ12">
        <v>5</v>
      </c>
      <c r="JR12">
        <v>7</v>
      </c>
      <c r="JS12">
        <v>6</v>
      </c>
      <c r="JT12">
        <v>7</v>
      </c>
      <c r="JU12">
        <v>2</v>
      </c>
      <c r="JV12">
        <v>5</v>
      </c>
      <c r="JW12">
        <v>7</v>
      </c>
      <c r="JX12">
        <v>12</v>
      </c>
      <c r="JY12">
        <v>6</v>
      </c>
      <c r="JZ12">
        <v>12</v>
      </c>
      <c r="KA12">
        <v>5</v>
      </c>
      <c r="KB12">
        <v>8</v>
      </c>
      <c r="KD12">
        <v>10</v>
      </c>
      <c r="KE12">
        <v>4</v>
      </c>
      <c r="KF12">
        <v>2</v>
      </c>
      <c r="KG12">
        <v>10</v>
      </c>
      <c r="KH12">
        <v>6</v>
      </c>
      <c r="KI12">
        <v>10</v>
      </c>
      <c r="KJ12">
        <v>10</v>
      </c>
      <c r="KK12">
        <v>1</v>
      </c>
      <c r="KL12">
        <v>4</v>
      </c>
      <c r="KM12">
        <v>6</v>
      </c>
      <c r="KN12">
        <v>12</v>
      </c>
      <c r="KO12">
        <v>10</v>
      </c>
      <c r="KP12">
        <v>4</v>
      </c>
      <c r="KQ12">
        <v>5</v>
      </c>
      <c r="KR12">
        <v>8</v>
      </c>
      <c r="KS12">
        <v>1</v>
      </c>
      <c r="KT12">
        <v>4</v>
      </c>
      <c r="KU12">
        <v>6</v>
      </c>
      <c r="KV12">
        <v>6</v>
      </c>
      <c r="KW12">
        <v>5</v>
      </c>
      <c r="KY12">
        <v>10</v>
      </c>
      <c r="KZ12">
        <v>7</v>
      </c>
      <c r="LA12">
        <v>6</v>
      </c>
      <c r="LB12">
        <v>8</v>
      </c>
      <c r="LC12">
        <v>7</v>
      </c>
      <c r="LD12">
        <v>6</v>
      </c>
      <c r="LE12">
        <v>10</v>
      </c>
      <c r="LF12">
        <v>8</v>
      </c>
      <c r="LG12">
        <f t="shared" si="11"/>
        <v>9.0039999999999996</v>
      </c>
      <c r="LH12">
        <f t="shared" si="3"/>
        <v>13.006</v>
      </c>
      <c r="LI12">
        <f t="shared" si="3"/>
        <v>18.012</v>
      </c>
      <c r="LJ12">
        <f t="shared" si="3"/>
        <v>17.010000000000002</v>
      </c>
      <c r="LK12">
        <f t="shared" si="3"/>
        <v>6.0039999999999996</v>
      </c>
      <c r="LL12">
        <f t="shared" si="3"/>
        <v>10.005000000000001</v>
      </c>
      <c r="LM12">
        <f t="shared" si="3"/>
        <v>15.007999999999999</v>
      </c>
      <c r="LN12">
        <f t="shared" si="3"/>
        <v>13.000999999999999</v>
      </c>
      <c r="LO12">
        <f t="shared" si="3"/>
        <v>10.004</v>
      </c>
      <c r="LP12">
        <f t="shared" si="3"/>
        <v>18.006</v>
      </c>
      <c r="LQ12">
        <f t="shared" si="3"/>
        <v>11.006</v>
      </c>
      <c r="LR12">
        <f t="shared" si="3"/>
        <v>13.005000000000001</v>
      </c>
      <c r="LS12">
        <f t="shared" si="3"/>
        <v>0</v>
      </c>
      <c r="LT12">
        <f t="shared" si="3"/>
        <v>20.010000000000002</v>
      </c>
      <c r="LU12">
        <f t="shared" si="3"/>
        <v>11.007</v>
      </c>
      <c r="LV12">
        <f t="shared" si="3"/>
        <v>8.0060000000000002</v>
      </c>
      <c r="LW12">
        <f t="shared" si="3"/>
        <v>18.007999999999999</v>
      </c>
      <c r="LX12">
        <f t="shared" si="4"/>
        <v>13.007</v>
      </c>
      <c r="LY12">
        <f t="shared" si="4"/>
        <v>16.006</v>
      </c>
      <c r="LZ12">
        <f t="shared" si="4"/>
        <v>20.010000000000002</v>
      </c>
      <c r="MA12">
        <f t="shared" si="4"/>
        <v>9.0079999999999991</v>
      </c>
      <c r="MB12">
        <f t="shared" ref="MB12:MV12" si="42">RANK(LG12,LG3:LG20,0)</f>
        <v>8</v>
      </c>
      <c r="MC12">
        <f t="shared" si="42"/>
        <v>4</v>
      </c>
      <c r="MD12">
        <f t="shared" si="42"/>
        <v>3</v>
      </c>
      <c r="ME12">
        <f t="shared" si="42"/>
        <v>1</v>
      </c>
      <c r="MF12">
        <f t="shared" si="42"/>
        <v>10</v>
      </c>
      <c r="MG12">
        <f t="shared" si="42"/>
        <v>7</v>
      </c>
      <c r="MH12">
        <f t="shared" si="42"/>
        <v>2</v>
      </c>
      <c r="MI12">
        <f t="shared" si="42"/>
        <v>3</v>
      </c>
      <c r="MJ12">
        <f t="shared" si="42"/>
        <v>7</v>
      </c>
      <c r="MK12">
        <f t="shared" si="42"/>
        <v>1</v>
      </c>
      <c r="ML12">
        <f t="shared" si="42"/>
        <v>5</v>
      </c>
      <c r="MM12">
        <f t="shared" si="42"/>
        <v>2</v>
      </c>
      <c r="MN12">
        <f t="shared" si="42"/>
        <v>15</v>
      </c>
      <c r="MO12">
        <f t="shared" si="42"/>
        <v>1</v>
      </c>
      <c r="MP12">
        <f t="shared" si="42"/>
        <v>4</v>
      </c>
      <c r="MQ12">
        <f t="shared" si="42"/>
        <v>7</v>
      </c>
      <c r="MR12">
        <f t="shared" si="42"/>
        <v>2</v>
      </c>
      <c r="MS12">
        <f t="shared" si="42"/>
        <v>4</v>
      </c>
      <c r="MT12">
        <f t="shared" si="42"/>
        <v>2</v>
      </c>
      <c r="MU12">
        <f t="shared" si="42"/>
        <v>1</v>
      </c>
      <c r="MV12">
        <f t="shared" si="42"/>
        <v>7</v>
      </c>
      <c r="MW12">
        <f>VLOOKUP(MB12,'Tablas auxiliares'!$O$2:$P$28,2,FALSE)</f>
        <v>3</v>
      </c>
      <c r="MX12">
        <f>VLOOKUP(MC12,'Tablas auxiliares'!$O$2:$P$28,2,FALSE)</f>
        <v>7</v>
      </c>
      <c r="MY12">
        <f>VLOOKUP(MD12,'Tablas auxiliares'!$O$2:$P$28,2,FALSE)</f>
        <v>8</v>
      </c>
      <c r="MZ12">
        <f>VLOOKUP(ME12,'Tablas auxiliares'!$O$2:$P$28,2,FALSE)</f>
        <v>12</v>
      </c>
      <c r="NA12">
        <f>VLOOKUP(MF12,'Tablas auxiliares'!$O$2:$P$28,2,FALSE)</f>
        <v>1</v>
      </c>
      <c r="NB12">
        <f>VLOOKUP(MG12,'Tablas auxiliares'!$O$2:$P$28,2,FALSE)</f>
        <v>4</v>
      </c>
      <c r="NC12">
        <f>VLOOKUP(MH12,'Tablas auxiliares'!$O$2:$P$28,2,FALSE)</f>
        <v>10</v>
      </c>
      <c r="ND12">
        <f>VLOOKUP(MI12,'Tablas auxiliares'!$O$2:$P$28,2,FALSE)</f>
        <v>8</v>
      </c>
      <c r="NE12">
        <f>VLOOKUP(MJ12,'Tablas auxiliares'!$O$2:$P$28,2,FALSE)</f>
        <v>4</v>
      </c>
      <c r="NF12">
        <f>VLOOKUP(MK12,'Tablas auxiliares'!$O$2:$P$28,2,FALSE)</f>
        <v>12</v>
      </c>
      <c r="NG12">
        <f>VLOOKUP(ML12,'Tablas auxiliares'!$O$2:$P$28,2,FALSE)</f>
        <v>6</v>
      </c>
      <c r="NH12">
        <f>VLOOKUP(MM12,'Tablas auxiliares'!$O$2:$P$28,2,FALSE)</f>
        <v>10</v>
      </c>
      <c r="NI12">
        <f>VLOOKUP(MN12,'Tablas auxiliares'!$O$2:$P$28,2,FALSE)</f>
        <v>0</v>
      </c>
      <c r="NJ12">
        <f>VLOOKUP(MO12,'Tablas auxiliares'!$O$2:$P$28,2,FALSE)</f>
        <v>12</v>
      </c>
      <c r="NK12">
        <f>VLOOKUP(MP12,'Tablas auxiliares'!$O$2:$P$28,2,FALSE)</f>
        <v>7</v>
      </c>
      <c r="NL12">
        <f>VLOOKUP(MQ12,'Tablas auxiliares'!$O$2:$P$28,2,FALSE)</f>
        <v>4</v>
      </c>
      <c r="NM12">
        <f>VLOOKUP(MR12,'Tablas auxiliares'!$O$2:$P$28,2,FALSE)</f>
        <v>10</v>
      </c>
      <c r="NN12">
        <f>VLOOKUP(MS12,'Tablas auxiliares'!$O$2:$P$28,2,FALSE)</f>
        <v>7</v>
      </c>
      <c r="NO12">
        <f>VLOOKUP(MT12,'Tablas auxiliares'!$O$2:$P$28,2,FALSE)</f>
        <v>10</v>
      </c>
      <c r="NP12">
        <f>VLOOKUP(MU12,'Tablas auxiliares'!$O$2:$P$28,2,FALSE)</f>
        <v>12</v>
      </c>
      <c r="NQ12">
        <f>VLOOKUP(MV12,'Tablas auxiliares'!$O$2:$P$28,2,FALSE)</f>
        <v>4</v>
      </c>
      <c r="NR12">
        <f t="shared" si="13"/>
        <v>151</v>
      </c>
      <c r="NT12">
        <f t="shared" si="14"/>
        <v>151.0016</v>
      </c>
      <c r="NU12">
        <f t="shared" si="15"/>
        <v>152.0016</v>
      </c>
      <c r="NV12">
        <f t="shared" si="16"/>
        <v>266.0016</v>
      </c>
      <c r="NW12">
        <f>IF('Tablas auxiliares'!$C$3=1,NT12,IF('Tablas auxiliares'!$C$3=2,NU12,NV12))</f>
        <v>266.0016</v>
      </c>
      <c r="NX12" t="s">
        <v>48</v>
      </c>
      <c r="NZ12">
        <v>10</v>
      </c>
      <c r="OA12">
        <f t="shared" si="6"/>
        <v>111.0021</v>
      </c>
      <c r="OB12" t="str">
        <f t="shared" si="7"/>
        <v>Hungría</v>
      </c>
    </row>
    <row r="13" spans="1:392" x14ac:dyDescent="0.25">
      <c r="A13" t="s">
        <v>17</v>
      </c>
      <c r="B13">
        <v>8</v>
      </c>
      <c r="C13">
        <v>13</v>
      </c>
      <c r="D13">
        <v>5</v>
      </c>
      <c r="E13">
        <v>4</v>
      </c>
      <c r="F13">
        <v>6</v>
      </c>
      <c r="G13">
        <v>2</v>
      </c>
      <c r="H13">
        <v>1</v>
      </c>
      <c r="I13">
        <v>14</v>
      </c>
      <c r="J13">
        <v>1</v>
      </c>
      <c r="K13">
        <v>9</v>
      </c>
      <c r="L13">
        <v>5</v>
      </c>
      <c r="M13">
        <v>7</v>
      </c>
      <c r="N13">
        <v>1</v>
      </c>
      <c r="P13">
        <v>2</v>
      </c>
      <c r="Q13">
        <v>8</v>
      </c>
      <c r="R13">
        <v>9</v>
      </c>
      <c r="S13">
        <v>4</v>
      </c>
      <c r="T13">
        <v>10</v>
      </c>
      <c r="U13">
        <v>8</v>
      </c>
      <c r="V13">
        <v>1</v>
      </c>
      <c r="W13">
        <v>3</v>
      </c>
      <c r="X13">
        <v>11</v>
      </c>
      <c r="Y13">
        <v>14</v>
      </c>
      <c r="Z13">
        <v>2</v>
      </c>
      <c r="AA13">
        <v>4</v>
      </c>
      <c r="AB13">
        <v>2</v>
      </c>
      <c r="AC13">
        <v>2</v>
      </c>
      <c r="AD13">
        <v>18</v>
      </c>
      <c r="AE13">
        <v>3</v>
      </c>
      <c r="AF13">
        <v>13</v>
      </c>
      <c r="AG13">
        <v>2</v>
      </c>
      <c r="AH13">
        <v>2</v>
      </c>
      <c r="AI13">
        <v>7</v>
      </c>
      <c r="AK13">
        <v>2</v>
      </c>
      <c r="AL13">
        <v>2</v>
      </c>
      <c r="AM13">
        <v>9</v>
      </c>
      <c r="AN13">
        <v>1</v>
      </c>
      <c r="AO13">
        <v>3</v>
      </c>
      <c r="AP13">
        <v>2</v>
      </c>
      <c r="AQ13">
        <v>4</v>
      </c>
      <c r="AR13">
        <v>5</v>
      </c>
      <c r="AS13">
        <v>3</v>
      </c>
      <c r="AT13">
        <v>3</v>
      </c>
      <c r="AU13">
        <v>4</v>
      </c>
      <c r="AV13">
        <v>3</v>
      </c>
      <c r="AW13">
        <v>2</v>
      </c>
      <c r="AX13">
        <v>3</v>
      </c>
      <c r="AY13">
        <v>4</v>
      </c>
      <c r="AZ13">
        <v>2</v>
      </c>
      <c r="BA13">
        <v>12</v>
      </c>
      <c r="BB13">
        <v>6</v>
      </c>
      <c r="BC13">
        <v>7</v>
      </c>
      <c r="BD13">
        <v>4</v>
      </c>
      <c r="BF13">
        <v>3</v>
      </c>
      <c r="BG13">
        <v>2</v>
      </c>
      <c r="BH13">
        <v>10</v>
      </c>
      <c r="BI13">
        <v>13</v>
      </c>
      <c r="BJ13">
        <v>2</v>
      </c>
      <c r="BK13">
        <v>16</v>
      </c>
      <c r="BL13">
        <v>2</v>
      </c>
      <c r="BM13">
        <v>4</v>
      </c>
      <c r="BN13">
        <v>13</v>
      </c>
      <c r="BO13">
        <v>6</v>
      </c>
      <c r="BP13">
        <v>2</v>
      </c>
      <c r="BQ13">
        <v>4</v>
      </c>
      <c r="BR13">
        <v>3</v>
      </c>
      <c r="BS13">
        <v>4</v>
      </c>
      <c r="BT13">
        <v>12</v>
      </c>
      <c r="BU13">
        <v>6</v>
      </c>
      <c r="BV13">
        <v>16</v>
      </c>
      <c r="BW13">
        <v>12</v>
      </c>
      <c r="BX13">
        <v>6</v>
      </c>
      <c r="BY13">
        <v>5</v>
      </c>
      <c r="CA13">
        <v>2</v>
      </c>
      <c r="CB13">
        <v>2</v>
      </c>
      <c r="CC13">
        <v>9</v>
      </c>
      <c r="CD13">
        <v>14</v>
      </c>
      <c r="CE13">
        <v>2</v>
      </c>
      <c r="CF13">
        <v>6</v>
      </c>
      <c r="CG13">
        <v>2</v>
      </c>
      <c r="CH13">
        <v>3</v>
      </c>
      <c r="CI13">
        <v>10</v>
      </c>
      <c r="CJ13">
        <v>4</v>
      </c>
      <c r="CK13">
        <v>3</v>
      </c>
      <c r="CL13">
        <v>2</v>
      </c>
      <c r="CM13">
        <v>4</v>
      </c>
      <c r="CN13">
        <v>6</v>
      </c>
      <c r="CO13">
        <v>4</v>
      </c>
      <c r="CP13">
        <v>12</v>
      </c>
      <c r="CQ13">
        <v>10</v>
      </c>
      <c r="CR13">
        <v>6</v>
      </c>
      <c r="CS13">
        <v>17</v>
      </c>
      <c r="CT13">
        <v>2</v>
      </c>
      <c r="CV13">
        <v>3</v>
      </c>
      <c r="CW13">
        <v>6</v>
      </c>
      <c r="CX13">
        <v>13</v>
      </c>
      <c r="CY13">
        <v>11</v>
      </c>
      <c r="CZ13">
        <v>7</v>
      </c>
      <c r="DA13">
        <v>2</v>
      </c>
      <c r="DB13">
        <v>2</v>
      </c>
      <c r="DC13">
        <f>IF('Tablas auxiliares'!$C$7=1,AVERAGE(B13,W13,AR13,BM13,CH13)+B13/10000,(-1)*(SUM(VLOOKUP(B13,'Tablas auxiliares'!$BG$2:$BH$28,2,FALSE),VLOOKUP(W13,'Tablas auxiliares'!$BG$2:$BH$28,2,FALSE),VLOOKUP(AR13,'Tablas auxiliares'!$BG$2:$BH$28,2,FALSE),VLOOKUP(BM13,'Tablas auxiliares'!$BG$2:$BH$28,2,FALSE),VLOOKUP(CH13,'Tablas auxiliares'!$BG$2:$BH$28,2,FALSE))-B13/100000000))</f>
        <v>-31.984703265207781</v>
      </c>
      <c r="DD13">
        <f>IF('Tablas auxiliares'!$C$7=1,AVERAGE(C13,X13,AS13,BN13,CI13)+C13/10000,(-1)*(SUM(VLOOKUP(C13,'Tablas auxiliares'!$BG$2:$BH$28,2,FALSE),VLOOKUP(X13,'Tablas auxiliares'!$BG$2:$BH$28,2,FALSE),VLOOKUP(AS13,'Tablas auxiliares'!$BG$2:$BH$28,2,FALSE),VLOOKUP(BN13,'Tablas auxiliares'!$BG$2:$BH$28,2,FALSE),VLOOKUP(CI13,'Tablas auxiliares'!$BG$2:$BH$28,2,FALSE))-C13/100000000))</f>
        <v>-14.626370683798255</v>
      </c>
      <c r="DE13">
        <f>IF('Tablas auxiliares'!$C$7=1,AVERAGE(D13,Y13,AT13,BO13,CJ13)+D13/10000,(-1)*(SUM(VLOOKUP(D13,'Tablas auxiliares'!$BG$2:$BH$28,2,FALSE),VLOOKUP(Y13,'Tablas auxiliares'!$BG$2:$BH$28,2,FALSE),VLOOKUP(AT13,'Tablas auxiliares'!$BG$2:$BH$28,2,FALSE),VLOOKUP(BO13,'Tablas auxiliares'!$BG$2:$BH$28,2,FALSE),VLOOKUP(CJ13,'Tablas auxiliares'!$BG$2:$BH$28,2,FALSE))-D13/100000000))</f>
        <v>-26.260549838534413</v>
      </c>
      <c r="DF13">
        <f>IF('Tablas auxiliares'!$C$7=1,AVERAGE(E13,Z13,AU13,BP13,CK13)+E13/10000,(-1)*(SUM(VLOOKUP(E13,'Tablas auxiliares'!$BG$2:$BH$28,2,FALSE),VLOOKUP(Z13,'Tablas auxiliares'!$BG$2:$BH$28,2,FALSE),VLOOKUP(AU13,'Tablas auxiliares'!$BG$2:$BH$28,2,FALSE),VLOOKUP(BP13,'Tablas auxiliares'!$BG$2:$BH$28,2,FALSE),VLOOKUP(CK13,'Tablas auxiliares'!$BG$2:$BH$28,2,FALSE))-E13/100000000))</f>
        <v>-41.625966613977852</v>
      </c>
      <c r="DG13">
        <f>IF('Tablas auxiliares'!$C$7=1,AVERAGE(F13,AA13,AV13,BQ13,CL13)+F13/10000,(-1)*(SUM(VLOOKUP(F13,'Tablas auxiliares'!$BG$2:$BH$28,2,FALSE),VLOOKUP(AA13,'Tablas auxiliares'!$BG$2:$BH$28,2,FALSE),VLOOKUP(AV13,'Tablas auxiliares'!$BG$2:$BH$28,2,FALSE),VLOOKUP(BQ13,'Tablas auxiliares'!$BG$2:$BH$28,2,FALSE),VLOOKUP(CL13,'Tablas auxiliares'!$BG$2:$BH$28,2,FALSE))-F13/100000000))</f>
        <v>-36.343349268111524</v>
      </c>
      <c r="DH13">
        <f>IF('Tablas auxiliares'!$C$7=1,AVERAGE(G13,AB13,AW13,BR13,CM13)+G13/10000,(-1)*(SUM(VLOOKUP(G13,'Tablas auxiliares'!$BG$2:$BH$28,2,FALSE),VLOOKUP(AB13,'Tablas auxiliares'!$BG$2:$BH$28,2,FALSE),VLOOKUP(AW13,'Tablas auxiliares'!$BG$2:$BH$28,2,FALSE),VLOOKUP(BR13,'Tablas auxiliares'!$BG$2:$BH$28,2,FALSE),VLOOKUP(CM13,'Tablas auxiliares'!$BG$2:$BH$28,2,FALSE))-G13/100000000))</f>
        <v>-44.763170976903751</v>
      </c>
      <c r="DI13">
        <f>IF('Tablas auxiliares'!$C$7=1,AVERAGE(H13,AC13,AX13,BS13,CN13)+H13/10000,(-1)*(SUM(VLOOKUP(H13,'Tablas auxiliares'!$BG$2:$BH$28,2,FALSE),VLOOKUP(AC13,'Tablas auxiliares'!$BG$2:$BH$28,2,FALSE),VLOOKUP(AX13,'Tablas auxiliares'!$BG$2:$BH$28,2,FALSE),VLOOKUP(BS13,'Tablas auxiliares'!$BG$2:$BH$28,2,FALSE),VLOOKUP(CN13,'Tablas auxiliares'!$BG$2:$BH$28,2,FALSE))-H13/100000000))</f>
        <v>-41.557044053717078</v>
      </c>
      <c r="DJ13">
        <f>IF('Tablas auxiliares'!$C$7=1,AVERAGE(I13,AD13,AY13,BT13,CO13)+I13/10000,(-1)*(SUM(VLOOKUP(I13,'Tablas auxiliares'!$BG$2:$BH$28,2,FALSE),VLOOKUP(AD13,'Tablas auxiliares'!$BG$2:$BH$28,2,FALSE),VLOOKUP(AY13,'Tablas auxiliares'!$BG$2:$BH$28,2,FALSE),VLOOKUP(BT13,'Tablas auxiliares'!$BG$2:$BH$28,2,FALSE),VLOOKUP(CO13,'Tablas auxiliares'!$BG$2:$BH$28,2,FALSE))-I13/100000000))</f>
        <v>-16.546564312077908</v>
      </c>
      <c r="DK13">
        <f>IF('Tablas auxiliares'!$C$7=1,AVERAGE(J13,AE13,AZ13,BU13,CP13)+J13/10000,(-1)*(SUM(VLOOKUP(J13,'Tablas auxiliares'!$BG$2:$BH$28,2,FALSE),VLOOKUP(AE13,'Tablas auxiliares'!$BG$2:$BH$28,2,FALSE),VLOOKUP(AZ13,'Tablas auxiliares'!$BG$2:$BH$28,2,FALSE),VLOOKUP(BU13,'Tablas auxiliares'!$BG$2:$BH$28,2,FALSE),VLOOKUP(CP13,'Tablas auxiliares'!$BG$2:$BH$28,2,FALSE))-J13/100000000))</f>
        <v>-36.254984419132086</v>
      </c>
      <c r="DL13">
        <f>IF('Tablas auxiliares'!$C$7=1,AVERAGE(K13,AF13,BA13,BV13,CQ13)+K13/10000,(-1)*(SUM(VLOOKUP(K13,'Tablas auxiliares'!$BG$2:$BH$28,2,FALSE),VLOOKUP(AF13,'Tablas auxiliares'!$BG$2:$BH$28,2,FALSE),VLOOKUP(BA13,'Tablas auxiliares'!$BG$2:$BH$28,2,FALSE),VLOOKUP(BV13,'Tablas auxiliares'!$BG$2:$BH$28,2,FALSE),VLOOKUP(CQ13,'Tablas auxiliares'!$BG$2:$BH$28,2,FALSE))-K13/100000000))</f>
        <v>-8.2007200257260102</v>
      </c>
      <c r="DM13">
        <f>IF('Tablas auxiliares'!$C$7=1,AVERAGE(L13,AG13,BB13,BW13,CR13)+L13/10000,(-1)*(SUM(VLOOKUP(L13,'Tablas auxiliares'!$BG$2:$BH$28,2,FALSE),VLOOKUP(AG13,'Tablas auxiliares'!$BG$2:$BH$28,2,FALSE),VLOOKUP(BB13,'Tablas auxiliares'!$BG$2:$BH$28,2,FALSE),VLOOKUP(BW13,'Tablas auxiliares'!$BG$2:$BH$28,2,FALSE),VLOOKUP(CR13,'Tablas auxiliares'!$BG$2:$BH$28,2,FALSE))-L13/100000000))</f>
        <v>-26.301536874156746</v>
      </c>
      <c r="DN13">
        <f>IF('Tablas auxiliares'!$C$7=1,AVERAGE(M13,AH13,BC13,BX13,CS13)+M13/10000,(-1)*(SUM(VLOOKUP(M13,'Tablas auxiliares'!$BG$2:$BH$28,2,FALSE),VLOOKUP(AH13,'Tablas auxiliares'!$BG$2:$BH$28,2,FALSE),VLOOKUP(BC13,'Tablas auxiliares'!$BG$2:$BH$28,2,FALSE),VLOOKUP(BX13,'Tablas auxiliares'!$BG$2:$BH$28,2,FALSE),VLOOKUP(CS13,'Tablas auxiliares'!$BG$2:$BH$28,2,FALSE))-M13/100000000))</f>
        <v>-22.814077016296036</v>
      </c>
      <c r="DO13">
        <f>IF('Tablas auxiliares'!$C$7=1,AVERAGE(N13,AI13,BD13,BY13,CT13)+N13/10000,(-1)*(SUM(VLOOKUP(N13,'Tablas auxiliares'!$BG$2:$BH$28,2,FALSE),VLOOKUP(AI13,'Tablas auxiliares'!$BG$2:$BH$28,2,FALSE),VLOOKUP(BD13,'Tablas auxiliares'!$BG$2:$BH$28,2,FALSE),VLOOKUP(BY13,'Tablas auxiliares'!$BG$2:$BH$28,2,FALSE),VLOOKUP(CT13,'Tablas auxiliares'!$BG$2:$BH$28,2,FALSE))-N13/100000000))</f>
        <v>-38.159640247629348</v>
      </c>
      <c r="DQ13">
        <f>IF('Tablas auxiliares'!$C$7=1,AVERAGE(P13,AK13,BF13,CA13,CV13)+P13/10000,(-1)*(SUM(VLOOKUP(P13,'Tablas auxiliares'!$BG$2:$BH$28,2,FALSE),VLOOKUP(AK13,'Tablas auxiliares'!$BG$2:$BH$28,2,FALSE),VLOOKUP(BF13,'Tablas auxiliares'!$BG$2:$BH$28,2,FALSE),VLOOKUP(CA13,'Tablas auxiliares'!$BG$2:$BH$28,2,FALSE),VLOOKUP(CV13,'Tablas auxiliares'!$BG$2:$BH$28,2,FALSE))-P13/100000000))</f>
        <v>-46.183202623057582</v>
      </c>
      <c r="DR13">
        <f>IF('Tablas auxiliares'!$C$7=1,AVERAGE(Q13,AL13,BG13,CB13,CW13)+Q13/10000,(-1)*(SUM(VLOOKUP(Q13,'Tablas auxiliares'!$BG$2:$BH$28,2,FALSE),VLOOKUP(AL13,'Tablas auxiliares'!$BG$2:$BH$28,2,FALSE),VLOOKUP(BG13,'Tablas auxiliares'!$BG$2:$BH$28,2,FALSE),VLOOKUP(CB13,'Tablas auxiliares'!$BG$2:$BH$28,2,FALSE),VLOOKUP(CW13,'Tablas auxiliares'!$BG$2:$BH$28,2,FALSE))-Q13/100000000))</f>
        <v>-37.585148159012945</v>
      </c>
      <c r="DS13">
        <f>IF('Tablas auxiliares'!$C$7=1,AVERAGE(R13,AM13,BH13,CC13,CX13)+R13/10000,(-1)*(SUM(VLOOKUP(R13,'Tablas auxiliares'!$BG$2:$BH$28,2,FALSE),VLOOKUP(AM13,'Tablas auxiliares'!$BG$2:$BH$28,2,FALSE),VLOOKUP(BH13,'Tablas auxiliares'!$BG$2:$BH$28,2,FALSE),VLOOKUP(CC13,'Tablas auxiliares'!$BG$2:$BH$28,2,FALSE),VLOOKUP(CX13,'Tablas auxiliares'!$BG$2:$BH$28,2,FALSE))-R13/100000000))</f>
        <v>-11.271427832271645</v>
      </c>
      <c r="DT13">
        <f>IF('Tablas auxiliares'!$C$7=1,AVERAGE(S13,AN13,BI13,CD13,CY13)+S13/10000,(-1)*(SUM(VLOOKUP(S13,'Tablas auxiliares'!$BG$2:$BH$28,2,FALSE),VLOOKUP(AN13,'Tablas auxiliares'!$BG$2:$BH$28,2,FALSE),VLOOKUP(BI13,'Tablas auxiliares'!$BG$2:$BH$28,2,FALSE),VLOOKUP(CD13,'Tablas auxiliares'!$BG$2:$BH$28,2,FALSE),VLOOKUP(CY13,'Tablas auxiliares'!$BG$2:$BH$28,2,FALSE))-S13/100000000))</f>
        <v>-22.823557443671287</v>
      </c>
      <c r="DU13">
        <f>IF('Tablas auxiliares'!$C$7=1,AVERAGE(T13,AO13,BJ13,CE13,CZ13)+T13/10000,(-1)*(SUM(VLOOKUP(T13,'Tablas auxiliares'!$BG$2:$BH$28,2,FALSE),VLOOKUP(AO13,'Tablas auxiliares'!$BG$2:$BH$28,2,FALSE),VLOOKUP(BJ13,'Tablas auxiliares'!$BG$2:$BH$28,2,FALSE),VLOOKUP(CE13,'Tablas auxiliares'!$BG$2:$BH$28,2,FALSE),VLOOKUP(CZ13,'Tablas auxiliares'!$BG$2:$BH$28,2,FALSE))-T13/100000000))</f>
        <v>-34.061573798390071</v>
      </c>
      <c r="DV13">
        <f>IF('Tablas auxiliares'!$C$7=1,AVERAGE(U13,AP13,BK13,CF13,DA13)+U13/10000,(-1)*(SUM(VLOOKUP(U13,'Tablas auxiliares'!$BG$2:$BH$28,2,FALSE),VLOOKUP(AP13,'Tablas auxiliares'!$BG$2:$BH$28,2,FALSE),VLOOKUP(BK13,'Tablas auxiliares'!$BG$2:$BH$28,2,FALSE),VLOOKUP(CF13,'Tablas auxiliares'!$BG$2:$BH$28,2,FALSE),VLOOKUP(DA13,'Tablas auxiliares'!$BG$2:$BH$28,2,FALSE))-U13/100000000))</f>
        <v>-28.355770402190661</v>
      </c>
      <c r="DW13">
        <f>IF('Tablas auxiliares'!$C$7=1,AVERAGE(V13,AQ13,BL13,CG13,DB13)+V13/10000,(-1)*(SUM(VLOOKUP(V13,'Tablas auxiliares'!$BG$2:$BH$28,2,FALSE),VLOOKUP(AQ13,'Tablas auxiliares'!$BG$2:$BH$28,2,FALSE),VLOOKUP(BL13,'Tablas auxiliares'!$BG$2:$BH$28,2,FALSE),VLOOKUP(CG13,'Tablas auxiliares'!$BG$2:$BH$28,2,FALSE),VLOOKUP(DB13,'Tablas auxiliares'!$BG$2:$BH$28,2,FALSE))-V13/100000000))</f>
        <v>-48.556834076355486</v>
      </c>
      <c r="DX13">
        <f>RANK(DC13,DC3:DC20,1)</f>
        <v>4</v>
      </c>
      <c r="DY13">
        <f t="shared" ref="DY13:ER13" si="43">RANK(DD13,DD3:DD20,1)</f>
        <v>10</v>
      </c>
      <c r="DZ13">
        <f t="shared" si="43"/>
        <v>6</v>
      </c>
      <c r="EA13">
        <f t="shared" si="43"/>
        <v>2</v>
      </c>
      <c r="EB13">
        <f t="shared" si="43"/>
        <v>3</v>
      </c>
      <c r="EC13">
        <f t="shared" si="43"/>
        <v>2</v>
      </c>
      <c r="ED13">
        <f t="shared" si="43"/>
        <v>3</v>
      </c>
      <c r="EE13">
        <f t="shared" si="43"/>
        <v>8</v>
      </c>
      <c r="EF13">
        <f t="shared" si="43"/>
        <v>3</v>
      </c>
      <c r="EG13">
        <f t="shared" si="43"/>
        <v>11</v>
      </c>
      <c r="EH13">
        <f t="shared" si="43"/>
        <v>6</v>
      </c>
      <c r="EI13">
        <f t="shared" si="43"/>
        <v>7</v>
      </c>
      <c r="EJ13">
        <f t="shared" si="43"/>
        <v>3</v>
      </c>
      <c r="EL13">
        <f t="shared" si="43"/>
        <v>2</v>
      </c>
      <c r="EM13">
        <f t="shared" si="43"/>
        <v>3</v>
      </c>
      <c r="EN13">
        <f t="shared" si="43"/>
        <v>13</v>
      </c>
      <c r="EO13">
        <f t="shared" si="43"/>
        <v>7</v>
      </c>
      <c r="EP13">
        <f t="shared" si="43"/>
        <v>2</v>
      </c>
      <c r="EQ13">
        <f t="shared" si="43"/>
        <v>5</v>
      </c>
      <c r="ER13">
        <f t="shared" si="43"/>
        <v>1</v>
      </c>
      <c r="ES13">
        <f>VLOOKUP(DX13,'Tablas auxiliares'!$O$2:$Y$28,'Tablas auxiliares'!$C$4+1,FALSE)</f>
        <v>7</v>
      </c>
      <c r="ET13">
        <f>VLOOKUP(DY13,'Tablas auxiliares'!$O$2:$Y$28,'Tablas auxiliares'!$C$4+1,FALSE)</f>
        <v>1</v>
      </c>
      <c r="EU13">
        <f>VLOOKUP(DZ13,'Tablas auxiliares'!$O$2:$Y$28,'Tablas auxiliares'!$C$4+1,FALSE)</f>
        <v>5</v>
      </c>
      <c r="EV13">
        <f>VLOOKUP(EA13,'Tablas auxiliares'!$O$2:$Y$28,'Tablas auxiliares'!$C$4+1,FALSE)</f>
        <v>10</v>
      </c>
      <c r="EW13">
        <f>VLOOKUP(EB13,'Tablas auxiliares'!$O$2:$Y$28,'Tablas auxiliares'!$C$4+1,FALSE)</f>
        <v>8</v>
      </c>
      <c r="EX13">
        <f>VLOOKUP(EC13,'Tablas auxiliares'!$O$2:$Y$28,'Tablas auxiliares'!$C$4+1,FALSE)</f>
        <v>10</v>
      </c>
      <c r="EY13">
        <f>VLOOKUP(ED13,'Tablas auxiliares'!$O$2:$Y$28,'Tablas auxiliares'!$C$4+1,FALSE)</f>
        <v>8</v>
      </c>
      <c r="EZ13">
        <f>VLOOKUP(EE13,'Tablas auxiliares'!$O$2:$Y$28,'Tablas auxiliares'!$C$4+1,FALSE)</f>
        <v>3</v>
      </c>
      <c r="FA13">
        <f>VLOOKUP(EF13,'Tablas auxiliares'!$O$2:$Y$28,'Tablas auxiliares'!$C$4+1,FALSE)</f>
        <v>8</v>
      </c>
      <c r="FB13">
        <f>VLOOKUP(EG13,'Tablas auxiliares'!$O$2:$Y$28,'Tablas auxiliares'!$C$4+1,FALSE)</f>
        <v>0</v>
      </c>
      <c r="FC13">
        <f>VLOOKUP(EH13,'Tablas auxiliares'!$O$2:$Y$28,'Tablas auxiliares'!$C$4+1,FALSE)</f>
        <v>5</v>
      </c>
      <c r="FD13">
        <f>VLOOKUP(EI13,'Tablas auxiliares'!$O$2:$Y$28,'Tablas auxiliares'!$C$4+1,FALSE)</f>
        <v>4</v>
      </c>
      <c r="FE13">
        <f>VLOOKUP(EJ13,'Tablas auxiliares'!$O$2:$Y$28,'Tablas auxiliares'!$C$4+1,FALSE)</f>
        <v>8</v>
      </c>
      <c r="FG13">
        <f>VLOOKUP(EL13,'Tablas auxiliares'!$O$2:$Y$28,'Tablas auxiliares'!$C$4+1,FALSE)</f>
        <v>10</v>
      </c>
      <c r="FH13">
        <f>VLOOKUP(EM13,'Tablas auxiliares'!$O$2:$Y$28,'Tablas auxiliares'!$C$4+1,FALSE)</f>
        <v>8</v>
      </c>
      <c r="FI13">
        <f>VLOOKUP(EN13,'Tablas auxiliares'!$O$2:$Y$28,'Tablas auxiliares'!$C$4+1,FALSE)</f>
        <v>0</v>
      </c>
      <c r="FJ13">
        <f>VLOOKUP(EO13,'Tablas auxiliares'!$O$2:$Y$28,'Tablas auxiliares'!$C$4+1,FALSE)</f>
        <v>4</v>
      </c>
      <c r="FK13">
        <f>VLOOKUP(EP13,'Tablas auxiliares'!$O$2:$Y$28,'Tablas auxiliares'!$C$4+1,FALSE)</f>
        <v>10</v>
      </c>
      <c r="FL13">
        <f>VLOOKUP(EQ13,'Tablas auxiliares'!$O$2:$Y$28,'Tablas auxiliares'!$C$4+1,FALSE)</f>
        <v>6</v>
      </c>
      <c r="FM13">
        <f>VLOOKUP(ER13,'Tablas auxiliares'!$O$2:$Y$28,'Tablas auxiliares'!$C$4+1,FALSE)</f>
        <v>12</v>
      </c>
      <c r="FN13">
        <v>8</v>
      </c>
      <c r="FO13">
        <v>10</v>
      </c>
      <c r="FP13">
        <v>4</v>
      </c>
      <c r="FQ13">
        <v>10</v>
      </c>
      <c r="FR13">
        <v>12</v>
      </c>
      <c r="FS13">
        <v>10</v>
      </c>
      <c r="FT13">
        <v>7</v>
      </c>
      <c r="FU13">
        <v>11</v>
      </c>
      <c r="FV13">
        <v>10</v>
      </c>
      <c r="FW13">
        <v>6</v>
      </c>
      <c r="FX13">
        <v>8</v>
      </c>
      <c r="FY13">
        <v>9</v>
      </c>
      <c r="FZ13">
        <v>4</v>
      </c>
      <c r="GB13">
        <v>10</v>
      </c>
      <c r="GC13">
        <v>8</v>
      </c>
      <c r="GD13">
        <v>13</v>
      </c>
      <c r="GE13">
        <v>9</v>
      </c>
      <c r="GF13">
        <v>12</v>
      </c>
      <c r="GG13">
        <v>5</v>
      </c>
      <c r="GH13">
        <v>11</v>
      </c>
      <c r="GI13">
        <f>VLOOKUP(FN13,'Tablas auxiliares'!$O$2:$Y$28,_xlfn.SINGLE('Tablas auxiliares'!$C$4)+1,FALSE)</f>
        <v>3</v>
      </c>
      <c r="GJ13">
        <f>VLOOKUP(FO13,'Tablas auxiliares'!$O$2:$Y$28,_xlfn.SINGLE('Tablas auxiliares'!$C$4)+1,FALSE)</f>
        <v>1</v>
      </c>
      <c r="GK13">
        <f>VLOOKUP(FP13,'Tablas auxiliares'!$O$2:$Y$28,_xlfn.SINGLE('Tablas auxiliares'!$C$4)+1,FALSE)</f>
        <v>7</v>
      </c>
      <c r="GL13">
        <f>VLOOKUP(FQ13,'Tablas auxiliares'!$O$2:$Y$28,_xlfn.SINGLE('Tablas auxiliares'!$C$4)+1,FALSE)</f>
        <v>1</v>
      </c>
      <c r="GM13">
        <f>VLOOKUP(FR13,'Tablas auxiliares'!$O$2:$Y$28,_xlfn.SINGLE('Tablas auxiliares'!$C$4)+1,FALSE)</f>
        <v>0</v>
      </c>
      <c r="GN13">
        <f>VLOOKUP(FS13,'Tablas auxiliares'!$O$2:$Y$28,_xlfn.SINGLE('Tablas auxiliares'!$C$4)+1,FALSE)</f>
        <v>1</v>
      </c>
      <c r="GO13">
        <f>VLOOKUP(FT13,'Tablas auxiliares'!$O$2:$Y$28,_xlfn.SINGLE('Tablas auxiliares'!$C$4)+1,FALSE)</f>
        <v>4</v>
      </c>
      <c r="GP13">
        <f>VLOOKUP(FU13,'Tablas auxiliares'!$O$2:$Y$28,_xlfn.SINGLE('Tablas auxiliares'!$C$4)+1,FALSE)</f>
        <v>0</v>
      </c>
      <c r="GQ13">
        <f>VLOOKUP(FV13,'Tablas auxiliares'!$O$2:$Y$28,_xlfn.SINGLE('Tablas auxiliares'!$C$4)+1,FALSE)</f>
        <v>1</v>
      </c>
      <c r="GR13">
        <f>VLOOKUP(FW13,'Tablas auxiliares'!$O$2:$Y$28,_xlfn.SINGLE('Tablas auxiliares'!$C$4)+1,FALSE)</f>
        <v>5</v>
      </c>
      <c r="GS13">
        <f>VLOOKUP(FX13,'Tablas auxiliares'!$O$2:$Y$28,_xlfn.SINGLE('Tablas auxiliares'!$C$4)+1,FALSE)</f>
        <v>3</v>
      </c>
      <c r="GT13">
        <f>VLOOKUP(FY13,'Tablas auxiliares'!$O$2:$Y$28,_xlfn.SINGLE('Tablas auxiliares'!$C$4)+1,FALSE)</f>
        <v>2</v>
      </c>
      <c r="GU13">
        <f>VLOOKUP(FZ13,'Tablas auxiliares'!$O$2:$Y$28,_xlfn.SINGLE('Tablas auxiliares'!$C$4)+1,FALSE)</f>
        <v>7</v>
      </c>
      <c r="GW13">
        <f>VLOOKUP(GB13,'Tablas auxiliares'!$O$2:$Y$28,_xlfn.SINGLE('Tablas auxiliares'!$C$4)+1,FALSE)</f>
        <v>1</v>
      </c>
      <c r="GX13">
        <f>VLOOKUP(GC13,'Tablas auxiliares'!$O$2:$Y$28,_xlfn.SINGLE('Tablas auxiliares'!$C$4)+1,FALSE)</f>
        <v>3</v>
      </c>
      <c r="GY13">
        <f>VLOOKUP(GD13,'Tablas auxiliares'!$O$2:$Y$28,_xlfn.SINGLE('Tablas auxiliares'!$C$4)+1,FALSE)</f>
        <v>0</v>
      </c>
      <c r="GZ13">
        <f>VLOOKUP(GE13,'Tablas auxiliares'!$O$2:$Y$28,_xlfn.SINGLE('Tablas auxiliares'!$C$4)+1,FALSE)</f>
        <v>2</v>
      </c>
      <c r="HA13">
        <f>VLOOKUP(GF13,'Tablas auxiliares'!$O$2:$Y$28,_xlfn.SINGLE('Tablas auxiliares'!$C$4)+1,FALSE)</f>
        <v>0</v>
      </c>
      <c r="HB13">
        <f>VLOOKUP(GG13,'Tablas auxiliares'!$O$2:$Y$28,_xlfn.SINGLE('Tablas auxiliares'!$C$4)+1,FALSE)</f>
        <v>6</v>
      </c>
      <c r="HC13">
        <f>VLOOKUP(GH13,'Tablas auxiliares'!$O$2:$Y$28,_xlfn.SINGLE('Tablas auxiliares'!$C$4)+1,FALSE)</f>
        <v>0</v>
      </c>
      <c r="HD13">
        <f>IF('Tablas auxiliares'!$C$6&lt;&gt;2,SUM(ES13:FM13),0)+IF('Tablas auxiliares'!$C$6&lt;&gt;3,SUM(GI13:HC13),0)</f>
        <v>174</v>
      </c>
      <c r="HE13">
        <f t="shared" si="18"/>
        <v>6.008</v>
      </c>
      <c r="HF13">
        <f t="shared" si="1"/>
        <v>10.01</v>
      </c>
      <c r="HG13">
        <f t="shared" si="1"/>
        <v>5.0039999999999996</v>
      </c>
      <c r="HH13">
        <f t="shared" si="1"/>
        <v>6.01</v>
      </c>
      <c r="HI13">
        <f t="shared" si="1"/>
        <v>7.5119999999999996</v>
      </c>
      <c r="HJ13">
        <f t="shared" si="1"/>
        <v>6.01</v>
      </c>
      <c r="HK13">
        <f t="shared" si="1"/>
        <v>5.0069999999999997</v>
      </c>
      <c r="HL13">
        <f t="shared" si="1"/>
        <v>9.5109999999999992</v>
      </c>
      <c r="HM13">
        <f t="shared" si="1"/>
        <v>6.51</v>
      </c>
      <c r="HN13">
        <f t="shared" si="1"/>
        <v>8.5060000000000002</v>
      </c>
      <c r="HO13">
        <f t="shared" si="1"/>
        <v>7.008</v>
      </c>
      <c r="HP13">
        <f t="shared" si="1"/>
        <v>8.0090000000000003</v>
      </c>
      <c r="HQ13">
        <f t="shared" si="1"/>
        <v>3.504</v>
      </c>
      <c r="HS13">
        <f t="shared" si="1"/>
        <v>6.01</v>
      </c>
      <c r="HT13">
        <f t="shared" si="1"/>
        <v>5.508</v>
      </c>
      <c r="HU13">
        <f t="shared" si="1"/>
        <v>13.013</v>
      </c>
      <c r="HV13">
        <f t="shared" si="1"/>
        <v>8.0090000000000003</v>
      </c>
      <c r="HW13">
        <f t="shared" si="1"/>
        <v>7.0119999999999996</v>
      </c>
      <c r="HX13">
        <f t="shared" si="1"/>
        <v>5.0049999999999999</v>
      </c>
      <c r="HY13">
        <f t="shared" si="1"/>
        <v>6.0110000000000001</v>
      </c>
      <c r="HZ13">
        <f>RANK(HE13,HE3:HE20,1)</f>
        <v>3</v>
      </c>
      <c r="IA13">
        <f t="shared" ref="IA13:IT13" si="44">RANK(HF13,HF3:HF20,1)</f>
        <v>10</v>
      </c>
      <c r="IB13">
        <f t="shared" si="44"/>
        <v>4</v>
      </c>
      <c r="IC13">
        <f t="shared" si="44"/>
        <v>5</v>
      </c>
      <c r="ID13">
        <f t="shared" si="44"/>
        <v>7</v>
      </c>
      <c r="IE13">
        <f t="shared" si="44"/>
        <v>7</v>
      </c>
      <c r="IF13">
        <f t="shared" si="44"/>
        <v>3</v>
      </c>
      <c r="IG13">
        <f t="shared" si="44"/>
        <v>9</v>
      </c>
      <c r="IH13">
        <f t="shared" si="44"/>
        <v>7</v>
      </c>
      <c r="II13">
        <f t="shared" si="44"/>
        <v>8</v>
      </c>
      <c r="IJ13">
        <f t="shared" si="44"/>
        <v>6</v>
      </c>
      <c r="IK13">
        <f t="shared" si="44"/>
        <v>9</v>
      </c>
      <c r="IL13">
        <f t="shared" si="44"/>
        <v>3</v>
      </c>
      <c r="IN13">
        <f t="shared" si="44"/>
        <v>8</v>
      </c>
      <c r="IO13">
        <f t="shared" si="44"/>
        <v>3</v>
      </c>
      <c r="IP13">
        <f t="shared" si="44"/>
        <v>15</v>
      </c>
      <c r="IQ13">
        <f t="shared" si="44"/>
        <v>8</v>
      </c>
      <c r="IR13">
        <f t="shared" si="44"/>
        <v>8</v>
      </c>
      <c r="IS13">
        <f t="shared" si="44"/>
        <v>3</v>
      </c>
      <c r="IT13">
        <f t="shared" si="44"/>
        <v>6</v>
      </c>
      <c r="IU13">
        <f>VLOOKUP(HZ13,'Tablas auxiliares'!$O$2:$Y$28,_xlfn.SINGLE('Tablas auxiliares'!$C$4)+1,FALSE)</f>
        <v>8</v>
      </c>
      <c r="IV13">
        <f>VLOOKUP(IA13,'Tablas auxiliares'!$O$2:$Y$28,_xlfn.SINGLE('Tablas auxiliares'!$C$4)+1,FALSE)</f>
        <v>1</v>
      </c>
      <c r="IW13">
        <f>VLOOKUP(IB13,'Tablas auxiliares'!$O$2:$Y$28,_xlfn.SINGLE('Tablas auxiliares'!$C$4)+1,FALSE)</f>
        <v>7</v>
      </c>
      <c r="IX13">
        <f>VLOOKUP(IC13,'Tablas auxiliares'!$O$2:$Y$28,_xlfn.SINGLE('Tablas auxiliares'!$C$4)+1,FALSE)</f>
        <v>6</v>
      </c>
      <c r="IY13">
        <f>VLOOKUP(ID13,'Tablas auxiliares'!$O$2:$Y$28,_xlfn.SINGLE('Tablas auxiliares'!$C$4)+1,FALSE)</f>
        <v>4</v>
      </c>
      <c r="IZ13">
        <f>VLOOKUP(IE13,'Tablas auxiliares'!$O$2:$Y$28,_xlfn.SINGLE('Tablas auxiliares'!$C$4)+1,FALSE)</f>
        <v>4</v>
      </c>
      <c r="JA13">
        <f>VLOOKUP(IF13,'Tablas auxiliares'!$O$2:$Y$28,_xlfn.SINGLE('Tablas auxiliares'!$C$4)+1,FALSE)</f>
        <v>8</v>
      </c>
      <c r="JB13">
        <f>VLOOKUP(IG13,'Tablas auxiliares'!$O$2:$Y$28,_xlfn.SINGLE('Tablas auxiliares'!$C$4)+1,FALSE)</f>
        <v>2</v>
      </c>
      <c r="JC13">
        <f>VLOOKUP(IH13,'Tablas auxiliares'!$O$2:$Y$28,_xlfn.SINGLE('Tablas auxiliares'!$C$4)+1,FALSE)</f>
        <v>4</v>
      </c>
      <c r="JD13">
        <f>VLOOKUP(II13,'Tablas auxiliares'!$O$2:$Y$28,_xlfn.SINGLE('Tablas auxiliares'!$C$4)+1,FALSE)</f>
        <v>3</v>
      </c>
      <c r="JE13">
        <f>VLOOKUP(IJ13,'Tablas auxiliares'!$O$2:$Y$28,_xlfn.SINGLE('Tablas auxiliares'!$C$4)+1,FALSE)</f>
        <v>5</v>
      </c>
      <c r="JF13">
        <f>VLOOKUP(IK13,'Tablas auxiliares'!$O$2:$Y$28,_xlfn.SINGLE('Tablas auxiliares'!$C$4)+1,FALSE)</f>
        <v>2</v>
      </c>
      <c r="JG13">
        <f>VLOOKUP(IL13,'Tablas auxiliares'!$O$2:$Y$28,_xlfn.SINGLE('Tablas auxiliares'!$C$4)+1,FALSE)</f>
        <v>8</v>
      </c>
      <c r="JI13">
        <f>VLOOKUP(IN13,'Tablas auxiliares'!$O$2:$Y$28,_xlfn.SINGLE('Tablas auxiliares'!$C$4)+1,FALSE)</f>
        <v>3</v>
      </c>
      <c r="JJ13">
        <f>VLOOKUP(IO13,'Tablas auxiliares'!$O$2:$Y$28,_xlfn.SINGLE('Tablas auxiliares'!$C$4)+1,FALSE)</f>
        <v>8</v>
      </c>
      <c r="JK13">
        <f>VLOOKUP(IP13,'Tablas auxiliares'!$O$2:$Y$28,_xlfn.SINGLE('Tablas auxiliares'!$C$4)+1,FALSE)</f>
        <v>0</v>
      </c>
      <c r="JL13">
        <f>VLOOKUP(IQ13,'Tablas auxiliares'!$O$2:$Y$28,_xlfn.SINGLE('Tablas auxiliares'!$C$4)+1,FALSE)</f>
        <v>3</v>
      </c>
      <c r="JM13">
        <f>VLOOKUP(IR13,'Tablas auxiliares'!$O$2:$Y$28,_xlfn.SINGLE('Tablas auxiliares'!$C$4)+1,FALSE)</f>
        <v>3</v>
      </c>
      <c r="JN13">
        <f>VLOOKUP(IS13,'Tablas auxiliares'!$O$2:$Y$28,_xlfn.SINGLE('Tablas auxiliares'!$C$4)+1,FALSE)</f>
        <v>8</v>
      </c>
      <c r="JO13">
        <f>VLOOKUP(IT13,'Tablas auxiliares'!$O$2:$Y$28,_xlfn.SINGLE('Tablas auxiliares'!$C$4)+1,FALSE)</f>
        <v>5</v>
      </c>
      <c r="JP13">
        <f>SUM(IU13:JO13)</f>
        <v>92</v>
      </c>
      <c r="JQ13">
        <v>7</v>
      </c>
      <c r="JR13">
        <v>1</v>
      </c>
      <c r="JS13">
        <v>5</v>
      </c>
      <c r="JT13">
        <v>10</v>
      </c>
      <c r="JU13">
        <v>10</v>
      </c>
      <c r="JV13">
        <v>10</v>
      </c>
      <c r="JW13">
        <v>10</v>
      </c>
      <c r="JX13">
        <v>0</v>
      </c>
      <c r="JY13">
        <v>10</v>
      </c>
      <c r="JZ13">
        <v>1</v>
      </c>
      <c r="KA13">
        <v>6</v>
      </c>
      <c r="KB13">
        <v>4</v>
      </c>
      <c r="KC13">
        <v>8</v>
      </c>
      <c r="KE13">
        <v>10</v>
      </c>
      <c r="KF13">
        <v>8</v>
      </c>
      <c r="KG13">
        <v>2</v>
      </c>
      <c r="KH13">
        <v>2</v>
      </c>
      <c r="KI13">
        <v>8</v>
      </c>
      <c r="KJ13">
        <v>6</v>
      </c>
      <c r="KK13">
        <v>12</v>
      </c>
      <c r="KL13">
        <v>3</v>
      </c>
      <c r="KM13">
        <v>1</v>
      </c>
      <c r="KN13">
        <v>7</v>
      </c>
      <c r="KO13">
        <v>1</v>
      </c>
      <c r="KP13">
        <v>0</v>
      </c>
      <c r="KQ13">
        <v>1</v>
      </c>
      <c r="KR13">
        <v>4</v>
      </c>
      <c r="KS13">
        <v>0</v>
      </c>
      <c r="KT13">
        <v>1</v>
      </c>
      <c r="KU13">
        <v>5</v>
      </c>
      <c r="KV13">
        <v>3</v>
      </c>
      <c r="KW13">
        <v>2</v>
      </c>
      <c r="KX13">
        <v>7</v>
      </c>
      <c r="KZ13">
        <v>1</v>
      </c>
      <c r="LA13">
        <v>3</v>
      </c>
      <c r="LB13">
        <v>0</v>
      </c>
      <c r="LC13">
        <v>2</v>
      </c>
      <c r="LD13">
        <v>0</v>
      </c>
      <c r="LE13">
        <v>6</v>
      </c>
      <c r="LF13">
        <v>0</v>
      </c>
      <c r="LG13">
        <f t="shared" ref="LG13:MA13" si="45">SUM(JQ13,KL13)+KL13/1000</f>
        <v>10.003</v>
      </c>
      <c r="LH13">
        <f t="shared" si="45"/>
        <v>2.0009999999999999</v>
      </c>
      <c r="LI13">
        <f t="shared" si="45"/>
        <v>12.007</v>
      </c>
      <c r="LJ13">
        <f t="shared" si="45"/>
        <v>11.000999999999999</v>
      </c>
      <c r="LK13">
        <f t="shared" si="45"/>
        <v>10</v>
      </c>
      <c r="LL13">
        <f t="shared" si="45"/>
        <v>11.000999999999999</v>
      </c>
      <c r="LM13">
        <f t="shared" si="45"/>
        <v>14.004</v>
      </c>
      <c r="LN13">
        <f t="shared" si="45"/>
        <v>0</v>
      </c>
      <c r="LO13">
        <f t="shared" si="45"/>
        <v>11.000999999999999</v>
      </c>
      <c r="LP13">
        <f t="shared" si="45"/>
        <v>6.0049999999999999</v>
      </c>
      <c r="LQ13">
        <f t="shared" si="45"/>
        <v>9.0030000000000001</v>
      </c>
      <c r="LR13">
        <f t="shared" si="45"/>
        <v>6.0019999999999998</v>
      </c>
      <c r="LS13">
        <f t="shared" si="45"/>
        <v>15.007</v>
      </c>
      <c r="LT13">
        <f t="shared" si="45"/>
        <v>0</v>
      </c>
      <c r="LU13">
        <f t="shared" si="45"/>
        <v>11.000999999999999</v>
      </c>
      <c r="LV13">
        <f t="shared" si="45"/>
        <v>11.003</v>
      </c>
      <c r="LW13">
        <f t="shared" si="45"/>
        <v>2</v>
      </c>
      <c r="LX13">
        <f t="shared" si="45"/>
        <v>4.0019999999999998</v>
      </c>
      <c r="LY13">
        <f t="shared" si="45"/>
        <v>8</v>
      </c>
      <c r="LZ13">
        <f t="shared" si="45"/>
        <v>12.006</v>
      </c>
      <c r="MA13">
        <f t="shared" si="45"/>
        <v>12</v>
      </c>
      <c r="MB13">
        <f t="shared" ref="MB13:MV13" si="46">RANK(LG13,LG3:LG20,0)</f>
        <v>5</v>
      </c>
      <c r="MC13">
        <f t="shared" si="46"/>
        <v>11</v>
      </c>
      <c r="MD13">
        <f t="shared" si="46"/>
        <v>4</v>
      </c>
      <c r="ME13">
        <f t="shared" si="46"/>
        <v>5</v>
      </c>
      <c r="MF13">
        <f t="shared" si="46"/>
        <v>5</v>
      </c>
      <c r="MG13">
        <f t="shared" si="46"/>
        <v>6</v>
      </c>
      <c r="MH13">
        <f t="shared" si="46"/>
        <v>3</v>
      </c>
      <c r="MI13">
        <f t="shared" si="46"/>
        <v>16</v>
      </c>
      <c r="MJ13">
        <f t="shared" si="46"/>
        <v>6</v>
      </c>
      <c r="MK13">
        <f t="shared" si="46"/>
        <v>8</v>
      </c>
      <c r="ML13">
        <f t="shared" si="46"/>
        <v>7</v>
      </c>
      <c r="MM13">
        <f t="shared" si="46"/>
        <v>11</v>
      </c>
      <c r="MN13">
        <f t="shared" si="46"/>
        <v>3</v>
      </c>
      <c r="MO13">
        <f t="shared" si="46"/>
        <v>13</v>
      </c>
      <c r="MP13">
        <f t="shared" si="46"/>
        <v>8</v>
      </c>
      <c r="MQ13">
        <f t="shared" si="46"/>
        <v>4</v>
      </c>
      <c r="MR13">
        <f t="shared" si="46"/>
        <v>12</v>
      </c>
      <c r="MS13">
        <f t="shared" si="46"/>
        <v>11</v>
      </c>
      <c r="MT13">
        <f t="shared" si="46"/>
        <v>8</v>
      </c>
      <c r="MU13">
        <f t="shared" si="46"/>
        <v>4</v>
      </c>
      <c r="MV13">
        <f t="shared" si="46"/>
        <v>4</v>
      </c>
      <c r="MW13">
        <f>VLOOKUP(MB13,'Tablas auxiliares'!$O$2:$P$28,2,FALSE)</f>
        <v>6</v>
      </c>
      <c r="MX13">
        <f>VLOOKUP(MC13,'Tablas auxiliares'!$O$2:$P$28,2,FALSE)</f>
        <v>0</v>
      </c>
      <c r="MY13">
        <f>VLOOKUP(MD13,'Tablas auxiliares'!$O$2:$P$28,2,FALSE)</f>
        <v>7</v>
      </c>
      <c r="MZ13">
        <f>VLOOKUP(ME13,'Tablas auxiliares'!$O$2:$P$28,2,FALSE)</f>
        <v>6</v>
      </c>
      <c r="NA13">
        <f>VLOOKUP(MF13,'Tablas auxiliares'!$O$2:$P$28,2,FALSE)</f>
        <v>6</v>
      </c>
      <c r="NB13">
        <f>VLOOKUP(MG13,'Tablas auxiliares'!$O$2:$P$28,2,FALSE)</f>
        <v>5</v>
      </c>
      <c r="NC13">
        <f>VLOOKUP(MH13,'Tablas auxiliares'!$O$2:$P$28,2,FALSE)</f>
        <v>8</v>
      </c>
      <c r="ND13">
        <f>VLOOKUP(MI13,'Tablas auxiliares'!$O$2:$P$28,2,FALSE)</f>
        <v>0</v>
      </c>
      <c r="NE13">
        <f>VLOOKUP(MJ13,'Tablas auxiliares'!$O$2:$P$28,2,FALSE)</f>
        <v>5</v>
      </c>
      <c r="NF13">
        <f>VLOOKUP(MK13,'Tablas auxiliares'!$O$2:$P$28,2,FALSE)</f>
        <v>3</v>
      </c>
      <c r="NG13">
        <f>VLOOKUP(ML13,'Tablas auxiliares'!$O$2:$P$28,2,FALSE)</f>
        <v>4</v>
      </c>
      <c r="NH13">
        <f>VLOOKUP(MM13,'Tablas auxiliares'!$O$2:$P$28,2,FALSE)</f>
        <v>0</v>
      </c>
      <c r="NI13">
        <f>VLOOKUP(MN13,'Tablas auxiliares'!$O$2:$P$28,2,FALSE)</f>
        <v>8</v>
      </c>
      <c r="NJ13">
        <f>VLOOKUP(MO13,'Tablas auxiliares'!$O$2:$P$28,2,FALSE)</f>
        <v>0</v>
      </c>
      <c r="NK13">
        <f>VLOOKUP(MP13,'Tablas auxiliares'!$O$2:$P$28,2,FALSE)</f>
        <v>3</v>
      </c>
      <c r="NL13">
        <f>VLOOKUP(MQ13,'Tablas auxiliares'!$O$2:$P$28,2,FALSE)</f>
        <v>7</v>
      </c>
      <c r="NM13">
        <f>VLOOKUP(MR13,'Tablas auxiliares'!$O$2:$P$28,2,FALSE)</f>
        <v>0</v>
      </c>
      <c r="NN13">
        <f>VLOOKUP(MS13,'Tablas auxiliares'!$O$2:$P$28,2,FALSE)</f>
        <v>0</v>
      </c>
      <c r="NO13">
        <f>VLOOKUP(MT13,'Tablas auxiliares'!$O$2:$P$28,2,FALSE)</f>
        <v>3</v>
      </c>
      <c r="NP13">
        <f>VLOOKUP(MU13,'Tablas auxiliares'!$O$2:$P$28,2,FALSE)</f>
        <v>7</v>
      </c>
      <c r="NQ13">
        <f>VLOOKUP(MV13,'Tablas auxiliares'!$O$2:$P$28,2,FALSE)</f>
        <v>7</v>
      </c>
      <c r="NR13">
        <f>SUM(MW13:NQ13)</f>
        <v>85</v>
      </c>
      <c r="NT13">
        <f>ROUND(NR13,0)+(26-NZ13)/10000</f>
        <v>85.001499999999993</v>
      </c>
      <c r="NU13">
        <f>ROUND(JP13,0)+(26-NZ13)/10000</f>
        <v>92.001499999999993</v>
      </c>
      <c r="NV13">
        <f>ROUND(HD13,0)+(26-NZ13)/10000</f>
        <v>174.00149999999999</v>
      </c>
      <c r="NW13">
        <f>IF('Tablas auxiliares'!$C$3=1,NT13,IF('Tablas auxiliares'!$C$3=2,NU13,NV13))</f>
        <v>174.00149999999999</v>
      </c>
      <c r="NX13" t="s">
        <v>17</v>
      </c>
      <c r="NZ13">
        <v>11</v>
      </c>
      <c r="OA13">
        <f t="shared" si="6"/>
        <v>107.0013</v>
      </c>
      <c r="OB13" t="str">
        <f t="shared" si="7"/>
        <v>Rumanía</v>
      </c>
    </row>
    <row r="14" spans="1:392" x14ac:dyDescent="0.25">
      <c r="A14" t="s">
        <v>24</v>
      </c>
      <c r="B14">
        <v>10</v>
      </c>
      <c r="C14">
        <v>16</v>
      </c>
      <c r="D14">
        <v>10</v>
      </c>
      <c r="E14">
        <v>17</v>
      </c>
      <c r="F14">
        <v>7</v>
      </c>
      <c r="G14">
        <v>14</v>
      </c>
      <c r="H14">
        <v>5</v>
      </c>
      <c r="I14">
        <v>11</v>
      </c>
      <c r="J14">
        <v>14</v>
      </c>
      <c r="K14">
        <v>10</v>
      </c>
      <c r="L14">
        <v>11</v>
      </c>
      <c r="M14">
        <v>5</v>
      </c>
      <c r="N14">
        <v>4</v>
      </c>
      <c r="O14">
        <v>3</v>
      </c>
      <c r="Q14">
        <v>9</v>
      </c>
      <c r="R14">
        <v>10</v>
      </c>
      <c r="S14">
        <v>14</v>
      </c>
      <c r="T14">
        <v>11</v>
      </c>
      <c r="U14">
        <v>13</v>
      </c>
      <c r="V14">
        <v>15</v>
      </c>
      <c r="W14">
        <v>7</v>
      </c>
      <c r="X14">
        <v>9</v>
      </c>
      <c r="Y14">
        <v>13</v>
      </c>
      <c r="Z14">
        <v>17</v>
      </c>
      <c r="AA14">
        <v>5</v>
      </c>
      <c r="AB14">
        <v>10</v>
      </c>
      <c r="AC14">
        <v>15</v>
      </c>
      <c r="AD14">
        <v>17</v>
      </c>
      <c r="AE14">
        <v>17</v>
      </c>
      <c r="AF14">
        <v>14</v>
      </c>
      <c r="AG14">
        <v>14</v>
      </c>
      <c r="AH14">
        <v>9</v>
      </c>
      <c r="AI14">
        <v>8</v>
      </c>
      <c r="AJ14">
        <v>5</v>
      </c>
      <c r="AL14">
        <v>12</v>
      </c>
      <c r="AM14">
        <v>14</v>
      </c>
      <c r="AN14">
        <v>2</v>
      </c>
      <c r="AO14">
        <v>10</v>
      </c>
      <c r="AP14">
        <v>8</v>
      </c>
      <c r="AQ14">
        <v>17</v>
      </c>
      <c r="AR14">
        <v>9</v>
      </c>
      <c r="AS14">
        <v>17</v>
      </c>
      <c r="AT14">
        <v>14</v>
      </c>
      <c r="AU14">
        <v>16</v>
      </c>
      <c r="AV14">
        <v>8</v>
      </c>
      <c r="AW14">
        <v>9</v>
      </c>
      <c r="AX14">
        <v>11</v>
      </c>
      <c r="AY14">
        <v>10</v>
      </c>
      <c r="AZ14">
        <v>13</v>
      </c>
      <c r="BA14">
        <v>17</v>
      </c>
      <c r="BB14">
        <v>12</v>
      </c>
      <c r="BC14">
        <v>17</v>
      </c>
      <c r="BD14">
        <v>17</v>
      </c>
      <c r="BE14">
        <v>9</v>
      </c>
      <c r="BG14">
        <v>11</v>
      </c>
      <c r="BH14">
        <v>14</v>
      </c>
      <c r="BI14">
        <v>15</v>
      </c>
      <c r="BJ14">
        <v>15</v>
      </c>
      <c r="BK14">
        <v>5</v>
      </c>
      <c r="BL14">
        <v>12</v>
      </c>
      <c r="BM14">
        <v>6</v>
      </c>
      <c r="BN14">
        <v>15</v>
      </c>
      <c r="BO14">
        <v>15</v>
      </c>
      <c r="BP14">
        <v>15</v>
      </c>
      <c r="BQ14">
        <v>6</v>
      </c>
      <c r="BR14">
        <v>12</v>
      </c>
      <c r="BS14">
        <v>17</v>
      </c>
      <c r="BT14">
        <v>15</v>
      </c>
      <c r="BU14">
        <v>8</v>
      </c>
      <c r="BV14">
        <v>10</v>
      </c>
      <c r="BW14">
        <v>15</v>
      </c>
      <c r="BX14">
        <v>7</v>
      </c>
      <c r="BY14">
        <v>17</v>
      </c>
      <c r="BZ14">
        <v>8</v>
      </c>
      <c r="CB14">
        <v>11</v>
      </c>
      <c r="CC14">
        <v>8</v>
      </c>
      <c r="CD14">
        <v>4</v>
      </c>
      <c r="CE14">
        <v>15</v>
      </c>
      <c r="CF14">
        <v>5</v>
      </c>
      <c r="CG14">
        <v>9</v>
      </c>
      <c r="CH14">
        <v>18</v>
      </c>
      <c r="CI14">
        <v>8</v>
      </c>
      <c r="CJ14">
        <v>5</v>
      </c>
      <c r="CK14">
        <v>17</v>
      </c>
      <c r="CL14">
        <v>8</v>
      </c>
      <c r="CM14">
        <v>17</v>
      </c>
      <c r="CN14">
        <v>3</v>
      </c>
      <c r="CO14">
        <v>6</v>
      </c>
      <c r="CP14">
        <v>7</v>
      </c>
      <c r="CQ14">
        <v>12</v>
      </c>
      <c r="CR14">
        <v>16</v>
      </c>
      <c r="CS14">
        <v>15</v>
      </c>
      <c r="CT14">
        <v>17</v>
      </c>
      <c r="CU14">
        <v>5</v>
      </c>
      <c r="CW14">
        <v>11</v>
      </c>
      <c r="CX14">
        <v>5</v>
      </c>
      <c r="CY14">
        <v>13</v>
      </c>
      <c r="CZ14">
        <v>17</v>
      </c>
      <c r="DA14">
        <v>13</v>
      </c>
      <c r="DB14">
        <v>11</v>
      </c>
      <c r="DC14">
        <f>IF('Tablas auxiliares'!$C$7=1,AVERAGE(B14,W14,AR14,BM14,CH14)+B14/10000,(-1)*(SUM(VLOOKUP(B14,'Tablas auxiliares'!$BG$2:$BH$28,2,FALSE),VLOOKUP(W14,'Tablas auxiliares'!$BG$2:$BH$28,2,FALSE),VLOOKUP(AR14,'Tablas auxiliares'!$BG$2:$BH$28,2,FALSE),VLOOKUP(BM14,'Tablas auxiliares'!$BG$2:$BH$28,2,FALSE),VLOOKUP(CH14,'Tablas auxiliares'!$BG$2:$BH$28,2,FALSE))-B14/100000000))</f>
        <v>-13.748342583542488</v>
      </c>
      <c r="DD14">
        <f>IF('Tablas auxiliares'!$C$7=1,AVERAGE(C14,X14,AS14,BN14,CI14)+C14/10000,(-1)*(SUM(VLOOKUP(C14,'Tablas auxiliares'!$BG$2:$BH$28,2,FALSE),VLOOKUP(X14,'Tablas auxiliares'!$BG$2:$BH$28,2,FALSE),VLOOKUP(AS14,'Tablas auxiliares'!$BG$2:$BH$28,2,FALSE),VLOOKUP(BN14,'Tablas auxiliares'!$BG$2:$BH$28,2,FALSE),VLOOKUP(CI14,'Tablas auxiliares'!$BG$2:$BH$28,2,FALSE))-C14/100000000))</f>
        <v>-7.9057988043887706</v>
      </c>
      <c r="DE14">
        <f>IF('Tablas auxiliares'!$C$7=1,AVERAGE(D14,Y14,AT14,BO14,CJ14)+D14/10000,(-1)*(SUM(VLOOKUP(D14,'Tablas auxiliares'!$BG$2:$BH$28,2,FALSE),VLOOKUP(Y14,'Tablas auxiliares'!$BG$2:$BH$28,2,FALSE),VLOOKUP(AT14,'Tablas auxiliares'!$BG$2:$BH$28,2,FALSE),VLOOKUP(BO14,'Tablas auxiliares'!$BG$2:$BH$28,2,FALSE),VLOOKUP(CJ14,'Tablas auxiliares'!$BG$2:$BH$28,2,FALSE))-D14/100000000))</f>
        <v>-10.864193985065468</v>
      </c>
      <c r="DF14">
        <f>IF('Tablas auxiliares'!$C$7=1,AVERAGE(E14,Z14,AU14,BP14,CK14)+E14/10000,(-1)*(SUM(VLOOKUP(E14,'Tablas auxiliares'!$BG$2:$BH$28,2,FALSE),VLOOKUP(Z14,'Tablas auxiliares'!$BG$2:$BH$28,2,FALSE),VLOOKUP(AU14,'Tablas auxiliares'!$BG$2:$BH$28,2,FALSE),VLOOKUP(BP14,'Tablas auxiliares'!$BG$2:$BH$28,2,FALSE),VLOOKUP(CK14,'Tablas auxiliares'!$BG$2:$BH$28,2,FALSE))-E14/100000000))</f>
        <v>-3.2555663632250673</v>
      </c>
      <c r="DG14">
        <f>IF('Tablas auxiliares'!$C$7=1,AVERAGE(F14,AA14,AV14,BQ14,CL14)+F14/10000,(-1)*(SUM(VLOOKUP(F14,'Tablas auxiliares'!$BG$2:$BH$28,2,FALSE),VLOOKUP(AA14,'Tablas auxiliares'!$BG$2:$BH$28,2,FALSE),VLOOKUP(AV14,'Tablas auxiliares'!$BG$2:$BH$28,2,FALSE),VLOOKUP(BQ14,'Tablas auxiliares'!$BG$2:$BH$28,2,FALSE),VLOOKUP(CL14,'Tablas auxiliares'!$BG$2:$BH$28,2,FALSE))-F14/100000000))</f>
        <v>-20.438171868564346</v>
      </c>
      <c r="DH14">
        <f>IF('Tablas auxiliares'!$C$7=1,AVERAGE(G14,AB14,AW14,BR14,CM14)+G14/10000,(-1)*(SUM(VLOOKUP(G14,'Tablas auxiliares'!$BG$2:$BH$28,2,FALSE),VLOOKUP(AB14,'Tablas auxiliares'!$BG$2:$BH$28,2,FALSE),VLOOKUP(AW14,'Tablas auxiliares'!$BG$2:$BH$28,2,FALSE),VLOOKUP(BR14,'Tablas auxiliares'!$BG$2:$BH$28,2,FALSE),VLOOKUP(CM14,'Tablas auxiliares'!$BG$2:$BH$28,2,FALSE))-G14/100000000))</f>
        <v>-7.8682146265906558</v>
      </c>
      <c r="DI14">
        <f>IF('Tablas auxiliares'!$C$7=1,AVERAGE(H14,AC14,AX14,BS14,CN14)+H14/10000,(-1)*(SUM(VLOOKUP(H14,'Tablas auxiliares'!$BG$2:$BH$28,2,FALSE),VLOOKUP(AC14,'Tablas auxiliares'!$BG$2:$BH$28,2,FALSE),VLOOKUP(AX14,'Tablas auxiliares'!$BG$2:$BH$28,2,FALSE),VLOOKUP(BS14,'Tablas auxiliares'!$BG$2:$BH$28,2,FALSE),VLOOKUP(CN14,'Tablas auxiliares'!$BG$2:$BH$28,2,FALSE))-H14/100000000))</f>
        <v>-17.026554750205047</v>
      </c>
      <c r="DJ14">
        <f>IF('Tablas auxiliares'!$C$7=1,AVERAGE(I14,AD14,AY14,BT14,CO14)+I14/10000,(-1)*(SUM(VLOOKUP(I14,'Tablas auxiliares'!$BG$2:$BH$28,2,FALSE),VLOOKUP(AD14,'Tablas auxiliares'!$BG$2:$BH$28,2,FALSE),VLOOKUP(AY14,'Tablas auxiliares'!$BG$2:$BH$28,2,FALSE),VLOOKUP(BT14,'Tablas auxiliares'!$BG$2:$BH$28,2,FALSE),VLOOKUP(CO14,'Tablas auxiliares'!$BG$2:$BH$28,2,FALSE))-I14/100000000))</f>
        <v>-10.019502448397345</v>
      </c>
      <c r="DK14">
        <f>IF('Tablas auxiliares'!$C$7=1,AVERAGE(J14,AE14,AZ14,BU14,CP14)+J14/10000,(-1)*(SUM(VLOOKUP(J14,'Tablas auxiliares'!$BG$2:$BH$28,2,FALSE),VLOOKUP(AE14,'Tablas auxiliares'!$BG$2:$BH$28,2,FALSE),VLOOKUP(AZ14,'Tablas auxiliares'!$BG$2:$BH$28,2,FALSE),VLOOKUP(BU14,'Tablas auxiliares'!$BG$2:$BH$28,2,FALSE),VLOOKUP(CP14,'Tablas auxiliares'!$BG$2:$BH$28,2,FALSE))-J14/100000000))</f>
        <v>-9.82800271992914</v>
      </c>
      <c r="DL14">
        <f>IF('Tablas auxiliares'!$C$7=1,AVERAGE(K14,AF14,BA14,BV14,CQ14)+K14/10000,(-1)*(SUM(VLOOKUP(K14,'Tablas auxiliares'!$BG$2:$BH$28,2,FALSE),VLOOKUP(AF14,'Tablas auxiliares'!$BG$2:$BH$28,2,FALSE),VLOOKUP(BA14,'Tablas auxiliares'!$BG$2:$BH$28,2,FALSE),VLOOKUP(BV14,'Tablas auxiliares'!$BG$2:$BH$28,2,FALSE),VLOOKUP(CQ14,'Tablas auxiliares'!$BG$2:$BH$28,2,FALSE))-K14/100000000))</f>
        <v>-7.4140615345695453</v>
      </c>
      <c r="DM14">
        <f>IF('Tablas auxiliares'!$C$7=1,AVERAGE(L14,AG14,BB14,BW14,CR14)+L14/10000,(-1)*(SUM(VLOOKUP(L14,'Tablas auxiliares'!$BG$2:$BH$28,2,FALSE),VLOOKUP(AG14,'Tablas auxiliares'!$BG$2:$BH$28,2,FALSE),VLOOKUP(BB14,'Tablas auxiliares'!$BG$2:$BH$28,2,FALSE),VLOOKUP(BW14,'Tablas auxiliares'!$BG$2:$BH$28,2,FALSE),VLOOKUP(CR14,'Tablas auxiliares'!$BG$2:$BH$28,2,FALSE))-L14/100000000))</f>
        <v>-5.8275977699337806</v>
      </c>
      <c r="DN14">
        <f>IF('Tablas auxiliares'!$C$7=1,AVERAGE(M14,AH14,BC14,BX14,CS14)+M14/10000,(-1)*(SUM(VLOOKUP(M14,'Tablas auxiliares'!$BG$2:$BH$28,2,FALSE),VLOOKUP(AH14,'Tablas auxiliares'!$BG$2:$BH$28,2,FALSE),VLOOKUP(BC14,'Tablas auxiliares'!$BG$2:$BH$28,2,FALSE),VLOOKUP(BX14,'Tablas auxiliares'!$BG$2:$BH$28,2,FALSE),VLOOKUP(CS14,'Tablas auxiliares'!$BG$2:$BH$28,2,FALSE))-M14/100000000))</f>
        <v>-13.487765314207378</v>
      </c>
      <c r="DO14">
        <f>IF('Tablas auxiliares'!$C$7=1,AVERAGE(N14,AI14,BD14,BY14,CT14)+N14/10000,(-1)*(SUM(VLOOKUP(N14,'Tablas auxiliares'!$BG$2:$BH$28,2,FALSE),VLOOKUP(AI14,'Tablas auxiliares'!$BG$2:$BH$28,2,FALSE),VLOOKUP(BD14,'Tablas auxiliares'!$BG$2:$BH$28,2,FALSE),VLOOKUP(BY14,'Tablas auxiliares'!$BG$2:$BH$28,2,FALSE),VLOOKUP(CT14,'Tablas auxiliares'!$BG$2:$BH$28,2,FALSE))-N14/100000000))</f>
        <v>-11.682088381783474</v>
      </c>
      <c r="DP14">
        <f>IF('Tablas auxiliares'!$C$7=1,AVERAGE(O14,AJ14,BE14,BZ14,CU14)+O14/10000,(-1)*(SUM(VLOOKUP(O14,'Tablas auxiliares'!$BG$2:$BH$28,2,FALSE),VLOOKUP(AJ14,'Tablas auxiliares'!$BG$2:$BH$28,2,FALSE),VLOOKUP(BE14,'Tablas auxiliares'!$BG$2:$BH$28,2,FALSE),VLOOKUP(BZ14,'Tablas auxiliares'!$BG$2:$BH$28,2,FALSE),VLOOKUP(CU14,'Tablas auxiliares'!$BG$2:$BH$28,2,FALSE))-O14/100000000))</f>
        <v>-25.228600907810556</v>
      </c>
      <c r="DR14">
        <f>IF('Tablas auxiliares'!$C$7=1,AVERAGE(Q14,AL14,BG14,CB14,CW14)+Q14/10000,(-1)*(SUM(VLOOKUP(Q14,'Tablas auxiliares'!$BG$2:$BH$28,2,FALSE),VLOOKUP(AL14,'Tablas auxiliares'!$BG$2:$BH$28,2,FALSE),VLOOKUP(BG14,'Tablas auxiliares'!$BG$2:$BH$28,2,FALSE),VLOOKUP(CB14,'Tablas auxiliares'!$BG$2:$BH$28,2,FALSE),VLOOKUP(CW14,'Tablas auxiliares'!$BG$2:$BH$28,2,FALSE))-Q14/100000000))</f>
        <v>-9.4932584752508955</v>
      </c>
      <c r="DS14">
        <f>IF('Tablas auxiliares'!$C$7=1,AVERAGE(R14,AM14,BH14,CC14,CX14)+R14/10000,(-1)*(SUM(VLOOKUP(R14,'Tablas auxiliares'!$BG$2:$BH$28,2,FALSE),VLOOKUP(AM14,'Tablas auxiliares'!$BG$2:$BH$28,2,FALSE),VLOOKUP(BH14,'Tablas auxiliares'!$BG$2:$BH$28,2,FALSE),VLOOKUP(CC14,'Tablas auxiliares'!$BG$2:$BH$28,2,FALSE),VLOOKUP(CX14,'Tablas auxiliares'!$BG$2:$BH$28,2,FALSE))-R14/100000000))</f>
        <v>-12.986150287159818</v>
      </c>
      <c r="DT14">
        <f>IF('Tablas auxiliares'!$C$7=1,AVERAGE(S14,AN14,BI14,CD14,CY14)+S14/10000,(-1)*(SUM(VLOOKUP(S14,'Tablas auxiliares'!$BG$2:$BH$28,2,FALSE),VLOOKUP(AN14,'Tablas auxiliares'!$BG$2:$BH$28,2,FALSE),VLOOKUP(BI14,'Tablas auxiliares'!$BG$2:$BH$28,2,FALSE),VLOOKUP(CD14,'Tablas auxiliares'!$BG$2:$BH$28,2,FALSE),VLOOKUP(CY14,'Tablas auxiliares'!$BG$2:$BH$28,2,FALSE))-S14/100000000))</f>
        <v>-19.791622181255882</v>
      </c>
      <c r="DU14">
        <f>IF('Tablas auxiliares'!$C$7=1,AVERAGE(T14,AO14,BJ14,CE14,CZ14)+T14/10000,(-1)*(SUM(VLOOKUP(T14,'Tablas auxiliares'!$BG$2:$BH$28,2,FALSE),VLOOKUP(AO14,'Tablas auxiliares'!$BG$2:$BH$28,2,FALSE),VLOOKUP(BJ14,'Tablas auxiliares'!$BG$2:$BH$28,2,FALSE),VLOOKUP(CE14,'Tablas auxiliares'!$BG$2:$BH$28,2,FALSE),VLOOKUP(CZ14,'Tablas auxiliares'!$BG$2:$BH$28,2,FALSE))-T14/100000000))</f>
        <v>-6.2179888278791946</v>
      </c>
      <c r="DV14">
        <f>IF('Tablas auxiliares'!$C$7=1,AVERAGE(U14,AP14,BK14,CF14,DA14)+U14/10000,(-1)*(SUM(VLOOKUP(U14,'Tablas auxiliares'!$BG$2:$BH$28,2,FALSE),VLOOKUP(AP14,'Tablas auxiliares'!$BG$2:$BH$28,2,FALSE),VLOOKUP(BK14,'Tablas auxiliares'!$BG$2:$BH$28,2,FALSE),VLOOKUP(CF14,'Tablas auxiliares'!$BG$2:$BH$28,2,FALSE),VLOOKUP(DA14,'Tablas auxiliares'!$BG$2:$BH$28,2,FALSE))-U14/100000000))</f>
        <v>-16.852542215008608</v>
      </c>
      <c r="DW14">
        <f>IF('Tablas auxiliares'!$C$7=1,AVERAGE(V14,AQ14,BL14,CG14,DB14)+V14/10000,(-1)*(SUM(VLOOKUP(V14,'Tablas auxiliares'!$BG$2:$BH$28,2,FALSE),VLOOKUP(AQ14,'Tablas auxiliares'!$BG$2:$BH$28,2,FALSE),VLOOKUP(BL14,'Tablas auxiliares'!$BG$2:$BH$28,2,FALSE),VLOOKUP(CG14,'Tablas auxiliares'!$BG$2:$BH$28,2,FALSE),VLOOKUP(DB14,'Tablas auxiliares'!$BG$2:$BH$28,2,FALSE))-V14/100000000))</f>
        <v>-7.3170088887739002</v>
      </c>
      <c r="DX14">
        <f>RANK(DC14,DC3:DC20,1)</f>
        <v>9</v>
      </c>
      <c r="DY14">
        <f t="shared" ref="DY14:ER14" si="47">RANK(DD14,DD3:DD20,1)</f>
        <v>17</v>
      </c>
      <c r="DZ14">
        <f t="shared" si="47"/>
        <v>12</v>
      </c>
      <c r="EA14">
        <f t="shared" si="47"/>
        <v>17</v>
      </c>
      <c r="EB14">
        <f t="shared" si="47"/>
        <v>7</v>
      </c>
      <c r="EC14">
        <f t="shared" si="47"/>
        <v>13</v>
      </c>
      <c r="ED14">
        <f t="shared" si="47"/>
        <v>7</v>
      </c>
      <c r="EE14">
        <f t="shared" si="47"/>
        <v>12</v>
      </c>
      <c r="EF14">
        <f t="shared" si="47"/>
        <v>13</v>
      </c>
      <c r="EG14">
        <f t="shared" si="47"/>
        <v>15</v>
      </c>
      <c r="EH14">
        <f t="shared" si="47"/>
        <v>16</v>
      </c>
      <c r="EI14">
        <f t="shared" si="47"/>
        <v>12</v>
      </c>
      <c r="EJ14">
        <f t="shared" si="47"/>
        <v>10</v>
      </c>
      <c r="EK14">
        <f t="shared" si="47"/>
        <v>6</v>
      </c>
      <c r="EM14">
        <f t="shared" si="47"/>
        <v>11</v>
      </c>
      <c r="EN14">
        <f t="shared" si="47"/>
        <v>9</v>
      </c>
      <c r="EO14">
        <f t="shared" si="47"/>
        <v>9</v>
      </c>
      <c r="EP14">
        <f t="shared" si="47"/>
        <v>15</v>
      </c>
      <c r="EQ14">
        <f t="shared" si="47"/>
        <v>10</v>
      </c>
      <c r="ER14">
        <f t="shared" si="47"/>
        <v>15</v>
      </c>
      <c r="ES14">
        <f>VLOOKUP(DX14,'Tablas auxiliares'!$O$2:$Y$28,'Tablas auxiliares'!$C$4+1,FALSE)</f>
        <v>2</v>
      </c>
      <c r="ET14">
        <f>VLOOKUP(DY14,'Tablas auxiliares'!$O$2:$Y$28,'Tablas auxiliares'!$C$4+1,FALSE)</f>
        <v>0</v>
      </c>
      <c r="EU14">
        <f>VLOOKUP(DZ14,'Tablas auxiliares'!$O$2:$Y$28,'Tablas auxiliares'!$C$4+1,FALSE)</f>
        <v>0</v>
      </c>
      <c r="EV14">
        <f>VLOOKUP(EA14,'Tablas auxiliares'!$O$2:$Y$28,'Tablas auxiliares'!$C$4+1,FALSE)</f>
        <v>0</v>
      </c>
      <c r="EW14">
        <f>VLOOKUP(EB14,'Tablas auxiliares'!$O$2:$Y$28,'Tablas auxiliares'!$C$4+1,FALSE)</f>
        <v>4</v>
      </c>
      <c r="EX14">
        <f>VLOOKUP(EC14,'Tablas auxiliares'!$O$2:$Y$28,'Tablas auxiliares'!$C$4+1,FALSE)</f>
        <v>0</v>
      </c>
      <c r="EY14">
        <f>VLOOKUP(ED14,'Tablas auxiliares'!$O$2:$Y$28,'Tablas auxiliares'!$C$4+1,FALSE)</f>
        <v>4</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1</v>
      </c>
      <c r="FF14">
        <f>VLOOKUP(EK14,'Tablas auxiliares'!$O$2:$Y$28,'Tablas auxiliares'!$C$4+1,FALSE)</f>
        <v>5</v>
      </c>
      <c r="FH14">
        <f>VLOOKUP(EM14,'Tablas auxiliares'!$O$2:$Y$28,'Tablas auxiliares'!$C$4+1,FALSE)</f>
        <v>0</v>
      </c>
      <c r="FI14">
        <f>VLOOKUP(EN14,'Tablas auxiliares'!$O$2:$Y$28,'Tablas auxiliares'!$C$4+1,FALSE)</f>
        <v>2</v>
      </c>
      <c r="FJ14">
        <f>VLOOKUP(EO14,'Tablas auxiliares'!$O$2:$Y$28,'Tablas auxiliares'!$C$4+1,FALSE)</f>
        <v>2</v>
      </c>
      <c r="FK14">
        <f>VLOOKUP(EP14,'Tablas auxiliares'!$O$2:$Y$28,'Tablas auxiliares'!$C$4+1,FALSE)</f>
        <v>0</v>
      </c>
      <c r="FL14">
        <f>VLOOKUP(EQ14,'Tablas auxiliares'!$O$2:$Y$28,'Tablas auxiliares'!$C$4+1,FALSE)</f>
        <v>1</v>
      </c>
      <c r="FM14">
        <f>VLOOKUP(ER14,'Tablas auxiliares'!$O$2:$Y$28,'Tablas auxiliares'!$C$4+1,FALSE)</f>
        <v>0</v>
      </c>
      <c r="FN14">
        <v>1</v>
      </c>
      <c r="FO14">
        <v>13</v>
      </c>
      <c r="FP14">
        <v>7</v>
      </c>
      <c r="FQ14">
        <v>15</v>
      </c>
      <c r="FR14">
        <v>4</v>
      </c>
      <c r="FS14">
        <v>14</v>
      </c>
      <c r="FT14">
        <v>4</v>
      </c>
      <c r="FU14">
        <v>8</v>
      </c>
      <c r="FV14">
        <v>12</v>
      </c>
      <c r="FW14">
        <v>10</v>
      </c>
      <c r="FX14">
        <v>16</v>
      </c>
      <c r="FY14">
        <v>17</v>
      </c>
      <c r="FZ14">
        <v>5</v>
      </c>
      <c r="GA14">
        <v>6</v>
      </c>
      <c r="GC14">
        <v>12</v>
      </c>
      <c r="GD14">
        <v>15</v>
      </c>
      <c r="GE14">
        <v>12</v>
      </c>
      <c r="GF14">
        <v>16</v>
      </c>
      <c r="GG14">
        <v>3</v>
      </c>
      <c r="GH14">
        <v>4</v>
      </c>
      <c r="GI14">
        <f>VLOOKUP(FN14,'Tablas auxiliares'!$O$2:$Y$28,_xlfn.SINGLE('Tablas auxiliares'!$C$4)+1,FALSE)</f>
        <v>12</v>
      </c>
      <c r="GJ14">
        <f>VLOOKUP(FO14,'Tablas auxiliares'!$O$2:$Y$28,_xlfn.SINGLE('Tablas auxiliares'!$C$4)+1,FALSE)</f>
        <v>0</v>
      </c>
      <c r="GK14">
        <f>VLOOKUP(FP14,'Tablas auxiliares'!$O$2:$Y$28,_xlfn.SINGLE('Tablas auxiliares'!$C$4)+1,FALSE)</f>
        <v>4</v>
      </c>
      <c r="GL14">
        <f>VLOOKUP(FQ14,'Tablas auxiliares'!$O$2:$Y$28,_xlfn.SINGLE('Tablas auxiliares'!$C$4)+1,FALSE)</f>
        <v>0</v>
      </c>
      <c r="GM14">
        <f>VLOOKUP(FR14,'Tablas auxiliares'!$O$2:$Y$28,_xlfn.SINGLE('Tablas auxiliares'!$C$4)+1,FALSE)</f>
        <v>7</v>
      </c>
      <c r="GN14">
        <f>VLOOKUP(FS14,'Tablas auxiliares'!$O$2:$Y$28,_xlfn.SINGLE('Tablas auxiliares'!$C$4)+1,FALSE)</f>
        <v>0</v>
      </c>
      <c r="GO14">
        <f>VLOOKUP(FT14,'Tablas auxiliares'!$O$2:$Y$28,_xlfn.SINGLE('Tablas auxiliares'!$C$4)+1,FALSE)</f>
        <v>7</v>
      </c>
      <c r="GP14">
        <f>VLOOKUP(FU14,'Tablas auxiliares'!$O$2:$Y$28,_xlfn.SINGLE('Tablas auxiliares'!$C$4)+1,FALSE)</f>
        <v>3</v>
      </c>
      <c r="GQ14">
        <f>VLOOKUP(FV14,'Tablas auxiliares'!$O$2:$Y$28,_xlfn.SINGLE('Tablas auxiliares'!$C$4)+1,FALSE)</f>
        <v>0</v>
      </c>
      <c r="GR14">
        <f>VLOOKUP(FW14,'Tablas auxiliares'!$O$2:$Y$28,_xlfn.SINGLE('Tablas auxiliares'!$C$4)+1,FALSE)</f>
        <v>1</v>
      </c>
      <c r="GS14">
        <f>VLOOKUP(FX14,'Tablas auxiliares'!$O$2:$Y$28,_xlfn.SINGLE('Tablas auxiliares'!$C$4)+1,FALSE)</f>
        <v>0</v>
      </c>
      <c r="GT14">
        <f>VLOOKUP(FY14,'Tablas auxiliares'!$O$2:$Y$28,_xlfn.SINGLE('Tablas auxiliares'!$C$4)+1,FALSE)</f>
        <v>0</v>
      </c>
      <c r="GU14">
        <f>VLOOKUP(FZ14,'Tablas auxiliares'!$O$2:$Y$28,_xlfn.SINGLE('Tablas auxiliares'!$C$4)+1,FALSE)</f>
        <v>6</v>
      </c>
      <c r="GV14">
        <f>VLOOKUP(GA14,'Tablas auxiliares'!$O$2:$Y$28,_xlfn.SINGLE('Tablas auxiliares'!$C$4)+1,FALSE)</f>
        <v>5</v>
      </c>
      <c r="GX14">
        <f>VLOOKUP(GC14,'Tablas auxiliares'!$O$2:$Y$28,_xlfn.SINGLE('Tablas auxiliares'!$C$4)+1,FALSE)</f>
        <v>0</v>
      </c>
      <c r="GY14">
        <f>VLOOKUP(GD14,'Tablas auxiliares'!$O$2:$Y$28,_xlfn.SINGLE('Tablas auxiliares'!$C$4)+1,FALSE)</f>
        <v>0</v>
      </c>
      <c r="GZ14">
        <f>VLOOKUP(GE14,'Tablas auxiliares'!$O$2:$Y$28,_xlfn.SINGLE('Tablas auxiliares'!$C$4)+1,FALSE)</f>
        <v>0</v>
      </c>
      <c r="HA14">
        <f>VLOOKUP(GF14,'Tablas auxiliares'!$O$2:$Y$28,_xlfn.SINGLE('Tablas auxiliares'!$C$4)+1,FALSE)</f>
        <v>0</v>
      </c>
      <c r="HB14">
        <f>VLOOKUP(GG14,'Tablas auxiliares'!$O$2:$Y$28,_xlfn.SINGLE('Tablas auxiliares'!$C$4)+1,FALSE)</f>
        <v>8</v>
      </c>
      <c r="HC14">
        <f>VLOOKUP(GH14,'Tablas auxiliares'!$O$2:$Y$28,_xlfn.SINGLE('Tablas auxiliares'!$C$4)+1,FALSE)</f>
        <v>7</v>
      </c>
      <c r="HD14">
        <f>IF('Tablas auxiliares'!$C$6&lt;&gt;2,SUM(ES14:FM14),0)+IF('Tablas auxiliares'!$C$6&lt;&gt;3,SUM(GI14:HC14),0)</f>
        <v>81</v>
      </c>
      <c r="HE14">
        <f t="shared" si="18"/>
        <v>5.0010000000000003</v>
      </c>
      <c r="HF14">
        <f t="shared" si="1"/>
        <v>15.013</v>
      </c>
      <c r="HG14">
        <f t="shared" si="1"/>
        <v>9.5069999999999997</v>
      </c>
      <c r="HH14">
        <f t="shared" si="1"/>
        <v>16.015000000000001</v>
      </c>
      <c r="HI14">
        <f t="shared" si="1"/>
        <v>5.5039999999999996</v>
      </c>
      <c r="HJ14">
        <f t="shared" si="1"/>
        <v>13.513999999999999</v>
      </c>
      <c r="HK14">
        <f t="shared" si="1"/>
        <v>5.5039999999999996</v>
      </c>
      <c r="HL14">
        <f t="shared" si="1"/>
        <v>10.007999999999999</v>
      </c>
      <c r="HM14">
        <f t="shared" si="1"/>
        <v>12.512</v>
      </c>
      <c r="HN14">
        <f t="shared" si="1"/>
        <v>12.51</v>
      </c>
      <c r="HO14">
        <f t="shared" si="1"/>
        <v>16.015999999999998</v>
      </c>
      <c r="HP14">
        <f t="shared" si="1"/>
        <v>14.516999999999999</v>
      </c>
      <c r="HQ14">
        <f t="shared" si="1"/>
        <v>7.5049999999999999</v>
      </c>
      <c r="HR14">
        <f t="shared" si="1"/>
        <v>6.0060000000000002</v>
      </c>
      <c r="HT14">
        <f t="shared" si="1"/>
        <v>11.512</v>
      </c>
      <c r="HU14">
        <f t="shared" si="1"/>
        <v>12.015000000000001</v>
      </c>
      <c r="HV14">
        <f t="shared" si="1"/>
        <v>10.512</v>
      </c>
      <c r="HW14">
        <f t="shared" si="1"/>
        <v>15.516</v>
      </c>
      <c r="HX14">
        <f t="shared" si="1"/>
        <v>6.5030000000000001</v>
      </c>
      <c r="HY14">
        <f t="shared" si="1"/>
        <v>9.5039999999999996</v>
      </c>
      <c r="HZ14">
        <f>RANK(HE14,HE3:HE20,1)</f>
        <v>2</v>
      </c>
      <c r="IA14">
        <f t="shared" ref="IA14:IT14" si="48">RANK(HF14,HF3:HF20,1)</f>
        <v>16</v>
      </c>
      <c r="IB14">
        <f t="shared" si="48"/>
        <v>10</v>
      </c>
      <c r="IC14">
        <f t="shared" si="48"/>
        <v>16</v>
      </c>
      <c r="ID14">
        <f t="shared" si="48"/>
        <v>2</v>
      </c>
      <c r="IE14">
        <f t="shared" si="48"/>
        <v>15</v>
      </c>
      <c r="IF14">
        <f t="shared" si="48"/>
        <v>5</v>
      </c>
      <c r="IG14">
        <f t="shared" si="48"/>
        <v>13</v>
      </c>
      <c r="IH14">
        <f t="shared" si="48"/>
        <v>14</v>
      </c>
      <c r="II14">
        <f t="shared" si="48"/>
        <v>13</v>
      </c>
      <c r="IJ14">
        <f t="shared" si="48"/>
        <v>16</v>
      </c>
      <c r="IK14">
        <f t="shared" si="48"/>
        <v>16</v>
      </c>
      <c r="IL14">
        <f t="shared" si="48"/>
        <v>6</v>
      </c>
      <c r="IM14">
        <f t="shared" si="48"/>
        <v>5</v>
      </c>
      <c r="IO14">
        <f t="shared" si="48"/>
        <v>13</v>
      </c>
      <c r="IP14">
        <f t="shared" si="48"/>
        <v>11</v>
      </c>
      <c r="IQ14">
        <f t="shared" si="48"/>
        <v>13</v>
      </c>
      <c r="IR14">
        <f t="shared" si="48"/>
        <v>16</v>
      </c>
      <c r="IS14">
        <f t="shared" si="48"/>
        <v>6</v>
      </c>
      <c r="IT14">
        <f t="shared" si="48"/>
        <v>10</v>
      </c>
      <c r="IU14">
        <f>VLOOKUP(HZ14,'Tablas auxiliares'!$O$2:$Y$28,_xlfn.SINGLE('Tablas auxiliares'!$C$4)+1,FALSE)</f>
        <v>10</v>
      </c>
      <c r="IV14">
        <f>VLOOKUP(IA14,'Tablas auxiliares'!$O$2:$Y$28,_xlfn.SINGLE('Tablas auxiliares'!$C$4)+1,FALSE)</f>
        <v>0</v>
      </c>
      <c r="IW14">
        <f>VLOOKUP(IB14,'Tablas auxiliares'!$O$2:$Y$28,_xlfn.SINGLE('Tablas auxiliares'!$C$4)+1,FALSE)</f>
        <v>1</v>
      </c>
      <c r="IX14">
        <f>VLOOKUP(IC14,'Tablas auxiliares'!$O$2:$Y$28,_xlfn.SINGLE('Tablas auxiliares'!$C$4)+1,FALSE)</f>
        <v>0</v>
      </c>
      <c r="IY14">
        <f>VLOOKUP(ID14,'Tablas auxiliares'!$O$2:$Y$28,_xlfn.SINGLE('Tablas auxiliares'!$C$4)+1,FALSE)</f>
        <v>10</v>
      </c>
      <c r="IZ14">
        <f>VLOOKUP(IE14,'Tablas auxiliares'!$O$2:$Y$28,_xlfn.SINGLE('Tablas auxiliares'!$C$4)+1,FALSE)</f>
        <v>0</v>
      </c>
      <c r="JA14">
        <f>VLOOKUP(IF14,'Tablas auxiliares'!$O$2:$Y$28,_xlfn.SINGLE('Tablas auxiliares'!$C$4)+1,FALSE)</f>
        <v>6</v>
      </c>
      <c r="JB14">
        <f>VLOOKUP(IG14,'Tablas auxiliares'!$O$2:$Y$28,_xlfn.SINGLE('Tablas auxiliares'!$C$4)+1,FALSE)</f>
        <v>0</v>
      </c>
      <c r="JC14">
        <f>VLOOKUP(IH14,'Tablas auxiliares'!$O$2:$Y$28,_xlfn.SINGLE('Tablas auxiliares'!$C$4)+1,FALSE)</f>
        <v>0</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5</v>
      </c>
      <c r="JH14">
        <f>VLOOKUP(IM14,'Tablas auxiliares'!$O$2:$Y$28,_xlfn.SINGLE('Tablas auxiliares'!$C$4)+1,FALSE)</f>
        <v>6</v>
      </c>
      <c r="JJ14">
        <f>VLOOKUP(IO14,'Tablas auxiliares'!$O$2:$Y$28,_xlfn.SINGLE('Tablas auxiliares'!$C$4)+1,FALSE)</f>
        <v>0</v>
      </c>
      <c r="JK14">
        <f>VLOOKUP(IP14,'Tablas auxiliares'!$O$2:$Y$28,_xlfn.SINGLE('Tablas auxiliares'!$C$4)+1,FALSE)</f>
        <v>0</v>
      </c>
      <c r="JL14">
        <f>VLOOKUP(IQ14,'Tablas auxiliares'!$O$2:$Y$28,_xlfn.SINGLE('Tablas auxiliares'!$C$4)+1,FALSE)</f>
        <v>0</v>
      </c>
      <c r="JM14">
        <f>VLOOKUP(IR14,'Tablas auxiliares'!$O$2:$Y$28,_xlfn.SINGLE('Tablas auxiliares'!$C$4)+1,FALSE)</f>
        <v>0</v>
      </c>
      <c r="JN14">
        <f>VLOOKUP(IS14,'Tablas auxiliares'!$O$2:$Y$28,_xlfn.SINGLE('Tablas auxiliares'!$C$4)+1,FALSE)</f>
        <v>5</v>
      </c>
      <c r="JO14">
        <f>VLOOKUP(IT14,'Tablas auxiliares'!$O$2:$Y$28,_xlfn.SINGLE('Tablas auxiliares'!$C$4)+1,FALSE)</f>
        <v>1</v>
      </c>
      <c r="JP14">
        <f t="shared" si="10"/>
        <v>44</v>
      </c>
      <c r="JQ14">
        <v>2</v>
      </c>
      <c r="JR14">
        <v>0</v>
      </c>
      <c r="JS14">
        <v>0</v>
      </c>
      <c r="JT14">
        <v>0</v>
      </c>
      <c r="JU14">
        <v>4</v>
      </c>
      <c r="JV14">
        <v>0</v>
      </c>
      <c r="JW14">
        <v>0</v>
      </c>
      <c r="JX14">
        <v>0</v>
      </c>
      <c r="JY14">
        <v>0</v>
      </c>
      <c r="JZ14">
        <v>0</v>
      </c>
      <c r="KA14">
        <v>0</v>
      </c>
      <c r="KB14">
        <v>0</v>
      </c>
      <c r="KC14">
        <v>0</v>
      </c>
      <c r="KD14">
        <v>6</v>
      </c>
      <c r="KF14">
        <v>0</v>
      </c>
      <c r="KG14">
        <v>0</v>
      </c>
      <c r="KH14">
        <v>0</v>
      </c>
      <c r="KI14">
        <v>0</v>
      </c>
      <c r="KJ14">
        <v>2</v>
      </c>
      <c r="KK14">
        <v>0</v>
      </c>
      <c r="KL14">
        <v>12</v>
      </c>
      <c r="KM14">
        <v>0</v>
      </c>
      <c r="KN14">
        <v>4</v>
      </c>
      <c r="KO14">
        <v>0</v>
      </c>
      <c r="KP14">
        <v>7</v>
      </c>
      <c r="KQ14">
        <v>0</v>
      </c>
      <c r="KR14">
        <v>7</v>
      </c>
      <c r="KS14">
        <v>3</v>
      </c>
      <c r="KT14">
        <v>0</v>
      </c>
      <c r="KU14">
        <v>1</v>
      </c>
      <c r="KV14">
        <v>0</v>
      </c>
      <c r="KW14">
        <v>0</v>
      </c>
      <c r="KX14">
        <v>6</v>
      </c>
      <c r="KY14">
        <v>5</v>
      </c>
      <c r="LA14">
        <v>0</v>
      </c>
      <c r="LB14">
        <v>0</v>
      </c>
      <c r="LC14">
        <v>0</v>
      </c>
      <c r="LD14">
        <v>0</v>
      </c>
      <c r="LE14">
        <v>8</v>
      </c>
      <c r="LF14">
        <v>7</v>
      </c>
      <c r="LG14">
        <f t="shared" si="11"/>
        <v>14.012</v>
      </c>
      <c r="LH14">
        <f t="shared" si="3"/>
        <v>0</v>
      </c>
      <c r="LI14">
        <f t="shared" si="3"/>
        <v>4.0039999999999996</v>
      </c>
      <c r="LJ14">
        <f t="shared" si="3"/>
        <v>0</v>
      </c>
      <c r="LK14">
        <f t="shared" si="3"/>
        <v>11.007</v>
      </c>
      <c r="LL14">
        <f t="shared" si="3"/>
        <v>0</v>
      </c>
      <c r="LM14">
        <f t="shared" si="3"/>
        <v>7.0069999999999997</v>
      </c>
      <c r="LN14">
        <f t="shared" si="3"/>
        <v>3.0030000000000001</v>
      </c>
      <c r="LO14">
        <f t="shared" si="3"/>
        <v>0</v>
      </c>
      <c r="LP14">
        <f t="shared" si="3"/>
        <v>1.0009999999999999</v>
      </c>
      <c r="LQ14">
        <f t="shared" si="3"/>
        <v>0</v>
      </c>
      <c r="LR14">
        <f t="shared" si="3"/>
        <v>0</v>
      </c>
      <c r="LS14">
        <f t="shared" si="3"/>
        <v>6.0060000000000002</v>
      </c>
      <c r="LT14">
        <f t="shared" si="3"/>
        <v>11.005000000000001</v>
      </c>
      <c r="LU14">
        <f t="shared" si="3"/>
        <v>0</v>
      </c>
      <c r="LV14">
        <f t="shared" si="3"/>
        <v>0</v>
      </c>
      <c r="LW14">
        <f t="shared" si="3"/>
        <v>0</v>
      </c>
      <c r="LX14">
        <f t="shared" si="4"/>
        <v>0</v>
      </c>
      <c r="LY14">
        <f t="shared" si="4"/>
        <v>0</v>
      </c>
      <c r="LZ14">
        <f t="shared" si="4"/>
        <v>10.007999999999999</v>
      </c>
      <c r="MA14">
        <f t="shared" si="4"/>
        <v>7.0069999999999997</v>
      </c>
      <c r="MB14">
        <f t="shared" ref="MB14:MV14" si="49">RANK(LG14,LG3:LG20,0)</f>
        <v>2</v>
      </c>
      <c r="MC14">
        <f t="shared" si="49"/>
        <v>12</v>
      </c>
      <c r="MD14">
        <f t="shared" si="49"/>
        <v>10</v>
      </c>
      <c r="ME14">
        <f t="shared" si="49"/>
        <v>14</v>
      </c>
      <c r="MF14">
        <f t="shared" si="49"/>
        <v>3</v>
      </c>
      <c r="MG14">
        <f t="shared" si="49"/>
        <v>13</v>
      </c>
      <c r="MH14">
        <f t="shared" si="49"/>
        <v>9</v>
      </c>
      <c r="MI14">
        <f t="shared" si="49"/>
        <v>13</v>
      </c>
      <c r="MJ14">
        <f t="shared" si="49"/>
        <v>14</v>
      </c>
      <c r="MK14">
        <f t="shared" si="49"/>
        <v>12</v>
      </c>
      <c r="ML14">
        <f t="shared" si="49"/>
        <v>14</v>
      </c>
      <c r="MM14">
        <f t="shared" si="49"/>
        <v>14</v>
      </c>
      <c r="MN14">
        <f t="shared" si="49"/>
        <v>8</v>
      </c>
      <c r="MO14">
        <f t="shared" si="49"/>
        <v>4</v>
      </c>
      <c r="MP14">
        <f t="shared" si="49"/>
        <v>13</v>
      </c>
      <c r="MQ14">
        <f t="shared" si="49"/>
        <v>16</v>
      </c>
      <c r="MR14">
        <f t="shared" si="49"/>
        <v>14</v>
      </c>
      <c r="MS14">
        <f t="shared" si="49"/>
        <v>14</v>
      </c>
      <c r="MT14">
        <f t="shared" si="49"/>
        <v>15</v>
      </c>
      <c r="MU14">
        <f t="shared" si="49"/>
        <v>6</v>
      </c>
      <c r="MV14">
        <f t="shared" si="49"/>
        <v>9</v>
      </c>
      <c r="MW14">
        <f>VLOOKUP(MB14,'Tablas auxiliares'!$O$2:$P$28,2,FALSE)</f>
        <v>10</v>
      </c>
      <c r="MX14">
        <f>VLOOKUP(MC14,'Tablas auxiliares'!$O$2:$P$28,2,FALSE)</f>
        <v>0</v>
      </c>
      <c r="MY14">
        <f>VLOOKUP(MD14,'Tablas auxiliares'!$O$2:$P$28,2,FALSE)</f>
        <v>1</v>
      </c>
      <c r="MZ14">
        <f>VLOOKUP(ME14,'Tablas auxiliares'!$O$2:$P$28,2,FALSE)</f>
        <v>0</v>
      </c>
      <c r="NA14">
        <f>VLOOKUP(MF14,'Tablas auxiliares'!$O$2:$P$28,2,FALSE)</f>
        <v>8</v>
      </c>
      <c r="NB14">
        <f>VLOOKUP(MG14,'Tablas auxiliares'!$O$2:$P$28,2,FALSE)</f>
        <v>0</v>
      </c>
      <c r="NC14">
        <f>VLOOKUP(MH14,'Tablas auxiliares'!$O$2:$P$28,2,FALSE)</f>
        <v>2</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3</v>
      </c>
      <c r="NJ14">
        <f>VLOOKUP(MO14,'Tablas auxiliares'!$O$2:$P$28,2,FALSE)</f>
        <v>7</v>
      </c>
      <c r="NK14">
        <f>VLOOKUP(MP14,'Tablas auxiliares'!$O$2:$P$28,2,FALSE)</f>
        <v>0</v>
      </c>
      <c r="NL14">
        <f>VLOOKUP(MQ14,'Tablas auxiliares'!$O$2:$P$28,2,FALSE)</f>
        <v>0</v>
      </c>
      <c r="NM14">
        <f>VLOOKUP(MR14,'Tablas auxiliares'!$O$2:$P$28,2,FALSE)</f>
        <v>0</v>
      </c>
      <c r="NN14">
        <f>VLOOKUP(MS14,'Tablas auxiliares'!$O$2:$P$28,2,FALSE)</f>
        <v>0</v>
      </c>
      <c r="NO14">
        <f>VLOOKUP(MT14,'Tablas auxiliares'!$O$2:$P$28,2,FALSE)</f>
        <v>0</v>
      </c>
      <c r="NP14">
        <f>VLOOKUP(MU14,'Tablas auxiliares'!$O$2:$P$28,2,FALSE)</f>
        <v>5</v>
      </c>
      <c r="NQ14">
        <f>VLOOKUP(MV14,'Tablas auxiliares'!$O$2:$P$28,2,FALSE)</f>
        <v>2</v>
      </c>
      <c r="NR14">
        <f t="shared" si="13"/>
        <v>38</v>
      </c>
      <c r="NT14">
        <f t="shared" si="14"/>
        <v>38.001399999999997</v>
      </c>
      <c r="NU14">
        <f t="shared" si="15"/>
        <v>44.001399999999997</v>
      </c>
      <c r="NV14">
        <f t="shared" si="16"/>
        <v>81.001400000000004</v>
      </c>
      <c r="NW14">
        <f>IF('Tablas auxiliares'!$C$3=1,NT14,IF('Tablas auxiliares'!$C$3=2,NU14,NV14))</f>
        <v>81.001400000000004</v>
      </c>
      <c r="NX14" t="s">
        <v>24</v>
      </c>
      <c r="NZ14">
        <v>12</v>
      </c>
      <c r="OA14">
        <f t="shared" si="6"/>
        <v>106.002</v>
      </c>
      <c r="OB14" t="str">
        <f t="shared" si="7"/>
        <v>Letonia</v>
      </c>
    </row>
    <row r="15" spans="1:392" x14ac:dyDescent="0.25">
      <c r="A15" t="s">
        <v>49</v>
      </c>
      <c r="B15">
        <v>14</v>
      </c>
      <c r="C15">
        <v>4</v>
      </c>
      <c r="D15">
        <v>13</v>
      </c>
      <c r="E15">
        <v>2</v>
      </c>
      <c r="F15">
        <v>3</v>
      </c>
      <c r="G15">
        <v>15</v>
      </c>
      <c r="H15">
        <v>2</v>
      </c>
      <c r="I15">
        <v>12</v>
      </c>
      <c r="J15">
        <v>12</v>
      </c>
      <c r="K15">
        <v>8</v>
      </c>
      <c r="L15">
        <v>1</v>
      </c>
      <c r="M15">
        <v>2</v>
      </c>
      <c r="N15">
        <v>7</v>
      </c>
      <c r="O15">
        <v>8</v>
      </c>
      <c r="P15">
        <v>7</v>
      </c>
      <c r="R15">
        <v>8</v>
      </c>
      <c r="S15">
        <v>16</v>
      </c>
      <c r="T15">
        <v>8</v>
      </c>
      <c r="U15">
        <v>7</v>
      </c>
      <c r="V15">
        <v>10</v>
      </c>
      <c r="W15">
        <v>10</v>
      </c>
      <c r="X15">
        <v>17</v>
      </c>
      <c r="Y15">
        <v>8</v>
      </c>
      <c r="Z15">
        <v>5</v>
      </c>
      <c r="AA15">
        <v>14</v>
      </c>
      <c r="AB15">
        <v>5</v>
      </c>
      <c r="AC15">
        <v>4</v>
      </c>
      <c r="AD15">
        <v>11</v>
      </c>
      <c r="AE15">
        <v>4</v>
      </c>
      <c r="AF15">
        <v>11</v>
      </c>
      <c r="AG15">
        <v>1</v>
      </c>
      <c r="AH15">
        <v>7</v>
      </c>
      <c r="AI15">
        <v>13</v>
      </c>
      <c r="AJ15">
        <v>11</v>
      </c>
      <c r="AK15">
        <v>7</v>
      </c>
      <c r="AM15">
        <v>11</v>
      </c>
      <c r="AN15">
        <v>12</v>
      </c>
      <c r="AO15">
        <v>5</v>
      </c>
      <c r="AP15">
        <v>3</v>
      </c>
      <c r="AQ15">
        <v>16</v>
      </c>
      <c r="AR15">
        <v>10</v>
      </c>
      <c r="AS15">
        <v>12</v>
      </c>
      <c r="AT15">
        <v>13</v>
      </c>
      <c r="AU15">
        <v>11</v>
      </c>
      <c r="AV15">
        <v>16</v>
      </c>
      <c r="AW15">
        <v>13</v>
      </c>
      <c r="AX15">
        <v>1</v>
      </c>
      <c r="AY15">
        <v>14</v>
      </c>
      <c r="AZ15">
        <v>5</v>
      </c>
      <c r="BA15">
        <v>7</v>
      </c>
      <c r="BB15">
        <v>5</v>
      </c>
      <c r="BC15">
        <v>8</v>
      </c>
      <c r="BD15">
        <v>9</v>
      </c>
      <c r="BE15">
        <v>10</v>
      </c>
      <c r="BF15">
        <v>10</v>
      </c>
      <c r="BH15">
        <v>13</v>
      </c>
      <c r="BI15">
        <v>2</v>
      </c>
      <c r="BJ15">
        <v>9</v>
      </c>
      <c r="BK15">
        <v>8</v>
      </c>
      <c r="BL15">
        <v>8</v>
      </c>
      <c r="BM15">
        <v>13</v>
      </c>
      <c r="BN15">
        <v>9</v>
      </c>
      <c r="BO15">
        <v>13</v>
      </c>
      <c r="BP15">
        <v>7</v>
      </c>
      <c r="BQ15">
        <v>15</v>
      </c>
      <c r="BR15">
        <v>4</v>
      </c>
      <c r="BS15">
        <v>3</v>
      </c>
      <c r="BT15">
        <v>17</v>
      </c>
      <c r="BU15">
        <v>12</v>
      </c>
      <c r="BV15">
        <v>8</v>
      </c>
      <c r="BW15">
        <v>3</v>
      </c>
      <c r="BX15">
        <v>14</v>
      </c>
      <c r="BY15">
        <v>10</v>
      </c>
      <c r="BZ15">
        <v>16</v>
      </c>
      <c r="CA15">
        <v>4</v>
      </c>
      <c r="CC15">
        <v>6</v>
      </c>
      <c r="CD15">
        <v>10</v>
      </c>
      <c r="CE15">
        <v>7</v>
      </c>
      <c r="CF15">
        <v>12</v>
      </c>
      <c r="CG15">
        <v>7</v>
      </c>
      <c r="CH15">
        <v>14</v>
      </c>
      <c r="CI15">
        <v>16</v>
      </c>
      <c r="CJ15">
        <v>12</v>
      </c>
      <c r="CK15">
        <v>5</v>
      </c>
      <c r="CL15">
        <v>15</v>
      </c>
      <c r="CM15">
        <v>3</v>
      </c>
      <c r="CN15">
        <v>1</v>
      </c>
      <c r="CO15">
        <v>13</v>
      </c>
      <c r="CP15">
        <v>9</v>
      </c>
      <c r="CQ15">
        <v>13</v>
      </c>
      <c r="CR15">
        <v>1</v>
      </c>
      <c r="CS15">
        <v>1</v>
      </c>
      <c r="CT15">
        <v>10</v>
      </c>
      <c r="CU15">
        <v>3</v>
      </c>
      <c r="CV15">
        <v>13</v>
      </c>
      <c r="CX15">
        <v>6</v>
      </c>
      <c r="CY15">
        <v>8</v>
      </c>
      <c r="CZ15">
        <v>14</v>
      </c>
      <c r="DA15">
        <v>12</v>
      </c>
      <c r="DB15">
        <v>8</v>
      </c>
      <c r="DC15">
        <f>IF('Tablas auxiliares'!$C$7=1,AVERAGE(B15,W15,AR15,BM15,CH15)+B15/10000,(-1)*(SUM(VLOOKUP(B15,'Tablas auxiliares'!$BG$2:$BH$28,2,FALSE),VLOOKUP(W15,'Tablas auxiliares'!$BG$2:$BH$28,2,FALSE),VLOOKUP(AR15,'Tablas auxiliares'!$BG$2:$BH$28,2,FALSE),VLOOKUP(BM15,'Tablas auxiliares'!$BG$2:$BH$28,2,FALSE),VLOOKUP(CH15,'Tablas auxiliares'!$BG$2:$BH$28,2,FALSE))-B15/100000000))</f>
        <v>-7.5982259794349316</v>
      </c>
      <c r="DD15">
        <f>IF('Tablas auxiliares'!$C$7=1,AVERAGE(C15,X15,AS15,BN15,CI15)+C15/10000,(-1)*(SUM(VLOOKUP(C15,'Tablas auxiliares'!$BG$2:$BH$28,2,FALSE),VLOOKUP(X15,'Tablas auxiliares'!$BG$2:$BH$28,2,FALSE),VLOOKUP(AS15,'Tablas auxiliares'!$BG$2:$BH$28,2,FALSE),VLOOKUP(BN15,'Tablas auxiliares'!$BG$2:$BH$28,2,FALSE),VLOOKUP(CI15,'Tablas auxiliares'!$BG$2:$BH$28,2,FALSE))-C15/100000000))</f>
        <v>-12.163244022058921</v>
      </c>
      <c r="DE15">
        <f>IF('Tablas auxiliares'!$C$7=1,AVERAGE(D15,Y15,AT15,BO15,CJ15)+D15/10000,(-1)*(SUM(VLOOKUP(D15,'Tablas auxiliares'!$BG$2:$BH$28,2,FALSE),VLOOKUP(Y15,'Tablas auxiliares'!$BG$2:$BH$28,2,FALSE),VLOOKUP(AT15,'Tablas auxiliares'!$BG$2:$BH$28,2,FALSE),VLOOKUP(BO15,'Tablas auxiliares'!$BG$2:$BH$28,2,FALSE),VLOOKUP(CJ15,'Tablas auxiliares'!$BG$2:$BH$28,2,FALSE))-D15/100000000))</f>
        <v>-8.3402040771666925</v>
      </c>
      <c r="DF15">
        <f>IF('Tablas auxiliares'!$C$7=1,AVERAGE(E15,Z15,AU15,BP15,CK15)+E15/10000,(-1)*(SUM(VLOOKUP(E15,'Tablas auxiliares'!$BG$2:$BH$28,2,FALSE),VLOOKUP(Z15,'Tablas auxiliares'!$BG$2:$BH$28,2,FALSE),VLOOKUP(AU15,'Tablas auxiliares'!$BG$2:$BH$28,2,FALSE),VLOOKUP(BP15,'Tablas auxiliares'!$BG$2:$BH$28,2,FALSE),VLOOKUP(CK15,'Tablas auxiliares'!$BG$2:$BH$28,2,FALSE))-E15/100000000))</f>
        <v>-26.780155528025436</v>
      </c>
      <c r="DG15">
        <f>IF('Tablas auxiliares'!$C$7=1,AVERAGE(F15,AA15,AV15,BQ15,CL15)+F15/10000,(-1)*(SUM(VLOOKUP(F15,'Tablas auxiliares'!$BG$2:$BH$28,2,FALSE),VLOOKUP(AA15,'Tablas auxiliares'!$BG$2:$BH$28,2,FALSE),VLOOKUP(AV15,'Tablas auxiliares'!$BG$2:$BH$28,2,FALSE),VLOOKUP(BQ15,'Tablas auxiliares'!$BG$2:$BH$28,2,FALSE),VLOOKUP(CL15,'Tablas auxiliares'!$BG$2:$BH$28,2,FALSE))-F15/100000000))</f>
        <v>-11.594244360936836</v>
      </c>
      <c r="DH15">
        <f>IF('Tablas auxiliares'!$C$7=1,AVERAGE(G15,AB15,AW15,BR15,CM15)+G15/10000,(-1)*(SUM(VLOOKUP(G15,'Tablas auxiliares'!$BG$2:$BH$28,2,FALSE),VLOOKUP(AB15,'Tablas auxiliares'!$BG$2:$BH$28,2,FALSE),VLOOKUP(AW15,'Tablas auxiliares'!$BG$2:$BH$28,2,FALSE),VLOOKUP(BR15,'Tablas auxiliares'!$BG$2:$BH$28,2,FALSE),VLOOKUP(CM15,'Tablas auxiliares'!$BG$2:$BH$28,2,FALSE))-G15/100000000))</f>
        <v>-22.671428290583936</v>
      </c>
      <c r="DI15">
        <f>IF('Tablas auxiliares'!$C$7=1,AVERAGE(H15,AC15,AX15,BS15,CN15)+H15/10000,(-1)*(SUM(VLOOKUP(H15,'Tablas auxiliares'!$BG$2:$BH$28,2,FALSE),VLOOKUP(AC15,'Tablas auxiliares'!$BG$2:$BH$28,2,FALSE),VLOOKUP(AX15,'Tablas auxiliares'!$BG$2:$BH$28,2,FALSE),VLOOKUP(BS15,'Tablas auxiliares'!$BG$2:$BH$28,2,FALSE),VLOOKUP(CN15,'Tablas auxiliares'!$BG$2:$BH$28,2,FALSE))-H15/100000000))</f>
        <v>-48.916151762263056</v>
      </c>
      <c r="DJ15">
        <f>IF('Tablas auxiliares'!$C$7=1,AVERAGE(I15,AD15,AY15,BT15,CO15)+I15/10000,(-1)*(SUM(VLOOKUP(I15,'Tablas auxiliares'!$BG$2:$BH$28,2,FALSE),VLOOKUP(AD15,'Tablas auxiliares'!$BG$2:$BH$28,2,FALSE),VLOOKUP(AY15,'Tablas auxiliares'!$BG$2:$BH$28,2,FALSE),VLOOKUP(BT15,'Tablas auxiliares'!$BG$2:$BH$28,2,FALSE),VLOOKUP(CO15,'Tablas auxiliares'!$BG$2:$BH$28,2,FALSE))-I15/100000000))</f>
        <v>-6.095516403016684</v>
      </c>
      <c r="DK15">
        <f>IF('Tablas auxiliares'!$C$7=1,AVERAGE(J15,AE15,AZ15,BU15,CP15)+J15/10000,(-1)*(SUM(VLOOKUP(J15,'Tablas auxiliares'!$BG$2:$BH$28,2,FALSE),VLOOKUP(AE15,'Tablas auxiliares'!$BG$2:$BH$28,2,FALSE),VLOOKUP(AZ15,'Tablas auxiliares'!$BG$2:$BH$28,2,FALSE),VLOOKUP(BU15,'Tablas auxiliares'!$BG$2:$BH$28,2,FALSE),VLOOKUP(CP15,'Tablas auxiliares'!$BG$2:$BH$28,2,FALSE))-J15/100000000))</f>
        <v>-17.991336171558849</v>
      </c>
      <c r="DL15">
        <f>IF('Tablas auxiliares'!$C$7=1,AVERAGE(K15,AF15,BA15,BV15,CQ15)+K15/10000,(-1)*(SUM(VLOOKUP(K15,'Tablas auxiliares'!$BG$2:$BH$28,2,FALSE),VLOOKUP(AF15,'Tablas auxiliares'!$BG$2:$BH$28,2,FALSE),VLOOKUP(BA15,'Tablas auxiliares'!$BG$2:$BH$28,2,FALSE),VLOOKUP(BV15,'Tablas auxiliares'!$BG$2:$BH$28,2,FALSE),VLOOKUP(CQ15,'Tablas auxiliares'!$BG$2:$BH$28,2,FALSE))-K15/100000000))</f>
        <v>-13.207516364249493</v>
      </c>
      <c r="DM15">
        <f>IF('Tablas auxiliares'!$C$7=1,AVERAGE(L15,AG15,BB15,BW15,CR15)+L15/10000,(-1)*(SUM(VLOOKUP(L15,'Tablas auxiliares'!$BG$2:$BH$28,2,FALSE),VLOOKUP(AG15,'Tablas auxiliares'!$BG$2:$BH$28,2,FALSE),VLOOKUP(BB15,'Tablas auxiliares'!$BG$2:$BH$28,2,FALSE),VLOOKUP(BW15,'Tablas auxiliares'!$BG$2:$BH$28,2,FALSE),VLOOKUP(CR15,'Tablas auxiliares'!$BG$2:$BH$28,2,FALSE))-L15/100000000))</f>
        <v>-49.81833402466718</v>
      </c>
      <c r="DN15">
        <f>IF('Tablas auxiliares'!$C$7=1,AVERAGE(M15,AH15,BC15,BX15,CS15)+M15/10000,(-1)*(SUM(VLOOKUP(M15,'Tablas auxiliares'!$BG$2:$BH$28,2,FALSE),VLOOKUP(AH15,'Tablas auxiliares'!$BG$2:$BH$28,2,FALSE),VLOOKUP(BC15,'Tablas auxiliares'!$BG$2:$BH$28,2,FALSE),VLOOKUP(BX15,'Tablas auxiliares'!$BG$2:$BH$28,2,FALSE),VLOOKUP(CS15,'Tablas auxiliares'!$BG$2:$BH$28,2,FALSE))-M15/100000000))</f>
        <v>-29.950083292732657</v>
      </c>
      <c r="DO15">
        <f>IF('Tablas auxiliares'!$C$7=1,AVERAGE(N15,AI15,BD15,BY15,CT15)+N15/10000,(-1)*(SUM(VLOOKUP(N15,'Tablas auxiliares'!$BG$2:$BH$28,2,FALSE),VLOOKUP(AI15,'Tablas auxiliares'!$BG$2:$BH$28,2,FALSE),VLOOKUP(BD15,'Tablas auxiliares'!$BG$2:$BH$28,2,FALSE),VLOOKUP(BY15,'Tablas auxiliares'!$BG$2:$BH$28,2,FALSE),VLOOKUP(CT15,'Tablas auxiliares'!$BG$2:$BH$28,2,FALSE))-N15/100000000))</f>
        <v>-12.030560338619603</v>
      </c>
      <c r="DP15">
        <f>IF('Tablas auxiliares'!$C$7=1,AVERAGE(O15,AJ15,BE15,BZ15,CU15)+O15/10000,(-1)*(SUM(VLOOKUP(O15,'Tablas auxiliares'!$BG$2:$BH$28,2,FALSE),VLOOKUP(AJ15,'Tablas auxiliares'!$BG$2:$BH$28,2,FALSE),VLOOKUP(BE15,'Tablas auxiliares'!$BG$2:$BH$28,2,FALSE),VLOOKUP(BZ15,'Tablas auxiliares'!$BG$2:$BH$28,2,FALSE),VLOOKUP(CU15,'Tablas auxiliares'!$BG$2:$BH$28,2,FALSE))-O15/100000000))</f>
        <v>-16.039408758721308</v>
      </c>
      <c r="DQ15">
        <f>IF('Tablas auxiliares'!$C$7=1,AVERAGE(P15,AK15,BF15,CA15,CV15)+P15/10000,(-1)*(SUM(VLOOKUP(P15,'Tablas auxiliares'!$BG$2:$BH$28,2,FALSE),VLOOKUP(AK15,'Tablas auxiliares'!$BG$2:$BH$28,2,FALSE),VLOOKUP(BF15,'Tablas auxiliares'!$BG$2:$BH$28,2,FALSE),VLOOKUP(CA15,'Tablas auxiliares'!$BG$2:$BH$28,2,FALSE),VLOOKUP(CV15,'Tablas auxiliares'!$BG$2:$BH$28,2,FALSE))-P15/100000000))</f>
        <v>-17.859761709977654</v>
      </c>
      <c r="DS15">
        <f>IF('Tablas auxiliares'!$C$7=1,AVERAGE(R15,AM15,BH15,CC15,CX15)+R15/10000,(-1)*(SUM(VLOOKUP(R15,'Tablas auxiliares'!$BG$2:$BH$28,2,FALSE),VLOOKUP(AM15,'Tablas auxiliares'!$BG$2:$BH$28,2,FALSE),VLOOKUP(BH15,'Tablas auxiliares'!$BG$2:$BH$28,2,FALSE),VLOOKUP(CC15,'Tablas auxiliares'!$BG$2:$BH$28,2,FALSE),VLOOKUP(CX15,'Tablas auxiliares'!$BG$2:$BH$28,2,FALSE))-R15/100000000))</f>
        <v>-15.477745529763988</v>
      </c>
      <c r="DT15">
        <f>IF('Tablas auxiliares'!$C$7=1,AVERAGE(S15,AN15,BI15,CD15,CY15)+S15/10000,(-1)*(SUM(VLOOKUP(S15,'Tablas auxiliares'!$BG$2:$BH$28,2,FALSE),VLOOKUP(AN15,'Tablas auxiliares'!$BG$2:$BH$28,2,FALSE),VLOOKUP(BI15,'Tablas auxiliares'!$BG$2:$BH$28,2,FALSE),VLOOKUP(CD15,'Tablas auxiliares'!$BG$2:$BH$28,2,FALSE),VLOOKUP(CY15,'Tablas auxiliares'!$BG$2:$BH$28,2,FALSE))-S15/100000000))</f>
        <v>-17.44600357463122</v>
      </c>
      <c r="DU15">
        <f>IF('Tablas auxiliares'!$C$7=1,AVERAGE(T15,AO15,BJ15,CE15,CZ15)+T15/10000,(-1)*(SUM(VLOOKUP(T15,'Tablas auxiliares'!$BG$2:$BH$28,2,FALSE),VLOOKUP(AO15,'Tablas auxiliares'!$BG$2:$BH$28,2,FALSE),VLOOKUP(BJ15,'Tablas auxiliares'!$BG$2:$BH$28,2,FALSE),VLOOKUP(CE15,'Tablas auxiliares'!$BG$2:$BH$28,2,FALSE),VLOOKUP(CZ15,'Tablas auxiliares'!$BG$2:$BH$28,2,FALSE))-T15/100000000))</f>
        <v>-16.263113392957798</v>
      </c>
      <c r="DV15">
        <f>IF('Tablas auxiliares'!$C$7=1,AVERAGE(U15,AP15,BK15,CF15,DA15)+U15/10000,(-1)*(SUM(VLOOKUP(U15,'Tablas auxiliares'!$BG$2:$BH$28,2,FALSE),VLOOKUP(AP15,'Tablas auxiliares'!$BG$2:$BH$28,2,FALSE),VLOOKUP(BK15,'Tablas auxiliares'!$BG$2:$BH$28,2,FALSE),VLOOKUP(CF15,'Tablas auxiliares'!$BG$2:$BH$28,2,FALSE),VLOOKUP(DA15,'Tablas auxiliares'!$BG$2:$BH$28,2,FALSE))-U15/100000000))</f>
        <v>-18.186383497560723</v>
      </c>
      <c r="DW15">
        <f>IF('Tablas auxiliares'!$C$7=1,AVERAGE(V15,AQ15,BL15,CG15,DB15)+V15/10000,(-1)*(SUM(VLOOKUP(V15,'Tablas auxiliares'!$BG$2:$BH$28,2,FALSE),VLOOKUP(AQ15,'Tablas auxiliares'!$BG$2:$BH$28,2,FALSE),VLOOKUP(BL15,'Tablas auxiliares'!$BG$2:$BH$28,2,FALSE),VLOOKUP(CG15,'Tablas auxiliares'!$BG$2:$BH$28,2,FALSE),VLOOKUP(DB15,'Tablas auxiliares'!$BG$2:$BH$28,2,FALSE))-V15/100000000))</f>
        <v>-13.049803794894949</v>
      </c>
      <c r="DX15">
        <f>RANK(DC15,DC3:DC20,1)</f>
        <v>13</v>
      </c>
      <c r="DY15">
        <f t="shared" ref="DY15:ER15" si="50">RANK(DD15,DD3:DD20,1)</f>
        <v>12</v>
      </c>
      <c r="DZ15">
        <f t="shared" si="50"/>
        <v>14</v>
      </c>
      <c r="EA15">
        <f t="shared" si="50"/>
        <v>5</v>
      </c>
      <c r="EB15">
        <f t="shared" si="50"/>
        <v>10</v>
      </c>
      <c r="EC15">
        <f t="shared" si="50"/>
        <v>5</v>
      </c>
      <c r="ED15">
        <f t="shared" si="50"/>
        <v>1</v>
      </c>
      <c r="EE15">
        <f t="shared" si="50"/>
        <v>16</v>
      </c>
      <c r="EF15">
        <f t="shared" si="50"/>
        <v>8</v>
      </c>
      <c r="EG15">
        <f t="shared" si="50"/>
        <v>9</v>
      </c>
      <c r="EH15">
        <f t="shared" si="50"/>
        <v>1</v>
      </c>
      <c r="EI15">
        <f t="shared" si="50"/>
        <v>3</v>
      </c>
      <c r="EJ15">
        <f t="shared" si="50"/>
        <v>9</v>
      </c>
      <c r="EK15">
        <f t="shared" si="50"/>
        <v>9</v>
      </c>
      <c r="EL15">
        <f t="shared" si="50"/>
        <v>8</v>
      </c>
      <c r="EN15">
        <f t="shared" si="50"/>
        <v>7</v>
      </c>
      <c r="EO15">
        <f t="shared" si="50"/>
        <v>12</v>
      </c>
      <c r="EP15">
        <f t="shared" si="50"/>
        <v>10</v>
      </c>
      <c r="EQ15">
        <f t="shared" si="50"/>
        <v>8</v>
      </c>
      <c r="ER15">
        <f t="shared" si="50"/>
        <v>9</v>
      </c>
      <c r="ES15">
        <f>VLOOKUP(DX15,'Tablas auxiliares'!$O$2:$Y$28,'Tablas auxiliares'!$C$4+1,FALSE)</f>
        <v>0</v>
      </c>
      <c r="ET15">
        <f>VLOOKUP(DY15,'Tablas auxiliares'!$O$2:$Y$28,'Tablas auxiliares'!$C$4+1,FALSE)</f>
        <v>0</v>
      </c>
      <c r="EU15">
        <f>VLOOKUP(DZ15,'Tablas auxiliares'!$O$2:$Y$28,'Tablas auxiliares'!$C$4+1,FALSE)</f>
        <v>0</v>
      </c>
      <c r="EV15">
        <f>VLOOKUP(EA15,'Tablas auxiliares'!$O$2:$Y$28,'Tablas auxiliares'!$C$4+1,FALSE)</f>
        <v>6</v>
      </c>
      <c r="EW15">
        <f>VLOOKUP(EB15,'Tablas auxiliares'!$O$2:$Y$28,'Tablas auxiliares'!$C$4+1,FALSE)</f>
        <v>1</v>
      </c>
      <c r="EX15">
        <f>VLOOKUP(EC15,'Tablas auxiliares'!$O$2:$Y$28,'Tablas auxiliares'!$C$4+1,FALSE)</f>
        <v>6</v>
      </c>
      <c r="EY15">
        <f>VLOOKUP(ED15,'Tablas auxiliares'!$O$2:$Y$28,'Tablas auxiliares'!$C$4+1,FALSE)</f>
        <v>12</v>
      </c>
      <c r="EZ15">
        <f>VLOOKUP(EE15,'Tablas auxiliares'!$O$2:$Y$28,'Tablas auxiliares'!$C$4+1,FALSE)</f>
        <v>0</v>
      </c>
      <c r="FA15">
        <f>VLOOKUP(EF15,'Tablas auxiliares'!$O$2:$Y$28,'Tablas auxiliares'!$C$4+1,FALSE)</f>
        <v>3</v>
      </c>
      <c r="FB15">
        <f>VLOOKUP(EG15,'Tablas auxiliares'!$O$2:$Y$28,'Tablas auxiliares'!$C$4+1,FALSE)</f>
        <v>2</v>
      </c>
      <c r="FC15">
        <f>VLOOKUP(EH15,'Tablas auxiliares'!$O$2:$Y$28,'Tablas auxiliares'!$C$4+1,FALSE)</f>
        <v>12</v>
      </c>
      <c r="FD15">
        <f>VLOOKUP(EI15,'Tablas auxiliares'!$O$2:$Y$28,'Tablas auxiliares'!$C$4+1,FALSE)</f>
        <v>8</v>
      </c>
      <c r="FE15">
        <f>VLOOKUP(EJ15,'Tablas auxiliares'!$O$2:$Y$28,'Tablas auxiliares'!$C$4+1,FALSE)</f>
        <v>2</v>
      </c>
      <c r="FF15">
        <f>VLOOKUP(EK15,'Tablas auxiliares'!$O$2:$Y$28,'Tablas auxiliares'!$C$4+1,FALSE)</f>
        <v>2</v>
      </c>
      <c r="FG15">
        <f>VLOOKUP(EL15,'Tablas auxiliares'!$O$2:$Y$28,'Tablas auxiliares'!$C$4+1,FALSE)</f>
        <v>3</v>
      </c>
      <c r="FI15">
        <f>VLOOKUP(EN15,'Tablas auxiliares'!$O$2:$Y$28,'Tablas auxiliares'!$C$4+1,FALSE)</f>
        <v>4</v>
      </c>
      <c r="FJ15">
        <f>VLOOKUP(EO15,'Tablas auxiliares'!$O$2:$Y$28,'Tablas auxiliares'!$C$4+1,FALSE)</f>
        <v>0</v>
      </c>
      <c r="FK15">
        <f>VLOOKUP(EP15,'Tablas auxiliares'!$O$2:$Y$28,'Tablas auxiliares'!$C$4+1,FALSE)</f>
        <v>1</v>
      </c>
      <c r="FL15">
        <f>VLOOKUP(EQ15,'Tablas auxiliares'!$O$2:$Y$28,'Tablas auxiliares'!$C$4+1,FALSE)</f>
        <v>3</v>
      </c>
      <c r="FM15">
        <f>VLOOKUP(ER15,'Tablas auxiliares'!$O$2:$Y$28,'Tablas auxiliares'!$C$4+1,FALSE)</f>
        <v>2</v>
      </c>
      <c r="FN15">
        <v>13</v>
      </c>
      <c r="FO15">
        <v>14</v>
      </c>
      <c r="FP15">
        <v>14</v>
      </c>
      <c r="FQ15">
        <v>16</v>
      </c>
      <c r="FR15">
        <v>3</v>
      </c>
      <c r="FS15">
        <v>3</v>
      </c>
      <c r="FT15">
        <v>14</v>
      </c>
      <c r="FU15">
        <v>1</v>
      </c>
      <c r="FV15">
        <v>15</v>
      </c>
      <c r="FW15">
        <v>14</v>
      </c>
      <c r="FX15">
        <v>1</v>
      </c>
      <c r="FY15">
        <v>12</v>
      </c>
      <c r="FZ15">
        <v>13</v>
      </c>
      <c r="GA15">
        <v>14</v>
      </c>
      <c r="GB15">
        <v>16</v>
      </c>
      <c r="GD15">
        <v>17</v>
      </c>
      <c r="GE15">
        <v>16</v>
      </c>
      <c r="GF15">
        <v>15</v>
      </c>
      <c r="GG15">
        <v>14</v>
      </c>
      <c r="GH15">
        <v>16</v>
      </c>
      <c r="GI15">
        <f>VLOOKUP(FN15,'Tablas auxiliares'!$O$2:$Y$28,_xlfn.SINGLE('Tablas auxiliares'!$C$4)+1,FALSE)</f>
        <v>0</v>
      </c>
      <c r="GJ15">
        <f>VLOOKUP(FO15,'Tablas auxiliares'!$O$2:$Y$28,_xlfn.SINGLE('Tablas auxiliares'!$C$4)+1,FALSE)</f>
        <v>0</v>
      </c>
      <c r="GK15">
        <f>VLOOKUP(FP15,'Tablas auxiliares'!$O$2:$Y$28,_xlfn.SINGLE('Tablas auxiliares'!$C$4)+1,FALSE)</f>
        <v>0</v>
      </c>
      <c r="GL15">
        <f>VLOOKUP(FQ15,'Tablas auxiliares'!$O$2:$Y$28,_xlfn.SINGLE('Tablas auxiliares'!$C$4)+1,FALSE)</f>
        <v>0</v>
      </c>
      <c r="GM15">
        <f>VLOOKUP(FR15,'Tablas auxiliares'!$O$2:$Y$28,_xlfn.SINGLE('Tablas auxiliares'!$C$4)+1,FALSE)</f>
        <v>8</v>
      </c>
      <c r="GN15">
        <f>VLOOKUP(FS15,'Tablas auxiliares'!$O$2:$Y$28,_xlfn.SINGLE('Tablas auxiliares'!$C$4)+1,FALSE)</f>
        <v>8</v>
      </c>
      <c r="GO15">
        <f>VLOOKUP(FT15,'Tablas auxiliares'!$O$2:$Y$28,_xlfn.SINGLE('Tablas auxiliares'!$C$4)+1,FALSE)</f>
        <v>0</v>
      </c>
      <c r="GP15">
        <f>VLOOKUP(FU15,'Tablas auxiliares'!$O$2:$Y$28,_xlfn.SINGLE('Tablas auxiliares'!$C$4)+1,FALSE)</f>
        <v>12</v>
      </c>
      <c r="GQ15">
        <f>VLOOKUP(FV15,'Tablas auxiliares'!$O$2:$Y$28,_xlfn.SINGLE('Tablas auxiliares'!$C$4)+1,FALSE)</f>
        <v>0</v>
      </c>
      <c r="GR15">
        <f>VLOOKUP(FW15,'Tablas auxiliares'!$O$2:$Y$28,_xlfn.SINGLE('Tablas auxiliares'!$C$4)+1,FALSE)</f>
        <v>0</v>
      </c>
      <c r="GS15">
        <f>VLOOKUP(FX15,'Tablas auxiliares'!$O$2:$Y$28,_xlfn.SINGLE('Tablas auxiliares'!$C$4)+1,FALSE)</f>
        <v>12</v>
      </c>
      <c r="GT15">
        <f>VLOOKUP(FY15,'Tablas auxiliares'!$O$2:$Y$28,_xlfn.SINGLE('Tablas auxiliares'!$C$4)+1,FALSE)</f>
        <v>0</v>
      </c>
      <c r="GU15">
        <f>VLOOKUP(FZ15,'Tablas auxiliares'!$O$2:$Y$28,_xlfn.SINGLE('Tablas auxiliares'!$C$4)+1,FALSE)</f>
        <v>0</v>
      </c>
      <c r="GV15">
        <f>VLOOKUP(GA15,'Tablas auxiliares'!$O$2:$Y$28,_xlfn.SINGLE('Tablas auxiliares'!$C$4)+1,FALSE)</f>
        <v>0</v>
      </c>
      <c r="GW15">
        <f>VLOOKUP(GB15,'Tablas auxiliares'!$O$2:$Y$28,_xlfn.SINGLE('Tablas auxiliares'!$C$4)+1,FALSE)</f>
        <v>0</v>
      </c>
      <c r="GY15">
        <f>VLOOKUP(GD15,'Tablas auxiliares'!$O$2:$Y$28,_xlfn.SINGLE('Tablas auxiliares'!$C$4)+1,FALSE)</f>
        <v>0</v>
      </c>
      <c r="GZ15">
        <f>VLOOKUP(GE15,'Tablas auxiliares'!$O$2:$Y$28,_xlfn.SINGLE('Tablas auxiliares'!$C$4)+1,FALSE)</f>
        <v>0</v>
      </c>
      <c r="HA15">
        <f>VLOOKUP(GF15,'Tablas auxiliares'!$O$2:$Y$28,_xlfn.SINGLE('Tablas auxiliares'!$C$4)+1,FALSE)</f>
        <v>0</v>
      </c>
      <c r="HB15">
        <f>VLOOKUP(GG15,'Tablas auxiliares'!$O$2:$Y$28,_xlfn.SINGLE('Tablas auxiliares'!$C$4)+1,FALSE)</f>
        <v>0</v>
      </c>
      <c r="HC15">
        <f>VLOOKUP(GH15,'Tablas auxiliares'!$O$2:$Y$28,_xlfn.SINGLE('Tablas auxiliares'!$C$4)+1,FALSE)</f>
        <v>0</v>
      </c>
      <c r="HD15">
        <f>IF('Tablas auxiliares'!$C$6&lt;&gt;2,SUM(ES15:FM15),0)+IF('Tablas auxiliares'!$C$6&lt;&gt;3,SUM(GI15:HC15),0)</f>
        <v>107</v>
      </c>
      <c r="HE15">
        <f t="shared" si="18"/>
        <v>13.013</v>
      </c>
      <c r="HF15">
        <f t="shared" si="1"/>
        <v>13.013999999999999</v>
      </c>
      <c r="HG15">
        <f t="shared" si="1"/>
        <v>14.013999999999999</v>
      </c>
      <c r="HH15">
        <f t="shared" si="1"/>
        <v>10.516</v>
      </c>
      <c r="HI15">
        <f t="shared" si="1"/>
        <v>6.5030000000000001</v>
      </c>
      <c r="HJ15">
        <f t="shared" si="1"/>
        <v>4.0030000000000001</v>
      </c>
      <c r="HK15">
        <f t="shared" si="1"/>
        <v>7.5140000000000002</v>
      </c>
      <c r="HL15">
        <f t="shared" si="1"/>
        <v>8.5009999999999994</v>
      </c>
      <c r="HM15">
        <f t="shared" si="1"/>
        <v>11.515000000000001</v>
      </c>
      <c r="HN15">
        <f t="shared" si="1"/>
        <v>11.513999999999999</v>
      </c>
      <c r="HO15">
        <f t="shared" si="1"/>
        <v>1.0009999999999999</v>
      </c>
      <c r="HP15">
        <f t="shared" si="1"/>
        <v>7.5119999999999996</v>
      </c>
      <c r="HQ15">
        <f t="shared" si="1"/>
        <v>11.013</v>
      </c>
      <c r="HR15">
        <f t="shared" si="1"/>
        <v>11.513999999999999</v>
      </c>
      <c r="HS15">
        <f t="shared" si="1"/>
        <v>12.016</v>
      </c>
      <c r="HU15">
        <f t="shared" ref="HU15:HU20" si="51">AVERAGE(EN15,GD15)+GD15/1000</f>
        <v>12.016999999999999</v>
      </c>
      <c r="HV15">
        <f t="shared" ref="HV15:HV20" si="52">AVERAGE(EO15,GE15)+GE15/1000</f>
        <v>14.016</v>
      </c>
      <c r="HW15">
        <f t="shared" ref="HW15:HW20" si="53">AVERAGE(EP15,GF15)+GF15/1000</f>
        <v>12.515000000000001</v>
      </c>
      <c r="HX15">
        <f t="shared" ref="HX15:HX20" si="54">AVERAGE(EQ15,GG15)+GG15/1000</f>
        <v>11.013999999999999</v>
      </c>
      <c r="HY15">
        <f t="shared" ref="HY15:HY19" si="55">AVERAGE(ER15,GH15)+GH15/1000</f>
        <v>12.516</v>
      </c>
      <c r="HZ15">
        <f>RANK(HE15,HE3:HE20,1)</f>
        <v>14</v>
      </c>
      <c r="IA15">
        <f t="shared" ref="IA15:IT15" si="56">RANK(HF15,HF3:HF20,1)</f>
        <v>13</v>
      </c>
      <c r="IB15">
        <f t="shared" si="56"/>
        <v>14</v>
      </c>
      <c r="IC15">
        <f t="shared" si="56"/>
        <v>12</v>
      </c>
      <c r="ID15">
        <f t="shared" si="56"/>
        <v>3</v>
      </c>
      <c r="IE15">
        <f t="shared" si="56"/>
        <v>3</v>
      </c>
      <c r="IF15">
        <f t="shared" si="56"/>
        <v>7</v>
      </c>
      <c r="IG15">
        <f t="shared" si="56"/>
        <v>7</v>
      </c>
      <c r="IH15">
        <f t="shared" si="56"/>
        <v>13</v>
      </c>
      <c r="II15">
        <f t="shared" si="56"/>
        <v>10</v>
      </c>
      <c r="IJ15">
        <f t="shared" si="56"/>
        <v>1</v>
      </c>
      <c r="IK15">
        <f t="shared" si="56"/>
        <v>7</v>
      </c>
      <c r="IL15">
        <f t="shared" si="56"/>
        <v>12</v>
      </c>
      <c r="IM15">
        <f t="shared" si="56"/>
        <v>13</v>
      </c>
      <c r="IN15">
        <f t="shared" si="56"/>
        <v>11</v>
      </c>
      <c r="IP15">
        <f t="shared" si="56"/>
        <v>12</v>
      </c>
      <c r="IQ15">
        <f t="shared" si="56"/>
        <v>15</v>
      </c>
      <c r="IR15">
        <f t="shared" si="56"/>
        <v>15</v>
      </c>
      <c r="IS15">
        <f t="shared" si="56"/>
        <v>12</v>
      </c>
      <c r="IT15">
        <f t="shared" si="56"/>
        <v>15</v>
      </c>
      <c r="IU15">
        <f>VLOOKUP(HZ15,'Tablas auxiliares'!$O$2:$Y$28,_xlfn.SINGLE('Tablas auxiliares'!$C$4)+1,FALSE)</f>
        <v>0</v>
      </c>
      <c r="IV15">
        <f>VLOOKUP(IA15,'Tablas auxiliares'!$O$2:$Y$28,_xlfn.SINGLE('Tablas auxiliares'!$C$4)+1,FALSE)</f>
        <v>0</v>
      </c>
      <c r="IW15">
        <f>VLOOKUP(IB15,'Tablas auxiliares'!$O$2:$Y$28,_xlfn.SINGLE('Tablas auxiliares'!$C$4)+1,FALSE)</f>
        <v>0</v>
      </c>
      <c r="IX15">
        <f>VLOOKUP(IC15,'Tablas auxiliares'!$O$2:$Y$28,_xlfn.SINGLE('Tablas auxiliares'!$C$4)+1,FALSE)</f>
        <v>0</v>
      </c>
      <c r="IY15">
        <f>VLOOKUP(ID15,'Tablas auxiliares'!$O$2:$Y$28,_xlfn.SINGLE('Tablas auxiliares'!$C$4)+1,FALSE)</f>
        <v>8</v>
      </c>
      <c r="IZ15">
        <f>VLOOKUP(IE15,'Tablas auxiliares'!$O$2:$Y$28,_xlfn.SINGLE('Tablas auxiliares'!$C$4)+1,FALSE)</f>
        <v>8</v>
      </c>
      <c r="JA15">
        <f>VLOOKUP(IF15,'Tablas auxiliares'!$O$2:$Y$28,_xlfn.SINGLE('Tablas auxiliares'!$C$4)+1,FALSE)</f>
        <v>4</v>
      </c>
      <c r="JB15">
        <f>VLOOKUP(IG15,'Tablas auxiliares'!$O$2:$Y$28,_xlfn.SINGLE('Tablas auxiliares'!$C$4)+1,FALSE)</f>
        <v>4</v>
      </c>
      <c r="JC15">
        <f>VLOOKUP(IH15,'Tablas auxiliares'!$O$2:$Y$28,_xlfn.SINGLE('Tablas auxiliares'!$C$4)+1,FALSE)</f>
        <v>0</v>
      </c>
      <c r="JD15">
        <f>VLOOKUP(II15,'Tablas auxiliares'!$O$2:$Y$28,_xlfn.SINGLE('Tablas auxiliares'!$C$4)+1,FALSE)</f>
        <v>1</v>
      </c>
      <c r="JE15">
        <f>VLOOKUP(IJ15,'Tablas auxiliares'!$O$2:$Y$28,_xlfn.SINGLE('Tablas auxiliares'!$C$4)+1,FALSE)</f>
        <v>12</v>
      </c>
      <c r="JF15">
        <f>VLOOKUP(IK15,'Tablas auxiliares'!$O$2:$Y$28,_xlfn.SINGLE('Tablas auxiliares'!$C$4)+1,FALSE)</f>
        <v>4</v>
      </c>
      <c r="JG15">
        <f>VLOOKUP(IL15,'Tablas auxiliares'!$O$2:$Y$28,_xlfn.SINGLE('Tablas auxiliares'!$C$4)+1,FALSE)</f>
        <v>0</v>
      </c>
      <c r="JH15">
        <f>VLOOKUP(IM15,'Tablas auxiliares'!$O$2:$Y$28,_xlfn.SINGLE('Tablas auxiliares'!$C$4)+1,FALSE)</f>
        <v>0</v>
      </c>
      <c r="JI15">
        <f>VLOOKUP(IN15,'Tablas auxiliares'!$O$2:$Y$28,_xlfn.SINGLE('Tablas auxiliares'!$C$4)+1,FALSE)</f>
        <v>0</v>
      </c>
      <c r="JK15">
        <f>VLOOKUP(IP15,'Tablas auxiliares'!$O$2:$Y$28,_xlfn.SINGLE('Tablas auxiliares'!$C$4)+1,FALSE)</f>
        <v>0</v>
      </c>
      <c r="JL15">
        <f>VLOOKUP(IQ15,'Tablas auxiliares'!$O$2:$Y$28,_xlfn.SINGLE('Tablas auxiliares'!$C$4)+1,FALSE)</f>
        <v>0</v>
      </c>
      <c r="JM15">
        <f>VLOOKUP(IR15,'Tablas auxiliares'!$O$2:$Y$28,_xlfn.SINGLE('Tablas auxiliares'!$C$4)+1,FALSE)</f>
        <v>0</v>
      </c>
      <c r="JN15">
        <f>VLOOKUP(IS15,'Tablas auxiliares'!$O$2:$Y$28,_xlfn.SINGLE('Tablas auxiliares'!$C$4)+1,FALSE)</f>
        <v>0</v>
      </c>
      <c r="JO15">
        <f>VLOOKUP(IT15,'Tablas auxiliares'!$O$2:$Y$28,_xlfn.SINGLE('Tablas auxiliares'!$C$4)+1,FALSE)</f>
        <v>0</v>
      </c>
      <c r="JP15">
        <f t="shared" si="10"/>
        <v>41</v>
      </c>
      <c r="JQ15">
        <v>0</v>
      </c>
      <c r="JR15">
        <v>0</v>
      </c>
      <c r="JS15">
        <v>0</v>
      </c>
      <c r="JT15">
        <v>6</v>
      </c>
      <c r="JU15">
        <v>0</v>
      </c>
      <c r="JV15">
        <v>4</v>
      </c>
      <c r="JW15">
        <v>12</v>
      </c>
      <c r="JX15">
        <v>0</v>
      </c>
      <c r="JY15">
        <v>3</v>
      </c>
      <c r="JZ15">
        <v>2</v>
      </c>
      <c r="KA15">
        <v>12</v>
      </c>
      <c r="KB15">
        <v>10</v>
      </c>
      <c r="KC15">
        <v>2</v>
      </c>
      <c r="KD15">
        <v>2</v>
      </c>
      <c r="KE15">
        <v>3</v>
      </c>
      <c r="KG15">
        <v>5</v>
      </c>
      <c r="KH15">
        <v>0</v>
      </c>
      <c r="KI15">
        <v>1</v>
      </c>
      <c r="KJ15">
        <v>3</v>
      </c>
      <c r="KK15">
        <v>2</v>
      </c>
      <c r="KL15">
        <v>0</v>
      </c>
      <c r="KM15">
        <v>0</v>
      </c>
      <c r="KN15">
        <v>0</v>
      </c>
      <c r="KO15">
        <v>0</v>
      </c>
      <c r="KP15">
        <v>8</v>
      </c>
      <c r="KQ15">
        <v>8</v>
      </c>
      <c r="KR15">
        <v>0</v>
      </c>
      <c r="KS15">
        <v>12</v>
      </c>
      <c r="KT15">
        <v>0</v>
      </c>
      <c r="KU15">
        <v>0</v>
      </c>
      <c r="KV15">
        <v>12</v>
      </c>
      <c r="KW15">
        <v>0</v>
      </c>
      <c r="KX15">
        <v>0</v>
      </c>
      <c r="KY15">
        <v>0</v>
      </c>
      <c r="KZ15">
        <v>0</v>
      </c>
      <c r="LB15">
        <v>0</v>
      </c>
      <c r="LC15">
        <v>0</v>
      </c>
      <c r="LD15">
        <v>0</v>
      </c>
      <c r="LE15">
        <v>0</v>
      </c>
      <c r="LF15">
        <v>0</v>
      </c>
      <c r="LG15">
        <f t="shared" si="11"/>
        <v>0</v>
      </c>
      <c r="LH15">
        <f t="shared" si="3"/>
        <v>0</v>
      </c>
      <c r="LI15">
        <f t="shared" si="3"/>
        <v>0</v>
      </c>
      <c r="LJ15">
        <f t="shared" si="3"/>
        <v>6</v>
      </c>
      <c r="LK15">
        <f t="shared" si="3"/>
        <v>8.0079999999999991</v>
      </c>
      <c r="LL15">
        <f t="shared" si="3"/>
        <v>12.007999999999999</v>
      </c>
      <c r="LM15">
        <f t="shared" si="3"/>
        <v>12</v>
      </c>
      <c r="LN15">
        <f t="shared" si="3"/>
        <v>12.012</v>
      </c>
      <c r="LO15">
        <f t="shared" si="3"/>
        <v>3</v>
      </c>
      <c r="LP15">
        <f t="shared" si="3"/>
        <v>2</v>
      </c>
      <c r="LQ15">
        <f t="shared" si="3"/>
        <v>24.012</v>
      </c>
      <c r="LR15">
        <f t="shared" si="3"/>
        <v>10</v>
      </c>
      <c r="LS15">
        <f t="shared" si="3"/>
        <v>2</v>
      </c>
      <c r="LT15">
        <f t="shared" si="3"/>
        <v>2</v>
      </c>
      <c r="LU15">
        <f t="shared" si="3"/>
        <v>3</v>
      </c>
      <c r="LV15">
        <f t="shared" si="3"/>
        <v>0</v>
      </c>
      <c r="LW15">
        <f t="shared" si="3"/>
        <v>5</v>
      </c>
      <c r="LX15">
        <f t="shared" si="4"/>
        <v>0</v>
      </c>
      <c r="LY15">
        <f t="shared" si="4"/>
        <v>1</v>
      </c>
      <c r="LZ15">
        <f t="shared" si="4"/>
        <v>3</v>
      </c>
      <c r="MA15">
        <f t="shared" si="4"/>
        <v>2</v>
      </c>
      <c r="MB15">
        <f t="shared" ref="MB15:MV15" si="57">RANK(LG15,LG3:LG20,0)</f>
        <v>14</v>
      </c>
      <c r="MC15">
        <f t="shared" si="57"/>
        <v>12</v>
      </c>
      <c r="MD15">
        <f t="shared" si="57"/>
        <v>12</v>
      </c>
      <c r="ME15">
        <f t="shared" si="57"/>
        <v>11</v>
      </c>
      <c r="MF15">
        <f t="shared" si="57"/>
        <v>6</v>
      </c>
      <c r="MG15">
        <f t="shared" si="57"/>
        <v>5</v>
      </c>
      <c r="MH15">
        <f t="shared" si="57"/>
        <v>4</v>
      </c>
      <c r="MI15">
        <f t="shared" si="57"/>
        <v>4</v>
      </c>
      <c r="MJ15">
        <f t="shared" si="57"/>
        <v>13</v>
      </c>
      <c r="MK15">
        <f t="shared" si="57"/>
        <v>11</v>
      </c>
      <c r="ML15">
        <f t="shared" si="57"/>
        <v>1</v>
      </c>
      <c r="MM15">
        <f t="shared" si="57"/>
        <v>5</v>
      </c>
      <c r="MN15">
        <f t="shared" si="57"/>
        <v>14</v>
      </c>
      <c r="MO15">
        <f t="shared" si="57"/>
        <v>12</v>
      </c>
      <c r="MP15">
        <f t="shared" si="57"/>
        <v>10</v>
      </c>
      <c r="MQ15">
        <f t="shared" si="57"/>
        <v>16</v>
      </c>
      <c r="MR15">
        <f t="shared" si="57"/>
        <v>8</v>
      </c>
      <c r="MS15">
        <f t="shared" si="57"/>
        <v>14</v>
      </c>
      <c r="MT15">
        <f t="shared" si="57"/>
        <v>14</v>
      </c>
      <c r="MU15">
        <f t="shared" si="57"/>
        <v>12</v>
      </c>
      <c r="MV15">
        <f t="shared" si="57"/>
        <v>14</v>
      </c>
      <c r="MW15">
        <f>VLOOKUP(MB15,'Tablas auxiliares'!$O$2:$P$28,2,FALSE)</f>
        <v>0</v>
      </c>
      <c r="MX15">
        <f>VLOOKUP(MC15,'Tablas auxiliares'!$O$2:$P$28,2,FALSE)</f>
        <v>0</v>
      </c>
      <c r="MY15">
        <f>VLOOKUP(MD15,'Tablas auxiliares'!$O$2:$P$28,2,FALSE)</f>
        <v>0</v>
      </c>
      <c r="MZ15">
        <f>VLOOKUP(ME15,'Tablas auxiliares'!$O$2:$P$28,2,FALSE)</f>
        <v>0</v>
      </c>
      <c r="NA15">
        <f>VLOOKUP(MF15,'Tablas auxiliares'!$O$2:$P$28,2,FALSE)</f>
        <v>5</v>
      </c>
      <c r="NB15">
        <f>VLOOKUP(MG15,'Tablas auxiliares'!$O$2:$P$28,2,FALSE)</f>
        <v>6</v>
      </c>
      <c r="NC15">
        <f>VLOOKUP(MH15,'Tablas auxiliares'!$O$2:$P$28,2,FALSE)</f>
        <v>7</v>
      </c>
      <c r="ND15">
        <f>VLOOKUP(MI15,'Tablas auxiliares'!$O$2:$P$28,2,FALSE)</f>
        <v>7</v>
      </c>
      <c r="NE15">
        <f>VLOOKUP(MJ15,'Tablas auxiliares'!$O$2:$P$28,2,FALSE)</f>
        <v>0</v>
      </c>
      <c r="NF15">
        <f>VLOOKUP(MK15,'Tablas auxiliares'!$O$2:$P$28,2,FALSE)</f>
        <v>0</v>
      </c>
      <c r="NG15">
        <f>VLOOKUP(ML15,'Tablas auxiliares'!$O$2:$P$28,2,FALSE)</f>
        <v>12</v>
      </c>
      <c r="NH15">
        <f>VLOOKUP(MM15,'Tablas auxiliares'!$O$2:$P$28,2,FALSE)</f>
        <v>6</v>
      </c>
      <c r="NI15">
        <f>VLOOKUP(MN15,'Tablas auxiliares'!$O$2:$P$28,2,FALSE)</f>
        <v>0</v>
      </c>
      <c r="NJ15">
        <f>VLOOKUP(MO15,'Tablas auxiliares'!$O$2:$P$28,2,FALSE)</f>
        <v>0</v>
      </c>
      <c r="NK15">
        <f>VLOOKUP(MP15,'Tablas auxiliares'!$O$2:$P$28,2,FALSE)</f>
        <v>1</v>
      </c>
      <c r="NL15">
        <f>VLOOKUP(MQ15,'Tablas auxiliares'!$O$2:$P$28,2,FALSE)</f>
        <v>0</v>
      </c>
      <c r="NM15">
        <f>VLOOKUP(MR15,'Tablas auxiliares'!$O$2:$P$28,2,FALSE)</f>
        <v>3</v>
      </c>
      <c r="NN15">
        <f>VLOOKUP(MS15,'Tablas auxiliares'!$O$2:$P$28,2,FALSE)</f>
        <v>0</v>
      </c>
      <c r="NO15">
        <f>VLOOKUP(MT15,'Tablas auxiliares'!$O$2:$P$28,2,FALSE)</f>
        <v>0</v>
      </c>
      <c r="NP15">
        <f>VLOOKUP(MU15,'Tablas auxiliares'!$O$2:$P$28,2,FALSE)</f>
        <v>0</v>
      </c>
      <c r="NQ15">
        <f>VLOOKUP(MV15,'Tablas auxiliares'!$O$2:$P$28,2,FALSE)</f>
        <v>0</v>
      </c>
      <c r="NR15">
        <f t="shared" si="13"/>
        <v>47</v>
      </c>
      <c r="NT15">
        <f t="shared" si="14"/>
        <v>47.001300000000001</v>
      </c>
      <c r="NU15">
        <f t="shared" si="15"/>
        <v>41.001300000000001</v>
      </c>
      <c r="NV15">
        <f t="shared" si="16"/>
        <v>107.0013</v>
      </c>
      <c r="NW15">
        <f>IF('Tablas auxiliares'!$C$3=1,NT15,IF('Tablas auxiliares'!$C$3=2,NU15,NV15))</f>
        <v>107.0013</v>
      </c>
      <c r="NX15" t="s">
        <v>49</v>
      </c>
      <c r="NZ15">
        <v>13</v>
      </c>
      <c r="OA15">
        <f t="shared" si="6"/>
        <v>101.00190000000001</v>
      </c>
      <c r="OB15" t="str">
        <f t="shared" si="7"/>
        <v>Malta</v>
      </c>
    </row>
    <row r="16" spans="1:392" x14ac:dyDescent="0.25">
      <c r="A16" t="s">
        <v>28</v>
      </c>
      <c r="B16">
        <v>12</v>
      </c>
      <c r="C16">
        <v>12</v>
      </c>
      <c r="D16">
        <v>14</v>
      </c>
      <c r="E16">
        <v>16</v>
      </c>
      <c r="F16">
        <v>13</v>
      </c>
      <c r="G16">
        <v>13</v>
      </c>
      <c r="H16">
        <v>14</v>
      </c>
      <c r="I16">
        <v>6</v>
      </c>
      <c r="J16">
        <v>16</v>
      </c>
      <c r="K16">
        <v>17</v>
      </c>
      <c r="L16">
        <v>2</v>
      </c>
      <c r="M16">
        <v>10</v>
      </c>
      <c r="N16">
        <v>3</v>
      </c>
      <c r="O16">
        <v>16</v>
      </c>
      <c r="P16">
        <v>12</v>
      </c>
      <c r="Q16">
        <v>16</v>
      </c>
      <c r="S16">
        <v>17</v>
      </c>
      <c r="T16">
        <v>17</v>
      </c>
      <c r="U16">
        <v>14</v>
      </c>
      <c r="V16">
        <v>17</v>
      </c>
      <c r="W16">
        <v>13</v>
      </c>
      <c r="X16">
        <v>13</v>
      </c>
      <c r="Y16">
        <v>10</v>
      </c>
      <c r="Z16">
        <v>10</v>
      </c>
      <c r="AA16">
        <v>6</v>
      </c>
      <c r="AB16">
        <v>14</v>
      </c>
      <c r="AC16">
        <v>16</v>
      </c>
      <c r="AD16">
        <v>12</v>
      </c>
      <c r="AE16">
        <v>14</v>
      </c>
      <c r="AF16">
        <v>17</v>
      </c>
      <c r="AG16">
        <v>4</v>
      </c>
      <c r="AH16">
        <v>13</v>
      </c>
      <c r="AI16">
        <v>5</v>
      </c>
      <c r="AJ16">
        <v>16</v>
      </c>
      <c r="AK16">
        <v>13</v>
      </c>
      <c r="AL16">
        <v>17</v>
      </c>
      <c r="AN16">
        <v>11</v>
      </c>
      <c r="AO16">
        <v>14</v>
      </c>
      <c r="AP16">
        <v>10</v>
      </c>
      <c r="AQ16">
        <v>12</v>
      </c>
      <c r="AR16">
        <v>16</v>
      </c>
      <c r="AS16">
        <v>13</v>
      </c>
      <c r="AT16">
        <v>17</v>
      </c>
      <c r="AU16">
        <v>14</v>
      </c>
      <c r="AV16">
        <v>5</v>
      </c>
      <c r="AW16">
        <v>12</v>
      </c>
      <c r="AX16">
        <v>14</v>
      </c>
      <c r="AY16">
        <v>12</v>
      </c>
      <c r="AZ16">
        <v>4</v>
      </c>
      <c r="BA16">
        <v>8</v>
      </c>
      <c r="BB16">
        <v>16</v>
      </c>
      <c r="BC16">
        <v>16</v>
      </c>
      <c r="BD16">
        <v>11</v>
      </c>
      <c r="BE16">
        <v>14</v>
      </c>
      <c r="BF16">
        <v>15</v>
      </c>
      <c r="BG16">
        <v>12</v>
      </c>
      <c r="BI16">
        <v>12</v>
      </c>
      <c r="BJ16">
        <v>11</v>
      </c>
      <c r="BK16">
        <v>15</v>
      </c>
      <c r="BL16">
        <v>16</v>
      </c>
      <c r="BM16">
        <v>10</v>
      </c>
      <c r="BN16">
        <v>8</v>
      </c>
      <c r="BO16">
        <v>4</v>
      </c>
      <c r="BP16">
        <v>17</v>
      </c>
      <c r="BQ16">
        <v>8</v>
      </c>
      <c r="BR16">
        <v>16</v>
      </c>
      <c r="BS16">
        <v>13</v>
      </c>
      <c r="BT16">
        <v>18</v>
      </c>
      <c r="BU16">
        <v>15</v>
      </c>
      <c r="BV16">
        <v>13</v>
      </c>
      <c r="BW16">
        <v>7</v>
      </c>
      <c r="BX16">
        <v>16</v>
      </c>
      <c r="BY16">
        <v>11</v>
      </c>
      <c r="BZ16">
        <v>14</v>
      </c>
      <c r="CA16">
        <v>13</v>
      </c>
      <c r="CB16">
        <v>17</v>
      </c>
      <c r="CD16">
        <v>13</v>
      </c>
      <c r="CE16">
        <v>16</v>
      </c>
      <c r="CF16">
        <v>8</v>
      </c>
      <c r="CG16">
        <v>15</v>
      </c>
      <c r="CH16">
        <v>15</v>
      </c>
      <c r="CI16">
        <v>15</v>
      </c>
      <c r="CJ16">
        <v>14</v>
      </c>
      <c r="CK16">
        <v>15</v>
      </c>
      <c r="CL16">
        <v>6</v>
      </c>
      <c r="CM16">
        <v>14</v>
      </c>
      <c r="CN16">
        <v>13</v>
      </c>
      <c r="CO16">
        <v>18</v>
      </c>
      <c r="CP16">
        <v>17</v>
      </c>
      <c r="CQ16">
        <v>11</v>
      </c>
      <c r="CR16">
        <v>2</v>
      </c>
      <c r="CS16">
        <v>3</v>
      </c>
      <c r="CT16">
        <v>16</v>
      </c>
      <c r="CU16">
        <v>16</v>
      </c>
      <c r="CV16">
        <v>15</v>
      </c>
      <c r="CW16">
        <v>15</v>
      </c>
      <c r="CY16">
        <v>10</v>
      </c>
      <c r="CZ16">
        <v>10</v>
      </c>
      <c r="DA16">
        <v>6</v>
      </c>
      <c r="DB16">
        <v>17</v>
      </c>
      <c r="DC16">
        <f>IF('Tablas auxiliares'!$C$7=1,AVERAGE(B16,W16,AR16,BM16,CH16)+B16/10000,(-1)*(SUM(VLOOKUP(B16,'Tablas auxiliares'!$BG$2:$BH$28,2,FALSE),VLOOKUP(W16,'Tablas auxiliares'!$BG$2:$BH$28,2,FALSE),VLOOKUP(AR16,'Tablas auxiliares'!$BG$2:$BH$28,2,FALSE),VLOOKUP(BM16,'Tablas auxiliares'!$BG$2:$BH$28,2,FALSE),VLOOKUP(CH16,'Tablas auxiliares'!$BG$2:$BH$28,2,FALSE))-B16/100000000))</f>
        <v>-6.4155560132352978</v>
      </c>
      <c r="DD16">
        <f>IF('Tablas auxiliares'!$C$7=1,AVERAGE(C16,X16,AS16,BN16,CI16)+C16/10000,(-1)*(SUM(VLOOKUP(C16,'Tablas auxiliares'!$BG$2:$BH$28,2,FALSE),VLOOKUP(X16,'Tablas auxiliares'!$BG$2:$BH$28,2,FALSE),VLOOKUP(AS16,'Tablas auxiliares'!$BG$2:$BH$28,2,FALSE),VLOOKUP(BN16,'Tablas auxiliares'!$BG$2:$BH$28,2,FALSE),VLOOKUP(CI16,'Tablas auxiliares'!$BG$2:$BH$28,2,FALSE))-C16/100000000))</f>
        <v>-7.952172267516108</v>
      </c>
      <c r="DE16">
        <f>IF('Tablas auxiliares'!$C$7=1,AVERAGE(D16,Y16,AT16,BO16,CJ16)+D16/10000,(-1)*(SUM(VLOOKUP(D16,'Tablas auxiliares'!$BG$2:$BH$28,2,FALSE),VLOOKUP(Y16,'Tablas auxiliares'!$BG$2:$BH$28,2,FALSE),VLOOKUP(AT16,'Tablas auxiliares'!$BG$2:$BH$28,2,FALSE),VLOOKUP(BO16,'Tablas auxiliares'!$BG$2:$BH$28,2,FALSE),VLOOKUP(CJ16,'Tablas auxiliares'!$BG$2:$BH$28,2,FALSE))-D16/100000000))</f>
        <v>-11.560749925767844</v>
      </c>
      <c r="DF16">
        <f>IF('Tablas auxiliares'!$C$7=1,AVERAGE(E16,Z16,AU16,BP16,CK16)+E16/10000,(-1)*(SUM(VLOOKUP(E16,'Tablas auxiliares'!$BG$2:$BH$28,2,FALSE),VLOOKUP(Z16,'Tablas auxiliares'!$BG$2:$BH$28,2,FALSE),VLOOKUP(AU16,'Tablas auxiliares'!$BG$2:$BH$28,2,FALSE),VLOOKUP(BP16,'Tablas auxiliares'!$BG$2:$BH$28,2,FALSE),VLOOKUP(CK16,'Tablas auxiliares'!$BG$2:$BH$28,2,FALSE))-E16/100000000))</f>
        <v>-5.2929368447885476</v>
      </c>
      <c r="DG16">
        <f>IF('Tablas auxiliares'!$C$7=1,AVERAGE(F16,AA16,AV16,BQ16,CL16)+F16/10000,(-1)*(SUM(VLOOKUP(F16,'Tablas auxiliares'!$BG$2:$BH$28,2,FALSE),VLOOKUP(AA16,'Tablas auxiliares'!$BG$2:$BH$28,2,FALSE),VLOOKUP(AV16,'Tablas auxiliares'!$BG$2:$BH$28,2,FALSE),VLOOKUP(BQ16,'Tablas auxiliares'!$BG$2:$BH$28,2,FALSE),VLOOKUP(CL16,'Tablas auxiliares'!$BG$2:$BH$28,2,FALSE))-F16/100000000))</f>
        <v>-19.29491917321128</v>
      </c>
      <c r="DH16">
        <f>IF('Tablas auxiliares'!$C$7=1,AVERAGE(G16,AB16,AW16,BR16,CM16)+G16/10000,(-1)*(SUM(VLOOKUP(G16,'Tablas auxiliares'!$BG$2:$BH$28,2,FALSE),VLOOKUP(AB16,'Tablas auxiliares'!$BG$2:$BH$28,2,FALSE),VLOOKUP(AW16,'Tablas auxiliares'!$BG$2:$BH$28,2,FALSE),VLOOKUP(BR16,'Tablas auxiliares'!$BG$2:$BH$28,2,FALSE),VLOOKUP(CM16,'Tablas auxiliares'!$BG$2:$BH$28,2,FALSE))-G16/100000000))</f>
        <v>-5.4358244469315213</v>
      </c>
      <c r="DI16">
        <f>IF('Tablas auxiliares'!$C$7=1,AVERAGE(H16,AC16,AX16,BS16,CN16)+H16/10000,(-1)*(SUM(VLOOKUP(H16,'Tablas auxiliares'!$BG$2:$BH$28,2,FALSE),VLOOKUP(AC16,'Tablas auxiliares'!$BG$2:$BH$28,2,FALSE),VLOOKUP(AX16,'Tablas auxiliares'!$BG$2:$BH$28,2,FALSE),VLOOKUP(BS16,'Tablas auxiliares'!$BG$2:$BH$28,2,FALSE),VLOOKUP(CN16,'Tablas auxiliares'!$BG$2:$BH$28,2,FALSE))-H16/100000000))</f>
        <v>-5.1789892877085117</v>
      </c>
      <c r="DJ16">
        <f>IF('Tablas auxiliares'!$C$7=1,AVERAGE(I16,AD16,AY16,BT16,CO16)+I16/10000,(-1)*(SUM(VLOOKUP(I16,'Tablas auxiliares'!$BG$2:$BH$28,2,FALSE),VLOOKUP(AD16,'Tablas auxiliares'!$BG$2:$BH$28,2,FALSE),VLOOKUP(AY16,'Tablas auxiliares'!$BG$2:$BH$28,2,FALSE),VLOOKUP(BT16,'Tablas auxiliares'!$BG$2:$BH$28,2,FALSE),VLOOKUP(CO16,'Tablas auxiliares'!$BG$2:$BH$28,2,FALSE))-I16/100000000))</f>
        <v>-8.5587634519944995</v>
      </c>
      <c r="DK16">
        <f>IF('Tablas auxiliares'!$C$7=1,AVERAGE(J16,AE16,AZ16,BU16,CP16)+J16/10000,(-1)*(SUM(VLOOKUP(J16,'Tablas auxiliares'!$BG$2:$BH$28,2,FALSE),VLOOKUP(AE16,'Tablas auxiliares'!$BG$2:$BH$28,2,FALSE),VLOOKUP(AZ16,'Tablas auxiliares'!$BG$2:$BH$28,2,FALSE),VLOOKUP(BU16,'Tablas auxiliares'!$BG$2:$BH$28,2,FALSE),VLOOKUP(CP16,'Tablas auxiliares'!$BG$2:$BH$28,2,FALSE))-J16/100000000))</f>
        <v>-9.9088525977775266</v>
      </c>
      <c r="DL16">
        <f>IF('Tablas auxiliares'!$C$7=1,AVERAGE(K16,AF16,BA16,BV16,CQ16)+K16/10000,(-1)*(SUM(VLOOKUP(K16,'Tablas auxiliares'!$BG$2:$BH$28,2,FALSE),VLOOKUP(AF16,'Tablas auxiliares'!$BG$2:$BH$28,2,FALSE),VLOOKUP(BA16,'Tablas auxiliares'!$BG$2:$BH$28,2,FALSE),VLOOKUP(BV16,'Tablas auxiliares'!$BG$2:$BH$28,2,FALSE),VLOOKUP(CQ16,'Tablas auxiliares'!$BG$2:$BH$28,2,FALSE))-K16/100000000))</f>
        <v>-7.3439982247167173</v>
      </c>
      <c r="DM16">
        <f>IF('Tablas auxiliares'!$C$7=1,AVERAGE(L16,AG16,BB16,BW16,CR16)+L16/10000,(-1)*(SUM(VLOOKUP(L16,'Tablas auxiliares'!$BG$2:$BH$28,2,FALSE),VLOOKUP(AG16,'Tablas auxiliares'!$BG$2:$BH$28,2,FALSE),VLOOKUP(BB16,'Tablas auxiliares'!$BG$2:$BH$28,2,FALSE),VLOOKUP(BW16,'Tablas auxiliares'!$BG$2:$BH$28,2,FALSE),VLOOKUP(CR16,'Tablas auxiliares'!$BG$2:$BH$28,2,FALSE))-L16/100000000))</f>
        <v>-31.165284571328844</v>
      </c>
      <c r="DN16">
        <f>IF('Tablas auxiliares'!$C$7=1,AVERAGE(M16,AH16,BC16,BX16,CS16)+M16/10000,(-1)*(SUM(VLOOKUP(M16,'Tablas auxiliares'!$BG$2:$BH$28,2,FALSE),VLOOKUP(AH16,'Tablas auxiliares'!$BG$2:$BH$28,2,FALSE),VLOOKUP(BC16,'Tablas auxiliares'!$BG$2:$BH$28,2,FALSE),VLOOKUP(BX16,'Tablas auxiliares'!$BG$2:$BH$28,2,FALSE),VLOOKUP(CS16,'Tablas auxiliares'!$BG$2:$BH$28,2,FALSE))-M16/100000000))</f>
        <v>-12.992400503536308</v>
      </c>
      <c r="DO16">
        <f>IF('Tablas auxiliares'!$C$7=1,AVERAGE(N16,AI16,BD16,BY16,CT16)+N16/10000,(-1)*(SUM(VLOOKUP(N16,'Tablas auxiliares'!$BG$2:$BH$28,2,FALSE),VLOOKUP(AI16,'Tablas auxiliares'!$BG$2:$BH$28,2,FALSE),VLOOKUP(BD16,'Tablas auxiliares'!$BG$2:$BH$28,2,FALSE),VLOOKUP(BY16,'Tablas auxiliares'!$BG$2:$BH$28,2,FALSE),VLOOKUP(CT16,'Tablas auxiliares'!$BG$2:$BH$28,2,FALSE))-N16/100000000))</f>
        <v>-18.102112716508483</v>
      </c>
      <c r="DP16">
        <f>IF('Tablas auxiliares'!$C$7=1,AVERAGE(O16,AJ16,BE16,BZ16,CU16)+O16/10000,(-1)*(SUM(VLOOKUP(O16,'Tablas auxiliares'!$BG$2:$BH$28,2,FALSE),VLOOKUP(AJ16,'Tablas auxiliares'!$BG$2:$BH$28,2,FALSE),VLOOKUP(BE16,'Tablas auxiliares'!$BG$2:$BH$28,2,FALSE),VLOOKUP(BZ16,'Tablas auxiliares'!$BG$2:$BH$28,2,FALSE),VLOOKUP(CU16,'Tablas auxiliares'!$BG$2:$BH$28,2,FALSE))-O16/100000000))</f>
        <v>-4.1124320075317371</v>
      </c>
      <c r="DQ16">
        <f>IF('Tablas auxiliares'!$C$7=1,AVERAGE(P16,AK16,BF16,CA16,CV16)+P16/10000,(-1)*(SUM(VLOOKUP(P16,'Tablas auxiliares'!$BG$2:$BH$28,2,FALSE),VLOOKUP(AK16,'Tablas auxiliares'!$BG$2:$BH$28,2,FALSE),VLOOKUP(BF16,'Tablas auxiliares'!$BG$2:$BH$28,2,FALSE),VLOOKUP(CA16,'Tablas auxiliares'!$BG$2:$BH$28,2,FALSE),VLOOKUP(CV16,'Tablas auxiliares'!$BG$2:$BH$28,2,FALSE))-P16/100000000))</f>
        <v>-5.6178237928540851</v>
      </c>
      <c r="DR16">
        <f>IF('Tablas auxiliares'!$C$7=1,AVERAGE(Q16,AL16,BG16,CB16,CW16)+Q16/10000,(-1)*(SUM(VLOOKUP(Q16,'Tablas auxiliares'!$BG$2:$BH$28,2,FALSE),VLOOKUP(AL16,'Tablas auxiliares'!$BG$2:$BH$28,2,FALSE),VLOOKUP(BG16,'Tablas auxiliares'!$BG$2:$BH$28,2,FALSE),VLOOKUP(CB16,'Tablas auxiliares'!$BG$2:$BH$28,2,FALSE),VLOOKUP(CW16,'Tablas auxiliares'!$BG$2:$BH$28,2,FALSE))-Q16/100000000))</f>
        <v>-4.1657933291041447</v>
      </c>
      <c r="DT16">
        <f>IF('Tablas auxiliares'!$C$7=1,AVERAGE(S16,AN16,BI16,CD16,CY16)+S16/10000,(-1)*(SUM(VLOOKUP(S16,'Tablas auxiliares'!$BG$2:$BH$28,2,FALSE),VLOOKUP(AN16,'Tablas auxiliares'!$BG$2:$BH$28,2,FALSE),VLOOKUP(BI16,'Tablas auxiliares'!$BG$2:$BH$28,2,FALSE),VLOOKUP(CD16,'Tablas auxiliares'!$BG$2:$BH$28,2,FALSE),VLOOKUP(CY16,'Tablas auxiliares'!$BG$2:$BH$28,2,FALSE))-S16/100000000))</f>
        <v>-7.2508875564033737</v>
      </c>
      <c r="DU16">
        <f>IF('Tablas auxiliares'!$C$7=1,AVERAGE(T16,AO16,BJ16,CE16,CZ16)+T16/10000,(-1)*(SUM(VLOOKUP(T16,'Tablas auxiliares'!$BG$2:$BH$28,2,FALSE),VLOOKUP(AO16,'Tablas auxiliares'!$BG$2:$BH$28,2,FALSE),VLOOKUP(BJ16,'Tablas auxiliares'!$BG$2:$BH$28,2,FALSE),VLOOKUP(CE16,'Tablas auxiliares'!$BG$2:$BH$28,2,FALSE),VLOOKUP(CZ16,'Tablas auxiliares'!$BG$2:$BH$28,2,FALSE))-T16/100000000))</f>
        <v>-6.2483816045243046</v>
      </c>
      <c r="DV16">
        <f>IF('Tablas auxiliares'!$C$7=1,AVERAGE(U16,AP16,BK16,CF16,DA16)+U16/10000,(-1)*(SUM(VLOOKUP(U16,'Tablas auxiliares'!$BG$2:$BH$28,2,FALSE),VLOOKUP(AP16,'Tablas auxiliares'!$BG$2:$BH$28,2,FALSE),VLOOKUP(BK16,'Tablas auxiliares'!$BG$2:$BH$28,2,FALSE),VLOOKUP(CF16,'Tablas auxiliares'!$BG$2:$BH$28,2,FALSE),VLOOKUP(DA16,'Tablas auxiliares'!$BG$2:$BH$28,2,FALSE))-U16/100000000))</f>
        <v>-11.83940575741201</v>
      </c>
      <c r="DW16">
        <f>IF('Tablas auxiliares'!$C$7=1,AVERAGE(V16,AQ16,BL16,CG16,DB16)+V16/10000,(-1)*(SUM(VLOOKUP(V16,'Tablas auxiliares'!$BG$2:$BH$28,2,FALSE),VLOOKUP(AQ16,'Tablas auxiliares'!$BG$2:$BH$28,2,FALSE),VLOOKUP(BL16,'Tablas auxiliares'!$BG$2:$BH$28,2,FALSE),VLOOKUP(CG16,'Tablas auxiliares'!$BG$2:$BH$28,2,FALSE),VLOOKUP(DB16,'Tablas auxiliares'!$BG$2:$BH$28,2,FALSE))-V16/100000000))</f>
        <v>-4.1657933191041447</v>
      </c>
      <c r="DX16">
        <f>RANK(DC16,DC3:DC20,1)</f>
        <v>15</v>
      </c>
      <c r="DY16">
        <f t="shared" ref="DY16:ER16" si="58">RANK(DD16,DD3:DD20,1)</f>
        <v>16</v>
      </c>
      <c r="DZ16">
        <f t="shared" si="58"/>
        <v>11</v>
      </c>
      <c r="EA16">
        <f t="shared" si="58"/>
        <v>15</v>
      </c>
      <c r="EB16">
        <f t="shared" si="58"/>
        <v>8</v>
      </c>
      <c r="EC16">
        <f t="shared" si="58"/>
        <v>15</v>
      </c>
      <c r="ED16">
        <f t="shared" si="58"/>
        <v>17</v>
      </c>
      <c r="EE16">
        <f t="shared" si="58"/>
        <v>14</v>
      </c>
      <c r="EF16">
        <f t="shared" si="58"/>
        <v>12</v>
      </c>
      <c r="EG16">
        <f t="shared" si="58"/>
        <v>16</v>
      </c>
      <c r="EH16">
        <f t="shared" si="58"/>
        <v>4</v>
      </c>
      <c r="EI16">
        <f t="shared" si="58"/>
        <v>13</v>
      </c>
      <c r="EJ16">
        <f t="shared" si="58"/>
        <v>7</v>
      </c>
      <c r="EK16">
        <f t="shared" si="58"/>
        <v>16</v>
      </c>
      <c r="EL16">
        <f t="shared" si="58"/>
        <v>16</v>
      </c>
      <c r="EM16">
        <f t="shared" si="58"/>
        <v>15</v>
      </c>
      <c r="EO16">
        <f t="shared" si="58"/>
        <v>14</v>
      </c>
      <c r="EP16">
        <f t="shared" si="58"/>
        <v>14</v>
      </c>
      <c r="EQ16">
        <f t="shared" si="58"/>
        <v>13</v>
      </c>
      <c r="ER16">
        <f t="shared" si="58"/>
        <v>17</v>
      </c>
      <c r="ES16">
        <f>VLOOKUP(DX16,'Tablas auxiliares'!$O$2:$Y$28,'Tablas auxiliares'!$C$4+1,FALSE)</f>
        <v>0</v>
      </c>
      <c r="ET16">
        <f>VLOOKUP(DY16,'Tablas auxiliares'!$O$2:$Y$28,'Tablas auxiliares'!$C$4+1,FALSE)</f>
        <v>0</v>
      </c>
      <c r="EU16">
        <f>VLOOKUP(DZ16,'Tablas auxiliares'!$O$2:$Y$28,'Tablas auxiliares'!$C$4+1,FALSE)</f>
        <v>0</v>
      </c>
      <c r="EV16">
        <f>VLOOKUP(EA16,'Tablas auxiliares'!$O$2:$Y$28,'Tablas auxiliares'!$C$4+1,FALSE)</f>
        <v>0</v>
      </c>
      <c r="EW16">
        <f>VLOOKUP(EB16,'Tablas auxiliares'!$O$2:$Y$28,'Tablas auxiliares'!$C$4+1,FALSE)</f>
        <v>3</v>
      </c>
      <c r="EX16">
        <f>VLOOKUP(EC16,'Tablas auxiliares'!$O$2:$Y$28,'Tablas auxiliares'!$C$4+1,FALSE)</f>
        <v>0</v>
      </c>
      <c r="EY16">
        <f>VLOOKUP(ED16,'Tablas auxiliares'!$O$2:$Y$28,'Tablas auxiliares'!$C$4+1,FALSE)</f>
        <v>0</v>
      </c>
      <c r="EZ16">
        <f>VLOOKUP(EE16,'Tablas auxiliares'!$O$2:$Y$28,'Tablas auxiliares'!$C$4+1,FALSE)</f>
        <v>0</v>
      </c>
      <c r="FA16">
        <f>VLOOKUP(EF16,'Tablas auxiliares'!$O$2:$Y$28,'Tablas auxiliares'!$C$4+1,FALSE)</f>
        <v>0</v>
      </c>
      <c r="FB16">
        <f>VLOOKUP(EG16,'Tablas auxiliares'!$O$2:$Y$28,'Tablas auxiliares'!$C$4+1,FALSE)</f>
        <v>0</v>
      </c>
      <c r="FC16">
        <f>VLOOKUP(EH16,'Tablas auxiliares'!$O$2:$Y$28,'Tablas auxiliares'!$C$4+1,FALSE)</f>
        <v>7</v>
      </c>
      <c r="FD16">
        <f>VLOOKUP(EI16,'Tablas auxiliares'!$O$2:$Y$28,'Tablas auxiliares'!$C$4+1,FALSE)</f>
        <v>0</v>
      </c>
      <c r="FE16">
        <f>VLOOKUP(EJ16,'Tablas auxiliares'!$O$2:$Y$28,'Tablas auxiliares'!$C$4+1,FALSE)</f>
        <v>4</v>
      </c>
      <c r="FF16">
        <f>VLOOKUP(EK16,'Tablas auxiliares'!$O$2:$Y$28,'Tablas auxiliares'!$C$4+1,FALSE)</f>
        <v>0</v>
      </c>
      <c r="FG16">
        <f>VLOOKUP(EL16,'Tablas auxiliares'!$O$2:$Y$28,'Tablas auxiliares'!$C$4+1,FALSE)</f>
        <v>0</v>
      </c>
      <c r="FH16">
        <f>VLOOKUP(EM16,'Tablas auxiliares'!$O$2:$Y$28,'Tablas auxiliares'!$C$4+1,FALSE)</f>
        <v>0</v>
      </c>
      <c r="FJ16">
        <f>VLOOKUP(EO16,'Tablas auxiliares'!$O$2:$Y$28,'Tablas auxiliares'!$C$4+1,FALSE)</f>
        <v>0</v>
      </c>
      <c r="FK16">
        <f>VLOOKUP(EP16,'Tablas auxiliares'!$O$2:$Y$28,'Tablas auxiliares'!$C$4+1,FALSE)</f>
        <v>0</v>
      </c>
      <c r="FL16">
        <f>VLOOKUP(EQ16,'Tablas auxiliares'!$O$2:$Y$28,'Tablas auxiliares'!$C$4+1,FALSE)</f>
        <v>0</v>
      </c>
      <c r="FM16">
        <f>VLOOKUP(ER16,'Tablas auxiliares'!$O$2:$Y$28,'Tablas auxiliares'!$C$4+1,FALSE)</f>
        <v>0</v>
      </c>
      <c r="FN16">
        <v>12</v>
      </c>
      <c r="FO16">
        <v>17</v>
      </c>
      <c r="FP16">
        <v>15</v>
      </c>
      <c r="FQ16">
        <v>11</v>
      </c>
      <c r="FR16">
        <v>13</v>
      </c>
      <c r="FS16">
        <v>5</v>
      </c>
      <c r="FT16">
        <v>12</v>
      </c>
      <c r="FU16">
        <v>9</v>
      </c>
      <c r="FV16">
        <v>1</v>
      </c>
      <c r="FW16">
        <v>8</v>
      </c>
      <c r="FX16">
        <v>3</v>
      </c>
      <c r="FY16">
        <v>3</v>
      </c>
      <c r="FZ16">
        <v>15</v>
      </c>
      <c r="GA16">
        <v>16</v>
      </c>
      <c r="GB16">
        <v>11</v>
      </c>
      <c r="GC16">
        <v>10</v>
      </c>
      <c r="GE16">
        <v>10</v>
      </c>
      <c r="GF16">
        <v>4</v>
      </c>
      <c r="GG16">
        <v>15</v>
      </c>
      <c r="GH16">
        <v>8</v>
      </c>
      <c r="GI16">
        <f>VLOOKUP(FN16,'Tablas auxiliares'!$O$2:$Y$28,_xlfn.SINGLE('Tablas auxiliares'!$C$4)+1,FALSE)</f>
        <v>0</v>
      </c>
      <c r="GJ16">
        <f>VLOOKUP(FO16,'Tablas auxiliares'!$O$2:$Y$28,_xlfn.SINGLE('Tablas auxiliares'!$C$4)+1,FALSE)</f>
        <v>0</v>
      </c>
      <c r="GK16">
        <f>VLOOKUP(FP16,'Tablas auxiliares'!$O$2:$Y$28,_xlfn.SINGLE('Tablas auxiliares'!$C$4)+1,FALSE)</f>
        <v>0</v>
      </c>
      <c r="GL16">
        <f>VLOOKUP(FQ16,'Tablas auxiliares'!$O$2:$Y$28,_xlfn.SINGLE('Tablas auxiliares'!$C$4)+1,FALSE)</f>
        <v>0</v>
      </c>
      <c r="GM16">
        <f>VLOOKUP(FR16,'Tablas auxiliares'!$O$2:$Y$28,_xlfn.SINGLE('Tablas auxiliares'!$C$4)+1,FALSE)</f>
        <v>0</v>
      </c>
      <c r="GN16">
        <f>VLOOKUP(FS16,'Tablas auxiliares'!$O$2:$Y$28,_xlfn.SINGLE('Tablas auxiliares'!$C$4)+1,FALSE)</f>
        <v>6</v>
      </c>
      <c r="GO16">
        <f>VLOOKUP(FT16,'Tablas auxiliares'!$O$2:$Y$28,_xlfn.SINGLE('Tablas auxiliares'!$C$4)+1,FALSE)</f>
        <v>0</v>
      </c>
      <c r="GP16">
        <f>VLOOKUP(FU16,'Tablas auxiliares'!$O$2:$Y$28,_xlfn.SINGLE('Tablas auxiliares'!$C$4)+1,FALSE)</f>
        <v>2</v>
      </c>
      <c r="GQ16">
        <f>VLOOKUP(FV16,'Tablas auxiliares'!$O$2:$Y$28,_xlfn.SINGLE('Tablas auxiliares'!$C$4)+1,FALSE)</f>
        <v>12</v>
      </c>
      <c r="GR16">
        <f>VLOOKUP(FW16,'Tablas auxiliares'!$O$2:$Y$28,_xlfn.SINGLE('Tablas auxiliares'!$C$4)+1,FALSE)</f>
        <v>3</v>
      </c>
      <c r="GS16">
        <f>VLOOKUP(FX16,'Tablas auxiliares'!$O$2:$Y$28,_xlfn.SINGLE('Tablas auxiliares'!$C$4)+1,FALSE)</f>
        <v>8</v>
      </c>
      <c r="GT16">
        <f>VLOOKUP(FY16,'Tablas auxiliares'!$O$2:$Y$28,_xlfn.SINGLE('Tablas auxiliares'!$C$4)+1,FALSE)</f>
        <v>8</v>
      </c>
      <c r="GU16">
        <f>VLOOKUP(FZ16,'Tablas auxiliares'!$O$2:$Y$28,_xlfn.SINGLE('Tablas auxiliares'!$C$4)+1,FALSE)</f>
        <v>0</v>
      </c>
      <c r="GV16">
        <f>VLOOKUP(GA16,'Tablas auxiliares'!$O$2:$Y$28,_xlfn.SINGLE('Tablas auxiliares'!$C$4)+1,FALSE)</f>
        <v>0</v>
      </c>
      <c r="GW16">
        <f>VLOOKUP(GB16,'Tablas auxiliares'!$O$2:$Y$28,_xlfn.SINGLE('Tablas auxiliares'!$C$4)+1,FALSE)</f>
        <v>0</v>
      </c>
      <c r="GX16">
        <f>VLOOKUP(GC16,'Tablas auxiliares'!$O$2:$Y$28,_xlfn.SINGLE('Tablas auxiliares'!$C$4)+1,FALSE)</f>
        <v>1</v>
      </c>
      <c r="GZ16">
        <f>VLOOKUP(GE16,'Tablas auxiliares'!$O$2:$Y$28,_xlfn.SINGLE('Tablas auxiliares'!$C$4)+1,FALSE)</f>
        <v>1</v>
      </c>
      <c r="HA16">
        <f>VLOOKUP(GF16,'Tablas auxiliares'!$O$2:$Y$28,_xlfn.SINGLE('Tablas auxiliares'!$C$4)+1,FALSE)</f>
        <v>7</v>
      </c>
      <c r="HB16">
        <f>VLOOKUP(GG16,'Tablas auxiliares'!$O$2:$Y$28,_xlfn.SINGLE('Tablas auxiliares'!$C$4)+1,FALSE)</f>
        <v>0</v>
      </c>
      <c r="HC16">
        <f>VLOOKUP(GH16,'Tablas auxiliares'!$O$2:$Y$28,_xlfn.SINGLE('Tablas auxiliares'!$C$4)+1,FALSE)</f>
        <v>3</v>
      </c>
      <c r="HD16">
        <f>IF('Tablas auxiliares'!$C$6&lt;&gt;2,SUM(ES16:FM16),0)+IF('Tablas auxiliares'!$C$6&lt;&gt;3,SUM(GI16:HC16),0)</f>
        <v>65</v>
      </c>
      <c r="HE16">
        <f t="shared" si="18"/>
        <v>13.512</v>
      </c>
      <c r="HF16">
        <f t="shared" ref="HF16:HF20" si="59">AVERAGE(DY16,FO16)+FO16/1000</f>
        <v>16.516999999999999</v>
      </c>
      <c r="HG16">
        <f t="shared" ref="HG16:HG20" si="60">AVERAGE(DZ16,FP16)+FP16/1000</f>
        <v>13.015000000000001</v>
      </c>
      <c r="HH16">
        <f t="shared" ref="HH16:HH20" si="61">AVERAGE(EA16,FQ16)+FQ16/1000</f>
        <v>13.010999999999999</v>
      </c>
      <c r="HI16">
        <f t="shared" ref="HI16:HI20" si="62">AVERAGE(EB16,FR16)+FR16/1000</f>
        <v>10.513</v>
      </c>
      <c r="HJ16">
        <f t="shared" ref="HJ16:HJ20" si="63">AVERAGE(EC16,FS16)+FS16/1000</f>
        <v>10.005000000000001</v>
      </c>
      <c r="HK16">
        <f t="shared" ref="HK16:HK20" si="64">AVERAGE(ED16,FT16)+FT16/1000</f>
        <v>14.512</v>
      </c>
      <c r="HL16">
        <f t="shared" ref="HL16:HL20" si="65">AVERAGE(EE16,FU16)+FU16/1000</f>
        <v>11.509</v>
      </c>
      <c r="HM16">
        <f t="shared" ref="HM16:HM20" si="66">AVERAGE(EF16,FV16)+FV16/1000</f>
        <v>6.5010000000000003</v>
      </c>
      <c r="HN16">
        <f t="shared" ref="HN16:HN20" si="67">AVERAGE(EG16,FW16)+FW16/1000</f>
        <v>12.007999999999999</v>
      </c>
      <c r="HO16">
        <f t="shared" ref="HO16:HO20" si="68">AVERAGE(EH16,FX16)+FX16/1000</f>
        <v>3.5030000000000001</v>
      </c>
      <c r="HP16">
        <f t="shared" ref="HP16:HP20" si="69">AVERAGE(EI16,FY16)+FY16/1000</f>
        <v>8.0030000000000001</v>
      </c>
      <c r="HQ16">
        <f t="shared" ref="HQ16:HQ20" si="70">AVERAGE(EJ16,FZ16)+FZ16/1000</f>
        <v>11.015000000000001</v>
      </c>
      <c r="HR16">
        <f t="shared" ref="HR16:HR20" si="71">AVERAGE(EK16,GA16)+GA16/1000</f>
        <v>16.015999999999998</v>
      </c>
      <c r="HS16">
        <f t="shared" ref="HS16:HS20" si="72">AVERAGE(EL16,GB16)+GB16/1000</f>
        <v>13.510999999999999</v>
      </c>
      <c r="HT16">
        <f t="shared" ref="HT16:HT20" si="73">AVERAGE(EM16,GC16)+GC16/1000</f>
        <v>12.51</v>
      </c>
      <c r="HV16">
        <f t="shared" si="52"/>
        <v>12.01</v>
      </c>
      <c r="HW16">
        <f t="shared" si="53"/>
        <v>9.0039999999999996</v>
      </c>
      <c r="HX16">
        <f t="shared" si="54"/>
        <v>14.015000000000001</v>
      </c>
      <c r="HY16">
        <f t="shared" si="55"/>
        <v>12.507999999999999</v>
      </c>
      <c r="HZ16">
        <f>RANK(HE16,HE3:HE20,1)</f>
        <v>15</v>
      </c>
      <c r="IA16">
        <f t="shared" ref="IA16:IT16" si="74">RANK(HF16,HF3:HF20,1)</f>
        <v>17</v>
      </c>
      <c r="IB16">
        <f t="shared" si="74"/>
        <v>13</v>
      </c>
      <c r="IC16">
        <f t="shared" si="74"/>
        <v>14</v>
      </c>
      <c r="ID16">
        <f t="shared" si="74"/>
        <v>13</v>
      </c>
      <c r="IE16">
        <f t="shared" si="74"/>
        <v>9</v>
      </c>
      <c r="IF16">
        <f t="shared" si="74"/>
        <v>15</v>
      </c>
      <c r="IG16">
        <f t="shared" si="74"/>
        <v>15</v>
      </c>
      <c r="IH16">
        <f t="shared" si="74"/>
        <v>5</v>
      </c>
      <c r="II16">
        <f t="shared" si="74"/>
        <v>11</v>
      </c>
      <c r="IJ16">
        <f t="shared" si="74"/>
        <v>2</v>
      </c>
      <c r="IK16">
        <f t="shared" si="74"/>
        <v>8</v>
      </c>
      <c r="IL16">
        <f t="shared" si="74"/>
        <v>13</v>
      </c>
      <c r="IM16">
        <f t="shared" si="74"/>
        <v>17</v>
      </c>
      <c r="IN16">
        <f t="shared" si="74"/>
        <v>14</v>
      </c>
      <c r="IO16">
        <f t="shared" si="74"/>
        <v>16</v>
      </c>
      <c r="IQ16">
        <f t="shared" si="74"/>
        <v>14</v>
      </c>
      <c r="IR16">
        <f t="shared" si="74"/>
        <v>9</v>
      </c>
      <c r="IS16">
        <f t="shared" si="74"/>
        <v>15</v>
      </c>
      <c r="IT16">
        <f t="shared" si="74"/>
        <v>13</v>
      </c>
      <c r="IU16">
        <f>VLOOKUP(HZ16,'Tablas auxiliares'!$O$2:$Y$28,_xlfn.SINGLE('Tablas auxiliares'!$C$4)+1,FALSE)</f>
        <v>0</v>
      </c>
      <c r="IV16">
        <f>VLOOKUP(IA16,'Tablas auxiliares'!$O$2:$Y$28,_xlfn.SINGLE('Tablas auxiliares'!$C$4)+1,FALSE)</f>
        <v>0</v>
      </c>
      <c r="IW16">
        <f>VLOOKUP(IB16,'Tablas auxiliares'!$O$2:$Y$28,_xlfn.SINGLE('Tablas auxiliares'!$C$4)+1,FALSE)</f>
        <v>0</v>
      </c>
      <c r="IX16">
        <f>VLOOKUP(IC16,'Tablas auxiliares'!$O$2:$Y$28,_xlfn.SINGLE('Tablas auxiliares'!$C$4)+1,FALSE)</f>
        <v>0</v>
      </c>
      <c r="IY16">
        <f>VLOOKUP(ID16,'Tablas auxiliares'!$O$2:$Y$28,_xlfn.SINGLE('Tablas auxiliares'!$C$4)+1,FALSE)</f>
        <v>0</v>
      </c>
      <c r="IZ16">
        <f>VLOOKUP(IE16,'Tablas auxiliares'!$O$2:$Y$28,_xlfn.SINGLE('Tablas auxiliares'!$C$4)+1,FALSE)</f>
        <v>2</v>
      </c>
      <c r="JA16">
        <f>VLOOKUP(IF16,'Tablas auxiliares'!$O$2:$Y$28,_xlfn.SINGLE('Tablas auxiliares'!$C$4)+1,FALSE)</f>
        <v>0</v>
      </c>
      <c r="JB16">
        <f>VLOOKUP(IG16,'Tablas auxiliares'!$O$2:$Y$28,_xlfn.SINGLE('Tablas auxiliares'!$C$4)+1,FALSE)</f>
        <v>0</v>
      </c>
      <c r="JC16">
        <f>VLOOKUP(IH16,'Tablas auxiliares'!$O$2:$Y$28,_xlfn.SINGLE('Tablas auxiliares'!$C$4)+1,FALSE)</f>
        <v>6</v>
      </c>
      <c r="JD16">
        <f>VLOOKUP(II16,'Tablas auxiliares'!$O$2:$Y$28,_xlfn.SINGLE('Tablas auxiliares'!$C$4)+1,FALSE)</f>
        <v>0</v>
      </c>
      <c r="JE16">
        <f>VLOOKUP(IJ16,'Tablas auxiliares'!$O$2:$Y$28,_xlfn.SINGLE('Tablas auxiliares'!$C$4)+1,FALSE)</f>
        <v>10</v>
      </c>
      <c r="JF16">
        <f>VLOOKUP(IK16,'Tablas auxiliares'!$O$2:$Y$28,_xlfn.SINGLE('Tablas auxiliares'!$C$4)+1,FALSE)</f>
        <v>3</v>
      </c>
      <c r="JG16">
        <f>VLOOKUP(IL16,'Tablas auxiliares'!$O$2:$Y$28,_xlfn.SINGLE('Tablas auxiliares'!$C$4)+1,FALSE)</f>
        <v>0</v>
      </c>
      <c r="JH16">
        <f>VLOOKUP(IM16,'Tablas auxiliares'!$O$2:$Y$28,_xlfn.SINGLE('Tablas auxiliares'!$C$4)+1,FALSE)</f>
        <v>0</v>
      </c>
      <c r="JI16">
        <f>VLOOKUP(IN16,'Tablas auxiliares'!$O$2:$Y$28,_xlfn.SINGLE('Tablas auxiliares'!$C$4)+1,FALSE)</f>
        <v>0</v>
      </c>
      <c r="JJ16">
        <f>VLOOKUP(IO16,'Tablas auxiliares'!$O$2:$Y$28,_xlfn.SINGLE('Tablas auxiliares'!$C$4)+1,FALSE)</f>
        <v>0</v>
      </c>
      <c r="JL16">
        <f>VLOOKUP(IQ16,'Tablas auxiliares'!$O$2:$Y$28,_xlfn.SINGLE('Tablas auxiliares'!$C$4)+1,FALSE)</f>
        <v>0</v>
      </c>
      <c r="JM16">
        <f>VLOOKUP(IR16,'Tablas auxiliares'!$O$2:$Y$28,_xlfn.SINGLE('Tablas auxiliares'!$C$4)+1,FALSE)</f>
        <v>2</v>
      </c>
      <c r="JN16">
        <f>VLOOKUP(IS16,'Tablas auxiliares'!$O$2:$Y$28,_xlfn.SINGLE('Tablas auxiliares'!$C$4)+1,FALSE)</f>
        <v>0</v>
      </c>
      <c r="JO16">
        <f>VLOOKUP(IT16,'Tablas auxiliares'!$O$2:$Y$28,_xlfn.SINGLE('Tablas auxiliares'!$C$4)+1,FALSE)</f>
        <v>0</v>
      </c>
      <c r="JP16">
        <f t="shared" si="10"/>
        <v>23</v>
      </c>
      <c r="JQ16">
        <v>0</v>
      </c>
      <c r="JR16">
        <v>0</v>
      </c>
      <c r="JS16">
        <v>0</v>
      </c>
      <c r="JT16">
        <v>0</v>
      </c>
      <c r="JU16">
        <v>3</v>
      </c>
      <c r="JV16">
        <v>0</v>
      </c>
      <c r="JW16">
        <v>0</v>
      </c>
      <c r="JX16">
        <v>0</v>
      </c>
      <c r="JY16">
        <v>0</v>
      </c>
      <c r="JZ16">
        <v>0</v>
      </c>
      <c r="KA16">
        <v>7</v>
      </c>
      <c r="KB16">
        <v>0</v>
      </c>
      <c r="KC16">
        <v>3</v>
      </c>
      <c r="KD16">
        <v>0</v>
      </c>
      <c r="KE16">
        <v>0</v>
      </c>
      <c r="KF16">
        <v>0</v>
      </c>
      <c r="KH16">
        <v>0</v>
      </c>
      <c r="KI16">
        <v>0</v>
      </c>
      <c r="KJ16">
        <v>0</v>
      </c>
      <c r="KK16">
        <v>0</v>
      </c>
      <c r="KL16">
        <v>0</v>
      </c>
      <c r="KM16">
        <v>0</v>
      </c>
      <c r="KN16">
        <v>0</v>
      </c>
      <c r="KO16">
        <v>0</v>
      </c>
      <c r="KP16">
        <v>0</v>
      </c>
      <c r="KQ16">
        <v>6</v>
      </c>
      <c r="KR16">
        <v>0</v>
      </c>
      <c r="KS16">
        <v>2</v>
      </c>
      <c r="KT16">
        <v>12</v>
      </c>
      <c r="KU16">
        <v>3</v>
      </c>
      <c r="KV16">
        <v>8</v>
      </c>
      <c r="KW16">
        <v>8</v>
      </c>
      <c r="KX16">
        <v>0</v>
      </c>
      <c r="KY16">
        <v>0</v>
      </c>
      <c r="KZ16">
        <v>0</v>
      </c>
      <c r="LA16">
        <v>1</v>
      </c>
      <c r="LC16">
        <v>1</v>
      </c>
      <c r="LD16">
        <v>7</v>
      </c>
      <c r="LE16">
        <v>0</v>
      </c>
      <c r="LF16">
        <v>3</v>
      </c>
      <c r="LG16">
        <f t="shared" si="11"/>
        <v>0</v>
      </c>
      <c r="LH16">
        <f t="shared" si="3"/>
        <v>0</v>
      </c>
      <c r="LI16">
        <f t="shared" si="3"/>
        <v>0</v>
      </c>
      <c r="LJ16">
        <f t="shared" si="3"/>
        <v>0</v>
      </c>
      <c r="LK16">
        <f t="shared" si="3"/>
        <v>3</v>
      </c>
      <c r="LL16">
        <f t="shared" si="3"/>
        <v>6.0060000000000002</v>
      </c>
      <c r="LM16">
        <f t="shared" si="3"/>
        <v>0</v>
      </c>
      <c r="LN16">
        <f t="shared" si="3"/>
        <v>2.0019999999999998</v>
      </c>
      <c r="LO16">
        <f t="shared" si="3"/>
        <v>12.012</v>
      </c>
      <c r="LP16">
        <f t="shared" si="3"/>
        <v>3.0030000000000001</v>
      </c>
      <c r="LQ16">
        <f t="shared" si="3"/>
        <v>15.007999999999999</v>
      </c>
      <c r="LR16">
        <f t="shared" si="3"/>
        <v>8.0079999999999991</v>
      </c>
      <c r="LS16">
        <f t="shared" si="3"/>
        <v>3</v>
      </c>
      <c r="LT16">
        <f t="shared" si="3"/>
        <v>0</v>
      </c>
      <c r="LU16">
        <f t="shared" si="3"/>
        <v>0</v>
      </c>
      <c r="LV16">
        <f t="shared" si="3"/>
        <v>1.0009999999999999</v>
      </c>
      <c r="LW16">
        <f t="shared" si="3"/>
        <v>0</v>
      </c>
      <c r="LX16">
        <f t="shared" si="4"/>
        <v>1.0009999999999999</v>
      </c>
      <c r="LY16">
        <f t="shared" si="4"/>
        <v>7.0069999999999997</v>
      </c>
      <c r="LZ16">
        <f t="shared" si="4"/>
        <v>0</v>
      </c>
      <c r="MA16">
        <f t="shared" si="4"/>
        <v>3.0030000000000001</v>
      </c>
      <c r="MB16">
        <f t="shared" ref="MB16:MV16" si="75">RANK(LG16,LG3:LG20,0)</f>
        <v>14</v>
      </c>
      <c r="MC16">
        <f t="shared" si="75"/>
        <v>12</v>
      </c>
      <c r="MD16">
        <f t="shared" si="75"/>
        <v>12</v>
      </c>
      <c r="ME16">
        <f t="shared" si="75"/>
        <v>14</v>
      </c>
      <c r="MF16">
        <f t="shared" si="75"/>
        <v>14</v>
      </c>
      <c r="MG16">
        <f t="shared" si="75"/>
        <v>9</v>
      </c>
      <c r="MH16">
        <f t="shared" si="75"/>
        <v>14</v>
      </c>
      <c r="MI16">
        <f t="shared" si="75"/>
        <v>14</v>
      </c>
      <c r="MJ16">
        <f t="shared" si="75"/>
        <v>4</v>
      </c>
      <c r="MK16">
        <f t="shared" si="75"/>
        <v>10</v>
      </c>
      <c r="ML16">
        <f t="shared" si="75"/>
        <v>2</v>
      </c>
      <c r="MM16">
        <f t="shared" si="75"/>
        <v>7</v>
      </c>
      <c r="MN16">
        <f t="shared" si="75"/>
        <v>11</v>
      </c>
      <c r="MO16">
        <f t="shared" si="75"/>
        <v>13</v>
      </c>
      <c r="MP16">
        <f t="shared" si="75"/>
        <v>13</v>
      </c>
      <c r="MQ16">
        <f t="shared" si="75"/>
        <v>14</v>
      </c>
      <c r="MR16">
        <f t="shared" si="75"/>
        <v>14</v>
      </c>
      <c r="MS16">
        <f t="shared" si="75"/>
        <v>13</v>
      </c>
      <c r="MT16">
        <f t="shared" si="75"/>
        <v>9</v>
      </c>
      <c r="MU16">
        <f t="shared" si="75"/>
        <v>14</v>
      </c>
      <c r="MV16">
        <f t="shared" si="75"/>
        <v>11</v>
      </c>
      <c r="MW16">
        <f>VLOOKUP(MB16,'Tablas auxiliares'!$O$2:$P$28,2,FALSE)</f>
        <v>0</v>
      </c>
      <c r="MX16">
        <f>VLOOKUP(MC16,'Tablas auxiliares'!$O$2:$P$28,2,FALSE)</f>
        <v>0</v>
      </c>
      <c r="MY16">
        <f>VLOOKUP(MD16,'Tablas auxiliares'!$O$2:$P$28,2,FALSE)</f>
        <v>0</v>
      </c>
      <c r="MZ16">
        <f>VLOOKUP(ME16,'Tablas auxiliares'!$O$2:$P$28,2,FALSE)</f>
        <v>0</v>
      </c>
      <c r="NA16">
        <f>VLOOKUP(MF16,'Tablas auxiliares'!$O$2:$P$28,2,FALSE)</f>
        <v>0</v>
      </c>
      <c r="NB16">
        <f>VLOOKUP(MG16,'Tablas auxiliares'!$O$2:$P$28,2,FALSE)</f>
        <v>2</v>
      </c>
      <c r="NC16">
        <f>VLOOKUP(MH16,'Tablas auxiliares'!$O$2:$P$28,2,FALSE)</f>
        <v>0</v>
      </c>
      <c r="ND16">
        <f>VLOOKUP(MI16,'Tablas auxiliares'!$O$2:$P$28,2,FALSE)</f>
        <v>0</v>
      </c>
      <c r="NE16">
        <f>VLOOKUP(MJ16,'Tablas auxiliares'!$O$2:$P$28,2,FALSE)</f>
        <v>7</v>
      </c>
      <c r="NF16">
        <f>VLOOKUP(MK16,'Tablas auxiliares'!$O$2:$P$28,2,FALSE)</f>
        <v>1</v>
      </c>
      <c r="NG16">
        <f>VLOOKUP(ML16,'Tablas auxiliares'!$O$2:$P$28,2,FALSE)</f>
        <v>10</v>
      </c>
      <c r="NH16">
        <f>VLOOKUP(MM16,'Tablas auxiliares'!$O$2:$P$28,2,FALSE)</f>
        <v>4</v>
      </c>
      <c r="NI16">
        <f>VLOOKUP(MN16,'Tablas auxiliares'!$O$2:$P$28,2,FALSE)</f>
        <v>0</v>
      </c>
      <c r="NJ16">
        <f>VLOOKUP(MO16,'Tablas auxiliares'!$O$2:$P$28,2,FALSE)</f>
        <v>0</v>
      </c>
      <c r="NK16">
        <f>VLOOKUP(MP16,'Tablas auxiliares'!$O$2:$P$28,2,FALSE)</f>
        <v>0</v>
      </c>
      <c r="NL16">
        <f>VLOOKUP(MQ16,'Tablas auxiliares'!$O$2:$P$28,2,FALSE)</f>
        <v>0</v>
      </c>
      <c r="NM16">
        <f>VLOOKUP(MR16,'Tablas auxiliares'!$O$2:$P$28,2,FALSE)</f>
        <v>0</v>
      </c>
      <c r="NN16">
        <f>VLOOKUP(MS16,'Tablas auxiliares'!$O$2:$P$28,2,FALSE)</f>
        <v>0</v>
      </c>
      <c r="NO16">
        <f>VLOOKUP(MT16,'Tablas auxiliares'!$O$2:$P$28,2,FALSE)</f>
        <v>2</v>
      </c>
      <c r="NP16">
        <f>VLOOKUP(MU16,'Tablas auxiliares'!$O$2:$P$28,2,FALSE)</f>
        <v>0</v>
      </c>
      <c r="NQ16">
        <f>VLOOKUP(MV16,'Tablas auxiliares'!$O$2:$P$28,2,FALSE)</f>
        <v>0</v>
      </c>
      <c r="NR16">
        <f t="shared" si="13"/>
        <v>26</v>
      </c>
      <c r="NT16">
        <f t="shared" si="14"/>
        <v>26.001200000000001</v>
      </c>
      <c r="NU16">
        <f t="shared" si="15"/>
        <v>23.001200000000001</v>
      </c>
      <c r="NV16">
        <f t="shared" si="16"/>
        <v>65.001199999999997</v>
      </c>
      <c r="NW16">
        <f>IF('Tablas auxiliares'!$C$3=1,NT16,IF('Tablas auxiliares'!$C$3=2,NU16,NV16))</f>
        <v>65.001199999999997</v>
      </c>
      <c r="NX16" t="s">
        <v>28</v>
      </c>
      <c r="NZ16">
        <v>14</v>
      </c>
      <c r="OA16">
        <f t="shared" si="6"/>
        <v>81.001400000000004</v>
      </c>
      <c r="OB16" t="str">
        <f t="shared" si="7"/>
        <v>Polonia</v>
      </c>
    </row>
    <row r="17" spans="1:392" x14ac:dyDescent="0.25">
      <c r="A17" t="s">
        <v>14</v>
      </c>
      <c r="B17">
        <v>9</v>
      </c>
      <c r="C17">
        <v>17</v>
      </c>
      <c r="D17">
        <v>17</v>
      </c>
      <c r="E17">
        <v>15</v>
      </c>
      <c r="F17">
        <v>11</v>
      </c>
      <c r="G17">
        <v>12</v>
      </c>
      <c r="H17">
        <v>10</v>
      </c>
      <c r="I17">
        <v>5</v>
      </c>
      <c r="J17">
        <v>15</v>
      </c>
      <c r="K17">
        <v>13</v>
      </c>
      <c r="L17">
        <v>12</v>
      </c>
      <c r="M17">
        <v>17</v>
      </c>
      <c r="N17">
        <v>14</v>
      </c>
      <c r="O17">
        <v>12</v>
      </c>
      <c r="P17">
        <v>10</v>
      </c>
      <c r="Q17">
        <v>5</v>
      </c>
      <c r="R17">
        <v>7</v>
      </c>
      <c r="T17">
        <v>16</v>
      </c>
      <c r="U17">
        <v>16</v>
      </c>
      <c r="V17">
        <v>13</v>
      </c>
      <c r="W17">
        <v>17</v>
      </c>
      <c r="X17">
        <v>16</v>
      </c>
      <c r="Y17">
        <v>17</v>
      </c>
      <c r="Z17">
        <v>11</v>
      </c>
      <c r="AA17">
        <v>9</v>
      </c>
      <c r="AB17">
        <v>16</v>
      </c>
      <c r="AC17">
        <v>17</v>
      </c>
      <c r="AD17">
        <v>6</v>
      </c>
      <c r="AE17">
        <v>11</v>
      </c>
      <c r="AF17">
        <v>7</v>
      </c>
      <c r="AG17">
        <v>12</v>
      </c>
      <c r="AH17">
        <v>17</v>
      </c>
      <c r="AI17">
        <v>9</v>
      </c>
      <c r="AJ17">
        <v>13</v>
      </c>
      <c r="AK17">
        <v>17</v>
      </c>
      <c r="AL17">
        <v>8</v>
      </c>
      <c r="AM17">
        <v>13</v>
      </c>
      <c r="AO17">
        <v>17</v>
      </c>
      <c r="AP17">
        <v>17</v>
      </c>
      <c r="AQ17">
        <v>10</v>
      </c>
      <c r="AR17">
        <v>18</v>
      </c>
      <c r="AS17">
        <v>10</v>
      </c>
      <c r="AT17">
        <v>8</v>
      </c>
      <c r="AU17">
        <v>15</v>
      </c>
      <c r="AV17">
        <v>18</v>
      </c>
      <c r="AW17">
        <v>15</v>
      </c>
      <c r="AX17">
        <v>15</v>
      </c>
      <c r="AY17">
        <v>9</v>
      </c>
      <c r="AZ17">
        <v>14</v>
      </c>
      <c r="BA17">
        <v>10</v>
      </c>
      <c r="BB17">
        <v>17</v>
      </c>
      <c r="BC17">
        <v>6</v>
      </c>
      <c r="BD17">
        <v>12</v>
      </c>
      <c r="BE17">
        <v>16</v>
      </c>
      <c r="BF17">
        <v>7</v>
      </c>
      <c r="BG17">
        <v>4</v>
      </c>
      <c r="BH17">
        <v>8</v>
      </c>
      <c r="BJ17">
        <v>17</v>
      </c>
      <c r="BK17">
        <v>14</v>
      </c>
      <c r="BL17">
        <v>11</v>
      </c>
      <c r="BM17">
        <v>18</v>
      </c>
      <c r="BN17">
        <v>16</v>
      </c>
      <c r="BO17">
        <v>17</v>
      </c>
      <c r="BP17">
        <v>16</v>
      </c>
      <c r="BQ17">
        <v>14</v>
      </c>
      <c r="BR17">
        <v>15</v>
      </c>
      <c r="BS17">
        <v>9</v>
      </c>
      <c r="BT17">
        <v>3</v>
      </c>
      <c r="BU17">
        <v>17</v>
      </c>
      <c r="BV17">
        <v>5</v>
      </c>
      <c r="BW17">
        <v>17</v>
      </c>
      <c r="BX17">
        <v>12</v>
      </c>
      <c r="BY17">
        <v>15</v>
      </c>
      <c r="BZ17">
        <v>11</v>
      </c>
      <c r="CA17">
        <v>14</v>
      </c>
      <c r="CB17">
        <v>7</v>
      </c>
      <c r="CC17">
        <v>15</v>
      </c>
      <c r="CE17">
        <v>17</v>
      </c>
      <c r="CF17">
        <v>17</v>
      </c>
      <c r="CG17">
        <v>17</v>
      </c>
      <c r="CH17">
        <v>17</v>
      </c>
      <c r="CI17">
        <v>7</v>
      </c>
      <c r="CJ17">
        <v>11</v>
      </c>
      <c r="CK17">
        <v>16</v>
      </c>
      <c r="CL17">
        <v>7</v>
      </c>
      <c r="CM17">
        <v>16</v>
      </c>
      <c r="CN17">
        <v>10</v>
      </c>
      <c r="CO17">
        <v>11</v>
      </c>
      <c r="CP17">
        <v>15</v>
      </c>
      <c r="CQ17">
        <v>7</v>
      </c>
      <c r="CR17">
        <v>17</v>
      </c>
      <c r="CS17">
        <v>11</v>
      </c>
      <c r="CT17">
        <v>15</v>
      </c>
      <c r="CU17">
        <v>14</v>
      </c>
      <c r="CV17">
        <v>17</v>
      </c>
      <c r="CW17">
        <v>4</v>
      </c>
      <c r="CX17">
        <v>9</v>
      </c>
      <c r="CZ17">
        <v>15</v>
      </c>
      <c r="DA17">
        <v>17</v>
      </c>
      <c r="DB17">
        <v>14</v>
      </c>
      <c r="DC17">
        <f>IF('Tablas auxiliares'!$C$7=1,AVERAGE(B17,W17,AR17,BM17,CH17)+B17/10000,(-1)*(SUM(VLOOKUP(B17,'Tablas auxiliares'!$BG$2:$BH$28,2,FALSE),VLOOKUP(W17,'Tablas auxiliares'!$BG$2:$BH$28,2,FALSE),VLOOKUP(AR17,'Tablas auxiliares'!$BG$2:$BH$28,2,FALSE),VLOOKUP(BM17,'Tablas auxiliares'!$BG$2:$BH$28,2,FALSE),VLOOKUP(CH17,'Tablas auxiliares'!$BG$2:$BH$28,2,FALSE))-B17/100000000))</f>
        <v>-4.7219598722089069</v>
      </c>
      <c r="DD17">
        <f>IF('Tablas auxiliares'!$C$7=1,AVERAGE(C17,X17,AS17,BN17,CI17)+C17/10000,(-1)*(SUM(VLOOKUP(C17,'Tablas auxiliares'!$BG$2:$BH$28,2,FALSE),VLOOKUP(X17,'Tablas auxiliares'!$BG$2:$BH$28,2,FALSE),VLOOKUP(AS17,'Tablas auxiliares'!$BG$2:$BH$28,2,FALSE),VLOOKUP(BN17,'Tablas auxiliares'!$BG$2:$BH$28,2,FALSE),VLOOKUP(CI17,'Tablas auxiliares'!$BG$2:$BH$28,2,FALSE))-C17/100000000))</f>
        <v>-7.9704999781276147</v>
      </c>
      <c r="DE17">
        <f>IF('Tablas auxiliares'!$C$7=1,AVERAGE(D17,Y17,AT17,BO17,CJ17)+D17/10000,(-1)*(SUM(VLOOKUP(D17,'Tablas auxiliares'!$BG$2:$BH$28,2,FALSE),VLOOKUP(Y17,'Tablas auxiliares'!$BG$2:$BH$28,2,FALSE),VLOOKUP(AT17,'Tablas auxiliares'!$BG$2:$BH$28,2,FALSE),VLOOKUP(BO17,'Tablas auxiliares'!$BG$2:$BH$28,2,FALSE),VLOOKUP(CJ17,'Tablas auxiliares'!$BG$2:$BH$28,2,FALSE))-D17/100000000))</f>
        <v>-6.6906064180606499</v>
      </c>
      <c r="DF17">
        <f>IF('Tablas auxiliares'!$C$7=1,AVERAGE(E17,Z17,AU17,BP17,CK17)+E17/10000,(-1)*(SUM(VLOOKUP(E17,'Tablas auxiliares'!$BG$2:$BH$28,2,FALSE),VLOOKUP(Z17,'Tablas auxiliares'!$BG$2:$BH$28,2,FALSE),VLOOKUP(AU17,'Tablas auxiliares'!$BG$2:$BH$28,2,FALSE),VLOOKUP(BP17,'Tablas auxiliares'!$BG$2:$BH$28,2,FALSE),VLOOKUP(CK17,'Tablas auxiliares'!$BG$2:$BH$28,2,FALSE))-E17/100000000))</f>
        <v>-4.8618443035394723</v>
      </c>
      <c r="DG17">
        <f>IF('Tablas auxiliares'!$C$7=1,AVERAGE(F17,AA17,AV17,BQ17,CL17)+F17/10000,(-1)*(SUM(VLOOKUP(F17,'Tablas auxiliares'!$BG$2:$BH$28,2,FALSE),VLOOKUP(AA17,'Tablas auxiliares'!$BG$2:$BH$28,2,FALSE),VLOOKUP(AV17,'Tablas auxiliares'!$BG$2:$BH$28,2,FALSE),VLOOKUP(BQ17,'Tablas auxiliares'!$BG$2:$BH$28,2,FALSE),VLOOKUP(CL17,'Tablas auxiliares'!$BG$2:$BH$28,2,FALSE))-F17/100000000))</f>
        <v>-9.7469025193734051</v>
      </c>
      <c r="DH17">
        <f>IF('Tablas auxiliares'!$C$7=1,AVERAGE(G17,AB17,AW17,BR17,CM17)+G17/10000,(-1)*(SUM(VLOOKUP(G17,'Tablas auxiliares'!$BG$2:$BH$28,2,FALSE),VLOOKUP(AB17,'Tablas auxiliares'!$BG$2:$BH$28,2,FALSE),VLOOKUP(AW17,'Tablas auxiliares'!$BG$2:$BH$28,2,FALSE),VLOOKUP(BR17,'Tablas auxiliares'!$BG$2:$BH$28,2,FALSE),VLOOKUP(CM17,'Tablas auxiliares'!$BG$2:$BH$28,2,FALSE))-G17/100000000))</f>
        <v>-4.5512665326773094</v>
      </c>
      <c r="DI17">
        <f>IF('Tablas auxiliares'!$C$7=1,AVERAGE(H17,AC17,AX17,BS17,CN17)+H17/10000,(-1)*(SUM(VLOOKUP(H17,'Tablas auxiliares'!$BG$2:$BH$28,2,FALSE),VLOOKUP(AC17,'Tablas auxiliares'!$BG$2:$BH$28,2,FALSE),VLOOKUP(AX17,'Tablas auxiliares'!$BG$2:$BH$28,2,FALSE),VLOOKUP(BS17,'Tablas auxiliares'!$BG$2:$BH$28,2,FALSE),VLOOKUP(CN17,'Tablas auxiliares'!$BG$2:$BH$28,2,FALSE))-H17/100000000))</f>
        <v>-8.3787189011037526</v>
      </c>
      <c r="DJ17">
        <f>IF('Tablas auxiliares'!$C$7=1,AVERAGE(I17,AD17,AY17,BT17,CO17)+I17/10000,(-1)*(SUM(VLOOKUP(I17,'Tablas auxiliares'!$BG$2:$BH$28,2,FALSE),VLOOKUP(AD17,'Tablas auxiliares'!$BG$2:$BH$28,2,FALSE),VLOOKUP(AY17,'Tablas auxiliares'!$BG$2:$BH$28,2,FALSE),VLOOKUP(BT17,'Tablas auxiliares'!$BG$2:$BH$28,2,FALSE),VLOOKUP(CO17,'Tablas auxiliares'!$BG$2:$BH$28,2,FALSE))-I17/100000000))</f>
        <v>-22.878592340219392</v>
      </c>
      <c r="DK17">
        <f>IF('Tablas auxiliares'!$C$7=1,AVERAGE(J17,AE17,AZ17,BU17,CP17)+J17/10000,(-1)*(SUM(VLOOKUP(J17,'Tablas auxiliares'!$BG$2:$BH$28,2,FALSE),VLOOKUP(AE17,'Tablas auxiliares'!$BG$2:$BH$28,2,FALSE),VLOOKUP(AZ17,'Tablas auxiliares'!$BG$2:$BH$28,2,FALSE),VLOOKUP(BU17,'Tablas auxiliares'!$BG$2:$BH$28,2,FALSE),VLOOKUP(CP17,'Tablas auxiliares'!$BG$2:$BH$28,2,FALSE))-J17/100000000))</f>
        <v>-5.0626175844925054</v>
      </c>
      <c r="DL17">
        <f>IF('Tablas auxiliares'!$C$7=1,AVERAGE(K17,AF17,BA17,BV17,CQ17)+K17/10000,(-1)*(SUM(VLOOKUP(K17,'Tablas auxiliares'!$BG$2:$BH$28,2,FALSE),VLOOKUP(AF17,'Tablas auxiliares'!$BG$2:$BH$28,2,FALSE),VLOOKUP(BA17,'Tablas auxiliares'!$BG$2:$BH$28,2,FALSE),VLOOKUP(BV17,'Tablas auxiliares'!$BG$2:$BH$28,2,FALSE),VLOOKUP(CQ17,'Tablas auxiliares'!$BG$2:$BH$28,2,FALSE))-K17/100000000))</f>
        <v>-16.685453509702118</v>
      </c>
      <c r="DM17">
        <f>IF('Tablas auxiliares'!$C$7=1,AVERAGE(L17,AG17,BB17,BW17,CR17)+L17/10000,(-1)*(SUM(VLOOKUP(L17,'Tablas auxiliares'!$BG$2:$BH$28,2,FALSE),VLOOKUP(AG17,'Tablas auxiliares'!$BG$2:$BH$28,2,FALSE),VLOOKUP(BB17,'Tablas auxiliares'!$BG$2:$BH$28,2,FALSE),VLOOKUP(BW17,'Tablas auxiliares'!$BG$2:$BH$28,2,FALSE),VLOOKUP(CR17,'Tablas auxiliares'!$BG$2:$BH$28,2,FALSE))-L17/100000000))</f>
        <v>-4.6905471614100573</v>
      </c>
      <c r="DN17">
        <f>IF('Tablas auxiliares'!$C$7=1,AVERAGE(M17,AH17,BC17,BX17,CS17)+M17/10000,(-1)*(SUM(VLOOKUP(M17,'Tablas auxiliares'!$BG$2:$BH$28,2,FALSE),VLOOKUP(AH17,'Tablas auxiliares'!$BG$2:$BH$28,2,FALSE),VLOOKUP(BC17,'Tablas auxiliares'!$BG$2:$BH$28,2,FALSE),VLOOKUP(BX17,'Tablas auxiliares'!$BG$2:$BH$28,2,FALSE),VLOOKUP(CS17,'Tablas auxiliares'!$BG$2:$BH$28,2,FALSE))-M17/100000000))</f>
        <v>-9.0679985197958537</v>
      </c>
      <c r="DO17">
        <f>IF('Tablas auxiliares'!$C$7=1,AVERAGE(N17,AI17,BD17,BY17,CT17)+N17/10000,(-1)*(SUM(VLOOKUP(N17,'Tablas auxiliares'!$BG$2:$BH$28,2,FALSE),VLOOKUP(AI17,'Tablas auxiliares'!$BG$2:$BH$28,2,FALSE),VLOOKUP(BD17,'Tablas auxiliares'!$BG$2:$BH$28,2,FALSE),VLOOKUP(BY17,'Tablas auxiliares'!$BG$2:$BH$28,2,FALSE),VLOOKUP(CT17,'Tablas auxiliares'!$BG$2:$BH$28,2,FALSE))-N17/100000000))</f>
        <v>-6.8025637631265399</v>
      </c>
      <c r="DP17">
        <f>IF('Tablas auxiliares'!$C$7=1,AVERAGE(O17,AJ17,BE17,BZ17,CU17)+O17/10000,(-1)*(SUM(VLOOKUP(O17,'Tablas auxiliares'!$BG$2:$BH$28,2,FALSE),VLOOKUP(AJ17,'Tablas auxiliares'!$BG$2:$BH$28,2,FALSE),VLOOKUP(BE17,'Tablas auxiliares'!$BG$2:$BH$28,2,FALSE),VLOOKUP(BZ17,'Tablas auxiliares'!$BG$2:$BH$28,2,FALSE),VLOOKUP(CU17,'Tablas auxiliares'!$BG$2:$BH$28,2,FALSE))-O17/100000000))</f>
        <v>-6.2156295795843652</v>
      </c>
      <c r="DQ17">
        <f>IF('Tablas auxiliares'!$C$7=1,AVERAGE(P17,AK17,BF17,CA17,CV17)+P17/10000,(-1)*(SUM(VLOOKUP(P17,'Tablas auxiliares'!$BG$2:$BH$28,2,FALSE),VLOOKUP(AK17,'Tablas auxiliares'!$BG$2:$BH$28,2,FALSE),VLOOKUP(BF17,'Tablas auxiliares'!$BG$2:$BH$28,2,FALSE),VLOOKUP(CA17,'Tablas auxiliares'!$BG$2:$BH$28,2,FALSE),VLOOKUP(CV17,'Tablas auxiliares'!$BG$2:$BH$28,2,FALSE))-P17/100000000))</f>
        <v>-8.1712733290806483</v>
      </c>
      <c r="DR17">
        <f>IF('Tablas auxiliares'!$C$7=1,AVERAGE(Q17,AL17,BG17,CB17,CW17)+Q17/10000,(-1)*(SUM(VLOOKUP(Q17,'Tablas auxiliares'!$BG$2:$BH$28,2,FALSE),VLOOKUP(AL17,'Tablas auxiliares'!$BG$2:$BH$28,2,FALSE),VLOOKUP(BG17,'Tablas auxiliares'!$BG$2:$BH$28,2,FALSE),VLOOKUP(CB17,'Tablas auxiliares'!$BG$2:$BH$28,2,FALSE),VLOOKUP(CW17,'Tablas auxiliares'!$BG$2:$BH$28,2,FALSE))-Q17/100000000))</f>
        <v>-26.196163000301336</v>
      </c>
      <c r="DS17">
        <f>IF('Tablas auxiliares'!$C$7=1,AVERAGE(R17,AM17,BH17,CC17,CX17)+R17/10000,(-1)*(SUM(VLOOKUP(R17,'Tablas auxiliares'!$BG$2:$BH$28,2,FALSE),VLOOKUP(AM17,'Tablas auxiliares'!$BG$2:$BH$28,2,FALSE),VLOOKUP(BH17,'Tablas auxiliares'!$BG$2:$BH$28,2,FALSE),VLOOKUP(CC17,'Tablas auxiliares'!$BG$2:$BH$28,2,FALSE),VLOOKUP(CX17,'Tablas auxiliares'!$BG$2:$BH$28,2,FALSE))-R17/100000000))</f>
        <v>-11.702887112342422</v>
      </c>
      <c r="DU17">
        <f>IF('Tablas auxiliares'!$C$7=1,AVERAGE(T17,AO17,BJ17,CE17,CZ17)+T17/10000,(-1)*(SUM(VLOOKUP(T17,'Tablas auxiliares'!$BG$2:$BH$28,2,FALSE),VLOOKUP(AO17,'Tablas auxiliares'!$BG$2:$BH$28,2,FALSE),VLOOKUP(BJ17,'Tablas auxiliares'!$BG$2:$BH$28,2,FALSE),VLOOKUP(CE17,'Tablas auxiliares'!$BG$2:$BH$28,2,FALSE),VLOOKUP(CZ17,'Tablas auxiliares'!$BG$2:$BH$28,2,FALSE))-T17/100000000))</f>
        <v>-3.2555663732250673</v>
      </c>
      <c r="DV17">
        <f>IF('Tablas auxiliares'!$C$7=1,AVERAGE(U17,AP17,BK17,CF17,DA17)+U17/10000,(-1)*(SUM(VLOOKUP(U17,'Tablas auxiliares'!$BG$2:$BH$28,2,FALSE),VLOOKUP(AP17,'Tablas auxiliares'!$BG$2:$BH$28,2,FALSE),VLOOKUP(BK17,'Tablas auxiliares'!$BG$2:$BH$28,2,FALSE),VLOOKUP(CF17,'Tablas auxiliares'!$BG$2:$BH$28,2,FALSE),VLOOKUP(DA17,'Tablas auxiliares'!$BG$2:$BH$28,2,FALSE))-U17/100000000))</f>
        <v>-3.4312060203079793</v>
      </c>
      <c r="DW17">
        <f>IF('Tablas auxiliares'!$C$7=1,AVERAGE(V17,AQ17,BL17,CG17,DB17)+V17/10000,(-1)*(SUM(VLOOKUP(V17,'Tablas auxiliares'!$BG$2:$BH$28,2,FALSE),VLOOKUP(AQ17,'Tablas auxiliares'!$BG$2:$BH$28,2,FALSE),VLOOKUP(BL17,'Tablas auxiliares'!$BG$2:$BH$28,2,FALSE),VLOOKUP(CG17,'Tablas auxiliares'!$BG$2:$BH$28,2,FALSE),VLOOKUP(DB17,'Tablas auxiliares'!$BG$2:$BH$28,2,FALSE))-V17/100000000))</f>
        <v>-6.7816602746126922</v>
      </c>
      <c r="DX17">
        <f>RANK(DC17,DC3:DC20,1)</f>
        <v>17</v>
      </c>
      <c r="DY17">
        <f t="shared" ref="DY17:ER17" si="76">RANK(DD17,DD3:DD20,1)</f>
        <v>15</v>
      </c>
      <c r="DZ17">
        <f t="shared" si="76"/>
        <v>16</v>
      </c>
      <c r="EA17">
        <f t="shared" si="76"/>
        <v>16</v>
      </c>
      <c r="EB17">
        <f t="shared" si="76"/>
        <v>11</v>
      </c>
      <c r="EC17">
        <f t="shared" si="76"/>
        <v>16</v>
      </c>
      <c r="ED17">
        <f t="shared" si="76"/>
        <v>14</v>
      </c>
      <c r="EE17">
        <f t="shared" si="76"/>
        <v>6</v>
      </c>
      <c r="EF17">
        <f t="shared" si="76"/>
        <v>17</v>
      </c>
      <c r="EG17">
        <f t="shared" si="76"/>
        <v>8</v>
      </c>
      <c r="EH17">
        <f t="shared" si="76"/>
        <v>17</v>
      </c>
      <c r="EI17">
        <f t="shared" si="76"/>
        <v>14</v>
      </c>
      <c r="EJ17">
        <f t="shared" si="76"/>
        <v>15</v>
      </c>
      <c r="EK17">
        <f t="shared" si="76"/>
        <v>13</v>
      </c>
      <c r="EL17">
        <f t="shared" si="76"/>
        <v>11</v>
      </c>
      <c r="EM17">
        <f t="shared" si="76"/>
        <v>6</v>
      </c>
      <c r="EN17">
        <f t="shared" si="76"/>
        <v>10</v>
      </c>
      <c r="EP17">
        <f t="shared" si="76"/>
        <v>17</v>
      </c>
      <c r="EQ17">
        <f t="shared" si="76"/>
        <v>17</v>
      </c>
      <c r="ER17">
        <f t="shared" si="76"/>
        <v>16</v>
      </c>
      <c r="ES17">
        <f>VLOOKUP(DX17,'Tablas auxiliares'!$O$2:$Y$28,'Tablas auxiliares'!$C$4+1,FALSE)</f>
        <v>0</v>
      </c>
      <c r="ET17">
        <f>VLOOKUP(DY17,'Tablas auxiliares'!$O$2:$Y$28,'Tablas auxiliares'!$C$4+1,FALSE)</f>
        <v>0</v>
      </c>
      <c r="EU17">
        <f>VLOOKUP(DZ17,'Tablas auxiliares'!$O$2:$Y$28,'Tablas auxiliares'!$C$4+1,FALSE)</f>
        <v>0</v>
      </c>
      <c r="EV17">
        <f>VLOOKUP(EA17,'Tablas auxiliares'!$O$2:$Y$28,'Tablas auxiliares'!$C$4+1,FALSE)</f>
        <v>0</v>
      </c>
      <c r="EW17">
        <f>VLOOKUP(EB17,'Tablas auxiliares'!$O$2:$Y$28,'Tablas auxiliares'!$C$4+1,FALSE)</f>
        <v>0</v>
      </c>
      <c r="EX17">
        <f>VLOOKUP(EC17,'Tablas auxiliares'!$O$2:$Y$28,'Tablas auxiliares'!$C$4+1,FALSE)</f>
        <v>0</v>
      </c>
      <c r="EY17">
        <f>VLOOKUP(ED17,'Tablas auxiliares'!$O$2:$Y$28,'Tablas auxiliares'!$C$4+1,FALSE)</f>
        <v>0</v>
      </c>
      <c r="EZ17">
        <f>VLOOKUP(EE17,'Tablas auxiliares'!$O$2:$Y$28,'Tablas auxiliares'!$C$4+1,FALSE)</f>
        <v>5</v>
      </c>
      <c r="FA17">
        <f>VLOOKUP(EF17,'Tablas auxiliares'!$O$2:$Y$28,'Tablas auxiliares'!$C$4+1,FALSE)</f>
        <v>0</v>
      </c>
      <c r="FB17">
        <f>VLOOKUP(EG17,'Tablas auxiliares'!$O$2:$Y$28,'Tablas auxiliares'!$C$4+1,FALSE)</f>
        <v>3</v>
      </c>
      <c r="FC17">
        <f>VLOOKUP(EH17,'Tablas auxiliares'!$O$2:$Y$28,'Tablas auxiliares'!$C$4+1,FALSE)</f>
        <v>0</v>
      </c>
      <c r="FD17">
        <f>VLOOKUP(EI17,'Tablas auxiliares'!$O$2:$Y$28,'Tablas auxiliares'!$C$4+1,FALSE)</f>
        <v>0</v>
      </c>
      <c r="FE17">
        <f>VLOOKUP(EJ17,'Tablas auxiliares'!$O$2:$Y$28,'Tablas auxiliares'!$C$4+1,FALSE)</f>
        <v>0</v>
      </c>
      <c r="FF17">
        <f>VLOOKUP(EK17,'Tablas auxiliares'!$O$2:$Y$28,'Tablas auxiliares'!$C$4+1,FALSE)</f>
        <v>0</v>
      </c>
      <c r="FG17">
        <f>VLOOKUP(EL17,'Tablas auxiliares'!$O$2:$Y$28,'Tablas auxiliares'!$C$4+1,FALSE)</f>
        <v>0</v>
      </c>
      <c r="FH17">
        <f>VLOOKUP(EM17,'Tablas auxiliares'!$O$2:$Y$28,'Tablas auxiliares'!$C$4+1,FALSE)</f>
        <v>5</v>
      </c>
      <c r="FI17">
        <f>VLOOKUP(EN17,'Tablas auxiliares'!$O$2:$Y$28,'Tablas auxiliares'!$C$4+1,FALSE)</f>
        <v>1</v>
      </c>
      <c r="FK17">
        <f>VLOOKUP(EP17,'Tablas auxiliares'!$O$2:$Y$28,'Tablas auxiliares'!$C$4+1,FALSE)</f>
        <v>0</v>
      </c>
      <c r="FL17">
        <f>VLOOKUP(EQ17,'Tablas auxiliares'!$O$2:$Y$28,'Tablas auxiliares'!$C$4+1,FALSE)</f>
        <v>0</v>
      </c>
      <c r="FM17">
        <f>VLOOKUP(ER17,'Tablas auxiliares'!$O$2:$Y$28,'Tablas auxiliares'!$C$4+1,FALSE)</f>
        <v>0</v>
      </c>
      <c r="FN17">
        <v>16</v>
      </c>
      <c r="FO17">
        <v>9</v>
      </c>
      <c r="FP17">
        <v>13</v>
      </c>
      <c r="FQ17">
        <v>17</v>
      </c>
      <c r="FR17">
        <v>17</v>
      </c>
      <c r="FS17">
        <v>15</v>
      </c>
      <c r="FT17">
        <v>17</v>
      </c>
      <c r="FU17">
        <v>15</v>
      </c>
      <c r="FV17">
        <v>17</v>
      </c>
      <c r="FW17">
        <v>1</v>
      </c>
      <c r="FX17">
        <v>17</v>
      </c>
      <c r="FY17">
        <v>14</v>
      </c>
      <c r="FZ17">
        <v>17</v>
      </c>
      <c r="GA17">
        <v>17</v>
      </c>
      <c r="GB17">
        <v>17</v>
      </c>
      <c r="GC17">
        <v>17</v>
      </c>
      <c r="GD17">
        <v>16</v>
      </c>
      <c r="GF17">
        <v>17</v>
      </c>
      <c r="GG17">
        <v>17</v>
      </c>
      <c r="GH17">
        <v>17</v>
      </c>
      <c r="GI17">
        <f>VLOOKUP(FN17,'Tablas auxiliares'!$O$2:$Y$28,_xlfn.SINGLE('Tablas auxiliares'!$C$4)+1,FALSE)</f>
        <v>0</v>
      </c>
      <c r="GJ17">
        <f>VLOOKUP(FO17,'Tablas auxiliares'!$O$2:$Y$28,_xlfn.SINGLE('Tablas auxiliares'!$C$4)+1,FALSE)</f>
        <v>2</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0</v>
      </c>
      <c r="GQ17">
        <f>VLOOKUP(FV17,'Tablas auxiliares'!$O$2:$Y$28,_xlfn.SINGLE('Tablas auxiliares'!$C$4)+1,FALSE)</f>
        <v>0</v>
      </c>
      <c r="GR17">
        <f>VLOOKUP(FW17,'Tablas auxiliares'!$O$2:$Y$28,_xlfn.SINGLE('Tablas auxiliares'!$C$4)+1,FALSE)</f>
        <v>12</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0</v>
      </c>
      <c r="GW17">
        <f>VLOOKUP(GB17,'Tablas auxiliares'!$O$2:$Y$28,_xlfn.SINGLE('Tablas auxiliares'!$C$4)+1,FALSE)</f>
        <v>0</v>
      </c>
      <c r="GX17">
        <f>VLOOKUP(GC17,'Tablas auxiliares'!$O$2:$Y$28,_xlfn.SINGLE('Tablas auxiliares'!$C$4)+1,FALSE)</f>
        <v>0</v>
      </c>
      <c r="GY17">
        <f>VLOOKUP(GD17,'Tablas auxiliares'!$O$2:$Y$28,_xlfn.SINGLE('Tablas auxiliares'!$C$4)+1,FALSE)</f>
        <v>0</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28</v>
      </c>
      <c r="HE17">
        <f t="shared" si="18"/>
        <v>16.515999999999998</v>
      </c>
      <c r="HF17">
        <f t="shared" si="59"/>
        <v>12.009</v>
      </c>
      <c r="HG17">
        <f t="shared" si="60"/>
        <v>14.513</v>
      </c>
      <c r="HH17">
        <f t="shared" si="61"/>
        <v>16.516999999999999</v>
      </c>
      <c r="HI17">
        <f t="shared" si="62"/>
        <v>14.016999999999999</v>
      </c>
      <c r="HJ17">
        <f t="shared" si="63"/>
        <v>15.515000000000001</v>
      </c>
      <c r="HK17">
        <f t="shared" si="64"/>
        <v>15.516999999999999</v>
      </c>
      <c r="HL17">
        <f t="shared" si="65"/>
        <v>10.515000000000001</v>
      </c>
      <c r="HM17">
        <f t="shared" si="66"/>
        <v>17.016999999999999</v>
      </c>
      <c r="HN17">
        <f t="shared" si="67"/>
        <v>4.5010000000000003</v>
      </c>
      <c r="HO17">
        <f t="shared" si="68"/>
        <v>17.016999999999999</v>
      </c>
      <c r="HP17">
        <f t="shared" si="69"/>
        <v>14.013999999999999</v>
      </c>
      <c r="HQ17">
        <f t="shared" si="70"/>
        <v>16.016999999999999</v>
      </c>
      <c r="HR17">
        <f t="shared" si="71"/>
        <v>15.016999999999999</v>
      </c>
      <c r="HS17">
        <f t="shared" si="72"/>
        <v>14.016999999999999</v>
      </c>
      <c r="HT17">
        <f t="shared" si="73"/>
        <v>11.516999999999999</v>
      </c>
      <c r="HU17">
        <f t="shared" si="51"/>
        <v>13.016</v>
      </c>
      <c r="HW17">
        <f t="shared" si="53"/>
        <v>17.016999999999999</v>
      </c>
      <c r="HX17">
        <f t="shared" si="54"/>
        <v>17.016999999999999</v>
      </c>
      <c r="HY17">
        <f t="shared" si="55"/>
        <v>16.516999999999999</v>
      </c>
      <c r="HZ17">
        <f>RANK(HE17,HE3:HE20,1)</f>
        <v>17</v>
      </c>
      <c r="IA17">
        <f t="shared" ref="IA17:IT17" si="77">RANK(HF17,HF3:HF20,1)</f>
        <v>11</v>
      </c>
      <c r="IB17">
        <f t="shared" si="77"/>
        <v>15</v>
      </c>
      <c r="IC17">
        <f t="shared" si="77"/>
        <v>17</v>
      </c>
      <c r="ID17">
        <f t="shared" si="77"/>
        <v>16</v>
      </c>
      <c r="IE17">
        <f t="shared" si="77"/>
        <v>16</v>
      </c>
      <c r="IF17">
        <f t="shared" si="77"/>
        <v>16</v>
      </c>
      <c r="IG17">
        <f t="shared" si="77"/>
        <v>14</v>
      </c>
      <c r="IH17">
        <f t="shared" si="77"/>
        <v>17</v>
      </c>
      <c r="II17">
        <f t="shared" si="77"/>
        <v>5</v>
      </c>
      <c r="IJ17">
        <f t="shared" si="77"/>
        <v>17</v>
      </c>
      <c r="IK17">
        <f t="shared" si="77"/>
        <v>15</v>
      </c>
      <c r="IL17">
        <f t="shared" si="77"/>
        <v>17</v>
      </c>
      <c r="IM17">
        <f t="shared" si="77"/>
        <v>16</v>
      </c>
      <c r="IN17">
        <f t="shared" si="77"/>
        <v>16</v>
      </c>
      <c r="IO17">
        <f t="shared" si="77"/>
        <v>15</v>
      </c>
      <c r="IP17">
        <f t="shared" si="77"/>
        <v>16</v>
      </c>
      <c r="IR17">
        <f t="shared" si="77"/>
        <v>17</v>
      </c>
      <c r="IS17">
        <f t="shared" si="77"/>
        <v>17</v>
      </c>
      <c r="IT17">
        <f t="shared" si="77"/>
        <v>17</v>
      </c>
      <c r="IU17">
        <f>VLOOKUP(HZ17,'Tablas auxiliares'!$O$2:$Y$28,_xlfn.SINGLE('Tablas auxiliares'!$C$4)+1,FALSE)</f>
        <v>0</v>
      </c>
      <c r="IV17">
        <f>VLOOKUP(IA17,'Tablas auxiliares'!$O$2:$Y$28,_xlfn.SINGLE('Tablas auxiliares'!$C$4)+1,FALSE)</f>
        <v>0</v>
      </c>
      <c r="IW17">
        <f>VLOOKUP(IB17,'Tablas auxiliares'!$O$2:$Y$28,_xlfn.SINGLE('Tablas auxiliares'!$C$4)+1,FALSE)</f>
        <v>0</v>
      </c>
      <c r="IX17">
        <f>VLOOKUP(IC17,'Tablas auxiliares'!$O$2:$Y$28,_xlfn.SINGLE('Tablas auxiliares'!$C$4)+1,FALSE)</f>
        <v>0</v>
      </c>
      <c r="IY17">
        <f>VLOOKUP(ID17,'Tablas auxiliares'!$O$2:$Y$28,_xlfn.SINGLE('Tablas auxiliares'!$C$4)+1,FALSE)</f>
        <v>0</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0</v>
      </c>
      <c r="JD17">
        <f>VLOOKUP(II17,'Tablas auxiliares'!$O$2:$Y$28,_xlfn.SINGLE('Tablas auxiliares'!$C$4)+1,FALSE)</f>
        <v>6</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0</v>
      </c>
      <c r="JI17">
        <f>VLOOKUP(IN17,'Tablas auxiliares'!$O$2:$Y$28,_xlfn.SINGLE('Tablas auxiliares'!$C$4)+1,FALSE)</f>
        <v>0</v>
      </c>
      <c r="JJ17">
        <f>VLOOKUP(IO17,'Tablas auxiliares'!$O$2:$Y$28,_xlfn.SINGLE('Tablas auxiliares'!$C$4)+1,FALSE)</f>
        <v>0</v>
      </c>
      <c r="JK17">
        <f>VLOOKUP(IP17,'Tablas auxiliares'!$O$2:$Y$28,_xlfn.SINGLE('Tablas auxiliares'!$C$4)+1,FALSE)</f>
        <v>0</v>
      </c>
      <c r="JM17">
        <f>VLOOKUP(IR17,'Tablas auxiliares'!$O$2:$Y$28,_xlfn.SINGLE('Tablas auxiliares'!$C$4)+1,FALSE)</f>
        <v>0</v>
      </c>
      <c r="JN17">
        <f>VLOOKUP(IS17,'Tablas auxiliares'!$O$2:$Y$28,_xlfn.SINGLE('Tablas auxiliares'!$C$4)+1,FALSE)</f>
        <v>0</v>
      </c>
      <c r="JO17">
        <f>VLOOKUP(IT17,'Tablas auxiliares'!$O$2:$Y$28,_xlfn.SINGLE('Tablas auxiliares'!$C$4)+1,FALSE)</f>
        <v>0</v>
      </c>
      <c r="JP17">
        <f t="shared" si="10"/>
        <v>6</v>
      </c>
      <c r="JQ17">
        <v>0</v>
      </c>
      <c r="JR17">
        <v>0</v>
      </c>
      <c r="JS17">
        <v>0</v>
      </c>
      <c r="JT17">
        <v>0</v>
      </c>
      <c r="JU17">
        <v>0</v>
      </c>
      <c r="JV17">
        <v>0</v>
      </c>
      <c r="JW17">
        <v>0</v>
      </c>
      <c r="JX17">
        <v>6</v>
      </c>
      <c r="JY17">
        <v>0</v>
      </c>
      <c r="JZ17">
        <v>4</v>
      </c>
      <c r="KA17">
        <v>0</v>
      </c>
      <c r="KB17">
        <v>0</v>
      </c>
      <c r="KC17">
        <v>0</v>
      </c>
      <c r="KD17">
        <v>0</v>
      </c>
      <c r="KE17">
        <v>0</v>
      </c>
      <c r="KF17">
        <v>6</v>
      </c>
      <c r="KG17">
        <v>0</v>
      </c>
      <c r="KI17">
        <v>0</v>
      </c>
      <c r="KJ17">
        <v>0</v>
      </c>
      <c r="KK17">
        <v>0</v>
      </c>
      <c r="KL17">
        <v>0</v>
      </c>
      <c r="KM17">
        <v>2</v>
      </c>
      <c r="KN17">
        <v>0</v>
      </c>
      <c r="KO17">
        <v>0</v>
      </c>
      <c r="KP17">
        <v>0</v>
      </c>
      <c r="KQ17">
        <v>0</v>
      </c>
      <c r="KR17">
        <v>0</v>
      </c>
      <c r="KS17">
        <v>0</v>
      </c>
      <c r="KT17">
        <v>0</v>
      </c>
      <c r="KU17">
        <v>12</v>
      </c>
      <c r="KV17">
        <v>0</v>
      </c>
      <c r="KW17">
        <v>0</v>
      </c>
      <c r="KX17">
        <v>0</v>
      </c>
      <c r="KY17">
        <v>0</v>
      </c>
      <c r="KZ17">
        <v>0</v>
      </c>
      <c r="LA17">
        <v>0</v>
      </c>
      <c r="LB17">
        <v>0</v>
      </c>
      <c r="LD17">
        <v>0</v>
      </c>
      <c r="LE17">
        <v>0</v>
      </c>
      <c r="LF17">
        <v>0</v>
      </c>
      <c r="LG17">
        <f t="shared" si="11"/>
        <v>0</v>
      </c>
      <c r="LH17">
        <f t="shared" si="3"/>
        <v>2.0019999999999998</v>
      </c>
      <c r="LI17">
        <f t="shared" si="3"/>
        <v>0</v>
      </c>
      <c r="LJ17">
        <f t="shared" si="3"/>
        <v>0</v>
      </c>
      <c r="LK17">
        <f t="shared" si="3"/>
        <v>0</v>
      </c>
      <c r="LL17">
        <f t="shared" si="3"/>
        <v>0</v>
      </c>
      <c r="LM17">
        <f t="shared" si="3"/>
        <v>0</v>
      </c>
      <c r="LN17">
        <f t="shared" si="3"/>
        <v>6</v>
      </c>
      <c r="LO17">
        <f t="shared" si="3"/>
        <v>0</v>
      </c>
      <c r="LP17">
        <f t="shared" si="3"/>
        <v>16.012</v>
      </c>
      <c r="LQ17">
        <f t="shared" si="3"/>
        <v>0</v>
      </c>
      <c r="LR17">
        <f t="shared" si="3"/>
        <v>0</v>
      </c>
      <c r="LS17">
        <f t="shared" si="3"/>
        <v>0</v>
      </c>
      <c r="LT17">
        <f t="shared" si="3"/>
        <v>0</v>
      </c>
      <c r="LU17">
        <f t="shared" si="3"/>
        <v>0</v>
      </c>
      <c r="LV17">
        <f t="shared" si="3"/>
        <v>6</v>
      </c>
      <c r="LW17">
        <f t="shared" si="3"/>
        <v>0</v>
      </c>
      <c r="LX17">
        <f t="shared" si="4"/>
        <v>0</v>
      </c>
      <c r="LY17">
        <f t="shared" si="4"/>
        <v>0</v>
      </c>
      <c r="LZ17">
        <f t="shared" si="4"/>
        <v>0</v>
      </c>
      <c r="MA17">
        <f t="shared" si="4"/>
        <v>0</v>
      </c>
      <c r="MB17">
        <f t="shared" ref="MB17:MV17" si="78">RANK(LG17,LG3:LG20,0)</f>
        <v>14</v>
      </c>
      <c r="MC17">
        <f t="shared" si="78"/>
        <v>10</v>
      </c>
      <c r="MD17">
        <f t="shared" si="78"/>
        <v>12</v>
      </c>
      <c r="ME17">
        <f t="shared" si="78"/>
        <v>14</v>
      </c>
      <c r="MF17">
        <f t="shared" si="78"/>
        <v>15</v>
      </c>
      <c r="MG17">
        <f t="shared" si="78"/>
        <v>13</v>
      </c>
      <c r="MH17">
        <f t="shared" si="78"/>
        <v>14</v>
      </c>
      <c r="MI17">
        <f t="shared" si="78"/>
        <v>11</v>
      </c>
      <c r="MJ17">
        <f t="shared" si="78"/>
        <v>14</v>
      </c>
      <c r="MK17">
        <f t="shared" si="78"/>
        <v>4</v>
      </c>
      <c r="ML17">
        <f t="shared" si="78"/>
        <v>14</v>
      </c>
      <c r="MM17">
        <f t="shared" si="78"/>
        <v>14</v>
      </c>
      <c r="MN17">
        <f t="shared" si="78"/>
        <v>15</v>
      </c>
      <c r="MO17">
        <f t="shared" si="78"/>
        <v>13</v>
      </c>
      <c r="MP17">
        <f t="shared" si="78"/>
        <v>13</v>
      </c>
      <c r="MQ17">
        <f t="shared" si="78"/>
        <v>9</v>
      </c>
      <c r="MR17">
        <f t="shared" si="78"/>
        <v>14</v>
      </c>
      <c r="MS17">
        <f t="shared" si="78"/>
        <v>14</v>
      </c>
      <c r="MT17">
        <f t="shared" si="78"/>
        <v>15</v>
      </c>
      <c r="MU17">
        <f t="shared" si="78"/>
        <v>14</v>
      </c>
      <c r="MV17">
        <f t="shared" si="78"/>
        <v>15</v>
      </c>
      <c r="MW17">
        <f>VLOOKUP(MB17,'Tablas auxiliares'!$O$2:$P$28,2,FALSE)</f>
        <v>0</v>
      </c>
      <c r="MX17">
        <f>VLOOKUP(MC17,'Tablas auxiliares'!$O$2:$P$28,2,FALSE)</f>
        <v>1</v>
      </c>
      <c r="MY17">
        <f>VLOOKUP(MD17,'Tablas auxiliares'!$O$2:$P$28,2,FALSE)</f>
        <v>0</v>
      </c>
      <c r="MZ17">
        <f>VLOOKUP(ME17,'Tablas auxiliares'!$O$2:$P$28,2,FALSE)</f>
        <v>0</v>
      </c>
      <c r="NA17">
        <f>VLOOKUP(MF17,'Tablas auxiliares'!$O$2:$P$28,2,FALSE)</f>
        <v>0</v>
      </c>
      <c r="NB17">
        <f>VLOOKUP(MG17,'Tablas auxiliares'!$O$2:$P$28,2,FALSE)</f>
        <v>0</v>
      </c>
      <c r="NC17">
        <f>VLOOKUP(MH17,'Tablas auxiliares'!$O$2:$P$28,2,FALSE)</f>
        <v>0</v>
      </c>
      <c r="ND17">
        <f>VLOOKUP(MI17,'Tablas auxiliares'!$O$2:$P$28,2,FALSE)</f>
        <v>0</v>
      </c>
      <c r="NE17">
        <f>VLOOKUP(MJ17,'Tablas auxiliares'!$O$2:$P$28,2,FALSE)</f>
        <v>0</v>
      </c>
      <c r="NF17">
        <f>VLOOKUP(MK17,'Tablas auxiliares'!$O$2:$P$28,2,FALSE)</f>
        <v>7</v>
      </c>
      <c r="NG17">
        <f>VLOOKUP(ML17,'Tablas auxiliares'!$O$2:$P$28,2,FALSE)</f>
        <v>0</v>
      </c>
      <c r="NH17">
        <f>VLOOKUP(MM17,'Tablas auxiliares'!$O$2:$P$28,2,FALSE)</f>
        <v>0</v>
      </c>
      <c r="NI17">
        <f>VLOOKUP(MN17,'Tablas auxiliares'!$O$2:$P$28,2,FALSE)</f>
        <v>0</v>
      </c>
      <c r="NJ17">
        <f>VLOOKUP(MO17,'Tablas auxiliares'!$O$2:$P$28,2,FALSE)</f>
        <v>0</v>
      </c>
      <c r="NK17">
        <f>VLOOKUP(MP17,'Tablas auxiliares'!$O$2:$P$28,2,FALSE)</f>
        <v>0</v>
      </c>
      <c r="NL17">
        <f>VLOOKUP(MQ17,'Tablas auxiliares'!$O$2:$P$28,2,FALSE)</f>
        <v>2</v>
      </c>
      <c r="NM17">
        <f>VLOOKUP(MR17,'Tablas auxiliares'!$O$2:$P$28,2,FALSE)</f>
        <v>0</v>
      </c>
      <c r="NN17">
        <f>VLOOKUP(MS17,'Tablas auxiliares'!$O$2:$P$28,2,FALSE)</f>
        <v>0</v>
      </c>
      <c r="NO17">
        <f>VLOOKUP(MT17,'Tablas auxiliares'!$O$2:$P$28,2,FALSE)</f>
        <v>0</v>
      </c>
      <c r="NP17">
        <f>VLOOKUP(MU17,'Tablas auxiliares'!$O$2:$P$28,2,FALSE)</f>
        <v>0</v>
      </c>
      <c r="NQ17">
        <f>VLOOKUP(MV17,'Tablas auxiliares'!$O$2:$P$28,2,FALSE)</f>
        <v>0</v>
      </c>
      <c r="NR17">
        <f t="shared" si="13"/>
        <v>10</v>
      </c>
      <c r="NT17">
        <f t="shared" si="14"/>
        <v>10.001099999999999</v>
      </c>
      <c r="NU17">
        <f t="shared" si="15"/>
        <v>6.0011000000000001</v>
      </c>
      <c r="NV17">
        <f t="shared" si="16"/>
        <v>28.001100000000001</v>
      </c>
      <c r="NW17">
        <f>IF('Tablas auxiliares'!$C$3=1,NT17,IF('Tablas auxiliares'!$C$3=2,NU17,NV17))</f>
        <v>28.001100000000001</v>
      </c>
      <c r="NX17" t="s">
        <v>14</v>
      </c>
      <c r="NZ17">
        <v>15</v>
      </c>
      <c r="OA17">
        <f t="shared" si="6"/>
        <v>65.001199999999997</v>
      </c>
      <c r="OB17" t="str">
        <f t="shared" si="7"/>
        <v>Rusia</v>
      </c>
    </row>
    <row r="18" spans="1:392" x14ac:dyDescent="0.25">
      <c r="A18" t="s">
        <v>7</v>
      </c>
      <c r="B18">
        <v>11</v>
      </c>
      <c r="C18">
        <v>14</v>
      </c>
      <c r="D18">
        <v>16</v>
      </c>
      <c r="E18">
        <v>5</v>
      </c>
      <c r="F18">
        <v>15</v>
      </c>
      <c r="G18">
        <v>9</v>
      </c>
      <c r="H18">
        <v>12</v>
      </c>
      <c r="I18">
        <v>13</v>
      </c>
      <c r="J18">
        <v>11</v>
      </c>
      <c r="K18">
        <v>14</v>
      </c>
      <c r="L18">
        <v>15</v>
      </c>
      <c r="M18">
        <v>1</v>
      </c>
      <c r="N18">
        <v>12</v>
      </c>
      <c r="O18">
        <v>9</v>
      </c>
      <c r="P18">
        <v>14</v>
      </c>
      <c r="Q18">
        <v>4</v>
      </c>
      <c r="R18">
        <v>3</v>
      </c>
      <c r="S18">
        <v>6</v>
      </c>
      <c r="U18">
        <v>9</v>
      </c>
      <c r="V18">
        <v>11</v>
      </c>
      <c r="W18">
        <v>15</v>
      </c>
      <c r="X18">
        <v>12</v>
      </c>
      <c r="Y18">
        <v>7</v>
      </c>
      <c r="Z18">
        <v>9</v>
      </c>
      <c r="AA18">
        <v>15</v>
      </c>
      <c r="AB18">
        <v>17</v>
      </c>
      <c r="AC18">
        <v>11</v>
      </c>
      <c r="AD18">
        <v>9</v>
      </c>
      <c r="AE18">
        <v>12</v>
      </c>
      <c r="AF18">
        <v>15</v>
      </c>
      <c r="AG18">
        <v>6</v>
      </c>
      <c r="AH18">
        <v>1</v>
      </c>
      <c r="AI18">
        <v>10</v>
      </c>
      <c r="AJ18">
        <v>10</v>
      </c>
      <c r="AK18">
        <v>16</v>
      </c>
      <c r="AL18">
        <v>9</v>
      </c>
      <c r="AM18">
        <v>8</v>
      </c>
      <c r="AN18">
        <v>14</v>
      </c>
      <c r="AP18">
        <v>16</v>
      </c>
      <c r="AQ18">
        <v>5</v>
      </c>
      <c r="AR18">
        <v>12</v>
      </c>
      <c r="AS18">
        <v>11</v>
      </c>
      <c r="AT18">
        <v>11</v>
      </c>
      <c r="AU18">
        <v>9</v>
      </c>
      <c r="AV18">
        <v>15</v>
      </c>
      <c r="AW18">
        <v>11</v>
      </c>
      <c r="AX18">
        <v>7</v>
      </c>
      <c r="AY18">
        <v>6</v>
      </c>
      <c r="AZ18">
        <v>11</v>
      </c>
      <c r="BA18">
        <v>9</v>
      </c>
      <c r="BB18">
        <v>13</v>
      </c>
      <c r="BC18">
        <v>5</v>
      </c>
      <c r="BD18">
        <v>13</v>
      </c>
      <c r="BE18">
        <v>7</v>
      </c>
      <c r="BF18">
        <v>16</v>
      </c>
      <c r="BG18">
        <v>5</v>
      </c>
      <c r="BH18">
        <v>2</v>
      </c>
      <c r="BI18">
        <v>9</v>
      </c>
      <c r="BK18">
        <v>11</v>
      </c>
      <c r="BL18">
        <v>9</v>
      </c>
      <c r="BM18">
        <v>11</v>
      </c>
      <c r="BN18">
        <v>7</v>
      </c>
      <c r="BO18">
        <v>5</v>
      </c>
      <c r="BP18">
        <v>9</v>
      </c>
      <c r="BQ18">
        <v>16</v>
      </c>
      <c r="BR18">
        <v>14</v>
      </c>
      <c r="BS18">
        <v>5</v>
      </c>
      <c r="BT18">
        <v>14</v>
      </c>
      <c r="BU18">
        <v>5</v>
      </c>
      <c r="BV18">
        <v>7</v>
      </c>
      <c r="BW18">
        <v>13</v>
      </c>
      <c r="BX18">
        <v>3</v>
      </c>
      <c r="BY18">
        <v>7</v>
      </c>
      <c r="BZ18">
        <v>12</v>
      </c>
      <c r="CA18">
        <v>12</v>
      </c>
      <c r="CB18">
        <v>3</v>
      </c>
      <c r="CC18">
        <v>5</v>
      </c>
      <c r="CD18">
        <v>7</v>
      </c>
      <c r="CF18">
        <v>15</v>
      </c>
      <c r="CG18">
        <v>16</v>
      </c>
      <c r="CH18">
        <v>6</v>
      </c>
      <c r="CI18">
        <v>12</v>
      </c>
      <c r="CJ18">
        <v>13</v>
      </c>
      <c r="CK18">
        <v>8</v>
      </c>
      <c r="CL18">
        <v>16</v>
      </c>
      <c r="CM18">
        <v>10</v>
      </c>
      <c r="CN18">
        <v>2</v>
      </c>
      <c r="CO18">
        <v>7</v>
      </c>
      <c r="CP18">
        <v>6</v>
      </c>
      <c r="CQ18">
        <v>17</v>
      </c>
      <c r="CR18">
        <v>10</v>
      </c>
      <c r="CS18">
        <v>12</v>
      </c>
      <c r="CT18">
        <v>9</v>
      </c>
      <c r="CU18">
        <v>11</v>
      </c>
      <c r="CV18">
        <v>7</v>
      </c>
      <c r="CW18">
        <v>5</v>
      </c>
      <c r="CX18">
        <v>2</v>
      </c>
      <c r="CY18">
        <v>1</v>
      </c>
      <c r="DA18">
        <v>16</v>
      </c>
      <c r="DB18">
        <v>13</v>
      </c>
      <c r="DC18">
        <f>IF('Tablas auxiliares'!$C$7=1,AVERAGE(B18,W18,AR18,BM18,CH18)+B18/10000,(-1)*(SUM(VLOOKUP(B18,'Tablas auxiliares'!$BG$2:$BH$28,2,FALSE),VLOOKUP(W18,'Tablas auxiliares'!$BG$2:$BH$28,2,FALSE),VLOOKUP(AR18,'Tablas auxiliares'!$BG$2:$BH$28,2,FALSE),VLOOKUP(BM18,'Tablas auxiliares'!$BG$2:$BH$28,2,FALSE),VLOOKUP(CH18,'Tablas auxiliares'!$BG$2:$BH$28,2,FALSE))-B18/100000000))</f>
        <v>-10.554163323542578</v>
      </c>
      <c r="DD18">
        <f>IF('Tablas auxiliares'!$C$7=1,AVERAGE(C18,X18,AS18,BN18,CI18)+C18/10000,(-1)*(SUM(VLOOKUP(C18,'Tablas auxiliares'!$BG$2:$BH$28,2,FALSE),VLOOKUP(X18,'Tablas auxiliares'!$BG$2:$BH$28,2,FALSE),VLOOKUP(AS18,'Tablas auxiliares'!$BG$2:$BH$28,2,FALSE),VLOOKUP(BN18,'Tablas auxiliares'!$BG$2:$BH$28,2,FALSE),VLOOKUP(CI18,'Tablas auxiliares'!$BG$2:$BH$28,2,FALSE))-C18/100000000))</f>
        <v>-9.6161611201049588</v>
      </c>
      <c r="DE18">
        <f>IF('Tablas auxiliares'!$C$7=1,AVERAGE(D18,Y18,AT18,BO18,CJ18)+D18/10000,(-1)*(SUM(VLOOKUP(D18,'Tablas auxiliares'!$BG$2:$BH$28,2,FALSE),VLOOKUP(Y18,'Tablas auxiliares'!$BG$2:$BH$28,2,FALSE),VLOOKUP(AT18,'Tablas auxiliares'!$BG$2:$BH$28,2,FALSE),VLOOKUP(BO18,'Tablas auxiliares'!$BG$2:$BH$28,2,FALSE),VLOOKUP(CJ18,'Tablas auxiliares'!$BG$2:$BH$28,2,FALSE))-D18/100000000))</f>
        <v>-13.166190987670689</v>
      </c>
      <c r="DF18">
        <f>IF('Tablas auxiliares'!$C$7=1,AVERAGE(E18,Z18,AU18,BP18,CK18)+E18/10000,(-1)*(SUM(VLOOKUP(E18,'Tablas auxiliares'!$BG$2:$BH$28,2,FALSE),VLOOKUP(Z18,'Tablas auxiliares'!$BG$2:$BH$28,2,FALSE),VLOOKUP(AU18,'Tablas auxiliares'!$BG$2:$BH$28,2,FALSE),VLOOKUP(BP18,'Tablas auxiliares'!$BG$2:$BH$28,2,FALSE),VLOOKUP(CK18,'Tablas auxiliares'!$BG$2:$BH$28,2,FALSE))-E18/100000000))</f>
        <v>-16.659352139996525</v>
      </c>
      <c r="DG18">
        <f>IF('Tablas auxiliares'!$C$7=1,AVERAGE(F18,AA18,AV18,BQ18,CL18)+F18/10000,(-1)*(SUM(VLOOKUP(F18,'Tablas auxiliares'!$BG$2:$BH$28,2,FALSE),VLOOKUP(AA18,'Tablas auxiliares'!$BG$2:$BH$28,2,FALSE),VLOOKUP(AV18,'Tablas auxiliares'!$BG$2:$BH$28,2,FALSE),VLOOKUP(BQ18,'Tablas auxiliares'!$BG$2:$BH$28,2,FALSE),VLOOKUP(CL18,'Tablas auxiliares'!$BG$2:$BH$28,2,FALSE))-F18/100000000))</f>
        <v>-3.9063995338037154</v>
      </c>
      <c r="DH18">
        <f>IF('Tablas auxiliares'!$C$7=1,AVERAGE(G18,AB18,AW18,BR18,CM18)+G18/10000,(-1)*(SUM(VLOOKUP(G18,'Tablas auxiliares'!$BG$2:$BH$28,2,FALSE),VLOOKUP(AB18,'Tablas auxiliares'!$BG$2:$BH$28,2,FALSE),VLOOKUP(AW18,'Tablas auxiliares'!$BG$2:$BH$28,2,FALSE),VLOOKUP(BR18,'Tablas auxiliares'!$BG$2:$BH$28,2,FALSE),VLOOKUP(CM18,'Tablas auxiliares'!$BG$2:$BH$28,2,FALSE))-G18/100000000))</f>
        <v>-8.17879247745282</v>
      </c>
      <c r="DI18">
        <f>IF('Tablas auxiliares'!$C$7=1,AVERAGE(H18,AC18,AX18,BS18,CN18)+H18/10000,(-1)*(SUM(VLOOKUP(H18,'Tablas auxiliares'!$BG$2:$BH$28,2,FALSE),VLOOKUP(AC18,'Tablas auxiliares'!$BG$2:$BH$28,2,FALSE),VLOOKUP(AX18,'Tablas auxiliares'!$BG$2:$BH$28,2,FALSE),VLOOKUP(BS18,'Tablas auxiliares'!$BG$2:$BH$28,2,FALSE),VLOOKUP(CN18,'Tablas auxiliares'!$BG$2:$BH$28,2,FALSE))-H18/100000000))</f>
        <v>-22.652403933715984</v>
      </c>
      <c r="DJ18">
        <f>IF('Tablas auxiliares'!$C$7=1,AVERAGE(I18,AD18,AY18,BT18,CO18)+I18/10000,(-1)*(SUM(VLOOKUP(I18,'Tablas auxiliares'!$BG$2:$BH$28,2,FALSE),VLOOKUP(AD18,'Tablas auxiliares'!$BG$2:$BH$28,2,FALSE),VLOOKUP(AY18,'Tablas auxiliares'!$BG$2:$BH$28,2,FALSE),VLOOKUP(BT18,'Tablas auxiliares'!$BG$2:$BH$28,2,FALSE),VLOOKUP(CO18,'Tablas auxiliares'!$BG$2:$BH$28,2,FALSE))-I18/100000000))</f>
        <v>-13.345691845281463</v>
      </c>
      <c r="DK18">
        <f>IF('Tablas auxiliares'!$C$7=1,AVERAGE(J18,AE18,AZ18,BU18,CP18)+J18/10000,(-1)*(SUM(VLOOKUP(J18,'Tablas auxiliares'!$BG$2:$BH$28,2,FALSE),VLOOKUP(AE18,'Tablas auxiliares'!$BG$2:$BH$28,2,FALSE),VLOOKUP(AZ18,'Tablas auxiliares'!$BG$2:$BH$28,2,FALSE),VLOOKUP(BU18,'Tablas auxiliares'!$BG$2:$BH$28,2,FALSE),VLOOKUP(CP18,'Tablas auxiliares'!$BG$2:$BH$28,2,FALSE))-J18/100000000))</f>
        <v>-15.326781786725626</v>
      </c>
      <c r="DL18">
        <f>IF('Tablas auxiliares'!$C$7=1,AVERAGE(K18,AF18,BA18,BV18,CQ18)+K18/10000,(-1)*(SUM(VLOOKUP(K18,'Tablas auxiliares'!$BG$2:$BH$28,2,FALSE),VLOOKUP(AF18,'Tablas auxiliares'!$BG$2:$BH$28,2,FALSE),VLOOKUP(BA18,'Tablas auxiliares'!$BG$2:$BH$28,2,FALSE),VLOOKUP(BV18,'Tablas auxiliares'!$BG$2:$BH$28,2,FALSE),VLOOKUP(CQ18,'Tablas auxiliares'!$BG$2:$BH$28,2,FALSE))-K18/100000000))</f>
        <v>-8.8907864081072443</v>
      </c>
      <c r="DM18">
        <f>IF('Tablas auxiliares'!$C$7=1,AVERAGE(L18,AG18,BB18,BW18,CR18)+L18/10000,(-1)*(SUM(VLOOKUP(L18,'Tablas auxiliares'!$BG$2:$BH$28,2,FALSE),VLOOKUP(AG18,'Tablas auxiliares'!$BG$2:$BH$28,2,FALSE),VLOOKUP(BB18,'Tablas auxiliares'!$BG$2:$BH$28,2,FALSE),VLOOKUP(BW18,'Tablas auxiliares'!$BG$2:$BH$28,2,FALSE),VLOOKUP(CR18,'Tablas auxiliares'!$BG$2:$BH$28,2,FALSE))-L18/100000000))</f>
        <v>-10.105481264968244</v>
      </c>
      <c r="DN18">
        <f>IF('Tablas auxiliares'!$C$7=1,AVERAGE(M18,AH18,BC18,BX18,CS18)+M18/10000,(-1)*(SUM(VLOOKUP(M18,'Tablas auxiliares'!$BG$2:$BH$28,2,FALSE),VLOOKUP(AH18,'Tablas auxiliares'!$BG$2:$BH$28,2,FALSE),VLOOKUP(BC18,'Tablas auxiliares'!$BG$2:$BH$28,2,FALSE),VLOOKUP(BX18,'Tablas auxiliares'!$BG$2:$BH$28,2,FALSE),VLOOKUP(CS18,'Tablas auxiliares'!$BG$2:$BH$28,2,FALSE))-M18/100000000))</f>
        <v>-39.302579654476638</v>
      </c>
      <c r="DO18">
        <f>IF('Tablas auxiliares'!$C$7=1,AVERAGE(N18,AI18,BD18,BY18,CT18)+N18/10000,(-1)*(SUM(VLOOKUP(N18,'Tablas auxiliares'!$BG$2:$BH$28,2,FALSE),VLOOKUP(AI18,'Tablas auxiliares'!$BG$2:$BH$28,2,FALSE),VLOOKUP(BD18,'Tablas auxiliares'!$BG$2:$BH$28,2,FALSE),VLOOKUP(BY18,'Tablas auxiliares'!$BG$2:$BH$28,2,FALSE),VLOOKUP(CT18,'Tablas auxiliares'!$BG$2:$BH$28,2,FALSE))-N18/100000000))</f>
        <v>-11.344416407023598</v>
      </c>
      <c r="DP18">
        <f>IF('Tablas auxiliares'!$C$7=1,AVERAGE(O18,AJ18,BE18,BZ18,CU18)+O18/10000,(-1)*(SUM(VLOOKUP(O18,'Tablas auxiliares'!$BG$2:$BH$28,2,FALSE),VLOOKUP(AJ18,'Tablas auxiliares'!$BG$2:$BH$28,2,FALSE),VLOOKUP(BE18,'Tablas auxiliares'!$BG$2:$BH$28,2,FALSE),VLOOKUP(BZ18,'Tablas auxiliares'!$BG$2:$BH$28,2,FALSE),VLOOKUP(CU18,'Tablas auxiliares'!$BG$2:$BH$28,2,FALSE))-O18/100000000))</f>
        <v>-11.911829387108765</v>
      </c>
      <c r="DQ18">
        <f>IF('Tablas auxiliares'!$C$7=1,AVERAGE(P18,AK18,BF18,CA18,CV18)+P18/10000,(-1)*(SUM(VLOOKUP(P18,'Tablas auxiliares'!$BG$2:$BH$28,2,FALSE),VLOOKUP(AK18,'Tablas auxiliares'!$BG$2:$BH$28,2,FALSE),VLOOKUP(BF18,'Tablas auxiliares'!$BG$2:$BH$28,2,FALSE),VLOOKUP(CA18,'Tablas auxiliares'!$BG$2:$BH$28,2,FALSE),VLOOKUP(CV18,'Tablas auxiliares'!$BG$2:$BH$28,2,FALSE))-P18/100000000))</f>
        <v>-7.725355760620003</v>
      </c>
      <c r="DR18">
        <f>IF('Tablas auxiliares'!$C$7=1,AVERAGE(Q18,AL18,BG18,CB18,CW18)+Q18/10000,(-1)*(SUM(VLOOKUP(Q18,'Tablas auxiliares'!$BG$2:$BH$28,2,FALSE),VLOOKUP(AL18,'Tablas auxiliares'!$BG$2:$BH$28,2,FALSE),VLOOKUP(BG18,'Tablas auxiliares'!$BG$2:$BH$28,2,FALSE),VLOOKUP(CB18,'Tablas auxiliares'!$BG$2:$BH$28,2,FALSE),VLOOKUP(CW18,'Tablas auxiliares'!$BG$2:$BH$28,2,FALSE))-Q18/100000000))</f>
        <v>-28.841179026607115</v>
      </c>
      <c r="DS18">
        <f>IF('Tablas auxiliares'!$C$7=1,AVERAGE(R18,AM18,BH18,CC18,CX18)+R18/10000,(-1)*(SUM(VLOOKUP(R18,'Tablas auxiliares'!$BG$2:$BH$28,2,FALSE),VLOOKUP(AM18,'Tablas auxiliares'!$BG$2:$BH$28,2,FALSE),VLOOKUP(BH18,'Tablas auxiliares'!$BG$2:$BH$28,2,FALSE),VLOOKUP(CC18,'Tablas auxiliares'!$BG$2:$BH$28,2,FALSE),VLOOKUP(CX18,'Tablas auxiliares'!$BG$2:$BH$28,2,FALSE))-R18/100000000))</f>
        <v>-36.839080354905768</v>
      </c>
      <c r="DT18">
        <f>IF('Tablas auxiliares'!$C$7=1,AVERAGE(S18,AN18,BI18,CD18,CY18)+S18/10000,(-1)*(SUM(VLOOKUP(S18,'Tablas auxiliares'!$BG$2:$BH$28,2,FALSE),VLOOKUP(AN18,'Tablas auxiliares'!$BG$2:$BH$28,2,FALSE),VLOOKUP(BI18,'Tablas auxiliares'!$BG$2:$BH$28,2,FALSE),VLOOKUP(CD18,'Tablas auxiliares'!$BG$2:$BH$28,2,FALSE),VLOOKUP(CY18,'Tablas auxiliares'!$BG$2:$BH$28,2,FALSE))-S18/100000000))</f>
        <v>-24.118281434695014</v>
      </c>
      <c r="DV18">
        <f>IF('Tablas auxiliares'!$C$7=1,AVERAGE(U18,AP18,BK18,CF18,DA18)+U18/10000,(-1)*(SUM(VLOOKUP(U18,'Tablas auxiliares'!$BG$2:$BH$28,2,FALSE),VLOOKUP(AP18,'Tablas auxiliares'!$BG$2:$BH$28,2,FALSE),VLOOKUP(BK18,'Tablas auxiliares'!$BG$2:$BH$28,2,FALSE),VLOOKUP(CF18,'Tablas auxiliares'!$BG$2:$BH$28,2,FALSE),VLOOKUP(DA18,'Tablas auxiliares'!$BG$2:$BH$28,2,FALSE))-U18/100000000))</f>
        <v>-6.6470083460301845</v>
      </c>
      <c r="DW18">
        <f>IF('Tablas auxiliares'!$C$7=1,AVERAGE(V18,AQ18,BL18,CG18,DB18)+V18/10000,(-1)*(SUM(VLOOKUP(V18,'Tablas auxiliares'!$BG$2:$BH$28,2,FALSE),VLOOKUP(AQ18,'Tablas auxiliares'!$BG$2:$BH$28,2,FALSE),VLOOKUP(BL18,'Tablas auxiliares'!$BG$2:$BH$28,2,FALSE),VLOOKUP(CG18,'Tablas auxiliares'!$BG$2:$BH$28,2,FALSE),VLOOKUP(DB18,'Tablas auxiliares'!$BG$2:$BH$28,2,FALSE))-V18/100000000))</f>
        <v>-11.952905419301619</v>
      </c>
      <c r="DX18">
        <f>RANK(DC18,DC3:DC20,1)</f>
        <v>10</v>
      </c>
      <c r="DY18">
        <f t="shared" ref="DY18:ER18" si="79">RANK(DD18,DD3:DD20,1)</f>
        <v>14</v>
      </c>
      <c r="DZ18">
        <f t="shared" si="79"/>
        <v>10</v>
      </c>
      <c r="EA18">
        <f t="shared" si="79"/>
        <v>7</v>
      </c>
      <c r="EB18">
        <f t="shared" si="79"/>
        <v>17</v>
      </c>
      <c r="EC18">
        <f t="shared" si="79"/>
        <v>12</v>
      </c>
      <c r="ED18">
        <f t="shared" si="79"/>
        <v>5</v>
      </c>
      <c r="EE18">
        <f t="shared" si="79"/>
        <v>10</v>
      </c>
      <c r="EF18">
        <f t="shared" si="79"/>
        <v>11</v>
      </c>
      <c r="EG18">
        <f t="shared" si="79"/>
        <v>10</v>
      </c>
      <c r="EH18">
        <f t="shared" si="79"/>
        <v>13</v>
      </c>
      <c r="EI18">
        <f t="shared" si="79"/>
        <v>1</v>
      </c>
      <c r="EJ18">
        <f t="shared" si="79"/>
        <v>11</v>
      </c>
      <c r="EK18">
        <f t="shared" si="79"/>
        <v>11</v>
      </c>
      <c r="EL18">
        <f t="shared" si="79"/>
        <v>13</v>
      </c>
      <c r="EM18">
        <f t="shared" si="79"/>
        <v>5</v>
      </c>
      <c r="EN18">
        <f t="shared" si="79"/>
        <v>4</v>
      </c>
      <c r="EO18">
        <f t="shared" si="79"/>
        <v>5</v>
      </c>
      <c r="EQ18">
        <f t="shared" si="79"/>
        <v>16</v>
      </c>
      <c r="ER18">
        <f t="shared" si="79"/>
        <v>12</v>
      </c>
      <c r="ES18">
        <f>VLOOKUP(DX18,'Tablas auxiliares'!$O$2:$Y$28,'Tablas auxiliares'!$C$4+1,FALSE)</f>
        <v>1</v>
      </c>
      <c r="ET18">
        <f>VLOOKUP(DY18,'Tablas auxiliares'!$O$2:$Y$28,'Tablas auxiliares'!$C$4+1,FALSE)</f>
        <v>0</v>
      </c>
      <c r="EU18">
        <f>VLOOKUP(DZ18,'Tablas auxiliares'!$O$2:$Y$28,'Tablas auxiliares'!$C$4+1,FALSE)</f>
        <v>1</v>
      </c>
      <c r="EV18">
        <f>VLOOKUP(EA18,'Tablas auxiliares'!$O$2:$Y$28,'Tablas auxiliares'!$C$4+1,FALSE)</f>
        <v>4</v>
      </c>
      <c r="EW18">
        <f>VLOOKUP(EB18,'Tablas auxiliares'!$O$2:$Y$28,'Tablas auxiliares'!$C$4+1,FALSE)</f>
        <v>0</v>
      </c>
      <c r="EX18">
        <f>VLOOKUP(EC18,'Tablas auxiliares'!$O$2:$Y$28,'Tablas auxiliares'!$C$4+1,FALSE)</f>
        <v>0</v>
      </c>
      <c r="EY18">
        <f>VLOOKUP(ED18,'Tablas auxiliares'!$O$2:$Y$28,'Tablas auxiliares'!$C$4+1,FALSE)</f>
        <v>6</v>
      </c>
      <c r="EZ18">
        <f>VLOOKUP(EE18,'Tablas auxiliares'!$O$2:$Y$28,'Tablas auxiliares'!$C$4+1,FALSE)</f>
        <v>1</v>
      </c>
      <c r="FA18">
        <f>VLOOKUP(EF18,'Tablas auxiliares'!$O$2:$Y$28,'Tablas auxiliares'!$C$4+1,FALSE)</f>
        <v>0</v>
      </c>
      <c r="FB18">
        <f>VLOOKUP(EG18,'Tablas auxiliares'!$O$2:$Y$28,'Tablas auxiliares'!$C$4+1,FALSE)</f>
        <v>1</v>
      </c>
      <c r="FC18">
        <f>VLOOKUP(EH18,'Tablas auxiliares'!$O$2:$Y$28,'Tablas auxiliares'!$C$4+1,FALSE)</f>
        <v>0</v>
      </c>
      <c r="FD18">
        <f>VLOOKUP(EI18,'Tablas auxiliares'!$O$2:$Y$28,'Tablas auxiliares'!$C$4+1,FALSE)</f>
        <v>12</v>
      </c>
      <c r="FE18">
        <f>VLOOKUP(EJ18,'Tablas auxiliares'!$O$2:$Y$28,'Tablas auxiliares'!$C$4+1,FALSE)</f>
        <v>0</v>
      </c>
      <c r="FF18">
        <f>VLOOKUP(EK18,'Tablas auxiliares'!$O$2:$Y$28,'Tablas auxiliares'!$C$4+1,FALSE)</f>
        <v>0</v>
      </c>
      <c r="FG18">
        <f>VLOOKUP(EL18,'Tablas auxiliares'!$O$2:$Y$28,'Tablas auxiliares'!$C$4+1,FALSE)</f>
        <v>0</v>
      </c>
      <c r="FH18">
        <f>VLOOKUP(EM18,'Tablas auxiliares'!$O$2:$Y$28,'Tablas auxiliares'!$C$4+1,FALSE)</f>
        <v>6</v>
      </c>
      <c r="FI18">
        <f>VLOOKUP(EN18,'Tablas auxiliares'!$O$2:$Y$28,'Tablas auxiliares'!$C$4+1,FALSE)</f>
        <v>7</v>
      </c>
      <c r="FJ18">
        <f>VLOOKUP(EO18,'Tablas auxiliares'!$O$2:$Y$28,'Tablas auxiliares'!$C$4+1,FALSE)</f>
        <v>6</v>
      </c>
      <c r="FL18">
        <f>VLOOKUP(EQ18,'Tablas auxiliares'!$O$2:$Y$28,'Tablas auxiliares'!$C$4+1,FALSE)</f>
        <v>0</v>
      </c>
      <c r="FM18">
        <f>VLOOKUP(ER18,'Tablas auxiliares'!$O$2:$Y$28,'Tablas auxiliares'!$C$4+1,FALSE)</f>
        <v>0</v>
      </c>
      <c r="FN18">
        <v>5</v>
      </c>
      <c r="FO18">
        <v>12</v>
      </c>
      <c r="FP18">
        <v>12</v>
      </c>
      <c r="FQ18">
        <v>1</v>
      </c>
      <c r="FR18">
        <v>2</v>
      </c>
      <c r="FS18">
        <v>11</v>
      </c>
      <c r="FT18">
        <v>9</v>
      </c>
      <c r="FU18">
        <v>7</v>
      </c>
      <c r="FV18">
        <v>14</v>
      </c>
      <c r="FW18">
        <v>15</v>
      </c>
      <c r="FX18">
        <v>2</v>
      </c>
      <c r="FY18">
        <v>1</v>
      </c>
      <c r="FZ18">
        <v>10</v>
      </c>
      <c r="GA18">
        <v>10</v>
      </c>
      <c r="GB18">
        <v>14</v>
      </c>
      <c r="GC18">
        <v>7</v>
      </c>
      <c r="GD18">
        <v>5</v>
      </c>
      <c r="GE18">
        <v>15</v>
      </c>
      <c r="GG18">
        <v>7</v>
      </c>
      <c r="GH18">
        <v>13</v>
      </c>
      <c r="GI18">
        <f>VLOOKUP(FN18,'Tablas auxiliares'!$O$2:$Y$28,_xlfn.SINGLE('Tablas auxiliares'!$C$4)+1,FALSE)</f>
        <v>6</v>
      </c>
      <c r="GJ18">
        <f>VLOOKUP(FO18,'Tablas auxiliares'!$O$2:$Y$28,_xlfn.SINGLE('Tablas auxiliares'!$C$4)+1,FALSE)</f>
        <v>0</v>
      </c>
      <c r="GK18">
        <f>VLOOKUP(FP18,'Tablas auxiliares'!$O$2:$Y$28,_xlfn.SINGLE('Tablas auxiliares'!$C$4)+1,FALSE)</f>
        <v>0</v>
      </c>
      <c r="GL18">
        <f>VLOOKUP(FQ18,'Tablas auxiliares'!$O$2:$Y$28,_xlfn.SINGLE('Tablas auxiliares'!$C$4)+1,FALSE)</f>
        <v>12</v>
      </c>
      <c r="GM18">
        <f>VLOOKUP(FR18,'Tablas auxiliares'!$O$2:$Y$28,_xlfn.SINGLE('Tablas auxiliares'!$C$4)+1,FALSE)</f>
        <v>10</v>
      </c>
      <c r="GN18">
        <f>VLOOKUP(FS18,'Tablas auxiliares'!$O$2:$Y$28,_xlfn.SINGLE('Tablas auxiliares'!$C$4)+1,FALSE)</f>
        <v>0</v>
      </c>
      <c r="GO18">
        <f>VLOOKUP(FT18,'Tablas auxiliares'!$O$2:$Y$28,_xlfn.SINGLE('Tablas auxiliares'!$C$4)+1,FALSE)</f>
        <v>2</v>
      </c>
      <c r="GP18">
        <f>VLOOKUP(FU18,'Tablas auxiliares'!$O$2:$Y$28,_xlfn.SINGLE('Tablas auxiliares'!$C$4)+1,FALSE)</f>
        <v>4</v>
      </c>
      <c r="GQ18">
        <f>VLOOKUP(FV18,'Tablas auxiliares'!$O$2:$Y$28,_xlfn.SINGLE('Tablas auxiliares'!$C$4)+1,FALSE)</f>
        <v>0</v>
      </c>
      <c r="GR18">
        <f>VLOOKUP(FW18,'Tablas auxiliares'!$O$2:$Y$28,_xlfn.SINGLE('Tablas auxiliares'!$C$4)+1,FALSE)</f>
        <v>0</v>
      </c>
      <c r="GS18">
        <f>VLOOKUP(FX18,'Tablas auxiliares'!$O$2:$Y$28,_xlfn.SINGLE('Tablas auxiliares'!$C$4)+1,FALSE)</f>
        <v>10</v>
      </c>
      <c r="GT18">
        <f>VLOOKUP(FY18,'Tablas auxiliares'!$O$2:$Y$28,_xlfn.SINGLE('Tablas auxiliares'!$C$4)+1,FALSE)</f>
        <v>12</v>
      </c>
      <c r="GU18">
        <f>VLOOKUP(FZ18,'Tablas auxiliares'!$O$2:$Y$28,_xlfn.SINGLE('Tablas auxiliares'!$C$4)+1,FALSE)</f>
        <v>1</v>
      </c>
      <c r="GV18">
        <f>VLOOKUP(GA18,'Tablas auxiliares'!$O$2:$Y$28,_xlfn.SINGLE('Tablas auxiliares'!$C$4)+1,FALSE)</f>
        <v>1</v>
      </c>
      <c r="GW18">
        <f>VLOOKUP(GB18,'Tablas auxiliares'!$O$2:$Y$28,_xlfn.SINGLE('Tablas auxiliares'!$C$4)+1,FALSE)</f>
        <v>0</v>
      </c>
      <c r="GX18">
        <f>VLOOKUP(GC18,'Tablas auxiliares'!$O$2:$Y$28,_xlfn.SINGLE('Tablas auxiliares'!$C$4)+1,FALSE)</f>
        <v>4</v>
      </c>
      <c r="GY18">
        <f>VLOOKUP(GD18,'Tablas auxiliares'!$O$2:$Y$28,_xlfn.SINGLE('Tablas auxiliares'!$C$4)+1,FALSE)</f>
        <v>6</v>
      </c>
      <c r="GZ18">
        <f>VLOOKUP(GE18,'Tablas auxiliares'!$O$2:$Y$28,_xlfn.SINGLE('Tablas auxiliares'!$C$4)+1,FALSE)</f>
        <v>0</v>
      </c>
      <c r="HB18">
        <f>VLOOKUP(GG18,'Tablas auxiliares'!$O$2:$Y$28,_xlfn.SINGLE('Tablas auxiliares'!$C$4)+1,FALSE)</f>
        <v>4</v>
      </c>
      <c r="HC18">
        <f>VLOOKUP(GH18,'Tablas auxiliares'!$O$2:$Y$28,_xlfn.SINGLE('Tablas auxiliares'!$C$4)+1,FALSE)</f>
        <v>0</v>
      </c>
      <c r="HD18">
        <f>IF('Tablas auxiliares'!$C$6&lt;&gt;2,SUM(ES18:FM18),0)+IF('Tablas auxiliares'!$C$6&lt;&gt;3,SUM(GI18:HC18),0)</f>
        <v>117</v>
      </c>
      <c r="HE18">
        <f t="shared" si="18"/>
        <v>7.5049999999999999</v>
      </c>
      <c r="HF18">
        <f t="shared" si="59"/>
        <v>13.012</v>
      </c>
      <c r="HG18">
        <f t="shared" si="60"/>
        <v>11.012</v>
      </c>
      <c r="HH18">
        <f t="shared" si="61"/>
        <v>4.0010000000000003</v>
      </c>
      <c r="HI18">
        <f t="shared" si="62"/>
        <v>9.5020000000000007</v>
      </c>
      <c r="HJ18">
        <f t="shared" si="63"/>
        <v>11.510999999999999</v>
      </c>
      <c r="HK18">
        <f t="shared" si="64"/>
        <v>7.0090000000000003</v>
      </c>
      <c r="HL18">
        <f t="shared" si="65"/>
        <v>8.5069999999999997</v>
      </c>
      <c r="HM18">
        <f t="shared" si="66"/>
        <v>12.513999999999999</v>
      </c>
      <c r="HN18">
        <f t="shared" si="67"/>
        <v>12.515000000000001</v>
      </c>
      <c r="HO18">
        <f t="shared" si="68"/>
        <v>7.5019999999999998</v>
      </c>
      <c r="HP18">
        <f t="shared" si="69"/>
        <v>1.0009999999999999</v>
      </c>
      <c r="HQ18">
        <f t="shared" si="70"/>
        <v>10.51</v>
      </c>
      <c r="HR18">
        <f t="shared" si="71"/>
        <v>10.51</v>
      </c>
      <c r="HS18">
        <f t="shared" si="72"/>
        <v>13.513999999999999</v>
      </c>
      <c r="HT18">
        <f t="shared" si="73"/>
        <v>6.0069999999999997</v>
      </c>
      <c r="HU18">
        <f t="shared" si="51"/>
        <v>4.5049999999999999</v>
      </c>
      <c r="HV18">
        <f t="shared" si="52"/>
        <v>10.015000000000001</v>
      </c>
      <c r="HX18">
        <f t="shared" si="54"/>
        <v>11.507</v>
      </c>
      <c r="HY18">
        <f t="shared" si="55"/>
        <v>12.513</v>
      </c>
      <c r="HZ18">
        <f>RANK(HE18,HE3:HE20,1)</f>
        <v>8</v>
      </c>
      <c r="IA18">
        <f t="shared" ref="IA18:IT18" si="80">RANK(HF18,HF3:HF20,1)</f>
        <v>12</v>
      </c>
      <c r="IB18">
        <f t="shared" si="80"/>
        <v>11</v>
      </c>
      <c r="IC18">
        <f t="shared" si="80"/>
        <v>2</v>
      </c>
      <c r="ID18">
        <f t="shared" si="80"/>
        <v>10</v>
      </c>
      <c r="IE18">
        <f t="shared" si="80"/>
        <v>12</v>
      </c>
      <c r="IF18">
        <f t="shared" si="80"/>
        <v>6</v>
      </c>
      <c r="IG18">
        <f t="shared" si="80"/>
        <v>8</v>
      </c>
      <c r="IH18">
        <f t="shared" si="80"/>
        <v>15</v>
      </c>
      <c r="II18">
        <f t="shared" si="80"/>
        <v>15</v>
      </c>
      <c r="IJ18">
        <f t="shared" si="80"/>
        <v>7</v>
      </c>
      <c r="IK18">
        <f t="shared" si="80"/>
        <v>1</v>
      </c>
      <c r="IL18">
        <f t="shared" si="80"/>
        <v>10</v>
      </c>
      <c r="IM18">
        <f t="shared" si="80"/>
        <v>11</v>
      </c>
      <c r="IN18">
        <f t="shared" si="80"/>
        <v>15</v>
      </c>
      <c r="IO18">
        <f t="shared" si="80"/>
        <v>4</v>
      </c>
      <c r="IP18">
        <f t="shared" si="80"/>
        <v>4</v>
      </c>
      <c r="IQ18">
        <f t="shared" si="80"/>
        <v>12</v>
      </c>
      <c r="IS18">
        <f t="shared" si="80"/>
        <v>13</v>
      </c>
      <c r="IT18">
        <f t="shared" si="80"/>
        <v>14</v>
      </c>
      <c r="IU18">
        <f>VLOOKUP(HZ18,'Tablas auxiliares'!$O$2:$Y$28,_xlfn.SINGLE('Tablas auxiliares'!$C$4)+1,FALSE)</f>
        <v>3</v>
      </c>
      <c r="IV18">
        <f>VLOOKUP(IA18,'Tablas auxiliares'!$O$2:$Y$28,_xlfn.SINGLE('Tablas auxiliares'!$C$4)+1,FALSE)</f>
        <v>0</v>
      </c>
      <c r="IW18">
        <f>VLOOKUP(IB18,'Tablas auxiliares'!$O$2:$Y$28,_xlfn.SINGLE('Tablas auxiliares'!$C$4)+1,FALSE)</f>
        <v>0</v>
      </c>
      <c r="IX18">
        <f>VLOOKUP(IC18,'Tablas auxiliares'!$O$2:$Y$28,_xlfn.SINGLE('Tablas auxiliares'!$C$4)+1,FALSE)</f>
        <v>10</v>
      </c>
      <c r="IY18">
        <f>VLOOKUP(ID18,'Tablas auxiliares'!$O$2:$Y$28,_xlfn.SINGLE('Tablas auxiliares'!$C$4)+1,FALSE)</f>
        <v>1</v>
      </c>
      <c r="IZ18">
        <f>VLOOKUP(IE18,'Tablas auxiliares'!$O$2:$Y$28,_xlfn.SINGLE('Tablas auxiliares'!$C$4)+1,FALSE)</f>
        <v>0</v>
      </c>
      <c r="JA18">
        <f>VLOOKUP(IF18,'Tablas auxiliares'!$O$2:$Y$28,_xlfn.SINGLE('Tablas auxiliares'!$C$4)+1,FALSE)</f>
        <v>5</v>
      </c>
      <c r="JB18">
        <f>VLOOKUP(IG18,'Tablas auxiliares'!$O$2:$Y$28,_xlfn.SINGLE('Tablas auxiliares'!$C$4)+1,FALSE)</f>
        <v>3</v>
      </c>
      <c r="JC18">
        <f>VLOOKUP(IH18,'Tablas auxiliares'!$O$2:$Y$28,_xlfn.SINGLE('Tablas auxiliares'!$C$4)+1,FALSE)</f>
        <v>0</v>
      </c>
      <c r="JD18">
        <f>VLOOKUP(II18,'Tablas auxiliares'!$O$2:$Y$28,_xlfn.SINGLE('Tablas auxiliares'!$C$4)+1,FALSE)</f>
        <v>0</v>
      </c>
      <c r="JE18">
        <f>VLOOKUP(IJ18,'Tablas auxiliares'!$O$2:$Y$28,_xlfn.SINGLE('Tablas auxiliares'!$C$4)+1,FALSE)</f>
        <v>4</v>
      </c>
      <c r="JF18">
        <f>VLOOKUP(IK18,'Tablas auxiliares'!$O$2:$Y$28,_xlfn.SINGLE('Tablas auxiliares'!$C$4)+1,FALSE)</f>
        <v>12</v>
      </c>
      <c r="JG18">
        <f>VLOOKUP(IL18,'Tablas auxiliares'!$O$2:$Y$28,_xlfn.SINGLE('Tablas auxiliares'!$C$4)+1,FALSE)</f>
        <v>1</v>
      </c>
      <c r="JH18">
        <f>VLOOKUP(IM18,'Tablas auxiliares'!$O$2:$Y$28,_xlfn.SINGLE('Tablas auxiliares'!$C$4)+1,FALSE)</f>
        <v>0</v>
      </c>
      <c r="JI18">
        <f>VLOOKUP(IN18,'Tablas auxiliares'!$O$2:$Y$28,_xlfn.SINGLE('Tablas auxiliares'!$C$4)+1,FALSE)</f>
        <v>0</v>
      </c>
      <c r="JJ18">
        <f>VLOOKUP(IO18,'Tablas auxiliares'!$O$2:$Y$28,_xlfn.SINGLE('Tablas auxiliares'!$C$4)+1,FALSE)</f>
        <v>7</v>
      </c>
      <c r="JK18">
        <f>VLOOKUP(IP18,'Tablas auxiliares'!$O$2:$Y$28,_xlfn.SINGLE('Tablas auxiliares'!$C$4)+1,FALSE)</f>
        <v>7</v>
      </c>
      <c r="JL18">
        <f>VLOOKUP(IQ18,'Tablas auxiliares'!$O$2:$Y$28,_xlfn.SINGLE('Tablas auxiliares'!$C$4)+1,FALSE)</f>
        <v>0</v>
      </c>
      <c r="JN18">
        <f>VLOOKUP(IS18,'Tablas auxiliares'!$O$2:$Y$28,_xlfn.SINGLE('Tablas auxiliares'!$C$4)+1,FALSE)</f>
        <v>0</v>
      </c>
      <c r="JO18">
        <f>VLOOKUP(IT18,'Tablas auxiliares'!$O$2:$Y$28,_xlfn.SINGLE('Tablas auxiliares'!$C$4)+1,FALSE)</f>
        <v>0</v>
      </c>
      <c r="JP18">
        <f t="shared" si="10"/>
        <v>53</v>
      </c>
      <c r="JQ18">
        <v>1</v>
      </c>
      <c r="JR18">
        <v>0</v>
      </c>
      <c r="JS18">
        <v>1</v>
      </c>
      <c r="JT18">
        <v>4</v>
      </c>
      <c r="JU18">
        <v>0</v>
      </c>
      <c r="JV18">
        <v>0</v>
      </c>
      <c r="JW18">
        <v>6</v>
      </c>
      <c r="JX18">
        <v>3</v>
      </c>
      <c r="JY18">
        <v>0</v>
      </c>
      <c r="JZ18">
        <v>0</v>
      </c>
      <c r="KA18">
        <v>0</v>
      </c>
      <c r="KB18">
        <v>12</v>
      </c>
      <c r="KC18">
        <v>1</v>
      </c>
      <c r="KD18">
        <v>1</v>
      </c>
      <c r="KE18">
        <v>0</v>
      </c>
      <c r="KF18">
        <v>7</v>
      </c>
      <c r="KG18">
        <v>7</v>
      </c>
      <c r="KH18">
        <v>4</v>
      </c>
      <c r="KJ18">
        <v>0</v>
      </c>
      <c r="KK18">
        <v>0</v>
      </c>
      <c r="KL18">
        <v>6</v>
      </c>
      <c r="KM18">
        <v>0</v>
      </c>
      <c r="KN18">
        <v>0</v>
      </c>
      <c r="KO18">
        <v>12</v>
      </c>
      <c r="KP18">
        <v>10</v>
      </c>
      <c r="KQ18">
        <v>0</v>
      </c>
      <c r="KR18">
        <v>2</v>
      </c>
      <c r="KS18">
        <v>4</v>
      </c>
      <c r="KT18">
        <v>0</v>
      </c>
      <c r="KU18">
        <v>0</v>
      </c>
      <c r="KV18">
        <v>10</v>
      </c>
      <c r="KW18">
        <v>12</v>
      </c>
      <c r="KX18">
        <v>1</v>
      </c>
      <c r="KY18">
        <v>1</v>
      </c>
      <c r="KZ18">
        <v>0</v>
      </c>
      <c r="LA18">
        <v>4</v>
      </c>
      <c r="LB18">
        <v>6</v>
      </c>
      <c r="LC18">
        <v>0</v>
      </c>
      <c r="LE18">
        <v>4</v>
      </c>
      <c r="LF18">
        <v>0</v>
      </c>
      <c r="LG18">
        <f t="shared" si="11"/>
        <v>7.0060000000000002</v>
      </c>
      <c r="LH18">
        <f t="shared" si="3"/>
        <v>0</v>
      </c>
      <c r="LI18">
        <f t="shared" si="3"/>
        <v>1</v>
      </c>
      <c r="LJ18">
        <f t="shared" si="3"/>
        <v>16.012</v>
      </c>
      <c r="LK18">
        <f t="shared" si="3"/>
        <v>10.01</v>
      </c>
      <c r="LL18">
        <f t="shared" si="3"/>
        <v>0</v>
      </c>
      <c r="LM18">
        <f t="shared" si="3"/>
        <v>8.0020000000000007</v>
      </c>
      <c r="LN18">
        <f t="shared" si="3"/>
        <v>7.0039999999999996</v>
      </c>
      <c r="LO18">
        <f t="shared" si="3"/>
        <v>0</v>
      </c>
      <c r="LP18">
        <f t="shared" si="3"/>
        <v>0</v>
      </c>
      <c r="LQ18">
        <f t="shared" si="3"/>
        <v>10.01</v>
      </c>
      <c r="LR18">
        <f t="shared" si="3"/>
        <v>24.012</v>
      </c>
      <c r="LS18">
        <f t="shared" si="3"/>
        <v>2.0009999999999999</v>
      </c>
      <c r="LT18">
        <f t="shared" si="3"/>
        <v>2.0009999999999999</v>
      </c>
      <c r="LU18">
        <f t="shared" si="3"/>
        <v>0</v>
      </c>
      <c r="LV18">
        <f t="shared" si="3"/>
        <v>11.004</v>
      </c>
      <c r="LW18">
        <f t="shared" si="3"/>
        <v>13.006</v>
      </c>
      <c r="LX18">
        <f t="shared" si="4"/>
        <v>4</v>
      </c>
      <c r="LY18">
        <f t="shared" si="4"/>
        <v>0</v>
      </c>
      <c r="LZ18">
        <f t="shared" si="4"/>
        <v>4.0039999999999996</v>
      </c>
      <c r="MA18">
        <f t="shared" si="4"/>
        <v>0</v>
      </c>
      <c r="MB18">
        <f t="shared" ref="MB18:MV18" si="81">RANK(LG18,LG3:LG20,0)</f>
        <v>10</v>
      </c>
      <c r="MC18">
        <f t="shared" si="81"/>
        <v>12</v>
      </c>
      <c r="MD18">
        <f t="shared" si="81"/>
        <v>11</v>
      </c>
      <c r="ME18">
        <f t="shared" si="81"/>
        <v>2</v>
      </c>
      <c r="MF18">
        <f t="shared" si="81"/>
        <v>4</v>
      </c>
      <c r="MG18">
        <f t="shared" si="81"/>
        <v>13</v>
      </c>
      <c r="MH18">
        <f t="shared" si="81"/>
        <v>8</v>
      </c>
      <c r="MI18">
        <f t="shared" si="81"/>
        <v>7</v>
      </c>
      <c r="MJ18">
        <f t="shared" si="81"/>
        <v>14</v>
      </c>
      <c r="MK18">
        <f t="shared" si="81"/>
        <v>13</v>
      </c>
      <c r="ML18">
        <f t="shared" si="81"/>
        <v>6</v>
      </c>
      <c r="MM18">
        <f t="shared" si="81"/>
        <v>1</v>
      </c>
      <c r="MN18">
        <f t="shared" si="81"/>
        <v>13</v>
      </c>
      <c r="MO18">
        <f t="shared" si="81"/>
        <v>11</v>
      </c>
      <c r="MP18">
        <f t="shared" si="81"/>
        <v>13</v>
      </c>
      <c r="MQ18">
        <f t="shared" si="81"/>
        <v>3</v>
      </c>
      <c r="MR18">
        <f t="shared" si="81"/>
        <v>4</v>
      </c>
      <c r="MS18">
        <f t="shared" si="81"/>
        <v>12</v>
      </c>
      <c r="MT18">
        <f t="shared" si="81"/>
        <v>15</v>
      </c>
      <c r="MU18">
        <f t="shared" si="81"/>
        <v>11</v>
      </c>
      <c r="MV18">
        <f t="shared" si="81"/>
        <v>15</v>
      </c>
      <c r="MW18">
        <f>VLOOKUP(MB18,'Tablas auxiliares'!$O$2:$P$28,2,FALSE)</f>
        <v>1</v>
      </c>
      <c r="MX18">
        <f>VLOOKUP(MC18,'Tablas auxiliares'!$O$2:$P$28,2,FALSE)</f>
        <v>0</v>
      </c>
      <c r="MY18">
        <f>VLOOKUP(MD18,'Tablas auxiliares'!$O$2:$P$28,2,FALSE)</f>
        <v>0</v>
      </c>
      <c r="MZ18">
        <f>VLOOKUP(ME18,'Tablas auxiliares'!$O$2:$P$28,2,FALSE)</f>
        <v>10</v>
      </c>
      <c r="NA18">
        <f>VLOOKUP(MF18,'Tablas auxiliares'!$O$2:$P$28,2,FALSE)</f>
        <v>7</v>
      </c>
      <c r="NB18">
        <f>VLOOKUP(MG18,'Tablas auxiliares'!$O$2:$P$28,2,FALSE)</f>
        <v>0</v>
      </c>
      <c r="NC18">
        <f>VLOOKUP(MH18,'Tablas auxiliares'!$O$2:$P$28,2,FALSE)</f>
        <v>3</v>
      </c>
      <c r="ND18">
        <f>VLOOKUP(MI18,'Tablas auxiliares'!$O$2:$P$28,2,FALSE)</f>
        <v>4</v>
      </c>
      <c r="NE18">
        <f>VLOOKUP(MJ18,'Tablas auxiliares'!$O$2:$P$28,2,FALSE)</f>
        <v>0</v>
      </c>
      <c r="NF18">
        <f>VLOOKUP(MK18,'Tablas auxiliares'!$O$2:$P$28,2,FALSE)</f>
        <v>0</v>
      </c>
      <c r="NG18">
        <f>VLOOKUP(ML18,'Tablas auxiliares'!$O$2:$P$28,2,FALSE)</f>
        <v>5</v>
      </c>
      <c r="NH18">
        <f>VLOOKUP(MM18,'Tablas auxiliares'!$O$2:$P$28,2,FALSE)</f>
        <v>12</v>
      </c>
      <c r="NI18">
        <f>VLOOKUP(MN18,'Tablas auxiliares'!$O$2:$P$28,2,FALSE)</f>
        <v>0</v>
      </c>
      <c r="NJ18">
        <f>VLOOKUP(MO18,'Tablas auxiliares'!$O$2:$P$28,2,FALSE)</f>
        <v>0</v>
      </c>
      <c r="NK18">
        <f>VLOOKUP(MP18,'Tablas auxiliares'!$O$2:$P$28,2,FALSE)</f>
        <v>0</v>
      </c>
      <c r="NL18">
        <f>VLOOKUP(MQ18,'Tablas auxiliares'!$O$2:$P$28,2,FALSE)</f>
        <v>8</v>
      </c>
      <c r="NM18">
        <f>VLOOKUP(MR18,'Tablas auxiliares'!$O$2:$P$28,2,FALSE)</f>
        <v>7</v>
      </c>
      <c r="NN18">
        <f>VLOOKUP(MS18,'Tablas auxiliares'!$O$2:$P$28,2,FALSE)</f>
        <v>0</v>
      </c>
      <c r="NO18">
        <f>VLOOKUP(MT18,'Tablas auxiliares'!$O$2:$P$28,2,FALSE)</f>
        <v>0</v>
      </c>
      <c r="NP18">
        <f>VLOOKUP(MU18,'Tablas auxiliares'!$O$2:$P$28,2,FALSE)</f>
        <v>0</v>
      </c>
      <c r="NQ18">
        <f>VLOOKUP(MV18,'Tablas auxiliares'!$O$2:$P$28,2,FALSE)</f>
        <v>0</v>
      </c>
      <c r="NR18">
        <f t="shared" si="13"/>
        <v>57</v>
      </c>
      <c r="NT18">
        <f t="shared" si="14"/>
        <v>57.000999999999998</v>
      </c>
      <c r="NU18">
        <f t="shared" si="15"/>
        <v>53.000999999999998</v>
      </c>
      <c r="NV18">
        <f t="shared" si="16"/>
        <v>117.001</v>
      </c>
      <c r="NW18">
        <f>IF('Tablas auxiliares'!$C$3=1,NT18,IF('Tablas auxiliares'!$C$3=2,NU18,NV18))</f>
        <v>117.001</v>
      </c>
      <c r="NX18" t="s">
        <v>7</v>
      </c>
      <c r="NZ18">
        <v>16</v>
      </c>
      <c r="OA18">
        <f t="shared" si="6"/>
        <v>40.0017</v>
      </c>
      <c r="OB18" t="str">
        <f t="shared" si="7"/>
        <v>Montenegro</v>
      </c>
    </row>
    <row r="19" spans="1:392" x14ac:dyDescent="0.25">
      <c r="A19" t="s">
        <v>21</v>
      </c>
      <c r="B19">
        <v>1</v>
      </c>
      <c r="C19">
        <v>3</v>
      </c>
      <c r="D19">
        <v>1</v>
      </c>
      <c r="E19">
        <v>1</v>
      </c>
      <c r="F19">
        <v>10</v>
      </c>
      <c r="G19">
        <v>1</v>
      </c>
      <c r="H19">
        <v>8</v>
      </c>
      <c r="I19">
        <v>4</v>
      </c>
      <c r="J19">
        <v>17</v>
      </c>
      <c r="K19">
        <v>3</v>
      </c>
      <c r="L19">
        <v>14</v>
      </c>
      <c r="M19">
        <v>14</v>
      </c>
      <c r="N19">
        <v>8</v>
      </c>
      <c r="O19">
        <v>1</v>
      </c>
      <c r="P19">
        <v>1</v>
      </c>
      <c r="Q19">
        <v>14</v>
      </c>
      <c r="R19">
        <v>4</v>
      </c>
      <c r="S19">
        <v>2</v>
      </c>
      <c r="T19">
        <v>2</v>
      </c>
      <c r="V19">
        <v>2</v>
      </c>
      <c r="W19">
        <v>1</v>
      </c>
      <c r="X19">
        <v>1</v>
      </c>
      <c r="Y19">
        <v>3</v>
      </c>
      <c r="Z19">
        <v>1</v>
      </c>
      <c r="AA19">
        <v>3</v>
      </c>
      <c r="AB19">
        <v>1</v>
      </c>
      <c r="AC19">
        <v>6</v>
      </c>
      <c r="AD19">
        <v>13</v>
      </c>
      <c r="AE19">
        <v>1</v>
      </c>
      <c r="AF19">
        <v>6</v>
      </c>
      <c r="AG19">
        <v>16</v>
      </c>
      <c r="AH19">
        <v>5</v>
      </c>
      <c r="AI19">
        <v>1</v>
      </c>
      <c r="AJ19">
        <v>1</v>
      </c>
      <c r="AK19">
        <v>1</v>
      </c>
      <c r="AL19">
        <v>14</v>
      </c>
      <c r="AM19">
        <v>1</v>
      </c>
      <c r="AN19">
        <v>4</v>
      </c>
      <c r="AO19">
        <v>2</v>
      </c>
      <c r="AQ19">
        <v>8</v>
      </c>
      <c r="AR19">
        <v>1</v>
      </c>
      <c r="AS19">
        <v>1</v>
      </c>
      <c r="AT19">
        <v>2</v>
      </c>
      <c r="AU19">
        <v>1</v>
      </c>
      <c r="AV19">
        <v>4</v>
      </c>
      <c r="AW19">
        <v>1</v>
      </c>
      <c r="AX19">
        <v>12</v>
      </c>
      <c r="AY19">
        <v>15</v>
      </c>
      <c r="AZ19">
        <v>1</v>
      </c>
      <c r="BA19">
        <v>1</v>
      </c>
      <c r="BB19">
        <v>7</v>
      </c>
      <c r="BC19">
        <v>3</v>
      </c>
      <c r="BD19">
        <v>1</v>
      </c>
      <c r="BE19">
        <v>3</v>
      </c>
      <c r="BF19">
        <v>1</v>
      </c>
      <c r="BG19">
        <v>13</v>
      </c>
      <c r="BH19">
        <v>4</v>
      </c>
      <c r="BI19">
        <v>5</v>
      </c>
      <c r="BJ19">
        <v>1</v>
      </c>
      <c r="BL19">
        <v>3</v>
      </c>
      <c r="BM19">
        <v>1</v>
      </c>
      <c r="BN19">
        <v>1</v>
      </c>
      <c r="BO19">
        <v>2</v>
      </c>
      <c r="BP19">
        <v>1</v>
      </c>
      <c r="BQ19">
        <v>7</v>
      </c>
      <c r="BR19">
        <v>1</v>
      </c>
      <c r="BS19">
        <v>16</v>
      </c>
      <c r="BT19">
        <v>9</v>
      </c>
      <c r="BU19">
        <v>10</v>
      </c>
      <c r="BV19">
        <v>3</v>
      </c>
      <c r="BW19">
        <v>6</v>
      </c>
      <c r="BX19">
        <v>13</v>
      </c>
      <c r="BY19">
        <v>1</v>
      </c>
      <c r="BZ19">
        <v>2</v>
      </c>
      <c r="CA19">
        <v>1</v>
      </c>
      <c r="CB19">
        <v>12</v>
      </c>
      <c r="CC19">
        <v>3</v>
      </c>
      <c r="CD19">
        <v>1</v>
      </c>
      <c r="CE19">
        <v>1</v>
      </c>
      <c r="CG19">
        <v>5</v>
      </c>
      <c r="CH19">
        <v>1</v>
      </c>
      <c r="CI19">
        <v>2</v>
      </c>
      <c r="CJ19">
        <v>8</v>
      </c>
      <c r="CK19">
        <v>1</v>
      </c>
      <c r="CL19">
        <v>1</v>
      </c>
      <c r="CM19">
        <v>1</v>
      </c>
      <c r="CN19">
        <v>4</v>
      </c>
      <c r="CO19">
        <v>1</v>
      </c>
      <c r="CP19">
        <v>1</v>
      </c>
      <c r="CQ19">
        <v>2</v>
      </c>
      <c r="CR19">
        <v>11</v>
      </c>
      <c r="CS19">
        <v>6</v>
      </c>
      <c r="CT19">
        <v>1</v>
      </c>
      <c r="CU19">
        <v>1</v>
      </c>
      <c r="CV19">
        <v>1</v>
      </c>
      <c r="CW19">
        <v>13</v>
      </c>
      <c r="CX19">
        <v>4</v>
      </c>
      <c r="CY19">
        <v>5</v>
      </c>
      <c r="CZ19">
        <v>1</v>
      </c>
      <c r="DB19">
        <v>7</v>
      </c>
      <c r="DC19">
        <f>IF('Tablas auxiliares'!$C$7=1,AVERAGE(B19,W19,AR19,BM19,CH19)+B19/10000,(-1)*(SUM(VLOOKUP(B19,'Tablas auxiliares'!$BG$2:$BH$28,2,FALSE),VLOOKUP(W19,'Tablas auxiliares'!$BG$2:$BH$28,2,FALSE),VLOOKUP(AR19,'Tablas auxiliares'!$BG$2:$BH$28,2,FALSE),VLOOKUP(BM19,'Tablas auxiliares'!$BG$2:$BH$28,2,FALSE),VLOOKUP(CH19,'Tablas auxiliares'!$BG$2:$BH$28,2,FALSE))-B19/100000000))</f>
        <v>-59.999999989999999</v>
      </c>
      <c r="DD19">
        <f>IF('Tablas auxiliares'!$C$7=1,AVERAGE(C19,X19,AS19,BN19,CI19)+C19/10000,(-1)*(SUM(VLOOKUP(C19,'Tablas auxiliares'!$BG$2:$BH$28,2,FALSE),VLOOKUP(X19,'Tablas auxiliares'!$BG$2:$BH$28,2,FALSE),VLOOKUP(AS19,'Tablas auxiliares'!$BG$2:$BH$28,2,FALSE),VLOOKUP(BN19,'Tablas auxiliares'!$BG$2:$BH$28,2,FALSE),VLOOKUP(CI19,'Tablas auxiliares'!$BG$2:$BH$28,2,FALSE))-C19/100000000))</f>
        <v>-54.129846487868619</v>
      </c>
      <c r="DE19">
        <f>IF('Tablas auxiliares'!$C$7=1,AVERAGE(D19,Y19,AT19,BO19,CJ19)+D19/10000,(-1)*(SUM(VLOOKUP(D19,'Tablas auxiliares'!$BG$2:$BH$28,2,FALSE),VLOOKUP(Y19,'Tablas auxiliares'!$BG$2:$BH$28,2,FALSE),VLOOKUP(AT19,'Tablas auxiliares'!$BG$2:$BH$28,2,FALSE),VLOOKUP(BO19,'Tablas auxiliares'!$BG$2:$BH$28,2,FALSE),VLOOKUP(CJ19,'Tablas auxiliares'!$BG$2:$BH$28,2,FALSE))-D19/100000000))</f>
        <v>-43.227083250786855</v>
      </c>
      <c r="DF19">
        <f>IF('Tablas auxiliares'!$C$7=1,AVERAGE(E19,Z19,AU19,BP19,CK19)+E19/10000,(-1)*(SUM(VLOOKUP(E19,'Tablas auxiliares'!$BG$2:$BH$28,2,FALSE),VLOOKUP(Z19,'Tablas auxiliares'!$BG$2:$BH$28,2,FALSE),VLOOKUP(AU19,'Tablas auxiliares'!$BG$2:$BH$28,2,FALSE),VLOOKUP(BP19,'Tablas auxiliares'!$BG$2:$BH$28,2,FALSE),VLOOKUP(CK19,'Tablas auxiliares'!$BG$2:$BH$28,2,FALSE))-E19/100000000))</f>
        <v>-59.999999989999999</v>
      </c>
      <c r="DG19">
        <f>IF('Tablas auxiliares'!$C$7=1,AVERAGE(F19,AA19,AV19,BQ19,CL19)+F19/10000,(-1)*(SUM(VLOOKUP(F19,'Tablas auxiliares'!$BG$2:$BH$28,2,FALSE),VLOOKUP(AA19,'Tablas auxiliares'!$BG$2:$BH$28,2,FALSE),VLOOKUP(AV19,'Tablas auxiliares'!$BG$2:$BH$28,2,FALSE),VLOOKUP(BQ19,'Tablas auxiliares'!$BG$2:$BH$28,2,FALSE),VLOOKUP(CL19,'Tablas auxiliares'!$BG$2:$BH$28,2,FALSE))-F19/100000000))</f>
        <v>-33.000859848143826</v>
      </c>
      <c r="DH19">
        <f>IF('Tablas auxiliares'!$C$7=1,AVERAGE(G19,AB19,AW19,BR19,CM19)+G19/10000,(-1)*(SUM(VLOOKUP(G19,'Tablas auxiliares'!$BG$2:$BH$28,2,FALSE),VLOOKUP(AB19,'Tablas auxiliares'!$BG$2:$BH$28,2,FALSE),VLOOKUP(AW19,'Tablas auxiliares'!$BG$2:$BH$28,2,FALSE),VLOOKUP(BR19,'Tablas auxiliares'!$BG$2:$BH$28,2,FALSE),VLOOKUP(CM19,'Tablas auxiliares'!$BG$2:$BH$28,2,FALSE))-G19/100000000))</f>
        <v>-59.999999989999999</v>
      </c>
      <c r="DI19">
        <f>IF('Tablas auxiliares'!$C$7=1,AVERAGE(H19,AC19,AX19,BS19,CN19)+H19/10000,(-1)*(SUM(VLOOKUP(H19,'Tablas auxiliares'!$BG$2:$BH$28,2,FALSE),VLOOKUP(AC19,'Tablas auxiliares'!$BG$2:$BH$28,2,FALSE),VLOOKUP(AX19,'Tablas auxiliares'!$BG$2:$BH$28,2,FALSE),VLOOKUP(BS19,'Tablas auxiliares'!$BG$2:$BH$28,2,FALSE),VLOOKUP(CN19,'Tablas auxiliares'!$BG$2:$BH$28,2,FALSE))-H19/100000000))</f>
        <v>-16.779302081753869</v>
      </c>
      <c r="DJ19">
        <f>IF('Tablas auxiliares'!$C$7=1,AVERAGE(I19,AD19,AY19,BT19,CO19)+I19/10000,(-1)*(SUM(VLOOKUP(I19,'Tablas auxiliares'!$BG$2:$BH$28,2,FALSE),VLOOKUP(AD19,'Tablas auxiliares'!$BG$2:$BH$28,2,FALSE),VLOOKUP(AY19,'Tablas auxiliares'!$BG$2:$BH$28,2,FALSE),VLOOKUP(BT19,'Tablas auxiliares'!$BG$2:$BH$28,2,FALSE),VLOOKUP(CO19,'Tablas auxiliares'!$BG$2:$BH$28,2,FALSE))-I19/100000000))</f>
        <v>-23.477637009343336</v>
      </c>
      <c r="DK19">
        <f>IF('Tablas auxiliares'!$C$7=1,AVERAGE(J19,AE19,AZ19,BU19,CP19)+J19/10000,(-1)*(SUM(VLOOKUP(J19,'Tablas auxiliares'!$BG$2:$BH$28,2,FALSE),VLOOKUP(AE19,'Tablas auxiliares'!$BG$2:$BH$28,2,FALSE),VLOOKUP(AZ19,'Tablas auxiliares'!$BG$2:$BH$28,2,FALSE),VLOOKUP(BU19,'Tablas auxiliares'!$BG$2:$BH$28,2,FALSE),VLOOKUP(CP19,'Tablas auxiliares'!$BG$2:$BH$28,2,FALSE))-J19/100000000))</f>
        <v>-38.744408015335843</v>
      </c>
      <c r="DL19">
        <f>IF('Tablas auxiliares'!$C$7=1,AVERAGE(K19,AF19,BA19,BV19,CQ19)+K19/10000,(-1)*(SUM(VLOOKUP(K19,'Tablas auxiliares'!$BG$2:$BH$28,2,FALSE),VLOOKUP(AF19,'Tablas auxiliares'!$BG$2:$BH$28,2,FALSE),VLOOKUP(BA19,'Tablas auxiliares'!$BG$2:$BH$28,2,FALSE),VLOOKUP(BV19,'Tablas auxiliares'!$BG$2:$BH$28,2,FALSE),VLOOKUP(CQ19,'Tablas auxiliares'!$BG$2:$BH$28,2,FALSE))-K19/100000000))</f>
        <v>-42.9770756798709</v>
      </c>
      <c r="DM19">
        <f>IF('Tablas auxiliares'!$C$7=1,AVERAGE(L19,AG19,BB19,BW19,CR19)+L19/10000,(-1)*(SUM(VLOOKUP(L19,'Tablas auxiliares'!$BG$2:$BH$28,2,FALSE),VLOOKUP(AG19,'Tablas auxiliares'!$BG$2:$BH$28,2,FALSE),VLOOKUP(BB19,'Tablas auxiliares'!$BG$2:$BH$28,2,FALSE),VLOOKUP(BW19,'Tablas auxiliares'!$BG$2:$BH$28,2,FALSE),VLOOKUP(CR19,'Tablas auxiliares'!$BG$2:$BH$28,2,FALSE))-L19/100000000))</f>
        <v>-11.98269399243812</v>
      </c>
      <c r="DN19">
        <f>IF('Tablas auxiliares'!$C$7=1,AVERAGE(M19,AH19,BC19,BX19,CS19)+M19/10000,(-1)*(SUM(VLOOKUP(M19,'Tablas auxiliares'!$BG$2:$BH$28,2,FALSE),VLOOKUP(AH19,'Tablas auxiliares'!$BG$2:$BH$28,2,FALSE),VLOOKUP(BC19,'Tablas auxiliares'!$BG$2:$BH$28,2,FALSE),VLOOKUP(BX19,'Tablas auxiliares'!$BG$2:$BH$28,2,FALSE),VLOOKUP(CS19,'Tablas auxiliares'!$BG$2:$BH$28,2,FALSE))-M19/100000000))</f>
        <v>-20.701654964726419</v>
      </c>
      <c r="DO19">
        <f>IF('Tablas auxiliares'!$C$7=1,AVERAGE(N19,AI19,BD19,BY19,CT19)+N19/10000,(-1)*(SUM(VLOOKUP(N19,'Tablas auxiliares'!$BG$2:$BH$28,2,FALSE),VLOOKUP(AI19,'Tablas auxiliares'!$BG$2:$BH$28,2,FALSE),VLOOKUP(BD19,'Tablas auxiliares'!$BG$2:$BH$28,2,FALSE),VLOOKUP(BY19,'Tablas auxiliares'!$BG$2:$BH$28,2,FALSE),VLOOKUP(CT19,'Tablas auxiliares'!$BG$2:$BH$28,2,FALSE))-N19/100000000))</f>
        <v>-51.173727055597887</v>
      </c>
      <c r="DP19">
        <f>IF('Tablas auxiliares'!$C$7=1,AVERAGE(O19,AJ19,BE19,BZ19,CU19)+O19/10000,(-1)*(SUM(VLOOKUP(O19,'Tablas auxiliares'!$BG$2:$BH$28,2,FALSE),VLOOKUP(AJ19,'Tablas auxiliares'!$BG$2:$BH$28,2,FALSE),VLOOKUP(BE19,'Tablas auxiliares'!$BG$2:$BH$28,2,FALSE),VLOOKUP(BZ19,'Tablas auxiliares'!$BG$2:$BH$28,2,FALSE),VLOOKUP(CU19,'Tablas auxiliares'!$BG$2:$BH$28,2,FALSE))-O19/100000000))</f>
        <v>-54.129846507868621</v>
      </c>
      <c r="DQ19">
        <f>IF('Tablas auxiliares'!$C$7=1,AVERAGE(P19,AK19,BF19,CA19,CV19)+P19/10000,(-1)*(SUM(VLOOKUP(P19,'Tablas auxiliares'!$BG$2:$BH$28,2,FALSE),VLOOKUP(AK19,'Tablas auxiliares'!$BG$2:$BH$28,2,FALSE),VLOOKUP(BF19,'Tablas auxiliares'!$BG$2:$BH$28,2,FALSE),VLOOKUP(CA19,'Tablas auxiliares'!$BG$2:$BH$28,2,FALSE),VLOOKUP(CV19,'Tablas auxiliares'!$BG$2:$BH$28,2,FALSE))-P19/100000000))</f>
        <v>-59.999999989999999</v>
      </c>
      <c r="DR19">
        <f>IF('Tablas auxiliares'!$C$7=1,AVERAGE(Q19,AL19,BG19,CB19,CW19)+Q19/10000,(-1)*(SUM(VLOOKUP(Q19,'Tablas auxiliares'!$BG$2:$BH$28,2,FALSE),VLOOKUP(AL19,'Tablas auxiliares'!$BG$2:$BH$28,2,FALSE),VLOOKUP(BG19,'Tablas auxiliares'!$BG$2:$BH$28,2,FALSE),VLOOKUP(CB19,'Tablas auxiliares'!$BG$2:$BH$28,2,FALSE),VLOOKUP(CW19,'Tablas auxiliares'!$BG$2:$BH$28,2,FALSE))-Q19/100000000))</f>
        <v>-5.9691030670199092</v>
      </c>
      <c r="DS19">
        <f>IF('Tablas auxiliares'!$C$7=1,AVERAGE(R19,AM19,BH19,CC19,CX19)+R19/10000,(-1)*(SUM(VLOOKUP(R19,'Tablas auxiliares'!$BG$2:$BH$28,2,FALSE),VLOOKUP(AM19,'Tablas auxiliares'!$BG$2:$BH$28,2,FALSE),VLOOKUP(BH19,'Tablas auxiliares'!$BG$2:$BH$28,2,FALSE),VLOOKUP(CC19,'Tablas auxiliares'!$BG$2:$BH$28,2,FALSE),VLOOKUP(CX19,'Tablas auxiliares'!$BG$2:$BH$28,2,FALSE))-R19/100000000))</f>
        <v>-40.565252663731599</v>
      </c>
      <c r="DT19">
        <f>IF('Tablas auxiliares'!$C$7=1,AVERAGE(S19,AN19,BI19,CD19,CY19)+S19/10000,(-1)*(SUM(VLOOKUP(S19,'Tablas auxiliares'!$BG$2:$BH$28,2,FALSE),VLOOKUP(AN19,'Tablas auxiliares'!$BG$2:$BH$28,2,FALSE),VLOOKUP(BI19,'Tablas auxiliares'!$BG$2:$BH$28,2,FALSE),VLOOKUP(CD19,'Tablas auxiliares'!$BG$2:$BH$28,2,FALSE),VLOOKUP(CY19,'Tablas auxiliares'!$BG$2:$BH$28,2,FALSE))-S19/100000000))</f>
        <v>-39.933809099952612</v>
      </c>
      <c r="DU19">
        <f>IF('Tablas auxiliares'!$C$7=1,AVERAGE(T19,AO19,BJ19,CE19,CZ19)+T19/10000,(-1)*(SUM(VLOOKUP(T19,'Tablas auxiliares'!$BG$2:$BH$28,2,FALSE),VLOOKUP(AO19,'Tablas auxiliares'!$BG$2:$BH$28,2,FALSE),VLOOKUP(BJ19,'Tablas auxiliares'!$BG$2:$BH$28,2,FALSE),VLOOKUP(CE19,'Tablas auxiliares'!$BG$2:$BH$28,2,FALSE),VLOOKUP(CZ19,'Tablas auxiliares'!$BG$2:$BH$28,2,FALSE))-T19/100000000))</f>
        <v>-55.847019194640694</v>
      </c>
      <c r="DW19">
        <f>IF('Tablas auxiliares'!$C$7=1,AVERAGE(V19,AQ19,BL19,CG19,DB19)+V19/10000,(-1)*(SUM(VLOOKUP(V19,'Tablas auxiliares'!$BG$2:$BH$28,2,FALSE),VLOOKUP(AQ19,'Tablas auxiliares'!$BG$2:$BH$28,2,FALSE),VLOOKUP(BL19,'Tablas auxiliares'!$BG$2:$BH$28,2,FALSE),VLOOKUP(CG19,'Tablas auxiliares'!$BG$2:$BH$28,2,FALSE),VLOOKUP(DB19,'Tablas auxiliares'!$BG$2:$BH$28,2,FALSE))-V19/100000000))</f>
        <v>-30.753399019381064</v>
      </c>
      <c r="DX19">
        <f>RANK(DC19,DC3:DC20,1)</f>
        <v>1</v>
      </c>
      <c r="DY19">
        <f t="shared" ref="DY19:ER19" si="82">RANK(DD19,DD3:DD20,1)</f>
        <v>1</v>
      </c>
      <c r="DZ19">
        <f t="shared" si="82"/>
        <v>2</v>
      </c>
      <c r="EA19">
        <f t="shared" si="82"/>
        <v>1</v>
      </c>
      <c r="EB19">
        <f t="shared" si="82"/>
        <v>4</v>
      </c>
      <c r="EC19">
        <f t="shared" si="82"/>
        <v>1</v>
      </c>
      <c r="ED19">
        <f t="shared" si="82"/>
        <v>8</v>
      </c>
      <c r="EE19">
        <f t="shared" si="82"/>
        <v>5</v>
      </c>
      <c r="EF19">
        <f t="shared" si="82"/>
        <v>2</v>
      </c>
      <c r="EG19">
        <f t="shared" si="82"/>
        <v>2</v>
      </c>
      <c r="EH19">
        <f t="shared" si="82"/>
        <v>11</v>
      </c>
      <c r="EI19">
        <f t="shared" si="82"/>
        <v>9</v>
      </c>
      <c r="EJ19">
        <f t="shared" si="82"/>
        <v>1</v>
      </c>
      <c r="EK19">
        <f t="shared" si="82"/>
        <v>1</v>
      </c>
      <c r="EL19">
        <f t="shared" si="82"/>
        <v>1</v>
      </c>
      <c r="EM19">
        <f t="shared" si="82"/>
        <v>13</v>
      </c>
      <c r="EN19">
        <f t="shared" si="82"/>
        <v>3</v>
      </c>
      <c r="EO19">
        <f t="shared" si="82"/>
        <v>1</v>
      </c>
      <c r="EP19">
        <f t="shared" si="82"/>
        <v>1</v>
      </c>
      <c r="ER19">
        <f t="shared" si="82"/>
        <v>4</v>
      </c>
      <c r="ES19">
        <f>VLOOKUP(DX19,'Tablas auxiliares'!$O$2:$Y$28,'Tablas auxiliares'!$C$4+1,FALSE)</f>
        <v>12</v>
      </c>
      <c r="ET19">
        <f>VLOOKUP(DY19,'Tablas auxiliares'!$O$2:$Y$28,'Tablas auxiliares'!$C$4+1,FALSE)</f>
        <v>12</v>
      </c>
      <c r="EU19">
        <f>VLOOKUP(DZ19,'Tablas auxiliares'!$O$2:$Y$28,'Tablas auxiliares'!$C$4+1,FALSE)</f>
        <v>10</v>
      </c>
      <c r="EV19">
        <f>VLOOKUP(EA19,'Tablas auxiliares'!$O$2:$Y$28,'Tablas auxiliares'!$C$4+1,FALSE)</f>
        <v>12</v>
      </c>
      <c r="EW19">
        <f>VLOOKUP(EB19,'Tablas auxiliares'!$O$2:$Y$28,'Tablas auxiliares'!$C$4+1,FALSE)</f>
        <v>7</v>
      </c>
      <c r="EX19">
        <f>VLOOKUP(EC19,'Tablas auxiliares'!$O$2:$Y$28,'Tablas auxiliares'!$C$4+1,FALSE)</f>
        <v>12</v>
      </c>
      <c r="EY19">
        <f>VLOOKUP(ED19,'Tablas auxiliares'!$O$2:$Y$28,'Tablas auxiliares'!$C$4+1,FALSE)</f>
        <v>3</v>
      </c>
      <c r="EZ19">
        <f>VLOOKUP(EE19,'Tablas auxiliares'!$O$2:$Y$28,'Tablas auxiliares'!$C$4+1,FALSE)</f>
        <v>6</v>
      </c>
      <c r="FA19">
        <f>VLOOKUP(EF19,'Tablas auxiliares'!$O$2:$Y$28,'Tablas auxiliares'!$C$4+1,FALSE)</f>
        <v>10</v>
      </c>
      <c r="FB19">
        <f>VLOOKUP(EG19,'Tablas auxiliares'!$O$2:$Y$28,'Tablas auxiliares'!$C$4+1,FALSE)</f>
        <v>10</v>
      </c>
      <c r="FC19">
        <f>VLOOKUP(EH19,'Tablas auxiliares'!$O$2:$Y$28,'Tablas auxiliares'!$C$4+1,FALSE)</f>
        <v>0</v>
      </c>
      <c r="FD19">
        <f>VLOOKUP(EI19,'Tablas auxiliares'!$O$2:$Y$28,'Tablas auxiliares'!$C$4+1,FALSE)</f>
        <v>2</v>
      </c>
      <c r="FE19">
        <f>VLOOKUP(EJ19,'Tablas auxiliares'!$O$2:$Y$28,'Tablas auxiliares'!$C$4+1,FALSE)</f>
        <v>12</v>
      </c>
      <c r="FF19">
        <f>VLOOKUP(EK19,'Tablas auxiliares'!$O$2:$Y$28,'Tablas auxiliares'!$C$4+1,FALSE)</f>
        <v>12</v>
      </c>
      <c r="FG19">
        <f>VLOOKUP(EL19,'Tablas auxiliares'!$O$2:$Y$28,'Tablas auxiliares'!$C$4+1,FALSE)</f>
        <v>12</v>
      </c>
      <c r="FH19">
        <f>VLOOKUP(EM19,'Tablas auxiliares'!$O$2:$Y$28,'Tablas auxiliares'!$C$4+1,FALSE)</f>
        <v>0</v>
      </c>
      <c r="FI19">
        <f>VLOOKUP(EN19,'Tablas auxiliares'!$O$2:$Y$28,'Tablas auxiliares'!$C$4+1,FALSE)</f>
        <v>8</v>
      </c>
      <c r="FJ19">
        <f>VLOOKUP(EO19,'Tablas auxiliares'!$O$2:$Y$28,'Tablas auxiliares'!$C$4+1,FALSE)</f>
        <v>12</v>
      </c>
      <c r="FK19">
        <f>VLOOKUP(EP19,'Tablas auxiliares'!$O$2:$Y$28,'Tablas auxiliares'!$C$4+1,FALSE)</f>
        <v>12</v>
      </c>
      <c r="FM19">
        <f>VLOOKUP(ER19,'Tablas auxiliares'!$O$2:$Y$28,'Tablas auxiliares'!$C$4+1,FALSE)</f>
        <v>7</v>
      </c>
      <c r="FN19">
        <v>11</v>
      </c>
      <c r="FO19">
        <v>3</v>
      </c>
      <c r="FP19">
        <v>2</v>
      </c>
      <c r="FQ19">
        <v>9</v>
      </c>
      <c r="FR19">
        <v>10</v>
      </c>
      <c r="FS19">
        <v>9</v>
      </c>
      <c r="FT19">
        <v>10</v>
      </c>
      <c r="FU19">
        <v>14</v>
      </c>
      <c r="FV19">
        <v>5</v>
      </c>
      <c r="FW19">
        <v>4</v>
      </c>
      <c r="FX19">
        <v>9</v>
      </c>
      <c r="FY19">
        <v>5</v>
      </c>
      <c r="FZ19">
        <v>2</v>
      </c>
      <c r="GA19">
        <v>5</v>
      </c>
      <c r="GB19">
        <v>6</v>
      </c>
      <c r="GC19">
        <v>9</v>
      </c>
      <c r="GD19">
        <v>6</v>
      </c>
      <c r="GE19">
        <v>6</v>
      </c>
      <c r="GF19">
        <v>10</v>
      </c>
      <c r="GH19">
        <v>7</v>
      </c>
      <c r="GI19">
        <f>VLOOKUP(FN19,'Tablas auxiliares'!$O$2:$Y$28,_xlfn.SINGLE('Tablas auxiliares'!$C$4)+1,FALSE)</f>
        <v>0</v>
      </c>
      <c r="GJ19">
        <f>VLOOKUP(FO19,'Tablas auxiliares'!$O$2:$Y$28,_xlfn.SINGLE('Tablas auxiliares'!$C$4)+1,FALSE)</f>
        <v>8</v>
      </c>
      <c r="GK19">
        <f>VLOOKUP(FP19,'Tablas auxiliares'!$O$2:$Y$28,_xlfn.SINGLE('Tablas auxiliares'!$C$4)+1,FALSE)</f>
        <v>10</v>
      </c>
      <c r="GL19">
        <f>VLOOKUP(FQ19,'Tablas auxiliares'!$O$2:$Y$28,_xlfn.SINGLE('Tablas auxiliares'!$C$4)+1,FALSE)</f>
        <v>2</v>
      </c>
      <c r="GM19">
        <f>VLOOKUP(FR19,'Tablas auxiliares'!$O$2:$Y$28,_xlfn.SINGLE('Tablas auxiliares'!$C$4)+1,FALSE)</f>
        <v>1</v>
      </c>
      <c r="GN19">
        <f>VLOOKUP(FS19,'Tablas auxiliares'!$O$2:$Y$28,_xlfn.SINGLE('Tablas auxiliares'!$C$4)+1,FALSE)</f>
        <v>2</v>
      </c>
      <c r="GO19">
        <f>VLOOKUP(FT19,'Tablas auxiliares'!$O$2:$Y$28,_xlfn.SINGLE('Tablas auxiliares'!$C$4)+1,FALSE)</f>
        <v>1</v>
      </c>
      <c r="GP19">
        <f>VLOOKUP(FU19,'Tablas auxiliares'!$O$2:$Y$28,_xlfn.SINGLE('Tablas auxiliares'!$C$4)+1,FALSE)</f>
        <v>0</v>
      </c>
      <c r="GQ19">
        <f>VLOOKUP(FV19,'Tablas auxiliares'!$O$2:$Y$28,_xlfn.SINGLE('Tablas auxiliares'!$C$4)+1,FALSE)</f>
        <v>6</v>
      </c>
      <c r="GR19">
        <f>VLOOKUP(FW19,'Tablas auxiliares'!$O$2:$Y$28,_xlfn.SINGLE('Tablas auxiliares'!$C$4)+1,FALSE)</f>
        <v>7</v>
      </c>
      <c r="GS19">
        <f>VLOOKUP(FX19,'Tablas auxiliares'!$O$2:$Y$28,_xlfn.SINGLE('Tablas auxiliares'!$C$4)+1,FALSE)</f>
        <v>2</v>
      </c>
      <c r="GT19">
        <f>VLOOKUP(FY19,'Tablas auxiliares'!$O$2:$Y$28,_xlfn.SINGLE('Tablas auxiliares'!$C$4)+1,FALSE)</f>
        <v>6</v>
      </c>
      <c r="GU19">
        <f>VLOOKUP(FZ19,'Tablas auxiliares'!$O$2:$Y$28,_xlfn.SINGLE('Tablas auxiliares'!$C$4)+1,FALSE)</f>
        <v>10</v>
      </c>
      <c r="GV19">
        <f>VLOOKUP(GA19,'Tablas auxiliares'!$O$2:$Y$28,_xlfn.SINGLE('Tablas auxiliares'!$C$4)+1,FALSE)</f>
        <v>6</v>
      </c>
      <c r="GW19">
        <f>VLOOKUP(GB19,'Tablas auxiliares'!$O$2:$Y$28,_xlfn.SINGLE('Tablas auxiliares'!$C$4)+1,FALSE)</f>
        <v>5</v>
      </c>
      <c r="GX19">
        <f>VLOOKUP(GC19,'Tablas auxiliares'!$O$2:$Y$28,_xlfn.SINGLE('Tablas auxiliares'!$C$4)+1,FALSE)</f>
        <v>2</v>
      </c>
      <c r="GY19">
        <f>VLOOKUP(GD19,'Tablas auxiliares'!$O$2:$Y$28,_xlfn.SINGLE('Tablas auxiliares'!$C$4)+1,FALSE)</f>
        <v>5</v>
      </c>
      <c r="GZ19">
        <f>VLOOKUP(GE19,'Tablas auxiliares'!$O$2:$Y$28,_xlfn.SINGLE('Tablas auxiliares'!$C$4)+1,FALSE)</f>
        <v>5</v>
      </c>
      <c r="HA19">
        <f>VLOOKUP(GF19,'Tablas auxiliares'!$O$2:$Y$28,_xlfn.SINGLE('Tablas auxiliares'!$C$4)+1,FALSE)</f>
        <v>1</v>
      </c>
      <c r="HC19">
        <f>VLOOKUP(GH19,'Tablas auxiliares'!$O$2:$Y$28,_xlfn.SINGLE('Tablas auxiliares'!$C$4)+1,FALSE)</f>
        <v>4</v>
      </c>
      <c r="HD19">
        <f>IF('Tablas auxiliares'!$C$6&lt;&gt;2,SUM(ES19:FM19),0)+IF('Tablas auxiliares'!$C$6&lt;&gt;3,SUM(GI19:HC19),0)</f>
        <v>254</v>
      </c>
      <c r="HE19">
        <f t="shared" si="18"/>
        <v>6.0110000000000001</v>
      </c>
      <c r="HF19">
        <f t="shared" si="59"/>
        <v>2.0030000000000001</v>
      </c>
      <c r="HG19">
        <f t="shared" si="60"/>
        <v>2.0019999999999998</v>
      </c>
      <c r="HH19">
        <f t="shared" si="61"/>
        <v>5.0090000000000003</v>
      </c>
      <c r="HI19">
        <f t="shared" si="62"/>
        <v>7.01</v>
      </c>
      <c r="HJ19">
        <f t="shared" si="63"/>
        <v>5.0090000000000003</v>
      </c>
      <c r="HK19">
        <f t="shared" si="64"/>
        <v>9.01</v>
      </c>
      <c r="HL19">
        <f t="shared" si="65"/>
        <v>9.5139999999999993</v>
      </c>
      <c r="HM19">
        <f t="shared" si="66"/>
        <v>3.5049999999999999</v>
      </c>
      <c r="HN19">
        <f t="shared" si="67"/>
        <v>3.004</v>
      </c>
      <c r="HO19">
        <f t="shared" si="68"/>
        <v>10.009</v>
      </c>
      <c r="HP19">
        <f t="shared" si="69"/>
        <v>7.0049999999999999</v>
      </c>
      <c r="HQ19">
        <f t="shared" si="70"/>
        <v>1.502</v>
      </c>
      <c r="HR19">
        <f t="shared" si="71"/>
        <v>3.0049999999999999</v>
      </c>
      <c r="HS19">
        <f t="shared" si="72"/>
        <v>3.5059999999999998</v>
      </c>
      <c r="HT19">
        <f t="shared" si="73"/>
        <v>11.009</v>
      </c>
      <c r="HU19">
        <f t="shared" si="51"/>
        <v>4.5060000000000002</v>
      </c>
      <c r="HV19">
        <f t="shared" si="52"/>
        <v>3.5059999999999998</v>
      </c>
      <c r="HW19">
        <f t="shared" si="53"/>
        <v>5.51</v>
      </c>
      <c r="HY19">
        <f t="shared" si="55"/>
        <v>5.5069999999999997</v>
      </c>
      <c r="HZ19">
        <f>RANK(HE19,HE3:HE20,1)</f>
        <v>4</v>
      </c>
      <c r="IA19">
        <f t="shared" ref="IA19:IT19" si="83">RANK(HF19,HF3:HF20,1)</f>
        <v>2</v>
      </c>
      <c r="IB19">
        <f t="shared" si="83"/>
        <v>1</v>
      </c>
      <c r="IC19">
        <f t="shared" si="83"/>
        <v>3</v>
      </c>
      <c r="ID19">
        <f t="shared" si="83"/>
        <v>5</v>
      </c>
      <c r="IE19">
        <f t="shared" si="83"/>
        <v>5</v>
      </c>
      <c r="IF19">
        <f t="shared" si="83"/>
        <v>10</v>
      </c>
      <c r="IG19">
        <f t="shared" si="83"/>
        <v>10</v>
      </c>
      <c r="IH19">
        <f t="shared" si="83"/>
        <v>1</v>
      </c>
      <c r="II19">
        <f t="shared" si="83"/>
        <v>3</v>
      </c>
      <c r="IJ19">
        <f t="shared" si="83"/>
        <v>10</v>
      </c>
      <c r="IK19">
        <f t="shared" si="83"/>
        <v>6</v>
      </c>
      <c r="IL19">
        <f t="shared" si="83"/>
        <v>1</v>
      </c>
      <c r="IM19">
        <f t="shared" si="83"/>
        <v>2</v>
      </c>
      <c r="IN19">
        <f t="shared" si="83"/>
        <v>2</v>
      </c>
      <c r="IO19">
        <f t="shared" si="83"/>
        <v>12</v>
      </c>
      <c r="IP19">
        <f t="shared" si="83"/>
        <v>5</v>
      </c>
      <c r="IQ19">
        <f t="shared" si="83"/>
        <v>2</v>
      </c>
      <c r="IR19">
        <f t="shared" si="83"/>
        <v>3</v>
      </c>
      <c r="IT19">
        <f t="shared" si="83"/>
        <v>4</v>
      </c>
      <c r="IU19">
        <f>VLOOKUP(HZ19,'Tablas auxiliares'!$O$2:$Y$28,_xlfn.SINGLE('Tablas auxiliares'!$C$4)+1,FALSE)</f>
        <v>7</v>
      </c>
      <c r="IV19">
        <f>VLOOKUP(IA19,'Tablas auxiliares'!$O$2:$Y$28,_xlfn.SINGLE('Tablas auxiliares'!$C$4)+1,FALSE)</f>
        <v>10</v>
      </c>
      <c r="IW19">
        <f>VLOOKUP(IB19,'Tablas auxiliares'!$O$2:$Y$28,_xlfn.SINGLE('Tablas auxiliares'!$C$4)+1,FALSE)</f>
        <v>12</v>
      </c>
      <c r="IX19">
        <f>VLOOKUP(IC19,'Tablas auxiliares'!$O$2:$Y$28,_xlfn.SINGLE('Tablas auxiliares'!$C$4)+1,FALSE)</f>
        <v>8</v>
      </c>
      <c r="IY19">
        <f>VLOOKUP(ID19,'Tablas auxiliares'!$O$2:$Y$28,_xlfn.SINGLE('Tablas auxiliares'!$C$4)+1,FALSE)</f>
        <v>6</v>
      </c>
      <c r="IZ19">
        <f>VLOOKUP(IE19,'Tablas auxiliares'!$O$2:$Y$28,_xlfn.SINGLE('Tablas auxiliares'!$C$4)+1,FALSE)</f>
        <v>6</v>
      </c>
      <c r="JA19">
        <f>VLOOKUP(IF19,'Tablas auxiliares'!$O$2:$Y$28,_xlfn.SINGLE('Tablas auxiliares'!$C$4)+1,FALSE)</f>
        <v>1</v>
      </c>
      <c r="JB19">
        <f>VLOOKUP(IG19,'Tablas auxiliares'!$O$2:$Y$28,_xlfn.SINGLE('Tablas auxiliares'!$C$4)+1,FALSE)</f>
        <v>1</v>
      </c>
      <c r="JC19">
        <f>VLOOKUP(IH19,'Tablas auxiliares'!$O$2:$Y$28,_xlfn.SINGLE('Tablas auxiliares'!$C$4)+1,FALSE)</f>
        <v>12</v>
      </c>
      <c r="JD19">
        <f>VLOOKUP(II19,'Tablas auxiliares'!$O$2:$Y$28,_xlfn.SINGLE('Tablas auxiliares'!$C$4)+1,FALSE)</f>
        <v>8</v>
      </c>
      <c r="JE19">
        <f>VLOOKUP(IJ19,'Tablas auxiliares'!$O$2:$Y$28,_xlfn.SINGLE('Tablas auxiliares'!$C$4)+1,FALSE)</f>
        <v>1</v>
      </c>
      <c r="JF19">
        <f>VLOOKUP(IK19,'Tablas auxiliares'!$O$2:$Y$28,_xlfn.SINGLE('Tablas auxiliares'!$C$4)+1,FALSE)</f>
        <v>5</v>
      </c>
      <c r="JG19">
        <f>VLOOKUP(IL19,'Tablas auxiliares'!$O$2:$Y$28,_xlfn.SINGLE('Tablas auxiliares'!$C$4)+1,FALSE)</f>
        <v>12</v>
      </c>
      <c r="JH19">
        <f>VLOOKUP(IM19,'Tablas auxiliares'!$O$2:$Y$28,_xlfn.SINGLE('Tablas auxiliares'!$C$4)+1,FALSE)</f>
        <v>10</v>
      </c>
      <c r="JI19">
        <f>VLOOKUP(IN19,'Tablas auxiliares'!$O$2:$Y$28,_xlfn.SINGLE('Tablas auxiliares'!$C$4)+1,FALSE)</f>
        <v>10</v>
      </c>
      <c r="JJ19">
        <f>VLOOKUP(IO19,'Tablas auxiliares'!$O$2:$Y$28,_xlfn.SINGLE('Tablas auxiliares'!$C$4)+1,FALSE)</f>
        <v>0</v>
      </c>
      <c r="JK19">
        <f>VLOOKUP(IP19,'Tablas auxiliares'!$O$2:$Y$28,_xlfn.SINGLE('Tablas auxiliares'!$C$4)+1,FALSE)</f>
        <v>6</v>
      </c>
      <c r="JL19">
        <f>VLOOKUP(IQ19,'Tablas auxiliares'!$O$2:$Y$28,_xlfn.SINGLE('Tablas auxiliares'!$C$4)+1,FALSE)</f>
        <v>10</v>
      </c>
      <c r="JM19">
        <f>VLOOKUP(IR19,'Tablas auxiliares'!$O$2:$Y$28,_xlfn.SINGLE('Tablas auxiliares'!$C$4)+1,FALSE)</f>
        <v>8</v>
      </c>
      <c r="JO19">
        <f>VLOOKUP(IT19,'Tablas auxiliares'!$O$2:$Y$28,_xlfn.SINGLE('Tablas auxiliares'!$C$4)+1,FALSE)</f>
        <v>7</v>
      </c>
      <c r="JP19">
        <f t="shared" si="10"/>
        <v>140</v>
      </c>
      <c r="JQ19">
        <v>12</v>
      </c>
      <c r="JR19">
        <v>12</v>
      </c>
      <c r="JS19">
        <v>10</v>
      </c>
      <c r="JT19">
        <v>12</v>
      </c>
      <c r="JU19">
        <v>7</v>
      </c>
      <c r="JV19">
        <v>12</v>
      </c>
      <c r="JW19">
        <v>4</v>
      </c>
      <c r="JX19">
        <v>5</v>
      </c>
      <c r="JY19">
        <v>7</v>
      </c>
      <c r="JZ19">
        <v>10</v>
      </c>
      <c r="KA19">
        <v>0</v>
      </c>
      <c r="KB19">
        <v>1</v>
      </c>
      <c r="KC19">
        <v>12</v>
      </c>
      <c r="KD19">
        <v>12</v>
      </c>
      <c r="KE19">
        <v>12</v>
      </c>
      <c r="KF19">
        <v>0</v>
      </c>
      <c r="KG19">
        <v>8</v>
      </c>
      <c r="KH19">
        <v>12</v>
      </c>
      <c r="KI19">
        <v>12</v>
      </c>
      <c r="KK19">
        <v>10</v>
      </c>
      <c r="KL19">
        <v>0</v>
      </c>
      <c r="KM19">
        <v>8</v>
      </c>
      <c r="KN19">
        <v>10</v>
      </c>
      <c r="KO19">
        <v>2</v>
      </c>
      <c r="KP19">
        <v>1</v>
      </c>
      <c r="KQ19">
        <v>2</v>
      </c>
      <c r="KR19">
        <v>1</v>
      </c>
      <c r="KS19">
        <v>0</v>
      </c>
      <c r="KT19">
        <v>6</v>
      </c>
      <c r="KU19">
        <v>7</v>
      </c>
      <c r="KV19">
        <v>2</v>
      </c>
      <c r="KW19">
        <v>6</v>
      </c>
      <c r="KX19">
        <v>10</v>
      </c>
      <c r="KY19">
        <v>6</v>
      </c>
      <c r="KZ19">
        <v>5</v>
      </c>
      <c r="LA19">
        <v>2</v>
      </c>
      <c r="LB19">
        <v>5</v>
      </c>
      <c r="LC19">
        <v>5</v>
      </c>
      <c r="LD19">
        <v>1</v>
      </c>
      <c r="LF19">
        <v>4</v>
      </c>
      <c r="LG19">
        <f t="shared" si="11"/>
        <v>12</v>
      </c>
      <c r="LH19">
        <f t="shared" si="3"/>
        <v>20.007999999999999</v>
      </c>
      <c r="LI19">
        <f t="shared" si="3"/>
        <v>20.010000000000002</v>
      </c>
      <c r="LJ19">
        <f t="shared" si="3"/>
        <v>14.002000000000001</v>
      </c>
      <c r="LK19">
        <f t="shared" si="3"/>
        <v>8.0009999999999994</v>
      </c>
      <c r="LL19">
        <f t="shared" si="3"/>
        <v>14.002000000000001</v>
      </c>
      <c r="LM19">
        <f t="shared" si="3"/>
        <v>5.0010000000000003</v>
      </c>
      <c r="LN19">
        <f t="shared" si="3"/>
        <v>5</v>
      </c>
      <c r="LO19">
        <f t="shared" si="3"/>
        <v>13.006</v>
      </c>
      <c r="LP19">
        <f t="shared" si="3"/>
        <v>17.007000000000001</v>
      </c>
      <c r="LQ19">
        <f t="shared" si="3"/>
        <v>2.0019999999999998</v>
      </c>
      <c r="LR19">
        <f t="shared" si="3"/>
        <v>7.0060000000000002</v>
      </c>
      <c r="LS19">
        <f t="shared" si="3"/>
        <v>22.01</v>
      </c>
      <c r="LT19">
        <f t="shared" si="3"/>
        <v>18.006</v>
      </c>
      <c r="LU19">
        <f t="shared" si="3"/>
        <v>17.004999999999999</v>
      </c>
      <c r="LV19">
        <f t="shared" si="3"/>
        <v>2.0019999999999998</v>
      </c>
      <c r="LW19">
        <f t="shared" ref="LW19:MA20" si="84">SUM(KG19,LB19)+LB19/1000</f>
        <v>13.005000000000001</v>
      </c>
      <c r="LX19">
        <f t="shared" si="4"/>
        <v>17.004999999999999</v>
      </c>
      <c r="LY19">
        <f t="shared" si="4"/>
        <v>13.000999999999999</v>
      </c>
      <c r="LZ19">
        <f t="shared" si="4"/>
        <v>0</v>
      </c>
      <c r="MA19">
        <f t="shared" si="4"/>
        <v>14.004</v>
      </c>
      <c r="MB19">
        <f t="shared" ref="MB19:MV19" si="85">RANK(LG19,LG3:LG20,0)</f>
        <v>3</v>
      </c>
      <c r="MC19">
        <f t="shared" si="85"/>
        <v>2</v>
      </c>
      <c r="MD19">
        <f t="shared" si="85"/>
        <v>1</v>
      </c>
      <c r="ME19">
        <f t="shared" si="85"/>
        <v>3</v>
      </c>
      <c r="MF19">
        <f t="shared" si="85"/>
        <v>7</v>
      </c>
      <c r="MG19">
        <f t="shared" si="85"/>
        <v>4</v>
      </c>
      <c r="MH19">
        <f t="shared" si="85"/>
        <v>11</v>
      </c>
      <c r="MI19">
        <f t="shared" si="85"/>
        <v>12</v>
      </c>
      <c r="MJ19">
        <f t="shared" si="85"/>
        <v>3</v>
      </c>
      <c r="MK19">
        <f t="shared" si="85"/>
        <v>3</v>
      </c>
      <c r="ML19">
        <f t="shared" si="85"/>
        <v>11</v>
      </c>
      <c r="MM19">
        <f t="shared" si="85"/>
        <v>8</v>
      </c>
      <c r="MN19">
        <f t="shared" si="85"/>
        <v>1</v>
      </c>
      <c r="MO19">
        <f t="shared" si="85"/>
        <v>2</v>
      </c>
      <c r="MP19">
        <f t="shared" si="85"/>
        <v>1</v>
      </c>
      <c r="MQ19">
        <f t="shared" si="85"/>
        <v>13</v>
      </c>
      <c r="MR19">
        <f t="shared" si="85"/>
        <v>5</v>
      </c>
      <c r="MS19">
        <f t="shared" si="85"/>
        <v>1</v>
      </c>
      <c r="MT19">
        <f t="shared" si="85"/>
        <v>3</v>
      </c>
      <c r="MU19">
        <f t="shared" si="85"/>
        <v>14</v>
      </c>
      <c r="MV19">
        <f t="shared" si="85"/>
        <v>2</v>
      </c>
      <c r="MW19">
        <f>VLOOKUP(MB19,'Tablas auxiliares'!$O$2:$P$28,2,FALSE)</f>
        <v>8</v>
      </c>
      <c r="MX19">
        <f>VLOOKUP(MC19,'Tablas auxiliares'!$O$2:$P$28,2,FALSE)</f>
        <v>10</v>
      </c>
      <c r="MY19">
        <f>VLOOKUP(MD19,'Tablas auxiliares'!$O$2:$P$28,2,FALSE)</f>
        <v>12</v>
      </c>
      <c r="MZ19">
        <f>VLOOKUP(ME19,'Tablas auxiliares'!$O$2:$P$28,2,FALSE)</f>
        <v>8</v>
      </c>
      <c r="NA19">
        <f>VLOOKUP(MF19,'Tablas auxiliares'!$O$2:$P$28,2,FALSE)</f>
        <v>4</v>
      </c>
      <c r="NB19">
        <f>VLOOKUP(MG19,'Tablas auxiliares'!$O$2:$P$28,2,FALSE)</f>
        <v>7</v>
      </c>
      <c r="NC19">
        <f>VLOOKUP(MH19,'Tablas auxiliares'!$O$2:$P$28,2,FALSE)</f>
        <v>0</v>
      </c>
      <c r="ND19">
        <f>VLOOKUP(MI19,'Tablas auxiliares'!$O$2:$P$28,2,FALSE)</f>
        <v>0</v>
      </c>
      <c r="NE19">
        <f>VLOOKUP(MJ19,'Tablas auxiliares'!$O$2:$P$28,2,FALSE)</f>
        <v>8</v>
      </c>
      <c r="NF19">
        <f>VLOOKUP(MK19,'Tablas auxiliares'!$O$2:$P$28,2,FALSE)</f>
        <v>8</v>
      </c>
      <c r="NG19">
        <f>VLOOKUP(ML19,'Tablas auxiliares'!$O$2:$P$28,2,FALSE)</f>
        <v>0</v>
      </c>
      <c r="NH19">
        <f>VLOOKUP(MM19,'Tablas auxiliares'!$O$2:$P$28,2,FALSE)</f>
        <v>3</v>
      </c>
      <c r="NI19">
        <f>VLOOKUP(MN19,'Tablas auxiliares'!$O$2:$P$28,2,FALSE)</f>
        <v>12</v>
      </c>
      <c r="NJ19">
        <f>VLOOKUP(MO19,'Tablas auxiliares'!$O$2:$P$28,2,FALSE)</f>
        <v>10</v>
      </c>
      <c r="NK19">
        <f>VLOOKUP(MP19,'Tablas auxiliares'!$O$2:$P$28,2,FALSE)</f>
        <v>12</v>
      </c>
      <c r="NL19">
        <f>VLOOKUP(MQ19,'Tablas auxiliares'!$O$2:$P$28,2,FALSE)</f>
        <v>0</v>
      </c>
      <c r="NM19">
        <f>VLOOKUP(MR19,'Tablas auxiliares'!$O$2:$P$28,2,FALSE)</f>
        <v>6</v>
      </c>
      <c r="NN19">
        <f>VLOOKUP(MS19,'Tablas auxiliares'!$O$2:$P$28,2,FALSE)</f>
        <v>12</v>
      </c>
      <c r="NO19">
        <f>VLOOKUP(MT19,'Tablas auxiliares'!$O$2:$P$28,2,FALSE)</f>
        <v>8</v>
      </c>
      <c r="NP19">
        <f>VLOOKUP(MU19,'Tablas auxiliares'!$O$2:$P$28,2,FALSE)</f>
        <v>0</v>
      </c>
      <c r="NQ19">
        <f>VLOOKUP(MV19,'Tablas auxiliares'!$O$2:$P$28,2,FALSE)</f>
        <v>10</v>
      </c>
      <c r="NR19">
        <f t="shared" si="13"/>
        <v>138</v>
      </c>
      <c r="NT19">
        <f t="shared" si="14"/>
        <v>138.0009</v>
      </c>
      <c r="NU19">
        <f t="shared" si="15"/>
        <v>140.0009</v>
      </c>
      <c r="NV19">
        <f t="shared" si="16"/>
        <v>254.0009</v>
      </c>
      <c r="NW19">
        <f>IF('Tablas auxiliares'!$C$3=1,NT19,IF('Tablas auxiliares'!$C$3=2,NU19,NV19))</f>
        <v>254.0009</v>
      </c>
      <c r="NX19" t="s">
        <v>21</v>
      </c>
      <c r="NZ19">
        <v>17</v>
      </c>
      <c r="OA19">
        <f t="shared" si="6"/>
        <v>28.001100000000001</v>
      </c>
      <c r="OB19" t="str">
        <f t="shared" si="7"/>
        <v>San Marino</v>
      </c>
    </row>
    <row r="20" spans="1:392" x14ac:dyDescent="0.25">
      <c r="A20" t="s">
        <v>31</v>
      </c>
      <c r="B20">
        <v>17</v>
      </c>
      <c r="C20">
        <v>6</v>
      </c>
      <c r="D20">
        <v>8</v>
      </c>
      <c r="E20">
        <v>11</v>
      </c>
      <c r="F20">
        <v>8</v>
      </c>
      <c r="G20">
        <v>4</v>
      </c>
      <c r="H20">
        <v>11</v>
      </c>
      <c r="I20">
        <v>10</v>
      </c>
      <c r="J20">
        <v>10</v>
      </c>
      <c r="K20">
        <v>5</v>
      </c>
      <c r="L20">
        <v>3</v>
      </c>
      <c r="M20">
        <v>4</v>
      </c>
      <c r="N20">
        <v>9</v>
      </c>
      <c r="O20">
        <v>11</v>
      </c>
      <c r="P20">
        <v>9</v>
      </c>
      <c r="Q20">
        <v>13</v>
      </c>
      <c r="R20">
        <v>5</v>
      </c>
      <c r="S20">
        <v>7</v>
      </c>
      <c r="T20">
        <v>14</v>
      </c>
      <c r="U20">
        <v>10</v>
      </c>
      <c r="W20">
        <v>8</v>
      </c>
      <c r="X20">
        <v>7</v>
      </c>
      <c r="Y20">
        <v>1</v>
      </c>
      <c r="Z20">
        <v>15</v>
      </c>
      <c r="AA20">
        <v>11</v>
      </c>
      <c r="AB20">
        <v>6</v>
      </c>
      <c r="AC20">
        <v>8</v>
      </c>
      <c r="AD20">
        <v>14</v>
      </c>
      <c r="AE20">
        <v>10</v>
      </c>
      <c r="AF20">
        <v>5</v>
      </c>
      <c r="AG20">
        <v>7</v>
      </c>
      <c r="AH20">
        <v>14</v>
      </c>
      <c r="AI20">
        <v>11</v>
      </c>
      <c r="AJ20">
        <v>7</v>
      </c>
      <c r="AK20">
        <v>12</v>
      </c>
      <c r="AL20">
        <v>10</v>
      </c>
      <c r="AM20">
        <v>5</v>
      </c>
      <c r="AN20">
        <v>5</v>
      </c>
      <c r="AO20">
        <v>15</v>
      </c>
      <c r="AP20">
        <v>4</v>
      </c>
      <c r="AR20">
        <v>11</v>
      </c>
      <c r="AS20">
        <v>2</v>
      </c>
      <c r="AT20">
        <v>12</v>
      </c>
      <c r="AU20">
        <v>8</v>
      </c>
      <c r="AV20">
        <v>11</v>
      </c>
      <c r="AW20">
        <v>4</v>
      </c>
      <c r="AX20">
        <v>5</v>
      </c>
      <c r="AY20">
        <v>16</v>
      </c>
      <c r="AZ20">
        <v>6</v>
      </c>
      <c r="BA20">
        <v>13</v>
      </c>
      <c r="BB20">
        <v>3</v>
      </c>
      <c r="BC20">
        <v>1</v>
      </c>
      <c r="BD20">
        <v>6</v>
      </c>
      <c r="BE20">
        <v>6</v>
      </c>
      <c r="BF20">
        <v>12</v>
      </c>
      <c r="BG20">
        <v>17</v>
      </c>
      <c r="BH20">
        <v>6</v>
      </c>
      <c r="BI20">
        <v>6</v>
      </c>
      <c r="BJ20">
        <v>13</v>
      </c>
      <c r="BK20">
        <v>3</v>
      </c>
      <c r="BM20">
        <v>9</v>
      </c>
      <c r="BN20">
        <v>6</v>
      </c>
      <c r="BO20">
        <v>14</v>
      </c>
      <c r="BP20">
        <v>12</v>
      </c>
      <c r="BQ20">
        <v>11</v>
      </c>
      <c r="BR20">
        <v>7</v>
      </c>
      <c r="BS20">
        <v>11</v>
      </c>
      <c r="BT20">
        <v>16</v>
      </c>
      <c r="BU20">
        <v>14</v>
      </c>
      <c r="BV20">
        <v>1</v>
      </c>
      <c r="BW20">
        <v>8</v>
      </c>
      <c r="BX20">
        <v>17</v>
      </c>
      <c r="BY20">
        <v>9</v>
      </c>
      <c r="BZ20">
        <v>1</v>
      </c>
      <c r="CA20">
        <v>10</v>
      </c>
      <c r="CB20">
        <v>15</v>
      </c>
      <c r="CC20">
        <v>4</v>
      </c>
      <c r="CD20">
        <v>8</v>
      </c>
      <c r="CE20">
        <v>11</v>
      </c>
      <c r="CF20">
        <v>7</v>
      </c>
      <c r="CH20">
        <v>16</v>
      </c>
      <c r="CI20">
        <v>5</v>
      </c>
      <c r="CJ20">
        <v>15</v>
      </c>
      <c r="CK20">
        <v>12</v>
      </c>
      <c r="CL20">
        <v>14</v>
      </c>
      <c r="CM20">
        <v>9</v>
      </c>
      <c r="CN20">
        <v>11</v>
      </c>
      <c r="CO20">
        <v>15</v>
      </c>
      <c r="CP20">
        <v>5</v>
      </c>
      <c r="CQ20">
        <v>5</v>
      </c>
      <c r="CR20">
        <v>3</v>
      </c>
      <c r="CS20">
        <v>2</v>
      </c>
      <c r="CT20">
        <v>6</v>
      </c>
      <c r="CU20">
        <v>8</v>
      </c>
      <c r="CV20">
        <v>5</v>
      </c>
      <c r="CW20">
        <v>14</v>
      </c>
      <c r="CX20">
        <v>11</v>
      </c>
      <c r="CY20">
        <v>14</v>
      </c>
      <c r="CZ20">
        <v>13</v>
      </c>
      <c r="DA20">
        <v>15</v>
      </c>
      <c r="DC20">
        <f>IF('Tablas auxiliares'!$C$7=1,AVERAGE(B20,W20,AR20,BM20,CH20)+B20/10000,(-1)*(SUM(VLOOKUP(B20,'Tablas auxiliares'!$BG$2:$BH$28,2,FALSE),VLOOKUP(W20,'Tablas auxiliares'!$BG$2:$BH$28,2,FALSE),VLOOKUP(AR20,'Tablas auxiliares'!$BG$2:$BH$28,2,FALSE),VLOOKUP(BM20,'Tablas auxiliares'!$BG$2:$BH$28,2,FALSE),VLOOKUP(CH20,'Tablas auxiliares'!$BG$2:$BH$28,2,FALSE))-B20/100000000))</f>
        <v>-8.8612435641245266</v>
      </c>
      <c r="DD20">
        <f>IF('Tablas auxiliares'!$C$7=1,AVERAGE(C20,X20,AS20,BN20,CI20)+C20/10000,(-1)*(SUM(VLOOKUP(C20,'Tablas auxiliares'!$BG$2:$BH$28,2,FALSE),VLOOKUP(X20,'Tablas auxiliares'!$BG$2:$BH$28,2,FALSE),VLOOKUP(AS20,'Tablas auxiliares'!$BG$2:$BH$28,2,FALSE),VLOOKUP(BN20,'Tablas auxiliares'!$BG$2:$BH$28,2,FALSE),VLOOKUP(CI20,'Tablas auxiliares'!$BG$2:$BH$28,2,FALSE))-C20/100000000))</f>
        <v>-28.655119496142934</v>
      </c>
      <c r="DE20">
        <f>IF('Tablas auxiliares'!$C$7=1,AVERAGE(D20,Y20,AT20,BO20,CJ20)+D20/10000,(-1)*(SUM(VLOOKUP(D20,'Tablas auxiliares'!$BG$2:$BH$28,2,FALSE),VLOOKUP(Y20,'Tablas auxiliares'!$BG$2:$BH$28,2,FALSE),VLOOKUP(AT20,'Tablas auxiliares'!$BG$2:$BH$28,2,FALSE),VLOOKUP(BO20,'Tablas auxiliares'!$BG$2:$BH$28,2,FALSE),VLOOKUP(CJ20,'Tablas auxiliares'!$BG$2:$BH$28,2,FALSE))-D20/100000000))</f>
        <v>-18.51236965436199</v>
      </c>
      <c r="DF20">
        <f>IF('Tablas auxiliares'!$C$7=1,AVERAGE(E20,Z20,AU20,BP20,CK20)+E20/10000,(-1)*(SUM(VLOOKUP(E20,'Tablas auxiliares'!$BG$2:$BH$28,2,FALSE),VLOOKUP(Z20,'Tablas auxiliares'!$BG$2:$BH$28,2,FALSE),VLOOKUP(AU20,'Tablas auxiliares'!$BG$2:$BH$28,2,FALSE),VLOOKUP(BP20,'Tablas auxiliares'!$BG$2:$BH$28,2,FALSE),VLOOKUP(CK20,'Tablas auxiliares'!$BG$2:$BH$28,2,FALSE))-E20/100000000))</f>
        <v>-8.7764203768242872</v>
      </c>
      <c r="DG20">
        <f>IF('Tablas auxiliares'!$C$7=1,AVERAGE(F20,AA20,AV20,BQ20,CL20)+F20/10000,(-1)*(SUM(VLOOKUP(F20,'Tablas auxiliares'!$BG$2:$BH$28,2,FALSE),VLOOKUP(AA20,'Tablas auxiliares'!$BG$2:$BH$28,2,FALSE),VLOOKUP(AV20,'Tablas auxiliares'!$BG$2:$BH$28,2,FALSE),VLOOKUP(BQ20,'Tablas auxiliares'!$BG$2:$BH$28,2,FALSE),VLOOKUP(CL20,'Tablas auxiliares'!$BG$2:$BH$28,2,FALSE))-F20/100000000))</f>
        <v>-9.5732156556315253</v>
      </c>
      <c r="DH20">
        <f>IF('Tablas auxiliares'!$C$7=1,AVERAGE(G20,AB20,AW20,BR20,CM20)+G20/10000,(-1)*(SUM(VLOOKUP(G20,'Tablas auxiliares'!$BG$2:$BH$28,2,FALSE),VLOOKUP(AB20,'Tablas auxiliares'!$BG$2:$BH$28,2,FALSE),VLOOKUP(AW20,'Tablas auxiliares'!$BG$2:$BH$28,2,FALSE),VLOOKUP(BR20,'Tablas auxiliares'!$BG$2:$BH$28,2,FALSE),VLOOKUP(CM20,'Tablas auxiliares'!$BG$2:$BH$28,2,FALSE))-G20/100000000))</f>
        <v>-24.675873675465127</v>
      </c>
      <c r="DI20">
        <f>IF('Tablas auxiliares'!$C$7=1,AVERAGE(H20,AC20,AX20,BS20,CN20)+H20/10000,(-1)*(SUM(VLOOKUP(H20,'Tablas auxiliares'!$BG$2:$BH$28,2,FALSE),VLOOKUP(AC20,'Tablas auxiliares'!$BG$2:$BH$28,2,FALSE),VLOOKUP(AX20,'Tablas auxiliares'!$BG$2:$BH$28,2,FALSE),VLOOKUP(BS20,'Tablas auxiliares'!$BG$2:$BH$28,2,FALSE),VLOOKUP(CN20,'Tablas auxiliares'!$BG$2:$BH$28,2,FALSE))-H20/100000000))</f>
        <v>-14.17019444173166</v>
      </c>
      <c r="DJ20">
        <f>IF('Tablas auxiliares'!$C$7=1,AVERAGE(I20,AD20,AY20,BT20,CO20)+I20/10000,(-1)*(SUM(VLOOKUP(I20,'Tablas auxiliares'!$BG$2:$BH$28,2,FALSE),VLOOKUP(AD20,'Tablas auxiliares'!$BG$2:$BH$28,2,FALSE),VLOOKUP(AY20,'Tablas auxiliares'!$BG$2:$BH$28,2,FALSE),VLOOKUP(BT20,'Tablas auxiliares'!$BG$2:$BH$28,2,FALSE),VLOOKUP(CO20,'Tablas auxiliares'!$BG$2:$BH$28,2,FALSE))-I20/100000000))</f>
        <v>-5.4130500813562286</v>
      </c>
      <c r="DK20">
        <f>IF('Tablas auxiliares'!$C$7=1,AVERAGE(J20,AE20,AZ20,BU20,CP20)+J20/10000,(-1)*(SUM(VLOOKUP(J20,'Tablas auxiliares'!$BG$2:$BH$28,2,FALSE),VLOOKUP(AE20,'Tablas auxiliares'!$BG$2:$BH$28,2,FALSE),VLOOKUP(AZ20,'Tablas auxiliares'!$BG$2:$BH$28,2,FALSE),VLOOKUP(BU20,'Tablas auxiliares'!$BG$2:$BH$28,2,FALSE),VLOOKUP(CP20,'Tablas auxiliares'!$BG$2:$BH$28,2,FALSE))-J20/100000000))</f>
        <v>-15.608686636402634</v>
      </c>
      <c r="DL20">
        <f>IF('Tablas auxiliares'!$C$7=1,AVERAGE(K20,AF20,BA20,BV20,CQ20)+K20/10000,(-1)*(SUM(VLOOKUP(K20,'Tablas auxiliares'!$BG$2:$BH$28,2,FALSE),VLOOKUP(AF20,'Tablas auxiliares'!$BG$2:$BH$28,2,FALSE),VLOOKUP(BA20,'Tablas auxiliares'!$BG$2:$BH$28,2,FALSE),VLOOKUP(BV20,'Tablas auxiliares'!$BG$2:$BH$28,2,FALSE),VLOOKUP(CQ20,'Tablas auxiliares'!$BG$2:$BH$28,2,FALSE))-K20/100000000))</f>
        <v>-30.063401802943183</v>
      </c>
      <c r="DM20">
        <f>IF('Tablas auxiliares'!$C$7=1,AVERAGE(L20,AG20,BB20,BW20,CR20)+L20/10000,(-1)*(SUM(VLOOKUP(L20,'Tablas auxiliares'!$BG$2:$BH$28,2,FALSE),VLOOKUP(AG20,'Tablas auxiliares'!$BG$2:$BH$28,2,FALSE),VLOOKUP(BB20,'Tablas auxiliares'!$BG$2:$BH$28,2,FALSE),VLOOKUP(BW20,'Tablas auxiliares'!$BG$2:$BH$28,2,FALSE),VLOOKUP(CR20,'Tablas auxiliares'!$BG$2:$BH$28,2,FALSE))-L20/100000000))</f>
        <v>-31.630566099038344</v>
      </c>
      <c r="DN20">
        <f>IF('Tablas auxiliares'!$C$7=1,AVERAGE(M20,AH20,BC20,BX20,CS20)+M20/10000,(-1)*(SUM(VLOOKUP(M20,'Tablas auxiliares'!$BG$2:$BH$28,2,FALSE),VLOOKUP(AH20,'Tablas auxiliares'!$BG$2:$BH$28,2,FALSE),VLOOKUP(BC20,'Tablas auxiliares'!$BG$2:$BH$28,2,FALSE),VLOOKUP(BX20,'Tablas auxiliares'!$BG$2:$BH$28,2,FALSE),VLOOKUP(CS20,'Tablas auxiliares'!$BG$2:$BH$28,2,FALSE))-M20/100000000))</f>
        <v>-30.298851813663948</v>
      </c>
      <c r="DO20">
        <f>IF('Tablas auxiliares'!$C$7=1,AVERAGE(N20,AI20,BD20,BY20,CT20)+N20/10000,(-1)*(SUM(VLOOKUP(N20,'Tablas auxiliares'!$BG$2:$BH$28,2,FALSE),VLOOKUP(AI20,'Tablas auxiliares'!$BG$2:$BH$28,2,FALSE),VLOOKUP(BD20,'Tablas auxiliares'!$BG$2:$BH$28,2,FALSE),VLOOKUP(BY20,'Tablas auxiliares'!$BG$2:$BH$28,2,FALSE),VLOOKUP(CT20,'Tablas auxiliares'!$BG$2:$BH$28,2,FALSE))-N20/100000000))</f>
        <v>-16.325693190432805</v>
      </c>
      <c r="DP20">
        <f>IF('Tablas auxiliares'!$C$7=1,AVERAGE(O20,AJ20,BE20,BZ20,CU20)+O20/10000,(-1)*(SUM(VLOOKUP(O20,'Tablas auxiliares'!$BG$2:$BH$28,2,FALSE),VLOOKUP(AJ20,'Tablas auxiliares'!$BG$2:$BH$28,2,FALSE),VLOOKUP(BE20,'Tablas auxiliares'!$BG$2:$BH$28,2,FALSE),VLOOKUP(BZ20,'Tablas auxiliares'!$BG$2:$BH$28,2,FALSE),VLOOKUP(CU20,'Tablas auxiliares'!$BG$2:$BH$28,2,FALSE))-O20/100000000))</f>
        <v>-25.447270999519169</v>
      </c>
      <c r="DQ20">
        <f>IF('Tablas auxiliares'!$C$7=1,AVERAGE(P20,AK20,BF20,CA20,CV20)+P20/10000,(-1)*(SUM(VLOOKUP(P20,'Tablas auxiliares'!$BG$2:$BH$28,2,FALSE),VLOOKUP(AK20,'Tablas auxiliares'!$BG$2:$BH$28,2,FALSE),VLOOKUP(BF20,'Tablas auxiliares'!$BG$2:$BH$28,2,FALSE),VLOOKUP(CA20,'Tablas auxiliares'!$BG$2:$BH$28,2,FALSE),VLOOKUP(CV20,'Tablas auxiliares'!$BG$2:$BH$28,2,FALSE))-P20/100000000))</f>
        <v>-13.375420448569869</v>
      </c>
      <c r="DR20">
        <f>IF('Tablas auxiliares'!$C$7=1,AVERAGE(Q20,AL20,BG20,CB20,CW20)+Q20/10000,(-1)*(SUM(VLOOKUP(Q20,'Tablas auxiliares'!$BG$2:$BH$28,2,FALSE),VLOOKUP(AL20,'Tablas auxiliares'!$BG$2:$BH$28,2,FALSE),VLOOKUP(BG20,'Tablas auxiliares'!$BG$2:$BH$28,2,FALSE),VLOOKUP(CB20,'Tablas auxiliares'!$BG$2:$BH$28,2,FALSE),VLOOKUP(CW20,'Tablas auxiliares'!$BG$2:$BH$28,2,FALSE))-Q20/100000000))</f>
        <v>-5.8262155048769353</v>
      </c>
      <c r="DS20">
        <f>IF('Tablas auxiliares'!$C$7=1,AVERAGE(R20,AM20,BH20,CC20,CX20)+R20/10000,(-1)*(SUM(VLOOKUP(R20,'Tablas auxiliares'!$BG$2:$BH$28,2,FALSE),VLOOKUP(AM20,'Tablas auxiliares'!$BG$2:$BH$28,2,FALSE),VLOOKUP(BH20,'Tablas auxiliares'!$BG$2:$BH$28,2,FALSE),VLOOKUP(CC20,'Tablas auxiliares'!$BG$2:$BH$28,2,FALSE),VLOOKUP(CX20,'Tablas auxiliares'!$BG$2:$BH$28,2,FALSE))-R20/100000000))</f>
        <v>-24.4460151747579</v>
      </c>
      <c r="DT20">
        <f>IF('Tablas auxiliares'!$C$7=1,AVERAGE(S20,AN20,BI20,CD20,CY20)+S20/10000,(-1)*(SUM(VLOOKUP(S20,'Tablas auxiliares'!$BG$2:$BH$28,2,FALSE),VLOOKUP(AN20,'Tablas auxiliares'!$BG$2:$BH$28,2,FALSE),VLOOKUP(BI20,'Tablas auxiliares'!$BG$2:$BH$28,2,FALSE),VLOOKUP(CD20,'Tablas auxiliares'!$BG$2:$BH$28,2,FALSE),VLOOKUP(CY20,'Tablas auxiliares'!$BG$2:$BH$28,2,FALSE))-S20/100000000))</f>
        <v>-18.279463040985235</v>
      </c>
      <c r="DU20">
        <f>IF('Tablas auxiliares'!$C$7=1,AVERAGE(T20,AO20,BJ20,CE20,CZ20)+T20/10000,(-1)*(SUM(VLOOKUP(T20,'Tablas auxiliares'!$BG$2:$BH$28,2,FALSE),VLOOKUP(AO20,'Tablas auxiliares'!$BG$2:$BH$28,2,FALSE),VLOOKUP(BJ20,'Tablas auxiliares'!$BG$2:$BH$28,2,FALSE),VLOOKUP(CE20,'Tablas auxiliares'!$BG$2:$BH$28,2,FALSE),VLOOKUP(CZ20,'Tablas auxiliares'!$BG$2:$BH$28,2,FALSE))-T20/100000000))</f>
        <v>-6.1040412207991599</v>
      </c>
      <c r="DV20">
        <f>IF('Tablas auxiliares'!$C$7=1,AVERAGE(U20,AP20,BK20,CF20,DA20)+U20/10000,(-1)*(SUM(VLOOKUP(U20,'Tablas auxiliares'!$BG$2:$BH$28,2,FALSE),VLOOKUP(AP20,'Tablas auxiliares'!$BG$2:$BH$28,2,FALSE),VLOOKUP(BK20,'Tablas auxiliares'!$BG$2:$BH$28,2,FALSE),VLOOKUP(CF20,'Tablas auxiliares'!$BG$2:$BH$28,2,FALSE),VLOOKUP(DA20,'Tablas auxiliares'!$BG$2:$BH$28,2,FALSE))-U20/100000000))</f>
        <v>-21.84023850907969</v>
      </c>
      <c r="DX20">
        <f>RANK(DC20,DC3:DC20,1)</f>
        <v>12</v>
      </c>
      <c r="DY20">
        <f t="shared" ref="DY20:EQ20" si="86">RANK(DD20,DD3:DD20,1)</f>
        <v>4</v>
      </c>
      <c r="DZ20">
        <f t="shared" si="86"/>
        <v>8</v>
      </c>
      <c r="EA20">
        <f t="shared" si="86"/>
        <v>13</v>
      </c>
      <c r="EB20">
        <f t="shared" si="86"/>
        <v>12</v>
      </c>
      <c r="EC20">
        <f t="shared" si="86"/>
        <v>4</v>
      </c>
      <c r="ED20">
        <f t="shared" si="86"/>
        <v>11</v>
      </c>
      <c r="EE20">
        <f t="shared" si="86"/>
        <v>17</v>
      </c>
      <c r="EF20">
        <f t="shared" si="86"/>
        <v>10</v>
      </c>
      <c r="EG20">
        <f t="shared" si="86"/>
        <v>5</v>
      </c>
      <c r="EH20">
        <f t="shared" si="86"/>
        <v>3</v>
      </c>
      <c r="EI20">
        <f t="shared" si="86"/>
        <v>2</v>
      </c>
      <c r="EJ20">
        <f t="shared" si="86"/>
        <v>8</v>
      </c>
      <c r="EK20">
        <f t="shared" si="86"/>
        <v>5</v>
      </c>
      <c r="EL20">
        <f t="shared" si="86"/>
        <v>9</v>
      </c>
      <c r="EM20">
        <f t="shared" si="86"/>
        <v>14</v>
      </c>
      <c r="EN20">
        <f t="shared" si="86"/>
        <v>5</v>
      </c>
      <c r="EO20">
        <f t="shared" si="86"/>
        <v>10</v>
      </c>
      <c r="EP20">
        <f t="shared" si="86"/>
        <v>16</v>
      </c>
      <c r="EQ20">
        <f t="shared" si="86"/>
        <v>6</v>
      </c>
      <c r="ES20">
        <f>VLOOKUP(DX20,'Tablas auxiliares'!$O$2:$Y$28,'Tablas auxiliares'!$C$4+1,FALSE)</f>
        <v>0</v>
      </c>
      <c r="ET20">
        <f>VLOOKUP(DY20,'Tablas auxiliares'!$O$2:$Y$28,'Tablas auxiliares'!$C$4+1,FALSE)</f>
        <v>7</v>
      </c>
      <c r="EU20">
        <f>VLOOKUP(DZ20,'Tablas auxiliares'!$O$2:$Y$28,'Tablas auxiliares'!$C$4+1,FALSE)</f>
        <v>3</v>
      </c>
      <c r="EV20">
        <f>VLOOKUP(EA20,'Tablas auxiliares'!$O$2:$Y$28,'Tablas auxiliares'!$C$4+1,FALSE)</f>
        <v>0</v>
      </c>
      <c r="EW20">
        <f>VLOOKUP(EB20,'Tablas auxiliares'!$O$2:$Y$28,'Tablas auxiliares'!$C$4+1,FALSE)</f>
        <v>0</v>
      </c>
      <c r="EX20">
        <f>VLOOKUP(EC20,'Tablas auxiliares'!$O$2:$Y$28,'Tablas auxiliares'!$C$4+1,FALSE)</f>
        <v>7</v>
      </c>
      <c r="EY20">
        <f>VLOOKUP(ED20,'Tablas auxiliares'!$O$2:$Y$28,'Tablas auxiliares'!$C$4+1,FALSE)</f>
        <v>0</v>
      </c>
      <c r="EZ20">
        <f>VLOOKUP(EE20,'Tablas auxiliares'!$O$2:$Y$28,'Tablas auxiliares'!$C$4+1,FALSE)</f>
        <v>0</v>
      </c>
      <c r="FA20">
        <f>VLOOKUP(EF20,'Tablas auxiliares'!$O$2:$Y$28,'Tablas auxiliares'!$C$4+1,FALSE)</f>
        <v>1</v>
      </c>
      <c r="FB20">
        <f>VLOOKUP(EG20,'Tablas auxiliares'!$O$2:$Y$28,'Tablas auxiliares'!$C$4+1,FALSE)</f>
        <v>6</v>
      </c>
      <c r="FC20">
        <f>VLOOKUP(EH20,'Tablas auxiliares'!$O$2:$Y$28,'Tablas auxiliares'!$C$4+1,FALSE)</f>
        <v>8</v>
      </c>
      <c r="FD20">
        <f>VLOOKUP(EI20,'Tablas auxiliares'!$O$2:$Y$28,'Tablas auxiliares'!$C$4+1,FALSE)</f>
        <v>10</v>
      </c>
      <c r="FE20">
        <f>VLOOKUP(EJ20,'Tablas auxiliares'!$O$2:$Y$28,'Tablas auxiliares'!$C$4+1,FALSE)</f>
        <v>3</v>
      </c>
      <c r="FF20">
        <f>VLOOKUP(EK20,'Tablas auxiliares'!$O$2:$Y$28,'Tablas auxiliares'!$C$4+1,FALSE)</f>
        <v>6</v>
      </c>
      <c r="FG20">
        <f>VLOOKUP(EL20,'Tablas auxiliares'!$O$2:$Y$28,'Tablas auxiliares'!$C$4+1,FALSE)</f>
        <v>2</v>
      </c>
      <c r="FH20">
        <f>VLOOKUP(EM20,'Tablas auxiliares'!$O$2:$Y$28,'Tablas auxiliares'!$C$4+1,FALSE)</f>
        <v>0</v>
      </c>
      <c r="FI20">
        <f>VLOOKUP(EN20,'Tablas auxiliares'!$O$2:$Y$28,'Tablas auxiliares'!$C$4+1,FALSE)</f>
        <v>6</v>
      </c>
      <c r="FJ20">
        <f>VLOOKUP(EO20,'Tablas auxiliares'!$O$2:$Y$28,'Tablas auxiliares'!$C$4+1,FALSE)</f>
        <v>1</v>
      </c>
      <c r="FK20">
        <f>VLOOKUP(EP20,'Tablas auxiliares'!$O$2:$Y$28,'Tablas auxiliares'!$C$4+1,FALSE)</f>
        <v>0</v>
      </c>
      <c r="FL20">
        <f>VLOOKUP(EQ20,'Tablas auxiliares'!$O$2:$Y$28,'Tablas auxiliares'!$C$4+1,FALSE)</f>
        <v>5</v>
      </c>
      <c r="FN20">
        <v>10</v>
      </c>
      <c r="FO20">
        <v>6</v>
      </c>
      <c r="FP20">
        <v>6</v>
      </c>
      <c r="FQ20">
        <v>8</v>
      </c>
      <c r="FR20">
        <v>8</v>
      </c>
      <c r="FS20">
        <v>2</v>
      </c>
      <c r="FT20">
        <v>5</v>
      </c>
      <c r="FU20">
        <v>3</v>
      </c>
      <c r="FV20">
        <v>2</v>
      </c>
      <c r="FW20">
        <v>9</v>
      </c>
      <c r="FX20">
        <v>4</v>
      </c>
      <c r="FY20">
        <v>4</v>
      </c>
      <c r="FZ20">
        <v>7</v>
      </c>
      <c r="GA20">
        <v>9</v>
      </c>
      <c r="GB20">
        <v>1</v>
      </c>
      <c r="GC20">
        <v>6</v>
      </c>
      <c r="GD20">
        <v>2</v>
      </c>
      <c r="GE20">
        <v>2</v>
      </c>
      <c r="GF20">
        <v>9</v>
      </c>
      <c r="GG20">
        <v>9</v>
      </c>
      <c r="GI20">
        <f>VLOOKUP(FN20,'Tablas auxiliares'!$O$2:$Y$28,_xlfn.SINGLE('Tablas auxiliares'!$C$4)+1,FALSE)</f>
        <v>1</v>
      </c>
      <c r="GJ20">
        <f>VLOOKUP(FO20,'Tablas auxiliares'!$O$2:$Y$28,_xlfn.SINGLE('Tablas auxiliares'!$C$4)+1,FALSE)</f>
        <v>5</v>
      </c>
      <c r="GK20">
        <f>VLOOKUP(FP20,'Tablas auxiliares'!$O$2:$Y$28,_xlfn.SINGLE('Tablas auxiliares'!$C$4)+1,FALSE)</f>
        <v>5</v>
      </c>
      <c r="GL20">
        <f>VLOOKUP(FQ20,'Tablas auxiliares'!$O$2:$Y$28,_xlfn.SINGLE('Tablas auxiliares'!$C$4)+1,FALSE)</f>
        <v>3</v>
      </c>
      <c r="GM20">
        <f>VLOOKUP(FR20,'Tablas auxiliares'!$O$2:$Y$28,_xlfn.SINGLE('Tablas auxiliares'!$C$4)+1,FALSE)</f>
        <v>3</v>
      </c>
      <c r="GN20">
        <f>VLOOKUP(FS20,'Tablas auxiliares'!$O$2:$Y$28,_xlfn.SINGLE('Tablas auxiliares'!$C$4)+1,FALSE)</f>
        <v>10</v>
      </c>
      <c r="GO20">
        <f>VLOOKUP(FT20,'Tablas auxiliares'!$O$2:$Y$28,_xlfn.SINGLE('Tablas auxiliares'!$C$4)+1,FALSE)</f>
        <v>6</v>
      </c>
      <c r="GP20">
        <f>VLOOKUP(FU20,'Tablas auxiliares'!$O$2:$Y$28,_xlfn.SINGLE('Tablas auxiliares'!$C$4)+1,FALSE)</f>
        <v>8</v>
      </c>
      <c r="GQ20">
        <f>VLOOKUP(FV20,'Tablas auxiliares'!$O$2:$Y$28,_xlfn.SINGLE('Tablas auxiliares'!$C$4)+1,FALSE)</f>
        <v>10</v>
      </c>
      <c r="GR20">
        <f>VLOOKUP(FW20,'Tablas auxiliares'!$O$2:$Y$28,_xlfn.SINGLE('Tablas auxiliares'!$C$4)+1,FALSE)</f>
        <v>2</v>
      </c>
      <c r="GS20">
        <f>VLOOKUP(FX20,'Tablas auxiliares'!$O$2:$Y$28,_xlfn.SINGLE('Tablas auxiliares'!$C$4)+1,FALSE)</f>
        <v>7</v>
      </c>
      <c r="GT20">
        <f>VLOOKUP(FY20,'Tablas auxiliares'!$O$2:$Y$28,_xlfn.SINGLE('Tablas auxiliares'!$C$4)+1,FALSE)</f>
        <v>7</v>
      </c>
      <c r="GU20">
        <f>VLOOKUP(FZ20,'Tablas auxiliares'!$O$2:$Y$28,_xlfn.SINGLE('Tablas auxiliares'!$C$4)+1,FALSE)</f>
        <v>4</v>
      </c>
      <c r="GV20">
        <f>VLOOKUP(GA20,'Tablas auxiliares'!$O$2:$Y$28,_xlfn.SINGLE('Tablas auxiliares'!$C$4)+1,FALSE)</f>
        <v>2</v>
      </c>
      <c r="GW20">
        <f>VLOOKUP(GB20,'Tablas auxiliares'!$O$2:$Y$28,_xlfn.SINGLE('Tablas auxiliares'!$C$4)+1,FALSE)</f>
        <v>12</v>
      </c>
      <c r="GX20">
        <f>VLOOKUP(GC20,'Tablas auxiliares'!$O$2:$Y$28,_xlfn.SINGLE('Tablas auxiliares'!$C$4)+1,FALSE)</f>
        <v>5</v>
      </c>
      <c r="GY20">
        <f>VLOOKUP(GD20,'Tablas auxiliares'!$O$2:$Y$28,_xlfn.SINGLE('Tablas auxiliares'!$C$4)+1,FALSE)</f>
        <v>10</v>
      </c>
      <c r="GZ20">
        <f>VLOOKUP(GE20,'Tablas auxiliares'!$O$2:$Y$28,_xlfn.SINGLE('Tablas auxiliares'!$C$4)+1,FALSE)</f>
        <v>10</v>
      </c>
      <c r="HA20">
        <f>VLOOKUP(GF20,'Tablas auxiliares'!$O$2:$Y$28,_xlfn.SINGLE('Tablas auxiliares'!$C$4)+1,FALSE)</f>
        <v>2</v>
      </c>
      <c r="HB20">
        <f>VLOOKUP(GG20,'Tablas auxiliares'!$O$2:$Y$28,_xlfn.SINGLE('Tablas auxiliares'!$C$4)+1,FALSE)</f>
        <v>2</v>
      </c>
      <c r="HD20">
        <f>IF('Tablas auxiliares'!$C$6&lt;&gt;2,SUM(ES20:FM20),0)+IF('Tablas auxiliares'!$C$6&lt;&gt;3,SUM(GI20:HC20),0)</f>
        <v>179</v>
      </c>
      <c r="HE20">
        <f t="shared" si="18"/>
        <v>11.01</v>
      </c>
      <c r="HF20">
        <f t="shared" si="59"/>
        <v>5.0060000000000002</v>
      </c>
      <c r="HG20">
        <f t="shared" si="60"/>
        <v>7.0060000000000002</v>
      </c>
      <c r="HH20">
        <f t="shared" si="61"/>
        <v>10.507999999999999</v>
      </c>
      <c r="HI20">
        <f t="shared" si="62"/>
        <v>10.007999999999999</v>
      </c>
      <c r="HJ20">
        <f t="shared" si="63"/>
        <v>3.0019999999999998</v>
      </c>
      <c r="HK20">
        <f t="shared" si="64"/>
        <v>8.0050000000000008</v>
      </c>
      <c r="HL20">
        <f t="shared" si="65"/>
        <v>10.003</v>
      </c>
      <c r="HM20">
        <f t="shared" si="66"/>
        <v>6.0019999999999998</v>
      </c>
      <c r="HN20">
        <f t="shared" si="67"/>
        <v>7.0090000000000003</v>
      </c>
      <c r="HO20">
        <f t="shared" si="68"/>
        <v>3.504</v>
      </c>
      <c r="HP20">
        <f t="shared" si="69"/>
        <v>3.004</v>
      </c>
      <c r="HQ20">
        <f t="shared" si="70"/>
        <v>7.5069999999999997</v>
      </c>
      <c r="HR20">
        <f t="shared" si="71"/>
        <v>7.0090000000000003</v>
      </c>
      <c r="HS20">
        <f t="shared" si="72"/>
        <v>5.0010000000000003</v>
      </c>
      <c r="HT20">
        <f t="shared" si="73"/>
        <v>10.006</v>
      </c>
      <c r="HU20">
        <f t="shared" si="51"/>
        <v>3.5019999999999998</v>
      </c>
      <c r="HV20">
        <f t="shared" si="52"/>
        <v>6.0019999999999998</v>
      </c>
      <c r="HW20">
        <f t="shared" si="53"/>
        <v>12.509</v>
      </c>
      <c r="HX20">
        <f t="shared" si="54"/>
        <v>7.5090000000000003</v>
      </c>
      <c r="HZ20">
        <f>RANK(HE20,HE3:HE20,1)</f>
        <v>12</v>
      </c>
      <c r="IA20">
        <f t="shared" ref="IA20:IS20" si="87">RANK(HF20,HF3:HF20,1)</f>
        <v>5</v>
      </c>
      <c r="IB20">
        <f t="shared" si="87"/>
        <v>8</v>
      </c>
      <c r="IC20">
        <f t="shared" si="87"/>
        <v>11</v>
      </c>
      <c r="ID20">
        <f t="shared" si="87"/>
        <v>12</v>
      </c>
      <c r="IE20">
        <f t="shared" si="87"/>
        <v>1</v>
      </c>
      <c r="IF20">
        <f t="shared" si="87"/>
        <v>8</v>
      </c>
      <c r="IG20">
        <f t="shared" si="87"/>
        <v>11</v>
      </c>
      <c r="IH20">
        <f t="shared" si="87"/>
        <v>4</v>
      </c>
      <c r="II20">
        <f t="shared" si="87"/>
        <v>7</v>
      </c>
      <c r="IJ20">
        <f t="shared" si="87"/>
        <v>3</v>
      </c>
      <c r="IK20">
        <f t="shared" si="87"/>
        <v>2</v>
      </c>
      <c r="IL20">
        <f t="shared" si="87"/>
        <v>7</v>
      </c>
      <c r="IM20">
        <f t="shared" si="87"/>
        <v>7</v>
      </c>
      <c r="IN20">
        <f t="shared" si="87"/>
        <v>3</v>
      </c>
      <c r="IO20">
        <f t="shared" si="87"/>
        <v>11</v>
      </c>
      <c r="IP20">
        <f t="shared" si="87"/>
        <v>3</v>
      </c>
      <c r="IQ20">
        <f t="shared" si="87"/>
        <v>4</v>
      </c>
      <c r="IR20">
        <f t="shared" si="87"/>
        <v>13</v>
      </c>
      <c r="IS20">
        <f t="shared" si="87"/>
        <v>8</v>
      </c>
      <c r="IU20">
        <f>VLOOKUP(HZ20,'Tablas auxiliares'!$O$2:$Y$28,_xlfn.SINGLE('Tablas auxiliares'!$C$4)+1,FALSE)</f>
        <v>0</v>
      </c>
      <c r="IV20">
        <f>VLOOKUP(IA20,'Tablas auxiliares'!$O$2:$Y$28,_xlfn.SINGLE('Tablas auxiliares'!$C$4)+1,FALSE)</f>
        <v>6</v>
      </c>
      <c r="IW20">
        <f>VLOOKUP(IB20,'Tablas auxiliares'!$O$2:$Y$28,_xlfn.SINGLE('Tablas auxiliares'!$C$4)+1,FALSE)</f>
        <v>3</v>
      </c>
      <c r="IX20">
        <f>VLOOKUP(IC20,'Tablas auxiliares'!$O$2:$Y$28,_xlfn.SINGLE('Tablas auxiliares'!$C$4)+1,FALSE)</f>
        <v>0</v>
      </c>
      <c r="IY20">
        <f>VLOOKUP(ID20,'Tablas auxiliares'!$O$2:$Y$28,_xlfn.SINGLE('Tablas auxiliares'!$C$4)+1,FALSE)</f>
        <v>0</v>
      </c>
      <c r="IZ20">
        <f>VLOOKUP(IE20,'Tablas auxiliares'!$O$2:$Y$28,_xlfn.SINGLE('Tablas auxiliares'!$C$4)+1,FALSE)</f>
        <v>12</v>
      </c>
      <c r="JA20">
        <f>VLOOKUP(IF20,'Tablas auxiliares'!$O$2:$Y$28,_xlfn.SINGLE('Tablas auxiliares'!$C$4)+1,FALSE)</f>
        <v>3</v>
      </c>
      <c r="JB20">
        <f>VLOOKUP(IG20,'Tablas auxiliares'!$O$2:$Y$28,_xlfn.SINGLE('Tablas auxiliares'!$C$4)+1,FALSE)</f>
        <v>0</v>
      </c>
      <c r="JC20">
        <f>VLOOKUP(IH20,'Tablas auxiliares'!$O$2:$Y$28,_xlfn.SINGLE('Tablas auxiliares'!$C$4)+1,FALSE)</f>
        <v>7</v>
      </c>
      <c r="JD20">
        <f>VLOOKUP(II20,'Tablas auxiliares'!$O$2:$Y$28,_xlfn.SINGLE('Tablas auxiliares'!$C$4)+1,FALSE)</f>
        <v>4</v>
      </c>
      <c r="JE20">
        <f>VLOOKUP(IJ20,'Tablas auxiliares'!$O$2:$Y$28,_xlfn.SINGLE('Tablas auxiliares'!$C$4)+1,FALSE)</f>
        <v>8</v>
      </c>
      <c r="JF20">
        <f>VLOOKUP(IK20,'Tablas auxiliares'!$O$2:$Y$28,_xlfn.SINGLE('Tablas auxiliares'!$C$4)+1,FALSE)</f>
        <v>10</v>
      </c>
      <c r="JG20">
        <f>VLOOKUP(IL20,'Tablas auxiliares'!$O$2:$Y$28,_xlfn.SINGLE('Tablas auxiliares'!$C$4)+1,FALSE)</f>
        <v>4</v>
      </c>
      <c r="JH20">
        <f>VLOOKUP(IM20,'Tablas auxiliares'!$O$2:$Y$28,_xlfn.SINGLE('Tablas auxiliares'!$C$4)+1,FALSE)</f>
        <v>4</v>
      </c>
      <c r="JI20">
        <f>VLOOKUP(IN20,'Tablas auxiliares'!$O$2:$Y$28,_xlfn.SINGLE('Tablas auxiliares'!$C$4)+1,FALSE)</f>
        <v>8</v>
      </c>
      <c r="JJ20">
        <f>VLOOKUP(IO20,'Tablas auxiliares'!$O$2:$Y$28,_xlfn.SINGLE('Tablas auxiliares'!$C$4)+1,FALSE)</f>
        <v>0</v>
      </c>
      <c r="JK20">
        <f>VLOOKUP(IP20,'Tablas auxiliares'!$O$2:$Y$28,_xlfn.SINGLE('Tablas auxiliares'!$C$4)+1,FALSE)</f>
        <v>8</v>
      </c>
      <c r="JL20">
        <f>VLOOKUP(IQ20,'Tablas auxiliares'!$O$2:$Y$28,_xlfn.SINGLE('Tablas auxiliares'!$C$4)+1,FALSE)</f>
        <v>7</v>
      </c>
      <c r="JM20">
        <f>VLOOKUP(IR20,'Tablas auxiliares'!$O$2:$Y$28,_xlfn.SINGLE('Tablas auxiliares'!$C$4)+1,FALSE)</f>
        <v>0</v>
      </c>
      <c r="JN20">
        <f>VLOOKUP(IS20,'Tablas auxiliares'!$O$2:$Y$28,_xlfn.SINGLE('Tablas auxiliares'!$C$4)+1,FALSE)</f>
        <v>3</v>
      </c>
      <c r="JP20">
        <f t="shared" si="10"/>
        <v>87</v>
      </c>
      <c r="JQ20">
        <v>0</v>
      </c>
      <c r="JR20">
        <v>8</v>
      </c>
      <c r="JS20">
        <v>2</v>
      </c>
      <c r="JT20">
        <v>0</v>
      </c>
      <c r="JU20">
        <v>1</v>
      </c>
      <c r="JV20">
        <v>7</v>
      </c>
      <c r="JW20">
        <v>3</v>
      </c>
      <c r="JX20">
        <v>0</v>
      </c>
      <c r="JY20">
        <v>1</v>
      </c>
      <c r="JZ20">
        <v>6</v>
      </c>
      <c r="KA20">
        <v>8</v>
      </c>
      <c r="KB20">
        <v>5</v>
      </c>
      <c r="KC20">
        <v>4</v>
      </c>
      <c r="KD20">
        <v>4</v>
      </c>
      <c r="KE20">
        <v>2</v>
      </c>
      <c r="KF20">
        <v>0</v>
      </c>
      <c r="KG20">
        <v>6</v>
      </c>
      <c r="KH20">
        <v>3</v>
      </c>
      <c r="KI20">
        <v>0</v>
      </c>
      <c r="KJ20">
        <v>4</v>
      </c>
      <c r="KL20">
        <v>1</v>
      </c>
      <c r="KM20">
        <v>5</v>
      </c>
      <c r="KN20">
        <v>5</v>
      </c>
      <c r="KO20">
        <v>3</v>
      </c>
      <c r="KP20">
        <v>3</v>
      </c>
      <c r="KQ20">
        <v>10</v>
      </c>
      <c r="KR20">
        <v>6</v>
      </c>
      <c r="KS20">
        <v>8</v>
      </c>
      <c r="KT20">
        <v>10</v>
      </c>
      <c r="KU20">
        <v>2</v>
      </c>
      <c r="KV20">
        <v>7</v>
      </c>
      <c r="KW20">
        <v>7</v>
      </c>
      <c r="KX20">
        <v>4</v>
      </c>
      <c r="KY20">
        <v>2</v>
      </c>
      <c r="KZ20">
        <v>12</v>
      </c>
      <c r="LA20">
        <v>5</v>
      </c>
      <c r="LB20">
        <v>10</v>
      </c>
      <c r="LC20">
        <v>10</v>
      </c>
      <c r="LD20">
        <v>2</v>
      </c>
      <c r="LE20">
        <v>2</v>
      </c>
      <c r="LG20">
        <f t="shared" si="11"/>
        <v>1.0009999999999999</v>
      </c>
      <c r="LH20">
        <f t="shared" si="11"/>
        <v>13.005000000000001</v>
      </c>
      <c r="LI20">
        <f t="shared" si="11"/>
        <v>7.0049999999999999</v>
      </c>
      <c r="LJ20">
        <f t="shared" si="11"/>
        <v>3.0030000000000001</v>
      </c>
      <c r="LK20">
        <f t="shared" si="11"/>
        <v>4.0030000000000001</v>
      </c>
      <c r="LL20">
        <f t="shared" si="11"/>
        <v>17.010000000000002</v>
      </c>
      <c r="LM20">
        <f t="shared" si="11"/>
        <v>9.0060000000000002</v>
      </c>
      <c r="LN20">
        <f t="shared" si="11"/>
        <v>8.0079999999999991</v>
      </c>
      <c r="LO20">
        <f t="shared" si="11"/>
        <v>11.01</v>
      </c>
      <c r="LP20">
        <f t="shared" si="11"/>
        <v>8.0020000000000007</v>
      </c>
      <c r="LQ20">
        <f t="shared" si="11"/>
        <v>15.007</v>
      </c>
      <c r="LR20">
        <f t="shared" si="11"/>
        <v>12.007</v>
      </c>
      <c r="LS20">
        <f t="shared" si="11"/>
        <v>8.0039999999999996</v>
      </c>
      <c r="LT20">
        <f t="shared" si="11"/>
        <v>6.0019999999999998</v>
      </c>
      <c r="LU20">
        <f t="shared" si="11"/>
        <v>14.012</v>
      </c>
      <c r="LV20">
        <f t="shared" si="11"/>
        <v>5.0049999999999999</v>
      </c>
      <c r="LW20">
        <f t="shared" si="84"/>
        <v>16.010000000000002</v>
      </c>
      <c r="LX20">
        <f t="shared" si="84"/>
        <v>13.01</v>
      </c>
      <c r="LY20">
        <f t="shared" si="84"/>
        <v>2.0019999999999998</v>
      </c>
      <c r="LZ20">
        <f t="shared" si="84"/>
        <v>6.0019999999999998</v>
      </c>
      <c r="MA20">
        <f t="shared" si="84"/>
        <v>0</v>
      </c>
      <c r="MB20">
        <f t="shared" ref="MB20:MV20" si="88">RANK(LG20,LG3:LG20,0)</f>
        <v>13</v>
      </c>
      <c r="MC20">
        <f t="shared" si="88"/>
        <v>5</v>
      </c>
      <c r="MD20">
        <f t="shared" si="88"/>
        <v>8</v>
      </c>
      <c r="ME20">
        <f t="shared" si="88"/>
        <v>12</v>
      </c>
      <c r="MF20">
        <f t="shared" si="88"/>
        <v>13</v>
      </c>
      <c r="MG20">
        <f t="shared" si="88"/>
        <v>1</v>
      </c>
      <c r="MH20">
        <f t="shared" si="88"/>
        <v>7</v>
      </c>
      <c r="MI20">
        <f t="shared" si="88"/>
        <v>5</v>
      </c>
      <c r="MJ20">
        <f t="shared" si="88"/>
        <v>5</v>
      </c>
      <c r="MK20">
        <f t="shared" si="88"/>
        <v>6</v>
      </c>
      <c r="ML20">
        <f t="shared" si="88"/>
        <v>3</v>
      </c>
      <c r="MM20">
        <f t="shared" si="88"/>
        <v>3</v>
      </c>
      <c r="MN20">
        <f t="shared" si="88"/>
        <v>5</v>
      </c>
      <c r="MO20">
        <f t="shared" si="88"/>
        <v>10</v>
      </c>
      <c r="MP20">
        <f t="shared" si="88"/>
        <v>3</v>
      </c>
      <c r="MQ20">
        <f t="shared" si="88"/>
        <v>10</v>
      </c>
      <c r="MR20">
        <f t="shared" si="88"/>
        <v>3</v>
      </c>
      <c r="MS20">
        <f t="shared" si="88"/>
        <v>3</v>
      </c>
      <c r="MT20">
        <f t="shared" si="88"/>
        <v>13</v>
      </c>
      <c r="MU20">
        <f t="shared" si="88"/>
        <v>9</v>
      </c>
      <c r="MV20">
        <f t="shared" si="88"/>
        <v>15</v>
      </c>
      <c r="MW20">
        <f>VLOOKUP(MB20,'Tablas auxiliares'!$O$2:$P$28,2,FALSE)</f>
        <v>0</v>
      </c>
      <c r="MX20">
        <f>VLOOKUP(MC20,'Tablas auxiliares'!$O$2:$P$28,2,FALSE)</f>
        <v>6</v>
      </c>
      <c r="MY20">
        <f>VLOOKUP(MD20,'Tablas auxiliares'!$O$2:$P$28,2,FALSE)</f>
        <v>3</v>
      </c>
      <c r="MZ20">
        <f>VLOOKUP(ME20,'Tablas auxiliares'!$O$2:$P$28,2,FALSE)</f>
        <v>0</v>
      </c>
      <c r="NA20">
        <f>VLOOKUP(MF20,'Tablas auxiliares'!$O$2:$P$28,2,FALSE)</f>
        <v>0</v>
      </c>
      <c r="NB20">
        <f>VLOOKUP(MG20,'Tablas auxiliares'!$O$2:$P$28,2,FALSE)</f>
        <v>12</v>
      </c>
      <c r="NC20">
        <f>VLOOKUP(MH20,'Tablas auxiliares'!$O$2:$P$28,2,FALSE)</f>
        <v>4</v>
      </c>
      <c r="ND20">
        <f>VLOOKUP(MI20,'Tablas auxiliares'!$O$2:$P$28,2,FALSE)</f>
        <v>6</v>
      </c>
      <c r="NE20">
        <f>VLOOKUP(MJ20,'Tablas auxiliares'!$O$2:$P$28,2,FALSE)</f>
        <v>6</v>
      </c>
      <c r="NF20">
        <f>VLOOKUP(MK20,'Tablas auxiliares'!$O$2:$P$28,2,FALSE)</f>
        <v>5</v>
      </c>
      <c r="NG20">
        <f>VLOOKUP(ML20,'Tablas auxiliares'!$O$2:$P$28,2,FALSE)</f>
        <v>8</v>
      </c>
      <c r="NH20">
        <f>VLOOKUP(MM20,'Tablas auxiliares'!$O$2:$P$28,2,FALSE)</f>
        <v>8</v>
      </c>
      <c r="NI20">
        <f>VLOOKUP(MN20,'Tablas auxiliares'!$O$2:$P$28,2,FALSE)</f>
        <v>6</v>
      </c>
      <c r="NJ20">
        <f>VLOOKUP(MO20,'Tablas auxiliares'!$O$2:$P$28,2,FALSE)</f>
        <v>1</v>
      </c>
      <c r="NK20">
        <f>VLOOKUP(MP20,'Tablas auxiliares'!$O$2:$P$28,2,FALSE)</f>
        <v>8</v>
      </c>
      <c r="NL20">
        <f>VLOOKUP(MQ20,'Tablas auxiliares'!$O$2:$P$28,2,FALSE)</f>
        <v>1</v>
      </c>
      <c r="NM20">
        <f>VLOOKUP(MR20,'Tablas auxiliares'!$O$2:$P$28,2,FALSE)</f>
        <v>8</v>
      </c>
      <c r="NN20">
        <f>VLOOKUP(MS20,'Tablas auxiliares'!$O$2:$P$28,2,FALSE)</f>
        <v>8</v>
      </c>
      <c r="NO20">
        <f>VLOOKUP(MT20,'Tablas auxiliares'!$O$2:$P$28,2,FALSE)</f>
        <v>0</v>
      </c>
      <c r="NP20">
        <f>VLOOKUP(MU20,'Tablas auxiliares'!$O$2:$P$28,2,FALSE)</f>
        <v>2</v>
      </c>
      <c r="NQ20">
        <f>VLOOKUP(MV20,'Tablas auxiliares'!$O$2:$P$28,2,FALSE)</f>
        <v>0</v>
      </c>
      <c r="NR20">
        <f t="shared" si="13"/>
        <v>92</v>
      </c>
      <c r="NT20">
        <f t="shared" si="14"/>
        <v>92.000799999999998</v>
      </c>
      <c r="NU20">
        <f t="shared" si="15"/>
        <v>87.000799999999998</v>
      </c>
      <c r="NV20">
        <f t="shared" si="16"/>
        <v>179.0008</v>
      </c>
      <c r="NW20">
        <f>IF('Tablas auxiliares'!$C$3=1,NT20,IF('Tablas auxiliares'!$C$3=2,NU20,NV20))</f>
        <v>179.0008</v>
      </c>
      <c r="NX20" t="s">
        <v>31</v>
      </c>
      <c r="NZ20">
        <v>18</v>
      </c>
      <c r="OA20">
        <f t="shared" si="6"/>
        <v>24.002199999999998</v>
      </c>
      <c r="OB20" t="str">
        <f t="shared" si="7"/>
        <v>Georgia</v>
      </c>
    </row>
    <row r="21" spans="1:392" x14ac:dyDescent="0.25">
      <c r="DX21">
        <f t="shared" ref="DX21:ER21" si="89">SUM(DX3:DX20)</f>
        <v>171</v>
      </c>
      <c r="DY21">
        <f t="shared" si="89"/>
        <v>153</v>
      </c>
      <c r="DZ21">
        <f t="shared" si="89"/>
        <v>153</v>
      </c>
      <c r="EA21">
        <f t="shared" si="89"/>
        <v>153</v>
      </c>
      <c r="EB21">
        <f t="shared" si="89"/>
        <v>171</v>
      </c>
      <c r="EC21">
        <f t="shared" si="89"/>
        <v>153</v>
      </c>
      <c r="ED21">
        <f t="shared" si="89"/>
        <v>153</v>
      </c>
      <c r="EE21">
        <f t="shared" si="89"/>
        <v>171</v>
      </c>
      <c r="EF21">
        <f t="shared" si="89"/>
        <v>153</v>
      </c>
      <c r="EG21">
        <f t="shared" si="89"/>
        <v>153</v>
      </c>
      <c r="EH21">
        <f t="shared" si="89"/>
        <v>153</v>
      </c>
      <c r="EI21">
        <f t="shared" si="89"/>
        <v>153</v>
      </c>
      <c r="EJ21">
        <f t="shared" si="89"/>
        <v>153</v>
      </c>
      <c r="EK21">
        <f t="shared" si="89"/>
        <v>153</v>
      </c>
      <c r="EL21">
        <f t="shared" si="89"/>
        <v>153</v>
      </c>
      <c r="EM21">
        <f t="shared" si="89"/>
        <v>153</v>
      </c>
      <c r="EN21">
        <f t="shared" si="89"/>
        <v>153</v>
      </c>
      <c r="EO21">
        <f t="shared" si="89"/>
        <v>153</v>
      </c>
      <c r="EP21">
        <f t="shared" si="89"/>
        <v>153</v>
      </c>
      <c r="EQ21">
        <f t="shared" si="89"/>
        <v>153</v>
      </c>
      <c r="ER21">
        <f t="shared" si="89"/>
        <v>153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V42"/>
  <sheetViews>
    <sheetView showGridLines="0" zoomScaleNormal="100" zoomScaleSheetLayoutView="100" workbookViewId="0">
      <selection activeCell="E10" sqref="E10"/>
    </sheetView>
  </sheetViews>
  <sheetFormatPr baseColWidth="10" defaultRowHeight="15" x14ac:dyDescent="0.25"/>
  <cols>
    <col min="1" max="1" width="4.28515625" style="1" customWidth="1"/>
    <col min="2" max="2" width="11.42578125" style="1"/>
    <col min="3" max="3" width="11.42578125" style="1" customWidth="1"/>
    <col min="4" max="4" width="21" style="1" customWidth="1"/>
    <col min="5" max="5" width="7.85546875" style="1" customWidth="1"/>
    <col min="6" max="8" width="13.7109375" style="1" customWidth="1"/>
    <col min="9" max="9" width="7.85546875" style="1" customWidth="1"/>
    <col min="10" max="10" width="15.28515625" style="1" bestFit="1" customWidth="1"/>
    <col min="11" max="11" width="13.28515625" style="1" customWidth="1"/>
    <col min="12" max="12" width="11.28515625" style="1" customWidth="1"/>
    <col min="13" max="13" width="13.28515625" style="1" customWidth="1"/>
    <col min="14" max="14" width="4.28515625" style="1" customWidth="1"/>
    <col min="15" max="16384" width="11.42578125" style="1"/>
  </cols>
  <sheetData>
    <row r="1" spans="1:22" ht="24" thickBot="1" x14ac:dyDescent="0.3">
      <c r="A1" s="173" t="s">
        <v>63</v>
      </c>
      <c r="B1" s="174"/>
      <c r="C1" s="174"/>
      <c r="D1" s="174"/>
      <c r="E1" s="175"/>
      <c r="F1" s="9"/>
      <c r="G1" s="9"/>
      <c r="H1" s="9"/>
      <c r="I1" s="9"/>
      <c r="J1" s="9"/>
      <c r="K1" s="9"/>
      <c r="L1" s="9"/>
      <c r="M1" s="9"/>
      <c r="N1" s="9"/>
      <c r="O1" s="9"/>
      <c r="P1" s="10"/>
      <c r="Q1" s="10"/>
      <c r="R1" s="10"/>
      <c r="S1" s="10"/>
      <c r="T1" s="10"/>
      <c r="U1" s="10"/>
      <c r="V1" s="11"/>
    </row>
    <row r="2" spans="1:22" ht="15.75" thickBot="1" x14ac:dyDescent="0.3">
      <c r="A2" s="12"/>
      <c r="B2" s="13"/>
      <c r="C2" s="13"/>
      <c r="D2" s="13"/>
      <c r="E2" s="13"/>
      <c r="F2" s="13"/>
      <c r="G2" s="13"/>
      <c r="H2" s="13"/>
      <c r="I2" s="13"/>
      <c r="J2" s="13"/>
      <c r="K2" s="13"/>
      <c r="L2" s="13"/>
      <c r="M2" s="13"/>
      <c r="N2" s="13"/>
      <c r="O2" s="13"/>
      <c r="P2" s="14"/>
      <c r="Q2" s="14"/>
      <c r="R2" s="14"/>
      <c r="S2" s="14"/>
      <c r="T2" s="14"/>
      <c r="U2" s="14"/>
      <c r="V2" s="15"/>
    </row>
    <row r="3" spans="1:22" ht="15.75" thickBot="1" x14ac:dyDescent="0.3">
      <c r="A3" s="12"/>
      <c r="B3" s="170" t="s">
        <v>51</v>
      </c>
      <c r="C3" s="171"/>
      <c r="D3" s="172"/>
      <c r="E3" s="13"/>
      <c r="F3" s="170" t="s">
        <v>53</v>
      </c>
      <c r="G3" s="171"/>
      <c r="H3" s="172"/>
      <c r="I3" s="13"/>
      <c r="J3" s="170" t="s">
        <v>52</v>
      </c>
      <c r="K3" s="171"/>
      <c r="L3" s="171"/>
      <c r="M3" s="172"/>
      <c r="N3" s="13"/>
      <c r="O3" s="13"/>
      <c r="P3" s="14"/>
      <c r="Q3" s="14"/>
      <c r="R3" s="14"/>
      <c r="S3" s="14"/>
      <c r="T3" s="14"/>
      <c r="U3" s="14"/>
      <c r="V3" s="15"/>
    </row>
    <row r="4" spans="1:22" ht="9" customHeight="1" thickBot="1" x14ac:dyDescent="0.3">
      <c r="A4" s="12"/>
      <c r="B4" s="13"/>
      <c r="C4" s="13"/>
      <c r="D4" s="13"/>
      <c r="E4" s="13"/>
      <c r="F4" s="13"/>
      <c r="G4" s="13"/>
      <c r="H4" s="13"/>
      <c r="I4" s="13"/>
      <c r="J4" s="13"/>
      <c r="K4" s="13"/>
      <c r="L4" s="13"/>
      <c r="M4" s="13"/>
      <c r="N4" s="13"/>
      <c r="O4" s="13"/>
      <c r="P4" s="14"/>
      <c r="Q4" s="14"/>
      <c r="R4" s="14"/>
      <c r="S4" s="14"/>
      <c r="T4" s="14"/>
      <c r="U4" s="14"/>
      <c r="V4" s="15"/>
    </row>
    <row r="5" spans="1:22" ht="16.5" thickBot="1" x14ac:dyDescent="0.3">
      <c r="A5" s="12"/>
      <c r="B5" s="13"/>
      <c r="C5" s="13"/>
      <c r="D5" s="13"/>
      <c r="E5" s="13"/>
      <c r="F5" s="2" t="s">
        <v>0</v>
      </c>
      <c r="G5" s="35" t="str">
        <f>IFERROR(VLOOKUP($F5,'Tablas auxiliares'!$O$1:$Y$27,#REF!+1,FALSE),"-")</f>
        <v>-</v>
      </c>
      <c r="H5" s="3" t="s">
        <v>2</v>
      </c>
      <c r="I5" s="13"/>
      <c r="J5" s="22" t="s">
        <v>33</v>
      </c>
      <c r="K5" s="4" t="s">
        <v>34</v>
      </c>
      <c r="L5" s="4" t="s">
        <v>35</v>
      </c>
      <c r="M5" s="5" t="s">
        <v>36</v>
      </c>
      <c r="N5" s="13"/>
      <c r="O5" s="13"/>
      <c r="P5" s="14"/>
      <c r="Q5" s="14"/>
      <c r="R5" s="14"/>
      <c r="S5" s="14"/>
      <c r="T5" s="14"/>
      <c r="U5" s="14"/>
      <c r="V5" s="15"/>
    </row>
    <row r="6" spans="1:22" ht="14.1" customHeight="1" x14ac:dyDescent="0.25">
      <c r="A6" s="12"/>
      <c r="B6" s="13"/>
      <c r="C6" s="13"/>
      <c r="D6" s="13"/>
      <c r="E6" s="13"/>
      <c r="F6" s="6">
        <v>1</v>
      </c>
      <c r="G6" s="36" t="str">
        <f>IFERROR(VLOOKUP($F6,'Tablas auxiliares'!$O$1:$Y$27,#REF!+1,FALSE),"-")</f>
        <v>-</v>
      </c>
      <c r="H6" s="39">
        <v>0</v>
      </c>
      <c r="I6" s="13"/>
      <c r="J6" s="41">
        <v>1</v>
      </c>
      <c r="K6" s="42" t="e">
        <f>VLOOKUP(J6,#REF!,2,FALSE)</f>
        <v>#REF!</v>
      </c>
      <c r="L6" s="43" t="e">
        <f>VLOOKUP(J6,#REF!,3,FALSE)</f>
        <v>#REF!</v>
      </c>
      <c r="M6" s="44" t="e">
        <f>VLOOKUP(K6,#REF!,3,FALSE)</f>
        <v>#REF!</v>
      </c>
      <c r="N6" s="13"/>
      <c r="O6" s="13"/>
      <c r="P6" s="14"/>
      <c r="Q6" s="14"/>
      <c r="R6" s="14"/>
      <c r="S6" s="14"/>
      <c r="T6" s="14"/>
      <c r="U6" s="14"/>
      <c r="V6" s="15"/>
    </row>
    <row r="7" spans="1:22" ht="14.1" customHeight="1" thickBot="1" x14ac:dyDescent="0.3">
      <c r="A7" s="12"/>
      <c r="B7" s="13"/>
      <c r="C7" s="13"/>
      <c r="D7" s="13"/>
      <c r="E7" s="13"/>
      <c r="F7" s="6">
        <v>2</v>
      </c>
      <c r="G7" s="37" t="str">
        <f>IFERROR(VLOOKUP($F7,'Tablas auxiliares'!$O$1:$Y$27,#REF!+1,FALSE),"-")</f>
        <v>-</v>
      </c>
      <c r="H7" s="39">
        <v>0</v>
      </c>
      <c r="I7" s="13"/>
      <c r="J7" s="41">
        <v>2</v>
      </c>
      <c r="K7" s="42" t="e">
        <f>VLOOKUP(J7,#REF!,2,FALSE)</f>
        <v>#REF!</v>
      </c>
      <c r="L7" s="43" t="e">
        <f>VLOOKUP(J7,#REF!,3,FALSE)</f>
        <v>#REF!</v>
      </c>
      <c r="M7" s="44" t="e">
        <f>VLOOKUP(K7,#REF!,3,FALSE)</f>
        <v>#REF!</v>
      </c>
      <c r="N7" s="13"/>
      <c r="O7" s="13"/>
      <c r="P7" s="14"/>
      <c r="Q7" s="14"/>
      <c r="R7" s="14"/>
      <c r="S7" s="14"/>
      <c r="T7" s="14"/>
      <c r="U7" s="14"/>
      <c r="V7" s="15"/>
    </row>
    <row r="8" spans="1:22" ht="14.1" customHeight="1" x14ac:dyDescent="0.25">
      <c r="A8" s="12"/>
      <c r="B8" s="161" t="s">
        <v>65</v>
      </c>
      <c r="C8" s="162"/>
      <c r="D8" s="163"/>
      <c r="E8" s="13"/>
      <c r="F8" s="6">
        <v>3</v>
      </c>
      <c r="G8" s="37" t="str">
        <f>IFERROR(VLOOKUP($F8,'Tablas auxiliares'!$O$1:$Y$27,#REF!+1,FALSE),"-")</f>
        <v>-</v>
      </c>
      <c r="H8" s="39">
        <v>0</v>
      </c>
      <c r="I8" s="13"/>
      <c r="J8" s="41">
        <v>3</v>
      </c>
      <c r="K8" s="42" t="e">
        <f>VLOOKUP(J8,#REF!,2,FALSE)</f>
        <v>#REF!</v>
      </c>
      <c r="L8" s="43" t="e">
        <f>VLOOKUP(J8,#REF!,3,FALSE)</f>
        <v>#REF!</v>
      </c>
      <c r="M8" s="44" t="e">
        <f>VLOOKUP(K8,#REF!,3,FALSE)</f>
        <v>#REF!</v>
      </c>
      <c r="N8" s="13"/>
      <c r="O8" s="13"/>
      <c r="P8" s="14"/>
      <c r="Q8" s="14"/>
      <c r="R8" s="14"/>
      <c r="S8" s="14"/>
      <c r="T8" s="14"/>
      <c r="U8" s="14"/>
      <c r="V8" s="15"/>
    </row>
    <row r="9" spans="1:22" ht="14.1" customHeight="1" x14ac:dyDescent="0.25">
      <c r="A9" s="12"/>
      <c r="B9" s="164"/>
      <c r="C9" s="165"/>
      <c r="D9" s="166"/>
      <c r="E9" s="13"/>
      <c r="F9" s="6">
        <v>4</v>
      </c>
      <c r="G9" s="37" t="str">
        <f>IFERROR(VLOOKUP($F9,'Tablas auxiliares'!$O$1:$Y$27,#REF!+1,FALSE),"-")</f>
        <v>-</v>
      </c>
      <c r="H9" s="39">
        <v>0</v>
      </c>
      <c r="I9" s="13"/>
      <c r="J9" s="41">
        <v>4</v>
      </c>
      <c r="K9" s="42" t="e">
        <f>VLOOKUP(J9,#REF!,2,FALSE)</f>
        <v>#REF!</v>
      </c>
      <c r="L9" s="43" t="e">
        <f>VLOOKUP(J9,#REF!,3,FALSE)</f>
        <v>#REF!</v>
      </c>
      <c r="M9" s="44" t="e">
        <f>VLOOKUP(K9,#REF!,3,FALSE)</f>
        <v>#REF!</v>
      </c>
      <c r="N9" s="13"/>
      <c r="O9" s="13"/>
      <c r="P9" s="14"/>
      <c r="Q9" s="14"/>
      <c r="R9" s="14"/>
      <c r="S9" s="14"/>
      <c r="T9" s="14"/>
      <c r="U9" s="14"/>
      <c r="V9" s="15"/>
    </row>
    <row r="10" spans="1:22" ht="14.1" customHeight="1" x14ac:dyDescent="0.25">
      <c r="A10" s="12"/>
      <c r="B10" s="164"/>
      <c r="C10" s="165"/>
      <c r="D10" s="166"/>
      <c r="E10" s="13"/>
      <c r="F10" s="6">
        <v>5</v>
      </c>
      <c r="G10" s="37" t="str">
        <f>IFERROR(VLOOKUP($F10,'Tablas auxiliares'!$O$1:$Y$27,#REF!+1,FALSE),"-")</f>
        <v>-</v>
      </c>
      <c r="H10" s="39">
        <v>0</v>
      </c>
      <c r="I10" s="13"/>
      <c r="J10" s="41">
        <v>5</v>
      </c>
      <c r="K10" s="42" t="e">
        <f>VLOOKUP(J10,#REF!,2,FALSE)</f>
        <v>#REF!</v>
      </c>
      <c r="L10" s="43" t="e">
        <f>VLOOKUP(J10,#REF!,3,FALSE)</f>
        <v>#REF!</v>
      </c>
      <c r="M10" s="44" t="e">
        <f>VLOOKUP(K10,#REF!,3,FALSE)</f>
        <v>#REF!</v>
      </c>
      <c r="N10" s="13"/>
      <c r="O10" s="13"/>
      <c r="P10" s="14"/>
      <c r="Q10" s="14"/>
      <c r="R10" s="14"/>
      <c r="S10" s="14"/>
      <c r="T10" s="14"/>
      <c r="U10" s="14"/>
      <c r="V10" s="15"/>
    </row>
    <row r="11" spans="1:22" ht="14.1" customHeight="1" x14ac:dyDescent="0.25">
      <c r="A11" s="12"/>
      <c r="B11" s="164"/>
      <c r="C11" s="165"/>
      <c r="D11" s="166"/>
      <c r="E11" s="13"/>
      <c r="F11" s="6">
        <v>6</v>
      </c>
      <c r="G11" s="37" t="str">
        <f>IFERROR(VLOOKUP($F11,'Tablas auxiliares'!$O$1:$Y$27,#REF!+1,FALSE),"-")</f>
        <v>-</v>
      </c>
      <c r="H11" s="39">
        <v>0</v>
      </c>
      <c r="I11" s="13"/>
      <c r="J11" s="41">
        <v>6</v>
      </c>
      <c r="K11" s="42" t="e">
        <f>VLOOKUP(J11,#REF!,2,FALSE)</f>
        <v>#REF!</v>
      </c>
      <c r="L11" s="43" t="e">
        <f>VLOOKUP(J11,#REF!,3,FALSE)</f>
        <v>#REF!</v>
      </c>
      <c r="M11" s="44" t="e">
        <f>VLOOKUP(K11,#REF!,3,FALSE)</f>
        <v>#REF!</v>
      </c>
      <c r="N11" s="13"/>
      <c r="O11" s="13"/>
      <c r="P11" s="14"/>
      <c r="Q11" s="14"/>
      <c r="R11" s="14"/>
      <c r="S11" s="14"/>
      <c r="T11" s="14"/>
      <c r="U11" s="14"/>
      <c r="V11" s="15"/>
    </row>
    <row r="12" spans="1:22" ht="14.1" customHeight="1" x14ac:dyDescent="0.25">
      <c r="A12" s="12"/>
      <c r="B12" s="164"/>
      <c r="C12" s="165"/>
      <c r="D12" s="166"/>
      <c r="E12" s="13"/>
      <c r="F12" s="6">
        <v>7</v>
      </c>
      <c r="G12" s="37" t="str">
        <f>IFERROR(VLOOKUP($F12,'Tablas auxiliares'!$O$1:$Y$27,#REF!+1,FALSE),"-")</f>
        <v>-</v>
      </c>
      <c r="H12" s="39">
        <v>0</v>
      </c>
      <c r="I12" s="13"/>
      <c r="J12" s="41">
        <v>7</v>
      </c>
      <c r="K12" s="42" t="e">
        <f>VLOOKUP(J12,#REF!,2,FALSE)</f>
        <v>#REF!</v>
      </c>
      <c r="L12" s="43" t="e">
        <f>VLOOKUP(J12,#REF!,3,FALSE)</f>
        <v>#REF!</v>
      </c>
      <c r="M12" s="44" t="e">
        <f>VLOOKUP(K12,#REF!,3,FALSE)</f>
        <v>#REF!</v>
      </c>
      <c r="N12" s="13"/>
      <c r="O12" s="13"/>
      <c r="P12" s="14"/>
      <c r="Q12" s="14"/>
      <c r="R12" s="14"/>
      <c r="S12" s="14"/>
      <c r="T12" s="14"/>
      <c r="U12" s="14"/>
      <c r="V12" s="15"/>
    </row>
    <row r="13" spans="1:22" ht="14.1" customHeight="1" x14ac:dyDescent="0.25">
      <c r="A13" s="12"/>
      <c r="B13" s="164"/>
      <c r="C13" s="165"/>
      <c r="D13" s="166"/>
      <c r="E13" s="13"/>
      <c r="F13" s="6">
        <v>8</v>
      </c>
      <c r="G13" s="37" t="str">
        <f>IFERROR(VLOOKUP($F13,'Tablas auxiliares'!$O$1:$Y$27,#REF!+1,FALSE),"-")</f>
        <v>-</v>
      </c>
      <c r="H13" s="39">
        <v>0</v>
      </c>
      <c r="I13" s="13"/>
      <c r="J13" s="41">
        <v>8</v>
      </c>
      <c r="K13" s="42" t="e">
        <f>VLOOKUP(J13,#REF!,2,FALSE)</f>
        <v>#REF!</v>
      </c>
      <c r="L13" s="43" t="e">
        <f>VLOOKUP(J13,#REF!,3,FALSE)</f>
        <v>#REF!</v>
      </c>
      <c r="M13" s="44" t="e">
        <f>VLOOKUP(K13,#REF!,3,FALSE)</f>
        <v>#REF!</v>
      </c>
      <c r="N13" s="13"/>
      <c r="O13" s="13"/>
      <c r="P13" s="14"/>
      <c r="Q13" s="14"/>
      <c r="R13" s="14"/>
      <c r="S13" s="14"/>
      <c r="T13" s="14"/>
      <c r="U13" s="14"/>
      <c r="V13" s="15"/>
    </row>
    <row r="14" spans="1:22" ht="14.1" customHeight="1" x14ac:dyDescent="0.25">
      <c r="A14" s="12"/>
      <c r="B14" s="164"/>
      <c r="C14" s="165"/>
      <c r="D14" s="166"/>
      <c r="E14" s="13"/>
      <c r="F14" s="6">
        <v>9</v>
      </c>
      <c r="G14" s="37" t="str">
        <f>IFERROR(VLOOKUP($F14,'Tablas auxiliares'!$O$1:$Y$27,#REF!+1,FALSE),"-")</f>
        <v>-</v>
      </c>
      <c r="H14" s="39">
        <v>0</v>
      </c>
      <c r="I14" s="13"/>
      <c r="J14" s="41">
        <v>9</v>
      </c>
      <c r="K14" s="42" t="e">
        <f>VLOOKUP(J14,#REF!,2,FALSE)</f>
        <v>#REF!</v>
      </c>
      <c r="L14" s="43" t="e">
        <f>VLOOKUP(J14,#REF!,3,FALSE)</f>
        <v>#REF!</v>
      </c>
      <c r="M14" s="44" t="e">
        <f>VLOOKUP(K14,#REF!,3,FALSE)</f>
        <v>#REF!</v>
      </c>
      <c r="N14" s="13"/>
      <c r="O14" s="13"/>
      <c r="P14" s="14"/>
      <c r="Q14" s="14"/>
      <c r="R14" s="14"/>
      <c r="S14" s="14"/>
      <c r="T14" s="14"/>
      <c r="U14" s="14"/>
      <c r="V14" s="15"/>
    </row>
    <row r="15" spans="1:22" ht="14.1" customHeight="1" x14ac:dyDescent="0.25">
      <c r="A15" s="12"/>
      <c r="B15" s="164"/>
      <c r="C15" s="165"/>
      <c r="D15" s="166"/>
      <c r="E15" s="13"/>
      <c r="F15" s="6">
        <v>10</v>
      </c>
      <c r="G15" s="37" t="str">
        <f>IFERROR(VLOOKUP($F15,'Tablas auxiliares'!$O$1:$Y$27,#REF!+1,FALSE),"-")</f>
        <v>-</v>
      </c>
      <c r="H15" s="39">
        <v>0</v>
      </c>
      <c r="I15" s="13"/>
      <c r="J15" s="41">
        <v>10</v>
      </c>
      <c r="K15" s="42" t="e">
        <f>VLOOKUP(J15,#REF!,2,FALSE)</f>
        <v>#REF!</v>
      </c>
      <c r="L15" s="43" t="e">
        <f>VLOOKUP(J15,#REF!,3,FALSE)</f>
        <v>#REF!</v>
      </c>
      <c r="M15" s="44" t="e">
        <f>VLOOKUP(K15,#REF!,3,FALSE)</f>
        <v>#REF!</v>
      </c>
      <c r="N15" s="13"/>
      <c r="O15" s="13"/>
      <c r="P15" s="14"/>
      <c r="Q15" s="14"/>
      <c r="R15" s="14"/>
      <c r="S15" s="14"/>
      <c r="T15" s="14"/>
      <c r="U15" s="14"/>
      <c r="V15" s="15"/>
    </row>
    <row r="16" spans="1:22" ht="14.1" customHeight="1" x14ac:dyDescent="0.25">
      <c r="A16" s="12"/>
      <c r="B16" s="164"/>
      <c r="C16" s="165"/>
      <c r="D16" s="166"/>
      <c r="E16" s="13"/>
      <c r="F16" s="6">
        <v>11</v>
      </c>
      <c r="G16" s="37" t="str">
        <f>IFERROR(VLOOKUP($F16,'Tablas auxiliares'!$O$1:$Y$27,#REF!+1,FALSE),"-")</f>
        <v>-</v>
      </c>
      <c r="H16" s="39">
        <v>0</v>
      </c>
      <c r="I16" s="13"/>
      <c r="J16" s="41">
        <v>11</v>
      </c>
      <c r="K16" s="42" t="e">
        <f>VLOOKUP(J16,#REF!,2,FALSE)</f>
        <v>#REF!</v>
      </c>
      <c r="L16" s="43" t="e">
        <f>VLOOKUP(J16,#REF!,3,FALSE)</f>
        <v>#REF!</v>
      </c>
      <c r="M16" s="44" t="e">
        <f>VLOOKUP(K16,#REF!,3,FALSE)</f>
        <v>#REF!</v>
      </c>
      <c r="N16" s="13"/>
      <c r="O16" s="13"/>
      <c r="P16" s="14"/>
      <c r="Q16" s="14"/>
      <c r="R16" s="14"/>
      <c r="S16" s="14"/>
      <c r="T16" s="14"/>
      <c r="U16" s="14"/>
      <c r="V16" s="15"/>
    </row>
    <row r="17" spans="1:22" ht="14.1" customHeight="1" x14ac:dyDescent="0.25">
      <c r="A17" s="12"/>
      <c r="B17" s="164"/>
      <c r="C17" s="165"/>
      <c r="D17" s="166"/>
      <c r="E17" s="13"/>
      <c r="F17" s="6">
        <v>12</v>
      </c>
      <c r="G17" s="37" t="str">
        <f>IFERROR(VLOOKUP($F17,'Tablas auxiliares'!$O$1:$Y$27,#REF!+1,FALSE),"-")</f>
        <v>-</v>
      </c>
      <c r="H17" s="39">
        <v>0</v>
      </c>
      <c r="I17" s="13"/>
      <c r="J17" s="41">
        <v>12</v>
      </c>
      <c r="K17" s="42" t="e">
        <f>VLOOKUP(J17,#REF!,2,FALSE)</f>
        <v>#REF!</v>
      </c>
      <c r="L17" s="43" t="e">
        <f>VLOOKUP(J17,#REF!,3,FALSE)</f>
        <v>#REF!</v>
      </c>
      <c r="M17" s="44" t="e">
        <f>VLOOKUP(K17,#REF!,3,FALSE)</f>
        <v>#REF!</v>
      </c>
      <c r="N17" s="13"/>
      <c r="O17" s="13"/>
      <c r="P17" s="14"/>
      <c r="Q17" s="14"/>
      <c r="R17" s="14"/>
      <c r="S17" s="14"/>
      <c r="T17" s="14"/>
      <c r="U17" s="14"/>
      <c r="V17" s="15"/>
    </row>
    <row r="18" spans="1:22" ht="14.1" customHeight="1" x14ac:dyDescent="0.25">
      <c r="A18" s="12"/>
      <c r="B18" s="164"/>
      <c r="C18" s="165"/>
      <c r="D18" s="166"/>
      <c r="E18" s="13"/>
      <c r="F18" s="6">
        <v>13</v>
      </c>
      <c r="G18" s="37" t="str">
        <f>IFERROR(VLOOKUP($F18,'Tablas auxiliares'!$O$1:$Y$27,#REF!+1,FALSE),"-")</f>
        <v>-</v>
      </c>
      <c r="H18" s="39">
        <v>0</v>
      </c>
      <c r="I18" s="13"/>
      <c r="J18" s="41">
        <v>13</v>
      </c>
      <c r="K18" s="42" t="e">
        <f>VLOOKUP(J18,#REF!,2,FALSE)</f>
        <v>#REF!</v>
      </c>
      <c r="L18" s="43" t="e">
        <f>VLOOKUP(J18,#REF!,3,FALSE)</f>
        <v>#REF!</v>
      </c>
      <c r="M18" s="44" t="e">
        <f>VLOOKUP(K18,#REF!,3,FALSE)</f>
        <v>#REF!</v>
      </c>
      <c r="N18" s="13"/>
      <c r="O18" s="13"/>
      <c r="P18" s="14"/>
      <c r="Q18" s="14"/>
      <c r="R18" s="14"/>
      <c r="S18" s="14"/>
      <c r="T18" s="14"/>
      <c r="U18" s="14"/>
      <c r="V18" s="15"/>
    </row>
    <row r="19" spans="1:22" ht="14.1" customHeight="1" x14ac:dyDescent="0.25">
      <c r="A19" s="12"/>
      <c r="B19" s="164"/>
      <c r="C19" s="165"/>
      <c r="D19" s="166"/>
      <c r="E19" s="13"/>
      <c r="F19" s="6">
        <v>14</v>
      </c>
      <c r="G19" s="37" t="str">
        <f>IFERROR(VLOOKUP($F19,'Tablas auxiliares'!$O$1:$Y$27,#REF!+1,FALSE),"-")</f>
        <v>-</v>
      </c>
      <c r="H19" s="39">
        <v>0</v>
      </c>
      <c r="I19" s="13"/>
      <c r="J19" s="41">
        <v>14</v>
      </c>
      <c r="K19" s="42" t="e">
        <f>VLOOKUP(J19,#REF!,2,FALSE)</f>
        <v>#REF!</v>
      </c>
      <c r="L19" s="43" t="e">
        <f>VLOOKUP(J19,#REF!,3,FALSE)</f>
        <v>#REF!</v>
      </c>
      <c r="M19" s="44" t="e">
        <f>VLOOKUP(K19,#REF!,3,FALSE)</f>
        <v>#REF!</v>
      </c>
      <c r="N19" s="13"/>
      <c r="O19" s="13"/>
      <c r="P19" s="14"/>
      <c r="Q19" s="14"/>
      <c r="R19" s="14"/>
      <c r="S19" s="14"/>
      <c r="T19" s="14"/>
      <c r="U19" s="14"/>
      <c r="V19" s="15"/>
    </row>
    <row r="20" spans="1:22" ht="14.1" customHeight="1" x14ac:dyDescent="0.25">
      <c r="A20" s="12"/>
      <c r="B20" s="164"/>
      <c r="C20" s="165"/>
      <c r="D20" s="166"/>
      <c r="E20" s="13"/>
      <c r="F20" s="6">
        <v>15</v>
      </c>
      <c r="G20" s="37" t="str">
        <f>IFERROR(VLOOKUP($F20,'Tablas auxiliares'!$O$1:$Y$27,#REF!+1,FALSE),"-")</f>
        <v>-</v>
      </c>
      <c r="H20" s="39">
        <v>0</v>
      </c>
      <c r="I20" s="13"/>
      <c r="J20" s="41">
        <v>15</v>
      </c>
      <c r="K20" s="42" t="e">
        <f>VLOOKUP(J20,#REF!,2,FALSE)</f>
        <v>#REF!</v>
      </c>
      <c r="L20" s="43" t="e">
        <f>VLOOKUP(J20,#REF!,3,FALSE)</f>
        <v>#REF!</v>
      </c>
      <c r="M20" s="44" t="e">
        <f>VLOOKUP(K20,#REF!,3,FALSE)</f>
        <v>#REF!</v>
      </c>
      <c r="N20" s="13"/>
      <c r="O20" s="13"/>
      <c r="P20" s="14"/>
      <c r="Q20" s="14"/>
      <c r="R20" s="14"/>
      <c r="S20" s="14"/>
      <c r="T20" s="14"/>
      <c r="U20" s="14"/>
      <c r="V20" s="15"/>
    </row>
    <row r="21" spans="1:22" ht="14.1" customHeight="1" x14ac:dyDescent="0.25">
      <c r="A21" s="12"/>
      <c r="B21" s="164"/>
      <c r="C21" s="165"/>
      <c r="D21" s="166"/>
      <c r="E21" s="13"/>
      <c r="F21" s="6">
        <v>16</v>
      </c>
      <c r="G21" s="37" t="str">
        <f>IFERROR(VLOOKUP($F21,'Tablas auxiliares'!$O$1:$Y$27,#REF!+1,FALSE),"-")</f>
        <v>-</v>
      </c>
      <c r="H21" s="39">
        <v>0</v>
      </c>
      <c r="I21" s="13"/>
      <c r="J21" s="41">
        <v>16</v>
      </c>
      <c r="K21" s="42" t="e">
        <f>VLOOKUP(J21,#REF!,2,FALSE)</f>
        <v>#REF!</v>
      </c>
      <c r="L21" s="43" t="e">
        <f>VLOOKUP(J21,#REF!,3,FALSE)</f>
        <v>#REF!</v>
      </c>
      <c r="M21" s="44" t="e">
        <f>VLOOKUP(K21,#REF!,3,FALSE)</f>
        <v>#REF!</v>
      </c>
      <c r="N21" s="13"/>
      <c r="O21" s="13"/>
      <c r="P21" s="14"/>
      <c r="Q21" s="14"/>
      <c r="R21" s="14"/>
      <c r="S21" s="14"/>
      <c r="T21" s="14"/>
      <c r="U21" s="14"/>
      <c r="V21" s="15"/>
    </row>
    <row r="22" spans="1:22" ht="14.1" customHeight="1" x14ac:dyDescent="0.25">
      <c r="A22" s="12"/>
      <c r="B22" s="164"/>
      <c r="C22" s="165"/>
      <c r="D22" s="166"/>
      <c r="E22" s="13"/>
      <c r="F22" s="6">
        <v>17</v>
      </c>
      <c r="G22" s="37" t="str">
        <f>IFERROR(VLOOKUP($F22,'Tablas auxiliares'!$O$1:$Y$27,#REF!+1,FALSE),"-")</f>
        <v>-</v>
      </c>
      <c r="H22" s="39">
        <v>0</v>
      </c>
      <c r="I22" s="13"/>
      <c r="J22" s="41">
        <v>17</v>
      </c>
      <c r="K22" s="42" t="e">
        <f>VLOOKUP(J22,#REF!,2,FALSE)</f>
        <v>#REF!</v>
      </c>
      <c r="L22" s="43" t="e">
        <f>VLOOKUP(J22,#REF!,3,FALSE)</f>
        <v>#REF!</v>
      </c>
      <c r="M22" s="44" t="e">
        <f>VLOOKUP(K22,#REF!,3,FALSE)</f>
        <v>#REF!</v>
      </c>
      <c r="N22" s="13"/>
      <c r="O22" s="13"/>
      <c r="P22" s="14"/>
      <c r="Q22" s="14"/>
      <c r="R22" s="14"/>
      <c r="S22" s="14"/>
      <c r="T22" s="14"/>
      <c r="U22" s="14"/>
      <c r="V22" s="15"/>
    </row>
    <row r="23" spans="1:22" ht="14.1" customHeight="1" x14ac:dyDescent="0.25">
      <c r="A23" s="12"/>
      <c r="B23" s="164"/>
      <c r="C23" s="165"/>
      <c r="D23" s="166"/>
      <c r="E23" s="13"/>
      <c r="F23" s="6">
        <v>18</v>
      </c>
      <c r="G23" s="37" t="str">
        <f>IFERROR(VLOOKUP($F23,'Tablas auxiliares'!$O$1:$Y$27,#REF!+1,FALSE),"-")</f>
        <v>-</v>
      </c>
      <c r="H23" s="39">
        <v>0</v>
      </c>
      <c r="I23" s="13"/>
      <c r="J23" s="41">
        <v>18</v>
      </c>
      <c r="K23" s="42" t="e">
        <f>VLOOKUP(J23,#REF!,2,FALSE)</f>
        <v>#REF!</v>
      </c>
      <c r="L23" s="43" t="e">
        <f>VLOOKUP(J23,#REF!,3,FALSE)</f>
        <v>#REF!</v>
      </c>
      <c r="M23" s="44" t="e">
        <f>VLOOKUP(K23,#REF!,3,FALSE)</f>
        <v>#REF!</v>
      </c>
      <c r="N23" s="13"/>
      <c r="O23" s="13"/>
      <c r="P23" s="14"/>
      <c r="Q23" s="14"/>
      <c r="R23" s="14"/>
      <c r="S23" s="14"/>
      <c r="T23" s="14"/>
      <c r="U23" s="14"/>
      <c r="V23" s="15"/>
    </row>
    <row r="24" spans="1:22" ht="14.1" customHeight="1" x14ac:dyDescent="0.25">
      <c r="A24" s="12"/>
      <c r="B24" s="164"/>
      <c r="C24" s="165"/>
      <c r="D24" s="166"/>
      <c r="E24" s="13"/>
      <c r="F24" s="6">
        <v>19</v>
      </c>
      <c r="G24" s="37" t="str">
        <f>IFERROR(VLOOKUP($F24,'Tablas auxiliares'!$O$1:$Y$27,#REF!+1,FALSE),"-")</f>
        <v>-</v>
      </c>
      <c r="H24" s="39">
        <v>0</v>
      </c>
      <c r="I24" s="13"/>
      <c r="J24" s="41">
        <v>19</v>
      </c>
      <c r="K24" s="42" t="e">
        <f>VLOOKUP(J24,#REF!,2,FALSE)</f>
        <v>#REF!</v>
      </c>
      <c r="L24" s="43" t="e">
        <f>VLOOKUP(J24,#REF!,3,FALSE)</f>
        <v>#REF!</v>
      </c>
      <c r="M24" s="44" t="e">
        <f>VLOOKUP(K24,#REF!,3,FALSE)</f>
        <v>#REF!</v>
      </c>
      <c r="N24" s="13"/>
      <c r="O24" s="13"/>
      <c r="P24" s="14"/>
      <c r="Q24" s="14"/>
      <c r="R24" s="14"/>
      <c r="S24" s="14"/>
      <c r="T24" s="14"/>
      <c r="U24" s="14"/>
      <c r="V24" s="15"/>
    </row>
    <row r="25" spans="1:22" ht="14.1" customHeight="1" x14ac:dyDescent="0.25">
      <c r="A25" s="12"/>
      <c r="B25" s="164"/>
      <c r="C25" s="165"/>
      <c r="D25" s="166"/>
      <c r="E25" s="13"/>
      <c r="F25" s="6">
        <v>20</v>
      </c>
      <c r="G25" s="37" t="str">
        <f>IFERROR(VLOOKUP($F25,'Tablas auxiliares'!$O$1:$Y$27,#REF!+1,FALSE),"-")</f>
        <v>-</v>
      </c>
      <c r="H25" s="39">
        <v>0</v>
      </c>
      <c r="I25" s="13"/>
      <c r="J25" s="41">
        <v>20</v>
      </c>
      <c r="K25" s="42" t="e">
        <f>VLOOKUP(J25,#REF!,2,FALSE)</f>
        <v>#REF!</v>
      </c>
      <c r="L25" s="43" t="e">
        <f>VLOOKUP(J25,#REF!,3,FALSE)</f>
        <v>#REF!</v>
      </c>
      <c r="M25" s="44" t="e">
        <f>VLOOKUP(K25,#REF!,3,FALSE)</f>
        <v>#REF!</v>
      </c>
      <c r="N25" s="13"/>
      <c r="O25" s="13"/>
      <c r="P25" s="14"/>
      <c r="Q25" s="14"/>
      <c r="R25" s="14"/>
      <c r="S25" s="14"/>
      <c r="T25" s="14"/>
      <c r="U25" s="14"/>
      <c r="V25" s="15"/>
    </row>
    <row r="26" spans="1:22" ht="14.1" customHeight="1" x14ac:dyDescent="0.25">
      <c r="A26" s="12"/>
      <c r="B26" s="164"/>
      <c r="C26" s="165"/>
      <c r="D26" s="166"/>
      <c r="E26" s="13"/>
      <c r="F26" s="6">
        <v>21</v>
      </c>
      <c r="G26" s="37" t="str">
        <f>IFERROR(VLOOKUP($F26,'Tablas auxiliares'!$O$1:$Y$27,#REF!+1,FALSE),"-")</f>
        <v>-</v>
      </c>
      <c r="H26" s="39">
        <v>0</v>
      </c>
      <c r="I26" s="13"/>
      <c r="J26" s="41">
        <v>21</v>
      </c>
      <c r="K26" s="42" t="e">
        <f>VLOOKUP(J26,#REF!,2,FALSE)</f>
        <v>#REF!</v>
      </c>
      <c r="L26" s="43" t="e">
        <f>VLOOKUP(J26,#REF!,3,FALSE)</f>
        <v>#REF!</v>
      </c>
      <c r="M26" s="44" t="e">
        <f>VLOOKUP(K26,#REF!,3,FALSE)</f>
        <v>#REF!</v>
      </c>
      <c r="N26" s="13"/>
      <c r="O26" s="13"/>
      <c r="P26" s="14"/>
      <c r="Q26" s="14"/>
      <c r="R26" s="14"/>
      <c r="S26" s="14"/>
      <c r="T26" s="14"/>
      <c r="U26" s="14"/>
      <c r="V26" s="15"/>
    </row>
    <row r="27" spans="1:22" ht="14.1" customHeight="1" x14ac:dyDescent="0.25">
      <c r="A27" s="12"/>
      <c r="B27" s="164"/>
      <c r="C27" s="165"/>
      <c r="D27" s="166"/>
      <c r="E27" s="13"/>
      <c r="F27" s="6">
        <v>22</v>
      </c>
      <c r="G27" s="37" t="str">
        <f>IFERROR(VLOOKUP($F27,'Tablas auxiliares'!$O$1:$Y$27,#REF!+1,FALSE),"-")</f>
        <v>-</v>
      </c>
      <c r="H27" s="39">
        <v>0</v>
      </c>
      <c r="I27" s="13"/>
      <c r="J27" s="41">
        <v>22</v>
      </c>
      <c r="K27" s="42" t="e">
        <f>VLOOKUP(J27,#REF!,2,FALSE)</f>
        <v>#REF!</v>
      </c>
      <c r="L27" s="43" t="e">
        <f>VLOOKUP(J27,#REF!,3,FALSE)</f>
        <v>#REF!</v>
      </c>
      <c r="M27" s="44" t="e">
        <f>VLOOKUP(K27,#REF!,3,FALSE)</f>
        <v>#REF!</v>
      </c>
      <c r="N27" s="13"/>
      <c r="O27" s="13"/>
      <c r="P27" s="14"/>
      <c r="Q27" s="14"/>
      <c r="R27" s="14"/>
      <c r="S27" s="14"/>
      <c r="T27" s="14"/>
      <c r="U27" s="14"/>
      <c r="V27" s="15"/>
    </row>
    <row r="28" spans="1:22" ht="14.1" customHeight="1" x14ac:dyDescent="0.25">
      <c r="A28" s="12"/>
      <c r="B28" s="164"/>
      <c r="C28" s="165"/>
      <c r="D28" s="166"/>
      <c r="E28" s="13"/>
      <c r="F28" s="6">
        <v>23</v>
      </c>
      <c r="G28" s="37" t="str">
        <f>IFERROR(VLOOKUP($F28,'Tablas auxiliares'!$O$1:$Y$27,#REF!+1,FALSE),"-")</f>
        <v>-</v>
      </c>
      <c r="H28" s="39">
        <v>0</v>
      </c>
      <c r="I28" s="13"/>
      <c r="J28" s="41">
        <v>23</v>
      </c>
      <c r="K28" s="42" t="e">
        <f>VLOOKUP(J28,#REF!,2,FALSE)</f>
        <v>#REF!</v>
      </c>
      <c r="L28" s="43" t="e">
        <f>VLOOKUP(J28,#REF!,3,FALSE)</f>
        <v>#REF!</v>
      </c>
      <c r="M28" s="44" t="e">
        <f>VLOOKUP(K28,#REF!,3,FALSE)</f>
        <v>#REF!</v>
      </c>
      <c r="N28" s="13"/>
      <c r="O28" s="13"/>
      <c r="P28" s="14"/>
      <c r="Q28" s="14"/>
      <c r="R28" s="14"/>
      <c r="S28" s="14"/>
      <c r="T28" s="14"/>
      <c r="U28" s="14"/>
      <c r="V28" s="15"/>
    </row>
    <row r="29" spans="1:22" ht="14.1" customHeight="1" x14ac:dyDescent="0.25">
      <c r="A29" s="12"/>
      <c r="B29" s="164"/>
      <c r="C29" s="165"/>
      <c r="D29" s="166"/>
      <c r="E29" s="13"/>
      <c r="F29" s="6">
        <v>24</v>
      </c>
      <c r="G29" s="37" t="str">
        <f>IFERROR(VLOOKUP($F29,'Tablas auxiliares'!$O$1:$Y$27,#REF!+1,FALSE),"-")</f>
        <v>-</v>
      </c>
      <c r="H29" s="39">
        <v>0</v>
      </c>
      <c r="I29" s="13"/>
      <c r="J29" s="41">
        <v>24</v>
      </c>
      <c r="K29" s="42" t="e">
        <f>VLOOKUP(J29,#REF!,2,FALSE)</f>
        <v>#REF!</v>
      </c>
      <c r="L29" s="43" t="e">
        <f>VLOOKUP(J29,#REF!,3,FALSE)</f>
        <v>#REF!</v>
      </c>
      <c r="M29" s="44" t="e">
        <f>VLOOKUP(K29,#REF!,3,FALSE)</f>
        <v>#REF!</v>
      </c>
      <c r="N29" s="13"/>
      <c r="O29" s="13"/>
      <c r="P29" s="14"/>
      <c r="Q29" s="14"/>
      <c r="R29" s="14"/>
      <c r="S29" s="14"/>
      <c r="T29" s="14"/>
      <c r="U29" s="14"/>
      <c r="V29" s="15"/>
    </row>
    <row r="30" spans="1:22" ht="14.1" customHeight="1" x14ac:dyDescent="0.25">
      <c r="A30" s="12"/>
      <c r="B30" s="164"/>
      <c r="C30" s="165"/>
      <c r="D30" s="166"/>
      <c r="E30" s="13"/>
      <c r="F30" s="6">
        <v>25</v>
      </c>
      <c r="G30" s="37" t="str">
        <f>IFERROR(VLOOKUP($F30,'Tablas auxiliares'!$O$1:$Y$27,#REF!+1,FALSE),"-")</f>
        <v>-</v>
      </c>
      <c r="H30" s="39">
        <v>0</v>
      </c>
      <c r="I30" s="13"/>
      <c r="J30" s="41">
        <v>25</v>
      </c>
      <c r="K30" s="42" t="e">
        <f>VLOOKUP(J30,#REF!,2,FALSE)</f>
        <v>#REF!</v>
      </c>
      <c r="L30" s="43" t="e">
        <f>VLOOKUP(J30,#REF!,3,FALSE)</f>
        <v>#REF!</v>
      </c>
      <c r="M30" s="44" t="e">
        <f>VLOOKUP(K30,#REF!,3,FALSE)</f>
        <v>#REF!</v>
      </c>
      <c r="N30" s="13"/>
      <c r="O30" s="13"/>
      <c r="P30" s="14"/>
      <c r="Q30" s="14"/>
      <c r="R30" s="14"/>
      <c r="S30" s="14"/>
      <c r="T30" s="14"/>
      <c r="U30" s="14"/>
      <c r="V30" s="15"/>
    </row>
    <row r="31" spans="1:22" ht="14.1" customHeight="1" thickBot="1" x14ac:dyDescent="0.3">
      <c r="A31" s="12"/>
      <c r="B31" s="167"/>
      <c r="C31" s="168"/>
      <c r="D31" s="169"/>
      <c r="E31" s="13"/>
      <c r="F31" s="6">
        <v>26</v>
      </c>
      <c r="G31" s="37" t="str">
        <f>IFERROR(VLOOKUP($F31,'Tablas auxiliares'!$O$1:$Y$27,#REF!+1,FALSE),"-")</f>
        <v>-</v>
      </c>
      <c r="H31" s="39">
        <v>0</v>
      </c>
      <c r="I31" s="13"/>
      <c r="J31" s="41">
        <v>26</v>
      </c>
      <c r="K31" s="42" t="e">
        <f>VLOOKUP(J31,#REF!,2,FALSE)</f>
        <v>#REF!</v>
      </c>
      <c r="L31" s="43" t="e">
        <f>VLOOKUP(J31,#REF!,3,FALSE)</f>
        <v>#REF!</v>
      </c>
      <c r="M31" s="44" t="e">
        <f>VLOOKUP(K31,#REF!,3,FALSE)</f>
        <v>#REF!</v>
      </c>
      <c r="N31" s="13"/>
      <c r="O31" s="13"/>
      <c r="P31" s="14"/>
      <c r="Q31" s="14"/>
      <c r="R31" s="14"/>
      <c r="S31" s="14"/>
      <c r="T31" s="14"/>
      <c r="U31" s="14"/>
      <c r="V31" s="15"/>
    </row>
    <row r="32" spans="1:22" ht="14.1" customHeight="1" thickBot="1" x14ac:dyDescent="0.3">
      <c r="A32" s="12"/>
      <c r="B32" s="13"/>
      <c r="C32" s="13"/>
      <c r="D32" s="13"/>
      <c r="E32" s="13"/>
      <c r="F32" s="7">
        <v>27</v>
      </c>
      <c r="G32" s="38" t="str">
        <f>IFERROR(VLOOKUP($F32,'Tablas auxiliares'!$O$1:$Y$927,#REF!+1,FALSE),"-")</f>
        <v>-</v>
      </c>
      <c r="H32" s="40">
        <v>0</v>
      </c>
      <c r="I32" s="13"/>
      <c r="J32" s="45">
        <v>27</v>
      </c>
      <c r="K32" s="46" t="e">
        <f>VLOOKUP(J32,#REF!,2,FALSE)</f>
        <v>#REF!</v>
      </c>
      <c r="L32" s="47" t="e">
        <f>IF(K32=0,"",VLOOKUP(J32,#REF!,3,FALSE))</f>
        <v>#REF!</v>
      </c>
      <c r="M32" s="48" t="e">
        <f>IF(K32=0,"",IFERROR(VLOOKUP(K32,#REF!,3,FALSE),"-"))</f>
        <v>#REF!</v>
      </c>
      <c r="N32" s="13"/>
      <c r="O32" s="13"/>
      <c r="P32" s="14"/>
      <c r="Q32" s="14"/>
      <c r="R32" s="14"/>
      <c r="S32" s="14"/>
      <c r="T32" s="14"/>
      <c r="U32" s="14"/>
      <c r="V32" s="15"/>
    </row>
    <row r="33" spans="1:22" x14ac:dyDescent="0.25">
      <c r="A33" s="12"/>
      <c r="B33" s="16" t="s">
        <v>38</v>
      </c>
      <c r="C33" s="13"/>
      <c r="D33" s="13"/>
      <c r="E33" s="13"/>
      <c r="F33" s="17"/>
      <c r="G33" s="13"/>
      <c r="H33" s="13"/>
      <c r="I33" s="13"/>
      <c r="K33" s="17"/>
      <c r="L33" s="17"/>
      <c r="M33" s="17"/>
      <c r="N33" s="17"/>
      <c r="O33" s="13"/>
      <c r="P33" s="14"/>
      <c r="Q33" s="14"/>
      <c r="R33" s="14"/>
      <c r="S33" s="14"/>
      <c r="T33" s="14"/>
      <c r="U33" s="14"/>
      <c r="V33" s="15"/>
    </row>
    <row r="34" spans="1:22" x14ac:dyDescent="0.25">
      <c r="A34" s="12"/>
      <c r="B34" s="16" t="s">
        <v>39</v>
      </c>
      <c r="C34" s="13"/>
      <c r="D34" s="13"/>
      <c r="E34" s="13"/>
      <c r="F34" s="17"/>
      <c r="G34" s="13"/>
      <c r="H34" s="13"/>
      <c r="I34" s="13"/>
      <c r="K34" s="17"/>
      <c r="L34" s="17"/>
      <c r="M34" s="17"/>
      <c r="N34" s="17"/>
      <c r="O34" s="13"/>
      <c r="P34" s="14"/>
      <c r="Q34" s="14"/>
      <c r="R34" s="14"/>
      <c r="S34" s="14"/>
      <c r="T34" s="14"/>
      <c r="U34" s="14"/>
      <c r="V34" s="15"/>
    </row>
    <row r="35" spans="1:22" x14ac:dyDescent="0.25">
      <c r="A35" s="12"/>
      <c r="B35" s="13"/>
      <c r="C35" s="13"/>
      <c r="D35" s="13"/>
      <c r="E35" s="13"/>
      <c r="F35" s="13"/>
      <c r="G35" s="13"/>
      <c r="H35" s="13"/>
      <c r="I35" s="13"/>
      <c r="J35" s="13"/>
      <c r="K35" s="13"/>
      <c r="L35" s="13"/>
      <c r="M35" s="13"/>
      <c r="N35" s="13"/>
      <c r="O35" s="13"/>
      <c r="P35" s="14"/>
      <c r="Q35" s="14"/>
      <c r="R35" s="14"/>
      <c r="S35" s="14"/>
      <c r="T35" s="14"/>
      <c r="U35" s="14"/>
      <c r="V35" s="15"/>
    </row>
    <row r="36" spans="1:22" x14ac:dyDescent="0.25">
      <c r="A36" s="12"/>
      <c r="B36" s="13"/>
      <c r="C36" s="13"/>
      <c r="D36" s="13"/>
      <c r="E36" s="13"/>
      <c r="F36" s="13"/>
      <c r="G36" s="13"/>
      <c r="H36" s="13"/>
      <c r="I36" s="13"/>
      <c r="J36" s="13"/>
      <c r="K36" s="13"/>
      <c r="L36" s="13"/>
      <c r="M36" s="13"/>
      <c r="N36" s="13"/>
      <c r="O36" s="13"/>
      <c r="P36" s="14"/>
      <c r="Q36" s="14"/>
      <c r="R36" s="14"/>
      <c r="S36" s="14"/>
      <c r="T36" s="14"/>
      <c r="U36" s="14"/>
      <c r="V36" s="15"/>
    </row>
    <row r="37" spans="1:22" x14ac:dyDescent="0.25">
      <c r="A37" s="12"/>
      <c r="B37" s="13"/>
      <c r="C37" s="13"/>
      <c r="D37" s="13"/>
      <c r="E37" s="13"/>
      <c r="F37" s="13"/>
      <c r="G37" s="13"/>
      <c r="H37" s="13"/>
      <c r="I37" s="13"/>
      <c r="J37" s="13"/>
      <c r="K37" s="13"/>
      <c r="L37" s="13"/>
      <c r="M37" s="13"/>
      <c r="N37" s="13"/>
      <c r="O37" s="13"/>
      <c r="P37" s="14"/>
      <c r="Q37" s="14"/>
      <c r="R37" s="14"/>
      <c r="S37" s="14"/>
      <c r="T37" s="14"/>
      <c r="U37" s="14"/>
      <c r="V37" s="15"/>
    </row>
    <row r="38" spans="1:22" x14ac:dyDescent="0.25">
      <c r="A38" s="12"/>
      <c r="B38" s="13"/>
      <c r="C38" s="13"/>
      <c r="D38" s="13"/>
      <c r="E38" s="13"/>
      <c r="F38" s="13"/>
      <c r="G38" s="13"/>
      <c r="H38" s="13"/>
      <c r="I38" s="13"/>
      <c r="J38" s="13"/>
      <c r="K38" s="13"/>
      <c r="L38" s="13"/>
      <c r="M38" s="13"/>
      <c r="N38" s="13"/>
      <c r="O38" s="13"/>
      <c r="P38" s="14"/>
      <c r="Q38" s="14"/>
      <c r="R38" s="14"/>
      <c r="S38" s="14"/>
      <c r="T38" s="14"/>
      <c r="U38" s="14"/>
      <c r="V38" s="15"/>
    </row>
    <row r="39" spans="1:22" x14ac:dyDescent="0.25">
      <c r="A39" s="12"/>
      <c r="B39" s="13"/>
      <c r="C39" s="13"/>
      <c r="D39" s="13"/>
      <c r="E39" s="13"/>
      <c r="F39" s="13"/>
      <c r="G39" s="13"/>
      <c r="H39" s="13"/>
      <c r="I39" s="13"/>
      <c r="J39" s="13"/>
      <c r="K39" s="13"/>
      <c r="L39" s="13"/>
      <c r="M39" s="13"/>
      <c r="N39" s="13"/>
      <c r="O39" s="13"/>
      <c r="P39" s="14"/>
      <c r="Q39" s="14"/>
      <c r="R39" s="14"/>
      <c r="S39" s="14"/>
      <c r="T39" s="14"/>
      <c r="U39" s="14"/>
      <c r="V39" s="15"/>
    </row>
    <row r="40" spans="1:22" x14ac:dyDescent="0.25">
      <c r="A40" s="12"/>
      <c r="B40" s="13"/>
      <c r="C40" s="13"/>
      <c r="D40" s="13"/>
      <c r="E40" s="13"/>
      <c r="F40" s="13"/>
      <c r="G40" s="13"/>
      <c r="H40" s="13"/>
      <c r="I40" s="13"/>
      <c r="J40" s="13"/>
      <c r="K40" s="13"/>
      <c r="L40" s="13"/>
      <c r="M40" s="13"/>
      <c r="N40" s="13"/>
      <c r="O40" s="13"/>
      <c r="P40" s="14"/>
      <c r="Q40" s="14"/>
      <c r="R40" s="14"/>
      <c r="S40" s="14"/>
      <c r="T40" s="14"/>
      <c r="U40" s="14"/>
      <c r="V40" s="15"/>
    </row>
    <row r="41" spans="1:22" x14ac:dyDescent="0.25">
      <c r="A41" s="18"/>
      <c r="B41" s="14"/>
      <c r="C41" s="14"/>
      <c r="D41" s="14"/>
      <c r="E41" s="14"/>
      <c r="F41" s="14"/>
      <c r="G41" s="14"/>
      <c r="H41" s="14"/>
      <c r="I41" s="14"/>
      <c r="J41" s="14"/>
      <c r="K41" s="14"/>
      <c r="L41" s="14"/>
      <c r="M41" s="14"/>
      <c r="N41" s="14"/>
      <c r="O41" s="14"/>
      <c r="P41" s="14"/>
      <c r="Q41" s="14"/>
      <c r="R41" s="14"/>
      <c r="S41" s="14"/>
      <c r="T41" s="14"/>
      <c r="U41" s="14"/>
      <c r="V41" s="15"/>
    </row>
    <row r="42" spans="1:22" ht="15.75" thickBot="1" x14ac:dyDescent="0.3">
      <c r="A42" s="19"/>
      <c r="B42" s="20"/>
      <c r="C42" s="20"/>
      <c r="D42" s="20"/>
      <c r="E42" s="20"/>
      <c r="F42" s="20"/>
      <c r="G42" s="20"/>
      <c r="H42" s="20"/>
      <c r="I42" s="20"/>
      <c r="J42" s="20"/>
      <c r="K42" s="20"/>
      <c r="L42" s="20"/>
      <c r="M42" s="20"/>
      <c r="N42" s="20"/>
      <c r="O42" s="20"/>
      <c r="P42" s="20"/>
      <c r="Q42" s="20"/>
      <c r="R42" s="20"/>
      <c r="S42" s="20"/>
      <c r="T42" s="20"/>
      <c r="U42" s="20"/>
      <c r="V42" s="21"/>
    </row>
  </sheetData>
  <mergeCells count="5">
    <mergeCell ref="B8:D31"/>
    <mergeCell ref="B3:D3"/>
    <mergeCell ref="F3:H3"/>
    <mergeCell ref="J3:M3"/>
    <mergeCell ref="A1:E1"/>
  </mergeCells>
  <conditionalFormatting sqref="K32">
    <cfRule type="cellIs" dxfId="0" priority="1" operator="equal">
      <formula>0</formula>
    </cfRule>
  </conditionalFormatting>
  <dataValidations count="1">
    <dataValidation type="whole" allowBlank="1" showInputMessage="1" showErrorMessage="1" errorTitle="Número no válido" error="El número de puntos debe estar entre 100 y -100" sqref="H6:H32" xr:uid="{00000000-0002-0000-01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3313" r:id="rId5" name="Lista desplegable 7">
              <controlPr defaultSize="0" autoLine="0" autoPict="0">
                <anchor moveWithCells="1">
                  <from>
                    <xdr:col>1</xdr:col>
                    <xdr:colOff>19050</xdr:colOff>
                    <xdr:row>5</xdr:row>
                    <xdr:rowOff>47625</xdr:rowOff>
                  </from>
                  <to>
                    <xdr:col>3</xdr:col>
                    <xdr:colOff>1390650</xdr:colOff>
                    <xdr:row>6</xdr:row>
                    <xdr:rowOff>57150</xdr:rowOff>
                  </to>
                </anchor>
              </controlPr>
            </control>
          </mc:Choice>
        </mc:AlternateContent>
        <mc:AlternateContent xmlns:mc="http://schemas.openxmlformats.org/markup-compatibility/2006">
          <mc:Choice Requires="x14">
            <control shapeId="13314" r:id="rId6" name="Drop Down 2">
              <controlPr defaultSize="0" autoLine="0" autoPict="0">
                <anchor moveWithCells="1">
                  <from>
                    <xdr:col>1</xdr:col>
                    <xdr:colOff>19050</xdr:colOff>
                    <xdr:row>4</xdr:row>
                    <xdr:rowOff>9525</xdr:rowOff>
                  </from>
                  <to>
                    <xdr:col>3</xdr:col>
                    <xdr:colOff>1390650</xdr:colOff>
                    <xdr:row>4</xdr:row>
                    <xdr:rowOff>190500</xdr:rowOff>
                  </to>
                </anchor>
              </controlPr>
            </control>
          </mc:Choice>
        </mc:AlternateContent>
        <mc:AlternateContent xmlns:mc="http://schemas.openxmlformats.org/markup-compatibility/2006">
          <mc:Choice Requires="x14">
            <control shapeId="13315" r:id="rId7" name="Drop Down 3">
              <controlPr defaultSize="0" autoLine="0" autoPict="0">
                <anchor moveWithCells="1">
                  <from>
                    <xdr:col>5</xdr:col>
                    <xdr:colOff>828675</xdr:colOff>
                    <xdr:row>0</xdr:row>
                    <xdr:rowOff>228600</xdr:rowOff>
                  </from>
                  <to>
                    <xdr:col>7</xdr:col>
                    <xdr:colOff>695325</xdr:colOff>
                    <xdr:row>1</xdr:row>
                    <xdr:rowOff>123825</xdr:rowOff>
                  </to>
                </anchor>
              </controlPr>
            </control>
          </mc:Choice>
        </mc:AlternateContent>
        <mc:AlternateContent xmlns:mc="http://schemas.openxmlformats.org/markup-compatibility/2006">
          <mc:Choice Requires="x14">
            <control shapeId="13316" r:id="rId8" name="Drop Down 4">
              <controlPr defaultSize="0" autoLine="0" autoPict="0">
                <anchor moveWithCells="1">
                  <from>
                    <xdr:col>9</xdr:col>
                    <xdr:colOff>161925</xdr:colOff>
                    <xdr:row>0</xdr:row>
                    <xdr:rowOff>228600</xdr:rowOff>
                  </from>
                  <to>
                    <xdr:col>11</xdr:col>
                    <xdr:colOff>95250</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BK28"/>
  <sheetViews>
    <sheetView workbookViewId="0">
      <pane xSplit="4" topLeftCell="E1" activePane="topRight" state="frozen"/>
      <selection pane="topRight" activeCell="BH28" sqref="BH2:BH28"/>
    </sheetView>
  </sheetViews>
  <sheetFormatPr baseColWidth="10" defaultRowHeight="15" x14ac:dyDescent="0.25"/>
  <cols>
    <col min="1" max="1" width="2.7109375" customWidth="1"/>
    <col min="2" max="2" width="15.42578125" customWidth="1"/>
    <col min="3" max="3" width="16.140625" customWidth="1"/>
    <col min="4" max="5" width="2.7109375" customWidth="1"/>
    <col min="6" max="6" width="15.28515625" bestFit="1" customWidth="1"/>
    <col min="7" max="7" width="8.5703125" bestFit="1" customWidth="1"/>
    <col min="8" max="8" width="2.7109375" customWidth="1"/>
    <col min="9" max="9" width="36" bestFit="1" customWidth="1"/>
    <col min="10" max="10" width="11.42578125" bestFit="1" customWidth="1"/>
    <col min="11" max="11" width="2.7109375" customWidth="1"/>
    <col min="12" max="12" width="26.5703125" bestFit="1" customWidth="1"/>
    <col min="13" max="13" width="14.140625" bestFit="1" customWidth="1"/>
    <col min="14" max="14" width="1.7109375" customWidth="1"/>
    <col min="26" max="26" width="2.7109375" customWidth="1"/>
    <col min="27" max="27" width="22.140625" bestFit="1" customWidth="1"/>
    <col min="28" max="28" width="7.7109375" bestFit="1" customWidth="1"/>
    <col min="29" max="29" width="2.7109375" customWidth="1"/>
    <col min="30" max="30" width="17.28515625" bestFit="1" customWidth="1"/>
    <col min="31" max="31" width="7.28515625" bestFit="1" customWidth="1"/>
    <col min="32" max="32" width="2.7109375" customWidth="1"/>
    <col min="33" max="33" width="17.28515625" bestFit="1" customWidth="1"/>
    <col min="34" max="34" width="10" bestFit="1" customWidth="1"/>
    <col min="35" max="36" width="2.7109375" customWidth="1"/>
    <col min="37" max="37" width="14" style="8" customWidth="1"/>
    <col min="38" max="40" width="11.85546875" bestFit="1" customWidth="1"/>
    <col min="41" max="43" width="11.85546875" customWidth="1"/>
    <col min="44" max="44" width="4.28515625" customWidth="1"/>
    <col min="45" max="45" width="2.7109375" customWidth="1"/>
    <col min="46" max="46" width="14" style="8" customWidth="1"/>
    <col min="47" max="47" width="11.85546875" bestFit="1" customWidth="1"/>
    <col min="48" max="49" width="11.85546875" customWidth="1"/>
    <col min="50" max="50" width="11.85546875" bestFit="1" customWidth="1"/>
    <col min="51" max="52" width="11.85546875" customWidth="1"/>
    <col min="53" max="53" width="11.85546875" bestFit="1" customWidth="1"/>
    <col min="54" max="56" width="11.85546875" customWidth="1"/>
    <col min="57" max="58" width="2.7109375" customWidth="1"/>
    <col min="61" max="61" width="2.7109375" customWidth="1"/>
    <col min="62" max="62" width="15.28515625" bestFit="1" customWidth="1"/>
    <col min="63" max="63" width="19.5703125" customWidth="1"/>
  </cols>
  <sheetData>
    <row r="1" spans="2:63" ht="32.25" thickBot="1" x14ac:dyDescent="0.3">
      <c r="B1" s="65" t="s">
        <v>69</v>
      </c>
      <c r="C1" s="66" t="s">
        <v>70</v>
      </c>
      <c r="F1" s="67" t="s">
        <v>42</v>
      </c>
      <c r="G1" s="29" t="s">
        <v>43</v>
      </c>
      <c r="I1" s="68" t="s">
        <v>72</v>
      </c>
      <c r="J1" s="69" t="s">
        <v>84</v>
      </c>
      <c r="L1" s="71" t="s">
        <v>81</v>
      </c>
      <c r="M1" s="72" t="s">
        <v>85</v>
      </c>
      <c r="N1" s="23"/>
      <c r="O1" s="73" t="s">
        <v>0</v>
      </c>
      <c r="P1" s="135" t="s">
        <v>54</v>
      </c>
      <c r="Q1" s="74" t="s">
        <v>64</v>
      </c>
      <c r="R1" s="74" t="s">
        <v>1</v>
      </c>
      <c r="S1" s="74" t="s">
        <v>137</v>
      </c>
      <c r="T1" s="74" t="s">
        <v>50</v>
      </c>
      <c r="U1" s="74" t="s">
        <v>37</v>
      </c>
      <c r="V1" s="74" t="s">
        <v>55</v>
      </c>
      <c r="W1" s="74" t="s">
        <v>80</v>
      </c>
      <c r="X1" s="74" t="s">
        <v>138</v>
      </c>
      <c r="Y1" s="75" t="s">
        <v>139</v>
      </c>
      <c r="AA1" s="86" t="s">
        <v>74</v>
      </c>
      <c r="AB1" s="87" t="s">
        <v>86</v>
      </c>
      <c r="AD1" s="88" t="s">
        <v>82</v>
      </c>
      <c r="AE1" s="26" t="s">
        <v>87</v>
      </c>
      <c r="AG1" s="89" t="s">
        <v>76</v>
      </c>
      <c r="AH1" s="34" t="s">
        <v>88</v>
      </c>
      <c r="AK1" s="99" t="s">
        <v>62</v>
      </c>
      <c r="AL1" s="100">
        <v>2019</v>
      </c>
      <c r="AM1" s="100">
        <v>2018</v>
      </c>
      <c r="AN1" s="100">
        <v>2017</v>
      </c>
      <c r="AO1" s="100">
        <v>2016</v>
      </c>
      <c r="AP1" s="100">
        <v>2015</v>
      </c>
      <c r="AQ1" s="100">
        <v>2014</v>
      </c>
      <c r="AR1" s="101"/>
      <c r="AT1" s="102" t="s">
        <v>68</v>
      </c>
      <c r="AU1" s="103" t="s">
        <v>109</v>
      </c>
      <c r="AV1" s="103" t="s">
        <v>110</v>
      </c>
      <c r="AW1" s="103" t="s">
        <v>115</v>
      </c>
      <c r="AX1" s="103" t="s">
        <v>116</v>
      </c>
      <c r="AY1" s="103" t="s">
        <v>117</v>
      </c>
      <c r="AZ1" s="103" t="s">
        <v>118</v>
      </c>
      <c r="BA1" s="103">
        <v>2017</v>
      </c>
      <c r="BB1" s="103">
        <v>2016</v>
      </c>
      <c r="BC1" s="103">
        <v>2015</v>
      </c>
      <c r="BD1" s="103">
        <v>2014</v>
      </c>
      <c r="BE1" s="104"/>
      <c r="BG1" s="73" t="s">
        <v>0</v>
      </c>
      <c r="BH1" s="73" t="s">
        <v>56</v>
      </c>
      <c r="BJ1" s="67" t="s">
        <v>42</v>
      </c>
      <c r="BK1" s="29" t="s">
        <v>131</v>
      </c>
    </row>
    <row r="2" spans="2:63" ht="15.75" x14ac:dyDescent="0.25">
      <c r="B2" s="109" t="s">
        <v>71</v>
      </c>
      <c r="C2" s="110">
        <v>1</v>
      </c>
      <c r="F2" s="129" t="s">
        <v>107</v>
      </c>
      <c r="G2" s="27">
        <v>1</v>
      </c>
      <c r="I2" s="93" t="s">
        <v>78</v>
      </c>
      <c r="J2" s="33">
        <v>1</v>
      </c>
      <c r="L2" s="97" t="s">
        <v>40</v>
      </c>
      <c r="M2" s="27">
        <v>1</v>
      </c>
      <c r="O2" s="76">
        <v>1</v>
      </c>
      <c r="P2" s="78">
        <v>12</v>
      </c>
      <c r="Q2" s="79">
        <v>10</v>
      </c>
      <c r="R2" s="79">
        <f>VLOOKUP(C2,$BJ$2:$BK$7,2,FALSE)-1</f>
        <v>25</v>
      </c>
      <c r="S2" s="79">
        <v>25</v>
      </c>
      <c r="T2" s="79">
        <v>25</v>
      </c>
      <c r="U2" s="79">
        <v>3</v>
      </c>
      <c r="V2" s="79">
        <v>5</v>
      </c>
      <c r="W2" s="79">
        <v>12</v>
      </c>
      <c r="X2" s="79">
        <v>12</v>
      </c>
      <c r="Y2" s="136">
        <f>'ESCVERSO 4.0'!E22</f>
        <v>0</v>
      </c>
      <c r="AA2" s="90" t="s">
        <v>66</v>
      </c>
      <c r="AB2" s="33">
        <v>1</v>
      </c>
      <c r="AD2" s="90" t="s">
        <v>67</v>
      </c>
      <c r="AE2" s="33">
        <v>1</v>
      </c>
      <c r="AG2" s="90" t="s">
        <v>121</v>
      </c>
      <c r="AH2" s="33">
        <v>1</v>
      </c>
      <c r="AK2" s="107">
        <v>1</v>
      </c>
      <c r="AL2" s="30" t="s">
        <v>8</v>
      </c>
      <c r="AM2" s="30" t="s">
        <v>31</v>
      </c>
      <c r="AN2" s="30" t="s">
        <v>4</v>
      </c>
      <c r="AO2" s="30" t="s">
        <v>15</v>
      </c>
      <c r="AP2" s="31" t="s">
        <v>59</v>
      </c>
      <c r="AQ2" s="31" t="s">
        <v>31</v>
      </c>
      <c r="AR2" s="24"/>
      <c r="AT2" s="105">
        <v>1</v>
      </c>
      <c r="AU2" s="30" t="s">
        <v>17</v>
      </c>
      <c r="AV2" s="30" t="s">
        <v>6</v>
      </c>
      <c r="AW2" s="30" t="s">
        <v>17</v>
      </c>
      <c r="AX2" s="30" t="s">
        <v>4</v>
      </c>
      <c r="AY2" s="31" t="s">
        <v>4</v>
      </c>
      <c r="AZ2" s="31" t="s">
        <v>48</v>
      </c>
      <c r="BA2" s="30" t="s">
        <v>41</v>
      </c>
      <c r="BB2" s="30" t="s">
        <v>31</v>
      </c>
      <c r="BC2" s="31" t="s">
        <v>21</v>
      </c>
      <c r="BD2" s="31" t="s">
        <v>10</v>
      </c>
      <c r="BE2" s="24">
        <v>1</v>
      </c>
      <c r="BG2" s="76">
        <v>1</v>
      </c>
      <c r="BH2" s="176">
        <f>EXP(-(BG2-1)*0.19)*12</f>
        <v>12</v>
      </c>
      <c r="BJ2" s="129">
        <v>1</v>
      </c>
      <c r="BK2" s="27">
        <v>26</v>
      </c>
    </row>
    <row r="3" spans="2:63" ht="16.5" thickBot="1" x14ac:dyDescent="0.3">
      <c r="B3" s="111" t="s">
        <v>72</v>
      </c>
      <c r="C3" s="112">
        <v>3</v>
      </c>
      <c r="F3" s="94" t="s">
        <v>108</v>
      </c>
      <c r="G3" s="27">
        <v>2</v>
      </c>
      <c r="I3" s="94" t="s">
        <v>79</v>
      </c>
      <c r="J3" s="27">
        <v>2</v>
      </c>
      <c r="L3" s="97" t="str">
        <f>IF(C3=1,"","Eurovisión-10 (10, 9, 8…)")</f>
        <v>Eurovisión-10 (10, 9, 8…)</v>
      </c>
      <c r="M3" s="27">
        <v>2</v>
      </c>
      <c r="O3" s="76">
        <v>2</v>
      </c>
      <c r="P3" s="80">
        <v>10</v>
      </c>
      <c r="Q3" s="81">
        <v>9</v>
      </c>
      <c r="R3" s="81">
        <f>R2-1</f>
        <v>24</v>
      </c>
      <c r="S3" s="81">
        <v>20</v>
      </c>
      <c r="T3" s="81">
        <v>18</v>
      </c>
      <c r="U3" s="81">
        <v>2</v>
      </c>
      <c r="V3" s="81">
        <v>4</v>
      </c>
      <c r="W3" s="81">
        <v>11</v>
      </c>
      <c r="X3" s="81">
        <v>9.92</v>
      </c>
      <c r="Y3" s="137">
        <f>'ESCVERSO 4.0'!E23</f>
        <v>0</v>
      </c>
      <c r="AA3" s="91" t="str">
        <f>IF(C2=1,"Votan solo los finalistas",IF(C2=4,"Votan solo los finalistas",""))</f>
        <v>Votan solo los finalistas</v>
      </c>
      <c r="AB3" s="28">
        <v>2</v>
      </c>
      <c r="AD3" s="92" t="str">
        <f>IF(C3&lt;&gt;3,"","Solo televoto")</f>
        <v>Solo televoto</v>
      </c>
      <c r="AE3" s="27">
        <v>2</v>
      </c>
      <c r="AG3" s="91" t="str">
        <f>IF(C3=1,"","Exponencial (desde 2018)")</f>
        <v>Exponencial (desde 2018)</v>
      </c>
      <c r="AH3" s="28">
        <v>2</v>
      </c>
      <c r="AK3" s="107">
        <v>2</v>
      </c>
      <c r="AL3" s="30" t="s">
        <v>3</v>
      </c>
      <c r="AM3" s="30" t="s">
        <v>29</v>
      </c>
      <c r="AN3" s="30" t="s">
        <v>24</v>
      </c>
      <c r="AO3" s="30" t="s">
        <v>16</v>
      </c>
      <c r="AP3" s="31" t="s">
        <v>23</v>
      </c>
      <c r="AQ3" s="31" t="s">
        <v>44</v>
      </c>
      <c r="AR3" s="24"/>
      <c r="AT3" s="105">
        <v>2</v>
      </c>
      <c r="AU3" s="30" t="s">
        <v>20</v>
      </c>
      <c r="AV3" s="30" t="s">
        <v>16</v>
      </c>
      <c r="AW3" s="30" t="s">
        <v>83</v>
      </c>
      <c r="AX3" s="30" t="s">
        <v>25</v>
      </c>
      <c r="AY3" s="31" t="s">
        <v>25</v>
      </c>
      <c r="AZ3" s="31" t="s">
        <v>21</v>
      </c>
      <c r="BA3" s="30" t="s">
        <v>5</v>
      </c>
      <c r="BB3" s="30" t="s">
        <v>6</v>
      </c>
      <c r="BC3" s="31" t="s">
        <v>28</v>
      </c>
      <c r="BD3" s="31" t="s">
        <v>17</v>
      </c>
      <c r="BE3" s="24">
        <v>2</v>
      </c>
      <c r="BG3" s="76">
        <v>2</v>
      </c>
      <c r="BH3" s="133">
        <f>EXP(-(BG3-1)*0.19)*12</f>
        <v>9.9235096073203479</v>
      </c>
      <c r="BJ3" s="94">
        <v>2</v>
      </c>
      <c r="BK3" s="27">
        <v>17</v>
      </c>
    </row>
    <row r="4" spans="2:63" ht="16.5" thickBot="1" x14ac:dyDescent="0.3">
      <c r="B4" s="113" t="s">
        <v>73</v>
      </c>
      <c r="C4" s="112">
        <v>1</v>
      </c>
      <c r="F4" s="94" t="s">
        <v>112</v>
      </c>
      <c r="G4" s="27">
        <v>3</v>
      </c>
      <c r="I4" s="95" t="s">
        <v>77</v>
      </c>
      <c r="J4" s="28">
        <v>3</v>
      </c>
      <c r="L4" s="97" t="str">
        <f>IF(C3=1,"","Ranking (25, 24, 23…)")</f>
        <v>Ranking (25, 24, 23…)</v>
      </c>
      <c r="M4" s="27">
        <v>3</v>
      </c>
      <c r="O4" s="76">
        <v>3</v>
      </c>
      <c r="P4" s="80">
        <v>8</v>
      </c>
      <c r="Q4" s="81">
        <v>8</v>
      </c>
      <c r="R4" s="81">
        <f t="shared" ref="R4:R10" si="0">R3-1</f>
        <v>23</v>
      </c>
      <c r="S4" s="81">
        <v>16</v>
      </c>
      <c r="T4" s="81">
        <v>15</v>
      </c>
      <c r="U4" s="81">
        <v>1</v>
      </c>
      <c r="V4" s="81">
        <v>4</v>
      </c>
      <c r="W4" s="81">
        <v>10</v>
      </c>
      <c r="X4" s="81">
        <v>8.2100000000000009</v>
      </c>
      <c r="Y4" s="137">
        <f>'ESCVERSO 4.0'!E24</f>
        <v>0</v>
      </c>
      <c r="AD4" s="91" t="str">
        <f>IF(C3&lt;&gt;3,"","Solo jurado")</f>
        <v>Solo jurado</v>
      </c>
      <c r="AE4" s="28">
        <v>3</v>
      </c>
      <c r="AK4" s="107">
        <v>3</v>
      </c>
      <c r="AL4" s="30" t="s">
        <v>16</v>
      </c>
      <c r="AM4" s="30" t="s">
        <v>59</v>
      </c>
      <c r="AN4" s="30" t="s">
        <v>44</v>
      </c>
      <c r="AO4" s="30" t="s">
        <v>17</v>
      </c>
      <c r="AP4" s="31" t="s">
        <v>4</v>
      </c>
      <c r="AQ4" s="31" t="s">
        <v>18</v>
      </c>
      <c r="AR4" s="24"/>
      <c r="AT4" s="105">
        <v>3</v>
      </c>
      <c r="AU4" s="30" t="s">
        <v>28</v>
      </c>
      <c r="AV4" s="30" t="s">
        <v>60</v>
      </c>
      <c r="AW4" s="30" t="s">
        <v>21</v>
      </c>
      <c r="AX4" s="30" t="s">
        <v>10</v>
      </c>
      <c r="AY4" s="31" t="s">
        <v>16</v>
      </c>
      <c r="AZ4" s="31" t="s">
        <v>45</v>
      </c>
      <c r="BA4" s="30" t="s">
        <v>45</v>
      </c>
      <c r="BB4" s="30" t="s">
        <v>28</v>
      </c>
      <c r="BC4" s="31" t="s">
        <v>20</v>
      </c>
      <c r="BD4" s="31" t="s">
        <v>21</v>
      </c>
      <c r="BE4" s="24">
        <v>3</v>
      </c>
      <c r="BG4" s="76">
        <v>3</v>
      </c>
      <c r="BH4" s="133">
        <f t="shared" ref="BH4:BH28" si="1">EXP(-(BG4-1)*0.19)*12</f>
        <v>8.20633691054827</v>
      </c>
      <c r="BJ4" s="94">
        <v>3</v>
      </c>
      <c r="BK4" s="27">
        <v>18</v>
      </c>
    </row>
    <row r="5" spans="2:63" ht="15.75" x14ac:dyDescent="0.25">
      <c r="B5" s="114" t="s">
        <v>74</v>
      </c>
      <c r="C5" s="112">
        <v>1</v>
      </c>
      <c r="F5" s="94" t="s">
        <v>113</v>
      </c>
      <c r="G5" s="70">
        <v>4</v>
      </c>
      <c r="I5" s="96"/>
      <c r="L5" s="97" t="str">
        <f>IF(C3=1,"","Motociclismo (25, 20, 16…)")</f>
        <v>Motociclismo (25, 20, 16…)</v>
      </c>
      <c r="M5" s="27">
        <v>4</v>
      </c>
      <c r="O5" s="76">
        <v>4</v>
      </c>
      <c r="P5" s="80">
        <v>7</v>
      </c>
      <c r="Q5" s="81">
        <v>7</v>
      </c>
      <c r="R5" s="81">
        <f t="shared" si="0"/>
        <v>22</v>
      </c>
      <c r="S5" s="81">
        <v>13</v>
      </c>
      <c r="T5" s="81">
        <v>12</v>
      </c>
      <c r="U5" s="82">
        <v>0</v>
      </c>
      <c r="V5" s="81">
        <v>3</v>
      </c>
      <c r="W5" s="81">
        <v>9</v>
      </c>
      <c r="X5" s="81">
        <v>6.78</v>
      </c>
      <c r="Y5" s="137">
        <f>'ESCVERSO 4.0'!E25</f>
        <v>0</v>
      </c>
      <c r="AK5" s="107">
        <v>4</v>
      </c>
      <c r="AL5" s="31" t="s">
        <v>22</v>
      </c>
      <c r="AM5" s="30" t="s">
        <v>26</v>
      </c>
      <c r="AN5" s="30" t="s">
        <v>10</v>
      </c>
      <c r="AO5" s="30" t="s">
        <v>18</v>
      </c>
      <c r="AP5" s="31" t="s">
        <v>12</v>
      </c>
      <c r="AQ5" s="31" t="s">
        <v>60</v>
      </c>
      <c r="AR5" s="24"/>
      <c r="AT5" s="105">
        <v>4</v>
      </c>
      <c r="AU5" s="31" t="s">
        <v>61</v>
      </c>
      <c r="AV5" s="31" t="s">
        <v>12</v>
      </c>
      <c r="AW5" s="31" t="s">
        <v>61</v>
      </c>
      <c r="AX5" s="31" t="s">
        <v>22</v>
      </c>
      <c r="AY5" s="31" t="s">
        <v>10</v>
      </c>
      <c r="AZ5" s="31" t="s">
        <v>6</v>
      </c>
      <c r="BA5" s="30" t="s">
        <v>15</v>
      </c>
      <c r="BB5" s="30" t="s">
        <v>5</v>
      </c>
      <c r="BC5" s="31" t="s">
        <v>15</v>
      </c>
      <c r="BD5" s="31" t="s">
        <v>11</v>
      </c>
      <c r="BE5" s="24">
        <v>4</v>
      </c>
      <c r="BG5" s="76">
        <v>4</v>
      </c>
      <c r="BH5" s="133">
        <f t="shared" si="1"/>
        <v>6.7863052643944446</v>
      </c>
      <c r="BJ5" s="94">
        <v>4</v>
      </c>
      <c r="BK5" s="70">
        <v>26</v>
      </c>
    </row>
    <row r="6" spans="2:63" ht="15.75" x14ac:dyDescent="0.25">
      <c r="B6" s="115" t="s">
        <v>75</v>
      </c>
      <c r="C6" s="112">
        <v>1</v>
      </c>
      <c r="F6" s="94" t="s">
        <v>119</v>
      </c>
      <c r="G6" s="70">
        <v>5</v>
      </c>
      <c r="L6" s="97" t="str">
        <f>IF(C3=1,"","Fórmula 1 (25, 18, 15…)")</f>
        <v>Fórmula 1 (25, 18, 15…)</v>
      </c>
      <c r="M6" s="27">
        <v>5</v>
      </c>
      <c r="O6" s="76">
        <v>5</v>
      </c>
      <c r="P6" s="80">
        <v>6</v>
      </c>
      <c r="Q6" s="81">
        <v>6</v>
      </c>
      <c r="R6" s="81">
        <f t="shared" si="0"/>
        <v>21</v>
      </c>
      <c r="S6" s="81">
        <v>11</v>
      </c>
      <c r="T6" s="81">
        <v>10</v>
      </c>
      <c r="U6" s="82">
        <v>0</v>
      </c>
      <c r="V6" s="81">
        <v>3</v>
      </c>
      <c r="W6" s="81">
        <v>8</v>
      </c>
      <c r="X6" s="81">
        <v>5.61</v>
      </c>
      <c r="Y6" s="137">
        <f>'ESCVERSO 4.0'!E26</f>
        <v>0</v>
      </c>
      <c r="AK6" s="107">
        <v>5</v>
      </c>
      <c r="AL6" s="31" t="s">
        <v>28</v>
      </c>
      <c r="AM6" s="31" t="s">
        <v>10</v>
      </c>
      <c r="AN6" s="30" t="s">
        <v>11</v>
      </c>
      <c r="AO6" s="30" t="s">
        <v>19</v>
      </c>
      <c r="AP6" s="31" t="s">
        <v>32</v>
      </c>
      <c r="AQ6" s="31" t="s">
        <v>48</v>
      </c>
      <c r="AR6" s="24"/>
      <c r="AT6" s="105">
        <v>5</v>
      </c>
      <c r="AU6" s="31" t="s">
        <v>21</v>
      </c>
      <c r="AV6" s="31" t="s">
        <v>47</v>
      </c>
      <c r="AW6" s="31" t="s">
        <v>18</v>
      </c>
      <c r="AX6" s="31" t="s">
        <v>20</v>
      </c>
      <c r="AY6" s="31" t="s">
        <v>12</v>
      </c>
      <c r="AZ6" s="31" t="s">
        <v>46</v>
      </c>
      <c r="BA6" s="30" t="s">
        <v>21</v>
      </c>
      <c r="BB6" s="30" t="s">
        <v>21</v>
      </c>
      <c r="BC6" s="31" t="s">
        <v>6</v>
      </c>
      <c r="BD6" s="31" t="s">
        <v>19</v>
      </c>
      <c r="BE6" s="24">
        <v>5</v>
      </c>
      <c r="BG6" s="76">
        <v>5</v>
      </c>
      <c r="BH6" s="133">
        <f t="shared" si="1"/>
        <v>5.6119971241189113</v>
      </c>
      <c r="BJ6" s="94">
        <v>5</v>
      </c>
      <c r="BK6" s="70">
        <v>19</v>
      </c>
    </row>
    <row r="7" spans="2:63" ht="16.5" thickBot="1" x14ac:dyDescent="0.3">
      <c r="B7" s="116" t="s">
        <v>76</v>
      </c>
      <c r="C7" s="117">
        <v>2</v>
      </c>
      <c r="F7" s="95" t="s">
        <v>120</v>
      </c>
      <c r="G7" s="28">
        <v>6</v>
      </c>
      <c r="L7" s="97" t="str">
        <f>IF(C3=1,"","Medallas (3, 2, 1…)")</f>
        <v>Medallas (3, 2, 1…)</v>
      </c>
      <c r="M7" s="27">
        <v>6</v>
      </c>
      <c r="O7" s="76">
        <v>6</v>
      </c>
      <c r="P7" s="80">
        <v>5</v>
      </c>
      <c r="Q7" s="81">
        <v>5</v>
      </c>
      <c r="R7" s="81">
        <f t="shared" si="0"/>
        <v>20</v>
      </c>
      <c r="S7" s="81">
        <v>10</v>
      </c>
      <c r="T7" s="81">
        <v>8</v>
      </c>
      <c r="U7" s="82">
        <v>0</v>
      </c>
      <c r="V7" s="81">
        <v>3</v>
      </c>
      <c r="W7" s="81">
        <v>7</v>
      </c>
      <c r="X7" s="81">
        <v>4.6399999999999997</v>
      </c>
      <c r="Y7" s="137">
        <f>'ESCVERSO 4.0'!E27</f>
        <v>0</v>
      </c>
      <c r="AK7" s="107">
        <v>6</v>
      </c>
      <c r="AL7" s="31" t="s">
        <v>46</v>
      </c>
      <c r="AM7" s="31" t="s">
        <v>12</v>
      </c>
      <c r="AN7" s="30" t="s">
        <v>17</v>
      </c>
      <c r="AO7" s="30" t="s">
        <v>20</v>
      </c>
      <c r="AP7" s="31" t="s">
        <v>11</v>
      </c>
      <c r="AQ7" s="31" t="s">
        <v>49</v>
      </c>
      <c r="AR7" s="24"/>
      <c r="AT7" s="105">
        <v>6</v>
      </c>
      <c r="AU7" s="31" t="s">
        <v>48</v>
      </c>
      <c r="AV7" s="31" t="s">
        <v>59</v>
      </c>
      <c r="AW7" s="31" t="s">
        <v>28</v>
      </c>
      <c r="AX7" s="31" t="s">
        <v>16</v>
      </c>
      <c r="AY7" s="31" t="s">
        <v>58</v>
      </c>
      <c r="AZ7" s="31" t="s">
        <v>31</v>
      </c>
      <c r="BA7" s="30" t="s">
        <v>20</v>
      </c>
      <c r="BB7" s="30" t="s">
        <v>23</v>
      </c>
      <c r="BC7" s="31" t="s">
        <v>30</v>
      </c>
      <c r="BD7" s="31" t="s">
        <v>31</v>
      </c>
      <c r="BE7" s="24">
        <v>6</v>
      </c>
      <c r="BG7" s="76">
        <v>6</v>
      </c>
      <c r="BH7" s="133">
        <f t="shared" si="1"/>
        <v>4.6408922814540148</v>
      </c>
      <c r="BJ7" s="95">
        <v>6</v>
      </c>
      <c r="BK7" s="28">
        <v>18</v>
      </c>
    </row>
    <row r="8" spans="2:63" ht="15.75" x14ac:dyDescent="0.25">
      <c r="L8" s="97" t="str">
        <f>IF(C3=1,"","Escalonado (5, 4, 4…)")</f>
        <v>Escalonado (5, 4, 4…)</v>
      </c>
      <c r="M8" s="27">
        <v>7</v>
      </c>
      <c r="O8" s="76">
        <v>7</v>
      </c>
      <c r="P8" s="80">
        <v>4</v>
      </c>
      <c r="Q8" s="81">
        <v>4</v>
      </c>
      <c r="R8" s="81">
        <f t="shared" si="0"/>
        <v>19</v>
      </c>
      <c r="S8" s="81">
        <v>9</v>
      </c>
      <c r="T8" s="81">
        <v>6</v>
      </c>
      <c r="U8" s="82">
        <v>0</v>
      </c>
      <c r="V8" s="81">
        <v>2</v>
      </c>
      <c r="W8" s="81">
        <v>6</v>
      </c>
      <c r="X8" s="81">
        <v>3.84</v>
      </c>
      <c r="Y8" s="137">
        <f>'ESCVERSO 4.0'!E28</f>
        <v>0</v>
      </c>
      <c r="AK8" s="107">
        <v>7</v>
      </c>
      <c r="AL8" s="31" t="s">
        <v>14</v>
      </c>
      <c r="AM8" s="31" t="s">
        <v>48</v>
      </c>
      <c r="AN8" s="30" t="s">
        <v>45</v>
      </c>
      <c r="AO8" s="30" t="s">
        <v>4</v>
      </c>
      <c r="AP8" s="31" t="s">
        <v>26</v>
      </c>
      <c r="AQ8" s="31" t="s">
        <v>11</v>
      </c>
      <c r="AR8" s="24"/>
      <c r="AT8" s="105">
        <v>7</v>
      </c>
      <c r="AU8" s="31" t="s">
        <v>83</v>
      </c>
      <c r="AV8" s="31" t="s">
        <v>7</v>
      </c>
      <c r="AW8" s="31" t="s">
        <v>48</v>
      </c>
      <c r="AX8" s="31" t="s">
        <v>21</v>
      </c>
      <c r="AY8" s="31" t="s">
        <v>5</v>
      </c>
      <c r="AZ8" s="31" t="s">
        <v>17</v>
      </c>
      <c r="BA8" s="30" t="s">
        <v>49</v>
      </c>
      <c r="BB8" s="30" t="s">
        <v>11</v>
      </c>
      <c r="BC8" s="31" t="s">
        <v>12</v>
      </c>
      <c r="BD8" s="31" t="s">
        <v>28</v>
      </c>
      <c r="BE8" s="24">
        <v>7</v>
      </c>
      <c r="BG8" s="76">
        <v>7</v>
      </c>
      <c r="BH8" s="133">
        <f t="shared" si="1"/>
        <v>3.8378282617956461</v>
      </c>
    </row>
    <row r="9" spans="2:63" ht="15.75" x14ac:dyDescent="0.25">
      <c r="L9" s="92" t="str">
        <f>IF(C3=1,"","Top12 (12, 11, 10…)")</f>
        <v>Top12 (12, 11, 10…)</v>
      </c>
      <c r="M9" s="70">
        <v>8</v>
      </c>
      <c r="O9" s="76">
        <v>8</v>
      </c>
      <c r="P9" s="80">
        <v>3</v>
      </c>
      <c r="Q9" s="81">
        <v>3</v>
      </c>
      <c r="R9" s="81">
        <f t="shared" si="0"/>
        <v>18</v>
      </c>
      <c r="S9" s="81">
        <v>8</v>
      </c>
      <c r="T9" s="81">
        <v>4</v>
      </c>
      <c r="U9" s="82">
        <v>0</v>
      </c>
      <c r="V9" s="81">
        <v>2</v>
      </c>
      <c r="W9" s="81">
        <v>5</v>
      </c>
      <c r="X9" s="81">
        <v>3.17</v>
      </c>
      <c r="Y9" s="137">
        <f>'ESCVERSO 4.0'!E29</f>
        <v>0</v>
      </c>
      <c r="AK9" s="107">
        <v>8</v>
      </c>
      <c r="AL9" s="31" t="s">
        <v>83</v>
      </c>
      <c r="AM9" s="31" t="s">
        <v>41</v>
      </c>
      <c r="AN9" s="30" t="s">
        <v>19</v>
      </c>
      <c r="AO9" s="30" t="s">
        <v>5</v>
      </c>
      <c r="AP9" s="31" t="s">
        <v>7</v>
      </c>
      <c r="AQ9" s="31" t="s">
        <v>13</v>
      </c>
      <c r="AR9" s="24"/>
      <c r="AT9" s="105">
        <v>8</v>
      </c>
      <c r="AU9" s="31" t="s">
        <v>18</v>
      </c>
      <c r="AV9" s="31" t="s">
        <v>14</v>
      </c>
      <c r="AW9" s="31" t="s">
        <v>8</v>
      </c>
      <c r="AX9" s="31" t="s">
        <v>12</v>
      </c>
      <c r="AY9" s="31" t="s">
        <v>3</v>
      </c>
      <c r="AZ9" s="31" t="s">
        <v>59</v>
      </c>
      <c r="BA9" s="30" t="s">
        <v>19</v>
      </c>
      <c r="BB9" s="30" t="s">
        <v>24</v>
      </c>
      <c r="BC9" s="31" t="s">
        <v>48</v>
      </c>
      <c r="BD9" s="31" t="s">
        <v>48</v>
      </c>
      <c r="BE9" s="24">
        <v>8</v>
      </c>
      <c r="BG9" s="76">
        <v>8</v>
      </c>
      <c r="BH9" s="133">
        <f t="shared" si="1"/>
        <v>3.1737271355978875</v>
      </c>
    </row>
    <row r="10" spans="2:63" ht="15.75" x14ac:dyDescent="0.25">
      <c r="L10" s="97" t="str">
        <f>IF(C3=1,"","Exponencial (12, 9,92, 8,21…)")</f>
        <v>Exponencial (12, 9,92, 8,21…)</v>
      </c>
      <c r="M10" s="27">
        <v>9</v>
      </c>
      <c r="O10" s="76">
        <v>9</v>
      </c>
      <c r="P10" s="80">
        <v>2</v>
      </c>
      <c r="Q10" s="81">
        <v>2</v>
      </c>
      <c r="R10" s="81">
        <f t="shared" si="0"/>
        <v>17</v>
      </c>
      <c r="S10" s="81">
        <v>7</v>
      </c>
      <c r="T10" s="81">
        <v>2</v>
      </c>
      <c r="U10" s="82">
        <v>0</v>
      </c>
      <c r="V10" s="81">
        <v>2</v>
      </c>
      <c r="W10" s="81">
        <v>4</v>
      </c>
      <c r="X10" s="81">
        <v>2.62</v>
      </c>
      <c r="Y10" s="137">
        <f>'ESCVERSO 4.0'!E30</f>
        <v>0</v>
      </c>
      <c r="AK10" s="107">
        <v>9</v>
      </c>
      <c r="AL10" s="31" t="s">
        <v>21</v>
      </c>
      <c r="AM10" s="31" t="s">
        <v>32</v>
      </c>
      <c r="AN10" s="30" t="s">
        <v>20</v>
      </c>
      <c r="AO10" s="30" t="s">
        <v>21</v>
      </c>
      <c r="AP10" s="31" t="s">
        <v>48</v>
      </c>
      <c r="AQ10" s="31" t="s">
        <v>24</v>
      </c>
      <c r="AR10" s="24"/>
      <c r="AT10" s="105">
        <v>9</v>
      </c>
      <c r="AU10" s="31" t="s">
        <v>6</v>
      </c>
      <c r="AV10" s="31" t="s">
        <v>25</v>
      </c>
      <c r="AW10" s="31" t="s">
        <v>3</v>
      </c>
      <c r="AX10" s="31" t="s">
        <v>46</v>
      </c>
      <c r="AY10" s="31" t="s">
        <v>26</v>
      </c>
      <c r="AZ10" s="31" t="s">
        <v>7</v>
      </c>
      <c r="BA10" s="30" t="s">
        <v>6</v>
      </c>
      <c r="BB10" s="30" t="s">
        <v>26</v>
      </c>
      <c r="BC10" s="31" t="s">
        <v>4</v>
      </c>
      <c r="BD10" s="31" t="s">
        <v>46</v>
      </c>
      <c r="BE10" s="24">
        <v>9</v>
      </c>
      <c r="BG10" s="76">
        <v>9</v>
      </c>
      <c r="BH10" s="133">
        <f t="shared" si="1"/>
        <v>2.6245426434265768</v>
      </c>
    </row>
    <row r="11" spans="2:63" ht="16.5" thickBot="1" x14ac:dyDescent="0.3">
      <c r="L11" s="98" t="str">
        <f>IF(C3=1,"","Personalizado")</f>
        <v>Personalizado</v>
      </c>
      <c r="M11" s="28">
        <v>10</v>
      </c>
      <c r="O11" s="76">
        <v>10</v>
      </c>
      <c r="P11" s="80">
        <v>1</v>
      </c>
      <c r="Q11" s="81">
        <v>1</v>
      </c>
      <c r="R11" s="81">
        <f>IF(R10-1&lt;0,0,R10-1)</f>
        <v>16</v>
      </c>
      <c r="S11" s="81">
        <v>6</v>
      </c>
      <c r="T11" s="81">
        <v>1</v>
      </c>
      <c r="U11" s="82">
        <v>0</v>
      </c>
      <c r="V11" s="81">
        <v>2</v>
      </c>
      <c r="W11" s="81">
        <v>3</v>
      </c>
      <c r="X11" s="81">
        <v>2.17</v>
      </c>
      <c r="Y11" s="137">
        <f>'ESCVERSO 4.0'!E31</f>
        <v>0</v>
      </c>
      <c r="AK11" s="107">
        <v>10</v>
      </c>
      <c r="AL11" s="31" t="s">
        <v>59</v>
      </c>
      <c r="AM11" s="31" t="s">
        <v>7</v>
      </c>
      <c r="AN11" s="30" t="s">
        <v>46</v>
      </c>
      <c r="AO11" s="30" t="s">
        <v>22</v>
      </c>
      <c r="AP11" s="31" t="s">
        <v>21</v>
      </c>
      <c r="AQ11" s="31" t="s">
        <v>47</v>
      </c>
      <c r="AR11" s="24"/>
      <c r="AT11" s="105">
        <v>10</v>
      </c>
      <c r="AU11" s="31" t="s">
        <v>60</v>
      </c>
      <c r="AV11" s="31" t="s">
        <v>44</v>
      </c>
      <c r="AW11" s="31" t="s">
        <v>46</v>
      </c>
      <c r="AX11" s="31" t="s">
        <v>45</v>
      </c>
      <c r="AY11" s="31" t="s">
        <v>57</v>
      </c>
      <c r="AZ11" s="31" t="s">
        <v>19</v>
      </c>
      <c r="BA11" s="30" t="s">
        <v>48</v>
      </c>
      <c r="BB11" s="30" t="s">
        <v>15</v>
      </c>
      <c r="BC11" s="31" t="s">
        <v>7</v>
      </c>
      <c r="BD11" s="31" t="s">
        <v>29</v>
      </c>
      <c r="BE11" s="24">
        <v>10</v>
      </c>
      <c r="BG11" s="76">
        <v>10</v>
      </c>
      <c r="BH11" s="133">
        <f t="shared" si="1"/>
        <v>2.1703895114054652</v>
      </c>
    </row>
    <row r="12" spans="2:63" ht="15.75" x14ac:dyDescent="0.25">
      <c r="O12" s="76">
        <v>11</v>
      </c>
      <c r="P12" s="83">
        <v>0</v>
      </c>
      <c r="Q12" s="82">
        <v>0</v>
      </c>
      <c r="R12" s="81">
        <f t="shared" ref="R12:R27" si="2">IF(R11-1&lt;0,0,R11-1)</f>
        <v>15</v>
      </c>
      <c r="S12" s="81">
        <v>5</v>
      </c>
      <c r="T12" s="82">
        <v>0</v>
      </c>
      <c r="U12" s="82">
        <v>0</v>
      </c>
      <c r="V12" s="81">
        <v>1</v>
      </c>
      <c r="W12" s="81">
        <v>2</v>
      </c>
      <c r="X12" s="81">
        <v>1.79</v>
      </c>
      <c r="Y12" s="137">
        <f>'ESCVERSO 4.0'!E32</f>
        <v>0</v>
      </c>
      <c r="AK12" s="107">
        <v>11</v>
      </c>
      <c r="AL12" s="31" t="s">
        <v>25</v>
      </c>
      <c r="AM12" s="31" t="s">
        <v>22</v>
      </c>
      <c r="AN12" s="30" t="s">
        <v>41</v>
      </c>
      <c r="AO12" s="30" t="s">
        <v>23</v>
      </c>
      <c r="AP12" s="31" t="s">
        <v>25</v>
      </c>
      <c r="AQ12" s="31" t="s">
        <v>10</v>
      </c>
      <c r="AR12" s="24"/>
      <c r="AT12" s="105">
        <v>11</v>
      </c>
      <c r="AU12" s="31" t="s">
        <v>16</v>
      </c>
      <c r="AV12" s="31" t="s">
        <v>24</v>
      </c>
      <c r="AW12" s="31" t="s">
        <v>26</v>
      </c>
      <c r="AX12" s="31" t="s">
        <v>3</v>
      </c>
      <c r="AY12" s="31" t="s">
        <v>18</v>
      </c>
      <c r="AZ12" s="31" t="s">
        <v>49</v>
      </c>
      <c r="BA12" s="30" t="s">
        <v>17</v>
      </c>
      <c r="BB12" s="30" t="s">
        <v>17</v>
      </c>
      <c r="BC12" s="31" t="s">
        <v>9</v>
      </c>
      <c r="BD12" s="31" t="s">
        <v>57</v>
      </c>
      <c r="BE12" s="24">
        <v>11</v>
      </c>
      <c r="BG12" s="76">
        <v>11</v>
      </c>
      <c r="BH12" s="133">
        <f t="shared" si="1"/>
        <v>1.7948234306716206</v>
      </c>
    </row>
    <row r="13" spans="2:63" ht="15.75" x14ac:dyDescent="0.25">
      <c r="O13" s="76">
        <v>12</v>
      </c>
      <c r="P13" s="83">
        <v>0</v>
      </c>
      <c r="Q13" s="82">
        <v>0</v>
      </c>
      <c r="R13" s="81">
        <f t="shared" si="2"/>
        <v>14</v>
      </c>
      <c r="S13" s="81">
        <v>4</v>
      </c>
      <c r="T13" s="82">
        <v>0</v>
      </c>
      <c r="U13" s="82">
        <v>0</v>
      </c>
      <c r="V13" s="81">
        <v>1</v>
      </c>
      <c r="W13" s="81">
        <v>1</v>
      </c>
      <c r="X13" s="81">
        <v>1.48</v>
      </c>
      <c r="Y13" s="137">
        <f>'ESCVERSO 4.0'!E33</f>
        <v>0</v>
      </c>
      <c r="AK13" s="107">
        <v>12</v>
      </c>
      <c r="AL13" s="31" t="s">
        <v>17</v>
      </c>
      <c r="AM13" s="31" t="s">
        <v>3</v>
      </c>
      <c r="AN13" s="30" t="s">
        <v>18</v>
      </c>
      <c r="AO13" s="30" t="s">
        <v>24</v>
      </c>
      <c r="AP13" s="31" t="s">
        <v>6</v>
      </c>
      <c r="AQ13" s="31" t="s">
        <v>22</v>
      </c>
      <c r="AR13" s="24"/>
      <c r="AT13" s="105">
        <v>12</v>
      </c>
      <c r="AU13" s="31" t="s">
        <v>46</v>
      </c>
      <c r="AV13" s="31" t="s">
        <v>19</v>
      </c>
      <c r="AW13" s="31" t="s">
        <v>45</v>
      </c>
      <c r="AX13" s="31" t="s">
        <v>26</v>
      </c>
      <c r="AY13" s="31" t="s">
        <v>15</v>
      </c>
      <c r="AZ13" s="31" t="s">
        <v>30</v>
      </c>
      <c r="BA13" s="30" t="s">
        <v>23</v>
      </c>
      <c r="BB13" s="30" t="s">
        <v>8</v>
      </c>
      <c r="BC13" s="31" t="s">
        <v>18</v>
      </c>
      <c r="BD13" s="31" t="s">
        <v>49</v>
      </c>
      <c r="BE13" s="24">
        <v>12</v>
      </c>
      <c r="BG13" s="76">
        <v>12</v>
      </c>
      <c r="BH13" s="133">
        <f t="shared" si="1"/>
        <v>1.484245629809458</v>
      </c>
    </row>
    <row r="14" spans="2:63" ht="15.75" x14ac:dyDescent="0.25">
      <c r="O14" s="76">
        <v>13</v>
      </c>
      <c r="P14" s="83">
        <v>0</v>
      </c>
      <c r="Q14" s="82">
        <v>0</v>
      </c>
      <c r="R14" s="81">
        <f t="shared" si="2"/>
        <v>13</v>
      </c>
      <c r="S14" s="81">
        <v>3</v>
      </c>
      <c r="T14" s="82">
        <v>0</v>
      </c>
      <c r="U14" s="82">
        <v>0</v>
      </c>
      <c r="V14" s="81">
        <v>1</v>
      </c>
      <c r="W14" s="82">
        <v>0</v>
      </c>
      <c r="X14" s="82">
        <v>1.22</v>
      </c>
      <c r="Y14" s="137">
        <f>'ESCVERSO 4.0'!E34</f>
        <v>0</v>
      </c>
      <c r="AK14" s="107">
        <v>13</v>
      </c>
      <c r="AL14" s="31" t="s">
        <v>47</v>
      </c>
      <c r="AM14" s="30" t="s">
        <v>23</v>
      </c>
      <c r="AN14" s="30" t="s">
        <v>27</v>
      </c>
      <c r="AO14" s="30" t="s">
        <v>6</v>
      </c>
      <c r="AP14" s="31" t="s">
        <v>15</v>
      </c>
      <c r="AQ14" s="31" t="s">
        <v>21</v>
      </c>
      <c r="AR14" s="24"/>
      <c r="AT14" s="105">
        <v>13</v>
      </c>
      <c r="AU14" s="31" t="s">
        <v>25</v>
      </c>
      <c r="AV14" s="31" t="s">
        <v>15</v>
      </c>
      <c r="AW14" s="31" t="s">
        <v>49</v>
      </c>
      <c r="AX14" s="30" t="s">
        <v>23</v>
      </c>
      <c r="AY14" s="31" t="s">
        <v>61</v>
      </c>
      <c r="AZ14" s="31" t="s">
        <v>8</v>
      </c>
      <c r="BA14" s="30" t="s">
        <v>27</v>
      </c>
      <c r="BB14" s="30" t="s">
        <v>10</v>
      </c>
      <c r="BC14" s="31" t="s">
        <v>13</v>
      </c>
      <c r="BD14" s="31" t="s">
        <v>61</v>
      </c>
      <c r="BE14" s="24">
        <v>13</v>
      </c>
      <c r="BG14" s="76">
        <v>13</v>
      </c>
      <c r="BH14" s="133">
        <f t="shared" si="1"/>
        <v>1.2274104805864492</v>
      </c>
    </row>
    <row r="15" spans="2:63" ht="15.75" x14ac:dyDescent="0.25">
      <c r="O15" s="76">
        <v>14</v>
      </c>
      <c r="P15" s="83">
        <v>0</v>
      </c>
      <c r="Q15" s="82">
        <v>0</v>
      </c>
      <c r="R15" s="81">
        <f t="shared" si="2"/>
        <v>12</v>
      </c>
      <c r="S15" s="81">
        <v>2</v>
      </c>
      <c r="T15" s="82">
        <v>0</v>
      </c>
      <c r="U15" s="82">
        <v>0</v>
      </c>
      <c r="V15" s="81">
        <v>1</v>
      </c>
      <c r="W15" s="82">
        <v>0</v>
      </c>
      <c r="X15" s="82">
        <v>1</v>
      </c>
      <c r="Y15" s="137">
        <f>'ESCVERSO 4.0'!E35</f>
        <v>0</v>
      </c>
      <c r="AK15" s="107">
        <v>14</v>
      </c>
      <c r="AL15" s="31" t="s">
        <v>4</v>
      </c>
      <c r="AM15" s="31" t="s">
        <v>16</v>
      </c>
      <c r="AN15" s="30" t="s">
        <v>6</v>
      </c>
      <c r="AO15" s="30" t="s">
        <v>25</v>
      </c>
      <c r="AP15" s="31" t="s">
        <v>10</v>
      </c>
      <c r="AQ15" s="31" t="s">
        <v>23</v>
      </c>
      <c r="AR15" s="24"/>
      <c r="AT15" s="105">
        <v>14</v>
      </c>
      <c r="AU15" s="31" t="s">
        <v>8</v>
      </c>
      <c r="AV15" s="31" t="s">
        <v>9</v>
      </c>
      <c r="AW15" s="31" t="s">
        <v>27</v>
      </c>
      <c r="AX15" s="31" t="s">
        <v>5</v>
      </c>
      <c r="AY15" s="31" t="s">
        <v>47</v>
      </c>
      <c r="AZ15" s="31" t="s">
        <v>24</v>
      </c>
      <c r="BA15" s="30" t="s">
        <v>18</v>
      </c>
      <c r="BB15" s="30" t="s">
        <v>4</v>
      </c>
      <c r="BC15" s="31" t="s">
        <v>59</v>
      </c>
      <c r="BD15" s="31" t="s">
        <v>24</v>
      </c>
      <c r="BE15" s="24">
        <v>14</v>
      </c>
      <c r="BG15" s="76">
        <v>14</v>
      </c>
      <c r="BH15" s="133">
        <f t="shared" si="1"/>
        <v>1.0150183080187762</v>
      </c>
    </row>
    <row r="16" spans="2:63" ht="15.75" x14ac:dyDescent="0.25">
      <c r="O16" s="76">
        <v>15</v>
      </c>
      <c r="P16" s="83">
        <v>0</v>
      </c>
      <c r="Q16" s="82">
        <v>0</v>
      </c>
      <c r="R16" s="81">
        <f t="shared" si="2"/>
        <v>11</v>
      </c>
      <c r="S16" s="81">
        <v>1</v>
      </c>
      <c r="T16" s="82">
        <v>0</v>
      </c>
      <c r="U16" s="82">
        <v>0</v>
      </c>
      <c r="V16" s="81">
        <v>1</v>
      </c>
      <c r="W16" s="82">
        <v>0</v>
      </c>
      <c r="X16" s="82">
        <v>0.83</v>
      </c>
      <c r="Y16" s="137">
        <f>'ESCVERSO 4.0'!E36</f>
        <v>0</v>
      </c>
      <c r="AK16" s="107">
        <v>15</v>
      </c>
      <c r="AL16" s="31" t="s">
        <v>48</v>
      </c>
      <c r="AM16" s="31" t="s">
        <v>46</v>
      </c>
      <c r="AN16" s="30" t="s">
        <v>47</v>
      </c>
      <c r="AO16" s="30" t="s">
        <v>7</v>
      </c>
      <c r="AP16" s="31" t="s">
        <v>47</v>
      </c>
      <c r="AQ16" s="31" t="s">
        <v>28</v>
      </c>
      <c r="AR16" s="24"/>
      <c r="AT16" s="105">
        <v>15</v>
      </c>
      <c r="AU16" s="31" t="s">
        <v>59</v>
      </c>
      <c r="AV16" s="31" t="s">
        <v>41</v>
      </c>
      <c r="AW16" s="31" t="s">
        <v>30</v>
      </c>
      <c r="AX16" s="31" t="s">
        <v>48</v>
      </c>
      <c r="AY16" s="31" t="s">
        <v>11</v>
      </c>
      <c r="AZ16" s="31" t="s">
        <v>28</v>
      </c>
      <c r="BA16" s="30" t="s">
        <v>32</v>
      </c>
      <c r="BB16" s="30" t="s">
        <v>30</v>
      </c>
      <c r="BC16" s="31" t="s">
        <v>49</v>
      </c>
      <c r="BD16" s="31" t="s">
        <v>60</v>
      </c>
      <c r="BE16" s="24">
        <v>15</v>
      </c>
      <c r="BG16" s="76">
        <v>15</v>
      </c>
      <c r="BH16" s="133">
        <f t="shared" si="1"/>
        <v>0.83937866093586422</v>
      </c>
    </row>
    <row r="17" spans="15:60" ht="15.75" x14ac:dyDescent="0.25">
      <c r="O17" s="76">
        <v>16</v>
      </c>
      <c r="P17" s="83">
        <v>0</v>
      </c>
      <c r="Q17" s="82">
        <v>0</v>
      </c>
      <c r="R17" s="81">
        <f t="shared" si="2"/>
        <v>10</v>
      </c>
      <c r="S17" s="82">
        <v>0</v>
      </c>
      <c r="T17" s="82">
        <v>0</v>
      </c>
      <c r="U17" s="82">
        <v>0</v>
      </c>
      <c r="V17" s="82">
        <v>0</v>
      </c>
      <c r="W17" s="82">
        <v>0</v>
      </c>
      <c r="X17" s="82">
        <v>0.68</v>
      </c>
      <c r="Y17" s="137">
        <f>'ESCVERSO 4.0'!E37</f>
        <v>0</v>
      </c>
      <c r="AK17" s="107">
        <v>16</v>
      </c>
      <c r="AL17" s="31" t="s">
        <v>32</v>
      </c>
      <c r="AM17" s="31" t="s">
        <v>6</v>
      </c>
      <c r="AN17" s="30" t="s">
        <v>29</v>
      </c>
      <c r="AO17" s="30" t="s">
        <v>26</v>
      </c>
      <c r="AP17" s="31" t="s">
        <v>13</v>
      </c>
      <c r="AQ17" s="31" t="s">
        <v>20</v>
      </c>
      <c r="AR17" s="24"/>
      <c r="AT17" s="105">
        <v>16</v>
      </c>
      <c r="AU17" s="31" t="s">
        <v>23</v>
      </c>
      <c r="AV17" s="31" t="s">
        <v>13</v>
      </c>
      <c r="AW17" s="31" t="s">
        <v>11</v>
      </c>
      <c r="AX17" s="31" t="s">
        <v>58</v>
      </c>
      <c r="AY17" s="31" t="s">
        <v>44</v>
      </c>
      <c r="AZ17" s="31" t="s">
        <v>13</v>
      </c>
      <c r="BA17" s="30" t="s">
        <v>10</v>
      </c>
      <c r="BB17" s="30" t="s">
        <v>20</v>
      </c>
      <c r="BC17" s="31" t="s">
        <v>3</v>
      </c>
      <c r="BD17" s="31" t="s">
        <v>44</v>
      </c>
      <c r="BE17" s="24">
        <v>16</v>
      </c>
      <c r="BG17" s="76">
        <v>16</v>
      </c>
      <c r="BH17" s="133">
        <f t="shared" si="1"/>
        <v>0.69413185049806148</v>
      </c>
    </row>
    <row r="18" spans="15:60" ht="15.75" x14ac:dyDescent="0.25">
      <c r="O18" s="76">
        <v>17</v>
      </c>
      <c r="P18" s="83">
        <v>0</v>
      </c>
      <c r="Q18" s="82">
        <v>0</v>
      </c>
      <c r="R18" s="81">
        <f t="shared" si="2"/>
        <v>9</v>
      </c>
      <c r="S18" s="82">
        <v>0</v>
      </c>
      <c r="T18" s="82">
        <v>0</v>
      </c>
      <c r="U18" s="82">
        <v>0</v>
      </c>
      <c r="V18" s="82">
        <v>0</v>
      </c>
      <c r="W18" s="82">
        <v>0</v>
      </c>
      <c r="X18" s="82">
        <v>0.56000000000000005</v>
      </c>
      <c r="Y18" s="137">
        <f>'ESCVERSO 4.0'!E38</f>
        <v>0</v>
      </c>
      <c r="AK18" s="107">
        <v>17</v>
      </c>
      <c r="AL18" s="31" t="s">
        <v>60</v>
      </c>
      <c r="AM18" s="31" t="s">
        <v>57</v>
      </c>
      <c r="AN18" s="30" t="s">
        <v>48</v>
      </c>
      <c r="AO18" s="30" t="s">
        <v>27</v>
      </c>
      <c r="AP18" s="31" t="s">
        <v>22</v>
      </c>
      <c r="AQ18" s="31" t="s">
        <v>59</v>
      </c>
      <c r="AR18" s="24"/>
      <c r="AT18" s="105">
        <v>17</v>
      </c>
      <c r="AU18" s="31" t="s">
        <v>3</v>
      </c>
      <c r="AV18" s="31" t="s">
        <v>57</v>
      </c>
      <c r="AW18" s="31" t="s">
        <v>10</v>
      </c>
      <c r="AX18" s="31" t="s">
        <v>31</v>
      </c>
      <c r="AY18" s="31" t="s">
        <v>27</v>
      </c>
      <c r="AZ18" s="31" t="s">
        <v>14</v>
      </c>
      <c r="BA18" s="30" t="s">
        <v>44</v>
      </c>
      <c r="BB18" s="30" t="s">
        <v>18</v>
      </c>
      <c r="BC18" s="31" t="s">
        <v>11</v>
      </c>
      <c r="BD18" s="31" t="s">
        <v>32</v>
      </c>
      <c r="BE18" s="24">
        <v>17</v>
      </c>
      <c r="BG18" s="76">
        <v>17</v>
      </c>
      <c r="BH18" s="133">
        <f t="shared" si="1"/>
        <v>0.57401867393038042</v>
      </c>
    </row>
    <row r="19" spans="15:60" ht="15.75" x14ac:dyDescent="0.25">
      <c r="O19" s="76">
        <v>18</v>
      </c>
      <c r="P19" s="83">
        <v>0</v>
      </c>
      <c r="Q19" s="82">
        <v>0</v>
      </c>
      <c r="R19" s="81">
        <f t="shared" si="2"/>
        <v>8</v>
      </c>
      <c r="S19" s="82">
        <v>0</v>
      </c>
      <c r="T19" s="82">
        <v>0</v>
      </c>
      <c r="U19" s="82">
        <v>0</v>
      </c>
      <c r="V19" s="82">
        <v>0</v>
      </c>
      <c r="W19" s="82">
        <v>0</v>
      </c>
      <c r="X19" s="82">
        <v>0.45</v>
      </c>
      <c r="Y19" s="137">
        <f>'ESCVERSO 4.0'!E39</f>
        <v>0</v>
      </c>
      <c r="AK19" s="107">
        <v>18</v>
      </c>
      <c r="AL19" s="31" t="s">
        <v>12</v>
      </c>
      <c r="AM19" s="31" t="s">
        <v>5</v>
      </c>
      <c r="AN19" s="30" t="s">
        <v>32</v>
      </c>
      <c r="AO19" s="30" t="s">
        <v>28</v>
      </c>
      <c r="AP19" s="31" t="s">
        <v>24</v>
      </c>
      <c r="AQ19" s="31" t="s">
        <v>57</v>
      </c>
      <c r="AR19" s="24"/>
      <c r="AT19" s="105">
        <v>18</v>
      </c>
      <c r="AU19" s="31" t="s">
        <v>7</v>
      </c>
      <c r="AV19" s="31"/>
      <c r="AW19" s="31" t="s">
        <v>58</v>
      </c>
      <c r="AX19" s="31" t="s">
        <v>17</v>
      </c>
      <c r="AY19" s="31" t="s">
        <v>83</v>
      </c>
      <c r="AZ19" s="31" t="s">
        <v>9</v>
      </c>
      <c r="BA19" s="30" t="s">
        <v>11</v>
      </c>
      <c r="BB19" s="30" t="s">
        <v>7</v>
      </c>
      <c r="BC19" s="31" t="s">
        <v>26</v>
      </c>
      <c r="BD19" s="31" t="s">
        <v>22</v>
      </c>
      <c r="BE19" s="24">
        <v>18</v>
      </c>
      <c r="BG19" s="76">
        <v>18</v>
      </c>
      <c r="BH19" s="133">
        <f t="shared" si="1"/>
        <v>0.47468998546078467</v>
      </c>
    </row>
    <row r="20" spans="15:60" ht="15.75" x14ac:dyDescent="0.25">
      <c r="O20" s="76">
        <v>19</v>
      </c>
      <c r="P20" s="83">
        <v>0</v>
      </c>
      <c r="Q20" s="82">
        <v>0</v>
      </c>
      <c r="R20" s="81">
        <f t="shared" si="2"/>
        <v>7</v>
      </c>
      <c r="S20" s="82">
        <v>0</v>
      </c>
      <c r="T20" s="82">
        <v>0</v>
      </c>
      <c r="U20" s="82">
        <v>0</v>
      </c>
      <c r="V20" s="82">
        <v>0</v>
      </c>
      <c r="W20" s="82">
        <v>0</v>
      </c>
      <c r="X20" s="82">
        <v>0.37</v>
      </c>
      <c r="Y20" s="137">
        <f>'ESCVERSO 4.0'!E40</f>
        <v>0</v>
      </c>
      <c r="AK20" s="107">
        <v>19</v>
      </c>
      <c r="AL20" s="31" t="s">
        <v>44</v>
      </c>
      <c r="AM20" s="30" t="s">
        <v>45</v>
      </c>
      <c r="AN20" s="30" t="s">
        <v>25</v>
      </c>
      <c r="AO20" s="30" t="s">
        <v>29</v>
      </c>
      <c r="AP20" s="31" t="s">
        <v>30</v>
      </c>
      <c r="AQ20" s="31" t="s">
        <v>29</v>
      </c>
      <c r="AR20" s="24"/>
      <c r="AT20" s="105">
        <v>19</v>
      </c>
      <c r="AU20" s="31" t="s">
        <v>14</v>
      </c>
      <c r="AV20" s="31"/>
      <c r="AW20" s="31"/>
      <c r="AX20" s="31" t="s">
        <v>7</v>
      </c>
      <c r="AY20" s="31" t="s">
        <v>60</v>
      </c>
      <c r="AZ20" s="31"/>
      <c r="BA20" s="30" t="s">
        <v>47</v>
      </c>
      <c r="BB20" s="30" t="s">
        <v>19</v>
      </c>
      <c r="BC20" s="31" t="s">
        <v>47</v>
      </c>
      <c r="BD20" s="31" t="s">
        <v>13</v>
      </c>
      <c r="BE20" s="24">
        <v>19</v>
      </c>
      <c r="BG20" s="76">
        <v>19</v>
      </c>
      <c r="BH20" s="133">
        <f t="shared" si="1"/>
        <v>0.39254921926823783</v>
      </c>
    </row>
    <row r="21" spans="15:60" ht="15.75" x14ac:dyDescent="0.25">
      <c r="O21" s="76">
        <v>20</v>
      </c>
      <c r="P21" s="83">
        <v>0</v>
      </c>
      <c r="Q21" s="82">
        <v>0</v>
      </c>
      <c r="R21" s="81">
        <f t="shared" si="2"/>
        <v>6</v>
      </c>
      <c r="S21" s="82">
        <v>0</v>
      </c>
      <c r="T21" s="82">
        <v>0</v>
      </c>
      <c r="U21" s="82">
        <v>0</v>
      </c>
      <c r="V21" s="82">
        <v>0</v>
      </c>
      <c r="W21" s="82">
        <v>0</v>
      </c>
      <c r="X21" s="82">
        <v>0.28999999999999998</v>
      </c>
      <c r="Y21" s="137">
        <f>'ESCVERSO 4.0'!E41</f>
        <v>0</v>
      </c>
      <c r="AK21" s="107">
        <v>20</v>
      </c>
      <c r="AL21" s="31" t="s">
        <v>18</v>
      </c>
      <c r="AM21" s="30" t="s">
        <v>21</v>
      </c>
      <c r="AN21" s="30" t="s">
        <v>49</v>
      </c>
      <c r="AO21" s="30" t="s">
        <v>30</v>
      </c>
      <c r="AP21" s="31" t="s">
        <v>49</v>
      </c>
      <c r="AQ21" s="31" t="s">
        <v>61</v>
      </c>
      <c r="AR21" s="24"/>
      <c r="AT21" s="105">
        <v>20</v>
      </c>
      <c r="AU21" s="31" t="s">
        <v>12</v>
      </c>
      <c r="AV21" s="31"/>
      <c r="AW21" s="31"/>
      <c r="AX21" s="30" t="s">
        <v>6</v>
      </c>
      <c r="AY21" s="30"/>
      <c r="AZ21" s="30"/>
      <c r="BA21" s="30" t="s">
        <v>46</v>
      </c>
      <c r="BB21" s="30" t="s">
        <v>9</v>
      </c>
      <c r="BC21" s="31" t="s">
        <v>19</v>
      </c>
      <c r="BD21" s="31" t="s">
        <v>47</v>
      </c>
      <c r="BE21" s="24">
        <v>20</v>
      </c>
      <c r="BG21" s="76">
        <v>20</v>
      </c>
      <c r="BH21" s="133">
        <f t="shared" si="1"/>
        <v>0.32462216239620501</v>
      </c>
    </row>
    <row r="22" spans="15:60" ht="15.75" x14ac:dyDescent="0.25">
      <c r="O22" s="76">
        <v>21</v>
      </c>
      <c r="P22" s="83">
        <v>0</v>
      </c>
      <c r="Q22" s="82">
        <v>0</v>
      </c>
      <c r="R22" s="81">
        <f t="shared" si="2"/>
        <v>5</v>
      </c>
      <c r="S22" s="82">
        <v>0</v>
      </c>
      <c r="T22" s="82">
        <v>0</v>
      </c>
      <c r="U22" s="82">
        <v>0</v>
      </c>
      <c r="V22" s="82">
        <v>0</v>
      </c>
      <c r="W22" s="82">
        <v>0</v>
      </c>
      <c r="X22" s="82">
        <v>0.23</v>
      </c>
      <c r="Y22" s="137">
        <f>'ESCVERSO 4.0'!E42</f>
        <v>0</v>
      </c>
      <c r="AK22" s="107">
        <v>21</v>
      </c>
      <c r="AL22" s="31" t="s">
        <v>23</v>
      </c>
      <c r="AM22" s="30" t="s">
        <v>19</v>
      </c>
      <c r="AN22" s="30" t="s">
        <v>22</v>
      </c>
      <c r="AO22" s="30" t="s">
        <v>31</v>
      </c>
      <c r="AP22" s="31" t="s">
        <v>29</v>
      </c>
      <c r="AQ22" s="31" t="s">
        <v>19</v>
      </c>
      <c r="AR22" s="24"/>
      <c r="AT22" s="105">
        <v>21</v>
      </c>
      <c r="AU22" s="31" t="s">
        <v>47</v>
      </c>
      <c r="AV22" s="31"/>
      <c r="AW22" s="31"/>
      <c r="AX22" s="30" t="s">
        <v>19</v>
      </c>
      <c r="AY22" s="30"/>
      <c r="AZ22" s="30"/>
      <c r="BA22" s="30" t="s">
        <v>25</v>
      </c>
      <c r="BB22" s="30" t="s">
        <v>25</v>
      </c>
      <c r="BC22" s="31" t="s">
        <v>29</v>
      </c>
      <c r="BD22" s="31" t="s">
        <v>20</v>
      </c>
      <c r="BE22" s="24">
        <v>21</v>
      </c>
      <c r="BG22" s="76">
        <v>21</v>
      </c>
      <c r="BH22" s="133">
        <f t="shared" si="1"/>
        <v>0.26844926227398724</v>
      </c>
    </row>
    <row r="23" spans="15:60" ht="15.75" x14ac:dyDescent="0.25">
      <c r="O23" s="76">
        <v>22</v>
      </c>
      <c r="P23" s="83">
        <v>0</v>
      </c>
      <c r="Q23" s="82">
        <v>0</v>
      </c>
      <c r="R23" s="81">
        <f t="shared" si="2"/>
        <v>4</v>
      </c>
      <c r="S23" s="82">
        <v>0</v>
      </c>
      <c r="T23" s="82">
        <v>0</v>
      </c>
      <c r="U23" s="82">
        <v>0</v>
      </c>
      <c r="V23" s="82">
        <v>0</v>
      </c>
      <c r="W23" s="82">
        <v>0</v>
      </c>
      <c r="X23" s="82">
        <v>0.17</v>
      </c>
      <c r="Y23" s="137">
        <f>'ESCVERSO 4.0'!E43</f>
        <v>0</v>
      </c>
      <c r="AK23" s="107">
        <v>22</v>
      </c>
      <c r="AL23" s="31" t="s">
        <v>20</v>
      </c>
      <c r="AM23" s="30" t="s">
        <v>4</v>
      </c>
      <c r="AN23" s="30" t="s">
        <v>31</v>
      </c>
      <c r="AO23" s="30" t="s">
        <v>8</v>
      </c>
      <c r="AP23" s="31" t="s">
        <v>19</v>
      </c>
      <c r="AQ23" s="31" t="s">
        <v>8</v>
      </c>
      <c r="AR23" s="24"/>
      <c r="AT23" s="105">
        <v>22</v>
      </c>
      <c r="AU23" s="31" t="s">
        <v>29</v>
      </c>
      <c r="AV23" s="31"/>
      <c r="AW23" s="31"/>
      <c r="AX23" s="30" t="s">
        <v>59</v>
      </c>
      <c r="AY23" s="30"/>
      <c r="AZ23" s="30"/>
      <c r="BA23" s="30" t="s">
        <v>24</v>
      </c>
      <c r="BB23" s="30" t="s">
        <v>29</v>
      </c>
      <c r="BC23" s="31" t="s">
        <v>25</v>
      </c>
      <c r="BD23" s="31" t="s">
        <v>18</v>
      </c>
      <c r="BE23" s="24">
        <v>22</v>
      </c>
      <c r="BG23" s="76">
        <v>22</v>
      </c>
      <c r="BH23" s="133">
        <f t="shared" si="1"/>
        <v>0.22199656943783092</v>
      </c>
    </row>
    <row r="24" spans="15:60" ht="15.75" x14ac:dyDescent="0.25">
      <c r="O24" s="76">
        <v>23</v>
      </c>
      <c r="P24" s="83">
        <v>0</v>
      </c>
      <c r="Q24" s="82">
        <v>0</v>
      </c>
      <c r="R24" s="81">
        <f t="shared" si="2"/>
        <v>3</v>
      </c>
      <c r="S24" s="82">
        <v>0</v>
      </c>
      <c r="T24" s="82">
        <v>0</v>
      </c>
      <c r="U24" s="82">
        <v>0</v>
      </c>
      <c r="V24" s="82">
        <v>0</v>
      </c>
      <c r="W24" s="82">
        <v>0</v>
      </c>
      <c r="X24" s="82">
        <v>0.12</v>
      </c>
      <c r="Y24" s="137">
        <f>'ESCVERSO 4.0'!E44</f>
        <v>0</v>
      </c>
      <c r="AK24" s="107">
        <v>23</v>
      </c>
      <c r="AL24" s="31" t="s">
        <v>7</v>
      </c>
      <c r="AM24" s="30" t="s">
        <v>17</v>
      </c>
      <c r="AN24" s="30" t="s">
        <v>15</v>
      </c>
      <c r="AO24" s="30" t="s">
        <v>9</v>
      </c>
      <c r="AP24" s="31" t="s">
        <v>9</v>
      </c>
      <c r="AQ24" s="31" t="s">
        <v>46</v>
      </c>
      <c r="AR24" s="24"/>
      <c r="AT24" s="105">
        <v>23</v>
      </c>
      <c r="AU24" s="31" t="s">
        <v>4</v>
      </c>
      <c r="AV24" s="31"/>
      <c r="AW24" s="31"/>
      <c r="AX24" s="30" t="s">
        <v>29</v>
      </c>
      <c r="AY24" s="30"/>
      <c r="AZ24" s="30"/>
      <c r="BA24" s="30" t="s">
        <v>4</v>
      </c>
      <c r="BB24" s="30" t="s">
        <v>27</v>
      </c>
      <c r="BC24" s="31" t="s">
        <v>24</v>
      </c>
      <c r="BD24" s="31" t="s">
        <v>8</v>
      </c>
      <c r="BE24" s="24">
        <v>23</v>
      </c>
      <c r="BG24" s="76">
        <v>23</v>
      </c>
      <c r="BH24" s="133">
        <f t="shared" si="1"/>
        <v>0.18358209080070623</v>
      </c>
    </row>
    <row r="25" spans="15:60" ht="15.75" x14ac:dyDescent="0.25">
      <c r="O25" s="76">
        <v>24</v>
      </c>
      <c r="P25" s="83">
        <v>0</v>
      </c>
      <c r="Q25" s="82">
        <v>0</v>
      </c>
      <c r="R25" s="81">
        <f t="shared" si="2"/>
        <v>2</v>
      </c>
      <c r="S25" s="82">
        <v>0</v>
      </c>
      <c r="T25" s="82">
        <v>0</v>
      </c>
      <c r="U25" s="82">
        <v>0</v>
      </c>
      <c r="V25" s="82">
        <v>0</v>
      </c>
      <c r="W25" s="82">
        <v>0</v>
      </c>
      <c r="X25" s="82">
        <v>0.08</v>
      </c>
      <c r="Y25" s="137">
        <f>'ESCVERSO 4.0'!E45</f>
        <v>0</v>
      </c>
      <c r="AK25" s="107">
        <v>24</v>
      </c>
      <c r="AL25" s="31" t="s">
        <v>61</v>
      </c>
      <c r="AM25" s="30" t="s">
        <v>58</v>
      </c>
      <c r="AN25" s="30" t="s">
        <v>21</v>
      </c>
      <c r="AO25" s="30" t="s">
        <v>10</v>
      </c>
      <c r="AP25" s="31" t="s">
        <v>18</v>
      </c>
      <c r="AQ25" s="31" t="s">
        <v>17</v>
      </c>
      <c r="AR25" s="24"/>
      <c r="AT25" s="105">
        <v>24</v>
      </c>
      <c r="AU25" s="31" t="s">
        <v>44</v>
      </c>
      <c r="AV25" s="31"/>
      <c r="AW25" s="31"/>
      <c r="AX25" s="30" t="s">
        <v>32</v>
      </c>
      <c r="AY25" s="30"/>
      <c r="AZ25" s="30"/>
      <c r="BA25" s="30" t="s">
        <v>31</v>
      </c>
      <c r="BB25" s="30" t="s">
        <v>32</v>
      </c>
      <c r="BC25" s="31" t="s">
        <v>32</v>
      </c>
      <c r="BD25" s="31" t="s">
        <v>14</v>
      </c>
      <c r="BE25" s="24">
        <v>24</v>
      </c>
      <c r="BG25" s="76">
        <v>24</v>
      </c>
      <c r="BH25" s="133">
        <f t="shared" si="1"/>
        <v>0.15181488681606367</v>
      </c>
    </row>
    <row r="26" spans="15:60" ht="15.75" x14ac:dyDescent="0.25">
      <c r="O26" s="76">
        <v>25</v>
      </c>
      <c r="P26" s="83">
        <v>0</v>
      </c>
      <c r="Q26" s="82">
        <v>0</v>
      </c>
      <c r="R26" s="81">
        <f t="shared" si="2"/>
        <v>1</v>
      </c>
      <c r="S26" s="82">
        <v>0</v>
      </c>
      <c r="T26" s="82">
        <v>0</v>
      </c>
      <c r="U26" s="82">
        <v>0</v>
      </c>
      <c r="V26" s="82">
        <v>0</v>
      </c>
      <c r="W26" s="82">
        <v>0</v>
      </c>
      <c r="X26" s="82">
        <v>0.04</v>
      </c>
      <c r="Y26" s="137">
        <f>'ESCVERSO 4.0'!E46</f>
        <v>0</v>
      </c>
      <c r="AK26" s="107">
        <v>25</v>
      </c>
      <c r="AL26" s="31" t="s">
        <v>6</v>
      </c>
      <c r="AM26" s="30" t="s">
        <v>25</v>
      </c>
      <c r="AN26" s="30" t="s">
        <v>5</v>
      </c>
      <c r="AO26" s="30" t="s">
        <v>32</v>
      </c>
      <c r="AP26" s="31" t="s">
        <v>28</v>
      </c>
      <c r="AQ26" s="31" t="s">
        <v>14</v>
      </c>
      <c r="AR26" s="24"/>
      <c r="AT26" s="105">
        <v>25</v>
      </c>
      <c r="AU26" s="31" t="s">
        <v>22</v>
      </c>
      <c r="AV26" s="31"/>
      <c r="AW26" s="31"/>
      <c r="AX26" s="30" t="s">
        <v>57</v>
      </c>
      <c r="AY26" s="30"/>
      <c r="AZ26" s="30"/>
      <c r="BA26" s="30" t="s">
        <v>22</v>
      </c>
      <c r="BB26" s="30" t="s">
        <v>16</v>
      </c>
      <c r="BC26" s="31" t="s">
        <v>23</v>
      </c>
      <c r="BD26" s="31" t="s">
        <v>59</v>
      </c>
      <c r="BE26" s="24">
        <v>25</v>
      </c>
      <c r="BG26" s="76">
        <v>25</v>
      </c>
      <c r="BH26" s="133">
        <f t="shared" si="1"/>
        <v>0.12554470732112155</v>
      </c>
    </row>
    <row r="27" spans="15:60" ht="15.75" x14ac:dyDescent="0.25">
      <c r="O27" s="76">
        <v>26</v>
      </c>
      <c r="P27" s="83">
        <v>0</v>
      </c>
      <c r="Q27" s="82">
        <v>0</v>
      </c>
      <c r="R27" s="81">
        <f t="shared" si="2"/>
        <v>0</v>
      </c>
      <c r="S27" s="82">
        <v>0</v>
      </c>
      <c r="T27" s="82">
        <v>0</v>
      </c>
      <c r="U27" s="82">
        <v>0</v>
      </c>
      <c r="V27" s="82">
        <v>0</v>
      </c>
      <c r="W27" s="82">
        <v>0</v>
      </c>
      <c r="X27" s="82">
        <v>0</v>
      </c>
      <c r="Y27" s="137">
        <f>'ESCVERSO 4.0'!E47</f>
        <v>0</v>
      </c>
      <c r="AK27" s="107">
        <v>26</v>
      </c>
      <c r="AL27" s="31" t="s">
        <v>29</v>
      </c>
      <c r="AM27" s="30" t="s">
        <v>20</v>
      </c>
      <c r="AN27" s="30" t="s">
        <v>23</v>
      </c>
      <c r="AO27" s="30" t="s">
        <v>11</v>
      </c>
      <c r="AP27" s="31" t="s">
        <v>3</v>
      </c>
      <c r="AQ27" s="31" t="s">
        <v>32</v>
      </c>
      <c r="AR27" s="24"/>
      <c r="AT27" s="105">
        <v>26</v>
      </c>
      <c r="AU27" s="31" t="s">
        <v>32</v>
      </c>
      <c r="AV27" s="31"/>
      <c r="AW27" s="31"/>
      <c r="AX27" s="30" t="s">
        <v>41</v>
      </c>
      <c r="AY27" s="30"/>
      <c r="AZ27" s="30"/>
      <c r="BA27" s="30" t="s">
        <v>29</v>
      </c>
      <c r="BB27" s="30" t="s">
        <v>22</v>
      </c>
      <c r="BC27" s="31" t="s">
        <v>10</v>
      </c>
      <c r="BD27" s="31" t="s">
        <v>23</v>
      </c>
      <c r="BE27" s="24">
        <v>26</v>
      </c>
      <c r="BG27" s="76">
        <v>26</v>
      </c>
      <c r="BH27" s="133">
        <f t="shared" si="1"/>
        <v>0.10382034243744762</v>
      </c>
    </row>
    <row r="28" spans="15:60" ht="16.5" thickBot="1" x14ac:dyDescent="0.3">
      <c r="O28" s="77">
        <v>27</v>
      </c>
      <c r="P28" s="84">
        <v>0</v>
      </c>
      <c r="Q28" s="85">
        <v>0</v>
      </c>
      <c r="R28" s="134">
        <f>IF(R27-1&lt;0,0,R27-1)</f>
        <v>0</v>
      </c>
      <c r="S28" s="85">
        <v>0</v>
      </c>
      <c r="T28" s="85">
        <v>0</v>
      </c>
      <c r="U28" s="85">
        <v>0</v>
      </c>
      <c r="V28" s="85">
        <v>0</v>
      </c>
      <c r="W28" s="85">
        <v>0</v>
      </c>
      <c r="X28" s="85">
        <v>0</v>
      </c>
      <c r="Y28" s="138">
        <f>'ESCVERSO 4.0'!E48</f>
        <v>0</v>
      </c>
      <c r="AK28" s="108">
        <v>27</v>
      </c>
      <c r="AL28" s="32"/>
      <c r="AM28" s="32"/>
      <c r="AN28" s="32"/>
      <c r="AO28" s="32"/>
      <c r="AP28" s="32" t="s">
        <v>20</v>
      </c>
      <c r="AQ28" s="32"/>
      <c r="AR28" s="25"/>
      <c r="AT28" s="106">
        <v>27</v>
      </c>
      <c r="AU28" s="32"/>
      <c r="AV28" s="32"/>
      <c r="AW28" s="32"/>
      <c r="AX28" s="32"/>
      <c r="AY28" s="32"/>
      <c r="AZ28" s="32"/>
      <c r="BA28" s="32"/>
      <c r="BB28" s="32"/>
      <c r="BC28" s="32" t="s">
        <v>22</v>
      </c>
      <c r="BD28" s="32"/>
      <c r="BE28" s="25"/>
      <c r="BG28" s="77">
        <v>27</v>
      </c>
      <c r="BH28" s="177">
        <f t="shared" si="1"/>
        <v>8.5855180467774947E-2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88C31-733D-4CF9-8AB0-6E5D9F361DC1}">
  <sheetPr codeName="Hoja4"/>
  <dimension ref="A1:S28"/>
  <sheetViews>
    <sheetView workbookViewId="0"/>
  </sheetViews>
  <sheetFormatPr baseColWidth="10" defaultRowHeight="15" x14ac:dyDescent="0.25"/>
  <sheetData>
    <row r="1" spans="1:19" x14ac:dyDescent="0.25">
      <c r="A1">
        <v>1</v>
      </c>
      <c r="B1">
        <v>2</v>
      </c>
      <c r="C1">
        <v>3</v>
      </c>
      <c r="D1">
        <v>4</v>
      </c>
      <c r="E1">
        <v>5</v>
      </c>
      <c r="F1">
        <v>6</v>
      </c>
      <c r="G1">
        <v>7</v>
      </c>
      <c r="H1">
        <v>8</v>
      </c>
      <c r="I1">
        <v>9</v>
      </c>
      <c r="J1">
        <v>10</v>
      </c>
      <c r="K1">
        <v>11</v>
      </c>
      <c r="L1">
        <v>12</v>
      </c>
      <c r="M1">
        <v>13</v>
      </c>
      <c r="N1">
        <v>14</v>
      </c>
      <c r="O1">
        <v>15</v>
      </c>
      <c r="P1">
        <v>16</v>
      </c>
      <c r="Q1">
        <v>17</v>
      </c>
      <c r="R1">
        <v>18</v>
      </c>
      <c r="S1">
        <v>19</v>
      </c>
    </row>
    <row r="2" spans="1:19" x14ac:dyDescent="0.25">
      <c r="A2">
        <v>1</v>
      </c>
      <c r="B2" t="str">
        <f>'2019 FINAL'!ABX3</f>
        <v>Países Bajos</v>
      </c>
      <c r="C2">
        <f>ROUND('2019 FINAL'!ABW3,0)</f>
        <v>498</v>
      </c>
      <c r="D2">
        <f>VLOOKUP(B2,'Tablas auxiliares'!$AU$2:$BE$27,11,FALSE)-A2</f>
        <v>0</v>
      </c>
      <c r="E2" t="str">
        <f>'2019 SF1'!NJ3</f>
        <v>Australia</v>
      </c>
      <c r="F2">
        <f>ROUND('2019 SF1'!NI3,0)</f>
        <v>261</v>
      </c>
      <c r="G2">
        <f>VLOOKUP(E2,'Tablas auxiliares'!$AV$2:$BE$27,10,FALSE)-A2</f>
        <v>0</v>
      </c>
      <c r="H2" t="str">
        <f>'2019 SF2'!OB3</f>
        <v>Países Bajos</v>
      </c>
      <c r="I2">
        <f>ROUND('2019 SF2'!OA3,0)</f>
        <v>280</v>
      </c>
      <c r="J2">
        <f>VLOOKUP(H2,'Tablas auxiliares'!$AW$2:$BE$27,9,FALSE)-A2</f>
        <v>0</v>
      </c>
      <c r="K2" t="str">
        <f>'2018 FINAL'!ADH3</f>
        <v>Israel</v>
      </c>
      <c r="L2">
        <f>ROUND('2018 FINAL'!ADG3,0)</f>
        <v>529</v>
      </c>
      <c r="M2">
        <f>VLOOKUP(K2,'Tablas auxiliares'!$AX$2:$BE$27,8,FALSE)-A2</f>
        <v>0</v>
      </c>
      <c r="N2" t="str">
        <f>'2018 SF1'!OT3</f>
        <v>Israel</v>
      </c>
      <c r="O2">
        <f>ROUND('2018 SF1'!OS3,0)</f>
        <v>283</v>
      </c>
      <c r="P2">
        <f>VLOOKUP(N2,'Tablas auxiliares'!$AY$2:$BE$27,7,FALSE)-A2</f>
        <v>0</v>
      </c>
      <c r="Q2" t="str">
        <f>'2018 SF2'!OB3</f>
        <v>Noruega</v>
      </c>
      <c r="R2">
        <f>ROUND('2018 SF2'!OA3,0)</f>
        <v>266</v>
      </c>
      <c r="S2">
        <f>VLOOKUP(Q2,'Tablas auxiliares'!$AZ$2:$BE$27,6,FALSE)-A2</f>
        <v>0</v>
      </c>
    </row>
    <row r="3" spans="1:19" x14ac:dyDescent="0.25">
      <c r="A3">
        <v>2</v>
      </c>
      <c r="B3" t="str">
        <f>'2019 FINAL'!ABX4</f>
        <v>Italia</v>
      </c>
      <c r="C3">
        <f>ROUND('2019 FINAL'!ABW4,0)</f>
        <v>472</v>
      </c>
      <c r="D3">
        <f>VLOOKUP(B3,'Tablas auxiliares'!$AU$2:$BE$27,11,FALSE)-A3</f>
        <v>0</v>
      </c>
      <c r="E3" t="str">
        <f>'2019 SF1'!NJ4</f>
        <v>Chequia</v>
      </c>
      <c r="F3">
        <f>ROUND('2019 SF1'!NI4,0)</f>
        <v>242</v>
      </c>
      <c r="G3">
        <f>VLOOKUP(E3,'Tablas auxiliares'!$AV$2:$BE$27,10,FALSE)-A3</f>
        <v>0</v>
      </c>
      <c r="H3" t="str">
        <f>'2019 SF2'!OB4</f>
        <v>Macedonia del Norte</v>
      </c>
      <c r="I3">
        <f>ROUND('2019 SF2'!OA4,0)</f>
        <v>239</v>
      </c>
      <c r="J3">
        <f>VLOOKUP(H3,'Tablas auxiliares'!$AW$2:$BE$27,9,FALSE)-A3</f>
        <v>0</v>
      </c>
      <c r="K3" t="str">
        <f>'2018 FINAL'!ADH4</f>
        <v>Chipre</v>
      </c>
      <c r="L3">
        <f>ROUND('2018 FINAL'!ADG4,0)</f>
        <v>436</v>
      </c>
      <c r="M3">
        <f>VLOOKUP(K3,'Tablas auxiliares'!$AX$2:$BE$27,8,FALSE)-A3</f>
        <v>0</v>
      </c>
      <c r="N3" t="str">
        <f>'2018 SF1'!OT4</f>
        <v>Chipre</v>
      </c>
      <c r="O3">
        <f>ROUND('2018 SF1'!OS4,0)</f>
        <v>262</v>
      </c>
      <c r="P3">
        <f>VLOOKUP(N3,'Tablas auxiliares'!$AY$2:$BE$27,7,FALSE)-A3</f>
        <v>0</v>
      </c>
      <c r="Q3" t="str">
        <f>'2018 SF2'!OB4</f>
        <v>Suecia</v>
      </c>
      <c r="R3">
        <f>ROUND('2018 SF2'!OA4,0)</f>
        <v>254</v>
      </c>
      <c r="S3">
        <f>VLOOKUP(Q3,'Tablas auxiliares'!$AZ$2:$BE$27,6,FALSE)-A3</f>
        <v>0</v>
      </c>
    </row>
    <row r="4" spans="1:19" x14ac:dyDescent="0.25">
      <c r="A4">
        <v>3</v>
      </c>
      <c r="B4" t="str">
        <f>'2019 FINAL'!ABX5</f>
        <v>Rusia</v>
      </c>
      <c r="C4">
        <f>ROUND('2019 FINAL'!ABW5,0)</f>
        <v>370</v>
      </c>
      <c r="D4">
        <f>VLOOKUP(B4,'Tablas auxiliares'!$AU$2:$BE$27,11,FALSE)-A4</f>
        <v>0</v>
      </c>
      <c r="E4" t="str">
        <f>'2019 SF1'!NJ5</f>
        <v>Islandia</v>
      </c>
      <c r="F4">
        <f>ROUND('2019 SF1'!NI5,0)</f>
        <v>221</v>
      </c>
      <c r="G4">
        <f>VLOOKUP(E4,'Tablas auxiliares'!$AV$2:$BE$27,10,FALSE)-A4</f>
        <v>0</v>
      </c>
      <c r="H4" t="str">
        <f>'2019 SF2'!OB5</f>
        <v>Suecia</v>
      </c>
      <c r="I4">
        <f>ROUND('2019 SF2'!OA5,0)</f>
        <v>238</v>
      </c>
      <c r="J4">
        <f>VLOOKUP(H4,'Tablas auxiliares'!$AW$2:$BE$27,9,FALSE)-A4</f>
        <v>0</v>
      </c>
      <c r="K4" t="str">
        <f>'2018 FINAL'!ADH5</f>
        <v>Austria</v>
      </c>
      <c r="L4">
        <f>ROUND('2018 FINAL'!ADG5,0)</f>
        <v>342</v>
      </c>
      <c r="M4">
        <f>VLOOKUP(K4,'Tablas auxiliares'!$AX$2:$BE$27,8,FALSE)-A4</f>
        <v>0</v>
      </c>
      <c r="N4" t="str">
        <f>'2018 SF1'!OT5</f>
        <v>Chequia</v>
      </c>
      <c r="O4">
        <f>ROUND('2018 SF1'!OS5,0)</f>
        <v>232</v>
      </c>
      <c r="P4">
        <f>VLOOKUP(N4,'Tablas auxiliares'!$AY$2:$BE$27,7,FALSE)-A4</f>
        <v>0</v>
      </c>
      <c r="Q4" t="str">
        <f>'2018 SF2'!OB5</f>
        <v>Moldavia</v>
      </c>
      <c r="R4">
        <f>ROUND('2018 SF2'!OA5,0)</f>
        <v>235</v>
      </c>
      <c r="S4">
        <f>VLOOKUP(Q4,'Tablas auxiliares'!$AZ$2:$BE$27,6,FALSE)-A4</f>
        <v>0</v>
      </c>
    </row>
    <row r="5" spans="1:19" x14ac:dyDescent="0.25">
      <c r="A5">
        <v>4</v>
      </c>
      <c r="B5" t="str">
        <f>'2019 FINAL'!ABX6</f>
        <v>Suiza</v>
      </c>
      <c r="C5">
        <f>ROUND('2019 FINAL'!ABW6,0)</f>
        <v>364</v>
      </c>
      <c r="D5">
        <f>VLOOKUP(B5,'Tablas auxiliares'!$AU$2:$BE$27,11,FALSE)-A5</f>
        <v>0</v>
      </c>
      <c r="E5" t="str">
        <f>'2019 SF1'!NJ6</f>
        <v>Estonia</v>
      </c>
      <c r="F5">
        <f>ROUND('2019 SF1'!NI6,0)</f>
        <v>198</v>
      </c>
      <c r="G5">
        <f>VLOOKUP(E5,'Tablas auxiliares'!$AV$2:$BE$27,10,FALSE)-A5</f>
        <v>0</v>
      </c>
      <c r="H5" t="str">
        <f>'2019 SF2'!OB6</f>
        <v>Suiza</v>
      </c>
      <c r="I5">
        <f>ROUND('2019 SF2'!OA6,0)</f>
        <v>232</v>
      </c>
      <c r="J5">
        <f>VLOOKUP(H5,'Tablas auxiliares'!$AW$2:$BE$27,9,FALSE)-A5</f>
        <v>0</v>
      </c>
      <c r="K5" t="str">
        <f>'2018 FINAL'!ADH6</f>
        <v>Alemania</v>
      </c>
      <c r="L5">
        <f>ROUND('2018 FINAL'!ADG6,0)</f>
        <v>340</v>
      </c>
      <c r="M5">
        <f>VLOOKUP(K5,'Tablas auxiliares'!$AX$2:$BE$27,8,FALSE)-A5</f>
        <v>0</v>
      </c>
      <c r="N5" t="str">
        <f>'2018 SF1'!OT6</f>
        <v>Austria</v>
      </c>
      <c r="O5">
        <f>ROUND('2018 SF1'!OS6,0)</f>
        <v>231</v>
      </c>
      <c r="P5">
        <f>VLOOKUP(N5,'Tablas auxiliares'!$AY$2:$BE$27,7,FALSE)-A5</f>
        <v>0</v>
      </c>
      <c r="Q5" t="str">
        <f>'2018 SF2'!OB6</f>
        <v>Australia</v>
      </c>
      <c r="R5">
        <f>ROUND('2018 SF2'!OA6,0)</f>
        <v>212</v>
      </c>
      <c r="S5">
        <f>VLOOKUP(Q5,'Tablas auxiliares'!$AZ$2:$BE$27,6,FALSE)-A5</f>
        <v>0</v>
      </c>
    </row>
    <row r="6" spans="1:19" x14ac:dyDescent="0.25">
      <c r="A6">
        <v>5</v>
      </c>
      <c r="B6" t="str">
        <f>'2019 FINAL'!ABX7</f>
        <v>Suecia</v>
      </c>
      <c r="C6">
        <f>ROUND('2019 FINAL'!ABW7,0)</f>
        <v>334</v>
      </c>
      <c r="D6">
        <f>VLOOKUP(B6,'Tablas auxiliares'!$AU$2:$BE$27,11,FALSE)-A6</f>
        <v>0</v>
      </c>
      <c r="E6" t="str">
        <f>'2019 SF1'!NJ7</f>
        <v>Grecia</v>
      </c>
      <c r="F6">
        <f>ROUND('2019 SF1'!NI7,0)</f>
        <v>185</v>
      </c>
      <c r="G6">
        <f>VLOOKUP(E6,'Tablas auxiliares'!$AV$2:$BE$27,10,FALSE)-A6</f>
        <v>0</v>
      </c>
      <c r="H6" t="str">
        <f>'2019 SF2'!OB7</f>
        <v>Azerbaiyán</v>
      </c>
      <c r="I6">
        <f>ROUND('2019 SF2'!OA7,0)</f>
        <v>224</v>
      </c>
      <c r="J6">
        <f>VLOOKUP(H6,'Tablas auxiliares'!$AW$2:$BE$27,9,FALSE)-A6</f>
        <v>0</v>
      </c>
      <c r="K6" t="str">
        <f>'2018 FINAL'!ADH7</f>
        <v>Italia</v>
      </c>
      <c r="L6">
        <f>ROUND('2018 FINAL'!ADG7,0)</f>
        <v>308</v>
      </c>
      <c r="M6">
        <f>VLOOKUP(K6,'Tablas auxiliares'!$AX$2:$BE$27,8,FALSE)-A6</f>
        <v>0</v>
      </c>
      <c r="N6" t="str">
        <f>'2018 SF1'!OT7</f>
        <v>Estonia</v>
      </c>
      <c r="O6">
        <f>ROUND('2018 SF1'!OS7,0)</f>
        <v>201</v>
      </c>
      <c r="P6">
        <f>VLOOKUP(N6,'Tablas auxiliares'!$AY$2:$BE$27,7,FALSE)-A6</f>
        <v>0</v>
      </c>
      <c r="Q6" t="str">
        <f>'2018 SF2'!OB7</f>
        <v>Dinamarca</v>
      </c>
      <c r="R6">
        <f>ROUND('2018 SF2'!OA7,0)</f>
        <v>204</v>
      </c>
      <c r="S6">
        <f>VLOOKUP(Q6,'Tablas auxiliares'!$AZ$2:$BE$27,6,FALSE)-A6</f>
        <v>0</v>
      </c>
    </row>
    <row r="7" spans="1:19" x14ac:dyDescent="0.25">
      <c r="A7">
        <v>6</v>
      </c>
      <c r="B7" t="str">
        <f>'2019 FINAL'!ABX8</f>
        <v>Noruega</v>
      </c>
      <c r="C7">
        <f>ROUND('2019 FINAL'!ABW8,0)</f>
        <v>331</v>
      </c>
      <c r="D7">
        <f>VLOOKUP(B7,'Tablas auxiliares'!$AU$2:$BE$27,11,FALSE)-A7</f>
        <v>0</v>
      </c>
      <c r="E7" t="str">
        <f>'2019 SF1'!NJ8</f>
        <v>Eslovenia</v>
      </c>
      <c r="F7">
        <f>ROUND('2019 SF1'!NI8,0)</f>
        <v>167</v>
      </c>
      <c r="G7">
        <f>VLOOKUP(E7,'Tablas auxiliares'!$AV$2:$BE$27,10,FALSE)-A7</f>
        <v>0</v>
      </c>
      <c r="H7" t="str">
        <f>'2019 SF2'!OB8</f>
        <v>Rusia</v>
      </c>
      <c r="I7">
        <f>ROUND('2019 SF2'!OA8,0)</f>
        <v>217</v>
      </c>
      <c r="J7">
        <f>VLOOKUP(H7,'Tablas auxiliares'!$AW$2:$BE$27,9,FALSE)-A7</f>
        <v>0</v>
      </c>
      <c r="K7" t="str">
        <f>'2018 FINAL'!ADH8</f>
        <v>Chequia</v>
      </c>
      <c r="L7">
        <f>ROUND('2018 FINAL'!ADG8,0)</f>
        <v>281</v>
      </c>
      <c r="M7">
        <f>VLOOKUP(K7,'Tablas auxiliares'!$AX$2:$BE$27,8,FALSE)-A7</f>
        <v>0</v>
      </c>
      <c r="N7" t="str">
        <f>'2018 SF1'!OT8</f>
        <v>Irlanda</v>
      </c>
      <c r="O7">
        <f>ROUND('2018 SF1'!OS8,0)</f>
        <v>179</v>
      </c>
      <c r="P7">
        <f>VLOOKUP(N7,'Tablas auxiliares'!$AY$2:$BE$27,7,FALSE)-A7</f>
        <v>0</v>
      </c>
      <c r="Q7" t="str">
        <f>'2018 SF2'!OB8</f>
        <v>Ucrania</v>
      </c>
      <c r="R7">
        <f>ROUND('2018 SF2'!OA8,0)</f>
        <v>179</v>
      </c>
      <c r="S7">
        <f>VLOOKUP(Q7,'Tablas auxiliares'!$AZ$2:$BE$27,6,FALSE)-A7</f>
        <v>0</v>
      </c>
    </row>
    <row r="8" spans="1:19" x14ac:dyDescent="0.25">
      <c r="A8">
        <v>7</v>
      </c>
      <c r="B8" t="str">
        <f>'2019 FINAL'!ABX9</f>
        <v>Macedonia del Norte</v>
      </c>
      <c r="C8">
        <f>ROUND('2019 FINAL'!ABW9,0)</f>
        <v>305</v>
      </c>
      <c r="D8">
        <f>VLOOKUP(B8,'Tablas auxiliares'!$AU$2:$BE$27,11,FALSE)-A8</f>
        <v>0</v>
      </c>
      <c r="E8" t="str">
        <f>'2019 SF1'!NJ9</f>
        <v>Serbia</v>
      </c>
      <c r="F8">
        <f>ROUND('2019 SF1'!NI9,0)</f>
        <v>156</v>
      </c>
      <c r="G8">
        <f>VLOOKUP(E8,'Tablas auxiliares'!$AV$2:$BE$27,10,FALSE)-A8</f>
        <v>0</v>
      </c>
      <c r="H8" t="str">
        <f>'2019 SF2'!OB9</f>
        <v>Noruega</v>
      </c>
      <c r="I8">
        <f>ROUND('2019 SF2'!OA9,0)</f>
        <v>210</v>
      </c>
      <c r="J8">
        <f>VLOOKUP(H8,'Tablas auxiliares'!$AW$2:$BE$27,9,FALSE)-A8</f>
        <v>0</v>
      </c>
      <c r="K8" t="str">
        <f>'2018 FINAL'!ADH9</f>
        <v>Suecia</v>
      </c>
      <c r="L8">
        <f>ROUND('2018 FINAL'!ADG9,0)</f>
        <v>274</v>
      </c>
      <c r="M8">
        <f>VLOOKUP(K8,'Tablas auxiliares'!$AX$2:$BE$27,8,FALSE)-A8</f>
        <v>0</v>
      </c>
      <c r="N8" t="str">
        <f>'2018 SF1'!OT9</f>
        <v>Bulgaria</v>
      </c>
      <c r="O8">
        <f>ROUND('2018 SF1'!OS9,0)</f>
        <v>177</v>
      </c>
      <c r="P8">
        <f>VLOOKUP(N8,'Tablas auxiliares'!$AY$2:$BE$27,7,FALSE)-A8</f>
        <v>0</v>
      </c>
      <c r="Q8" t="str">
        <f>'2018 SF2'!OB9</f>
        <v>Países Bajos</v>
      </c>
      <c r="R8">
        <f>ROUND('2018 SF2'!OA9,0)</f>
        <v>174</v>
      </c>
      <c r="S8">
        <f>VLOOKUP(Q8,'Tablas auxiliares'!$AZ$2:$BE$27,6,FALSE)-A8</f>
        <v>0</v>
      </c>
    </row>
    <row r="9" spans="1:19" x14ac:dyDescent="0.25">
      <c r="A9">
        <v>8</v>
      </c>
      <c r="B9" t="str">
        <f>'2019 FINAL'!ABX10</f>
        <v>Azerbaiyán</v>
      </c>
      <c r="C9">
        <f>ROUND('2019 FINAL'!ABW10,0)</f>
        <v>302</v>
      </c>
      <c r="D9">
        <f>VLOOKUP(B9,'Tablas auxiliares'!$AU$2:$BE$27,11,FALSE)-A9</f>
        <v>0</v>
      </c>
      <c r="E9" t="str">
        <f>'2019 SF1'!NJ10</f>
        <v>San Marino</v>
      </c>
      <c r="F9">
        <f>ROUND('2019 SF1'!NI10,0)</f>
        <v>150</v>
      </c>
      <c r="G9">
        <f>VLOOKUP(E9,'Tablas auxiliares'!$AV$2:$BE$27,10,FALSE)-A9</f>
        <v>0</v>
      </c>
      <c r="H9" t="str">
        <f>'2019 SF2'!OB10</f>
        <v>Malta</v>
      </c>
      <c r="I9">
        <f>ROUND('2019 SF2'!OA10,0)</f>
        <v>157</v>
      </c>
      <c r="J9">
        <f>VLOOKUP(H9,'Tablas auxiliares'!$AW$2:$BE$27,9,FALSE)-A9</f>
        <v>0</v>
      </c>
      <c r="K9" t="str">
        <f>'2018 FINAL'!ADH10</f>
        <v>Estonia</v>
      </c>
      <c r="L9">
        <f>ROUND('2018 FINAL'!ADG10,0)</f>
        <v>245</v>
      </c>
      <c r="M9">
        <f>VLOOKUP(K9,'Tablas auxiliares'!$AX$2:$BE$27,8,FALSE)-A9</f>
        <v>0</v>
      </c>
      <c r="N9" t="str">
        <f>'2018 SF1'!OT10</f>
        <v>Albania</v>
      </c>
      <c r="O9">
        <f>ROUND('2018 SF1'!OS10,0)</f>
        <v>162</v>
      </c>
      <c r="P9">
        <f>VLOOKUP(N9,'Tablas auxiliares'!$AY$2:$BE$27,7,FALSE)-A9</f>
        <v>0</v>
      </c>
      <c r="Q9" t="str">
        <f>'2018 SF2'!OB10</f>
        <v>Eslovenia</v>
      </c>
      <c r="R9">
        <f>ROUND('2018 SF2'!OA10,0)</f>
        <v>132</v>
      </c>
      <c r="S9">
        <f>VLOOKUP(Q9,'Tablas auxiliares'!$AZ$2:$BE$27,6,FALSE)-A9</f>
        <v>0</v>
      </c>
    </row>
    <row r="10" spans="1:19" x14ac:dyDescent="0.25">
      <c r="A10">
        <v>9</v>
      </c>
      <c r="B10" t="str">
        <f>'2019 FINAL'!ABX11</f>
        <v>Australia</v>
      </c>
      <c r="C10">
        <f>ROUND('2019 FINAL'!ABW11,0)</f>
        <v>284</v>
      </c>
      <c r="D10">
        <f>VLOOKUP(B10,'Tablas auxiliares'!$AU$2:$BE$27,11,FALSE)-A10</f>
        <v>0</v>
      </c>
      <c r="E10" t="str">
        <f>'2019 SF1'!NJ11</f>
        <v>Chipre</v>
      </c>
      <c r="F10">
        <f>ROUND('2019 SF1'!NI11,0)</f>
        <v>149</v>
      </c>
      <c r="G10">
        <f>VLOOKUP(E10,'Tablas auxiliares'!$AV$2:$BE$27,10,FALSE)-A10</f>
        <v>0</v>
      </c>
      <c r="H10" t="str">
        <f>'2019 SF2'!OB11</f>
        <v>Albania</v>
      </c>
      <c r="I10">
        <f>ROUND('2019 SF2'!OA11,0)</f>
        <v>96</v>
      </c>
      <c r="J10">
        <f>VLOOKUP(H10,'Tablas auxiliares'!$AW$2:$BE$27,9,FALSE)-A10</f>
        <v>0</v>
      </c>
      <c r="K10" t="str">
        <f>'2018 FINAL'!ADH11</f>
        <v>Dinamarca</v>
      </c>
      <c r="L10">
        <f>ROUND('2018 FINAL'!ADG11,0)</f>
        <v>226</v>
      </c>
      <c r="M10">
        <f>VLOOKUP(K10,'Tablas auxiliares'!$AX$2:$BE$27,8,FALSE)-A10</f>
        <v>0</v>
      </c>
      <c r="N10" t="str">
        <f>'2018 SF1'!OT11</f>
        <v>Lituania</v>
      </c>
      <c r="O10">
        <f>ROUND('2018 SF1'!OS11,0)</f>
        <v>119</v>
      </c>
      <c r="P10">
        <f>VLOOKUP(N10,'Tablas auxiliares'!$AY$2:$BE$27,7,FALSE)-A10</f>
        <v>0</v>
      </c>
      <c r="Q10" t="str">
        <f>'2018 SF2'!OB11</f>
        <v>Serbia</v>
      </c>
      <c r="R10">
        <f>ROUND('2018 SF2'!OA11,0)</f>
        <v>117</v>
      </c>
      <c r="S10">
        <f>VLOOKUP(Q10,'Tablas auxiliares'!$AZ$2:$BE$27,6,FALSE)-A10</f>
        <v>0</v>
      </c>
    </row>
    <row r="11" spans="1:19" x14ac:dyDescent="0.25">
      <c r="A11">
        <v>10</v>
      </c>
      <c r="B11" t="str">
        <f>'2019 FINAL'!ABX12</f>
        <v>Islandia</v>
      </c>
      <c r="C11">
        <f>ROUND('2019 FINAL'!ABW12,0)</f>
        <v>232</v>
      </c>
      <c r="D11">
        <f>VLOOKUP(B11,'Tablas auxiliares'!$AU$2:$BE$27,11,FALSE)-A11</f>
        <v>0</v>
      </c>
      <c r="E11" t="str">
        <f>'2019 SF1'!NJ12</f>
        <v>Bielorrusia</v>
      </c>
      <c r="F11">
        <f>ROUND('2019 SF1'!NI12,0)</f>
        <v>122</v>
      </c>
      <c r="G11">
        <f>VLOOKUP(E11,'Tablas auxiliares'!$AV$2:$BE$27,10,FALSE)-A11</f>
        <v>0</v>
      </c>
      <c r="H11" t="str">
        <f>'2019 SF2'!OB12</f>
        <v>Dinamarca</v>
      </c>
      <c r="I11">
        <f>ROUND('2019 SF2'!OA12,0)</f>
        <v>94</v>
      </c>
      <c r="J11">
        <f>VLOOKUP(H11,'Tablas auxiliares'!$AW$2:$BE$27,9,FALSE)-A11</f>
        <v>0</v>
      </c>
      <c r="K11" t="str">
        <f>'2018 FINAL'!ADH12</f>
        <v>Moldavia</v>
      </c>
      <c r="L11">
        <f>ROUND('2018 FINAL'!ADG12,0)</f>
        <v>209</v>
      </c>
      <c r="M11">
        <f>VLOOKUP(K11,'Tablas auxiliares'!$AX$2:$BE$27,8,FALSE)-A11</f>
        <v>0</v>
      </c>
      <c r="N11" t="str">
        <f>'2018 SF1'!OT12</f>
        <v>Finlandia</v>
      </c>
      <c r="O11">
        <f>ROUND('2018 SF1'!OS12,0)</f>
        <v>108</v>
      </c>
      <c r="P11">
        <f>VLOOKUP(N11,'Tablas auxiliares'!$AY$2:$BE$27,7,FALSE)-A11</f>
        <v>0</v>
      </c>
      <c r="Q11" t="str">
        <f>'2018 SF2'!OB12</f>
        <v>Hungría</v>
      </c>
      <c r="R11">
        <f>ROUND('2018 SF2'!OA12,0)</f>
        <v>111</v>
      </c>
      <c r="S11">
        <f>VLOOKUP(Q11,'Tablas auxiliares'!$AZ$2:$BE$27,6,FALSE)-A11</f>
        <v>0</v>
      </c>
    </row>
    <row r="12" spans="1:19" x14ac:dyDescent="0.25">
      <c r="A12">
        <v>11</v>
      </c>
      <c r="B12" t="str">
        <f>'2019 FINAL'!ABX13</f>
        <v>Chequia</v>
      </c>
      <c r="C12">
        <f>ROUND('2019 FINAL'!ABW13,0)</f>
        <v>157</v>
      </c>
      <c r="D12">
        <f>VLOOKUP(B12,'Tablas auxiliares'!$AU$2:$BE$27,11,FALSE)-A12</f>
        <v>0</v>
      </c>
      <c r="E12" t="str">
        <f>'2019 SF1'!NJ13</f>
        <v>Polonia</v>
      </c>
      <c r="F12">
        <f>ROUND('2019 SF1'!NI13,0)</f>
        <v>120</v>
      </c>
      <c r="G12">
        <f>VLOOKUP(E12,'Tablas auxiliares'!$AV$2:$BE$27,10,FALSE)-A12</f>
        <v>0</v>
      </c>
      <c r="H12" t="str">
        <f>'2019 SF2'!OB13</f>
        <v>Lituania</v>
      </c>
      <c r="I12">
        <f>ROUND('2019 SF2'!OA13,0)</f>
        <v>93</v>
      </c>
      <c r="J12">
        <f>VLOOKUP(H12,'Tablas auxiliares'!$AW$2:$BE$27,9,FALSE)-A12</f>
        <v>0</v>
      </c>
      <c r="K12" t="str">
        <f>'2018 FINAL'!ADH13</f>
        <v>Albania</v>
      </c>
      <c r="L12">
        <f>ROUND('2018 FINAL'!ADG13,0)</f>
        <v>184</v>
      </c>
      <c r="M12">
        <f>VLOOKUP(K12,'Tablas auxiliares'!$AX$2:$BE$27,8,FALSE)-A12</f>
        <v>0</v>
      </c>
      <c r="N12" t="str">
        <f>'2018 SF1'!OT13</f>
        <v>Azerbaiyán</v>
      </c>
      <c r="O12">
        <f>ROUND('2018 SF1'!OS13,0)</f>
        <v>94</v>
      </c>
      <c r="P12">
        <f>VLOOKUP(N12,'Tablas auxiliares'!$AY$2:$BE$27,7,FALSE)-A12</f>
        <v>0</v>
      </c>
      <c r="Q12" t="str">
        <f>'2018 SF2'!OB13</f>
        <v>Rumanía</v>
      </c>
      <c r="R12">
        <f>ROUND('2018 SF2'!OA13,0)</f>
        <v>107</v>
      </c>
      <c r="S12">
        <f>VLOOKUP(Q12,'Tablas auxiliares'!$AZ$2:$BE$27,6,FALSE)-A12</f>
        <v>0</v>
      </c>
    </row>
    <row r="13" spans="1:19" x14ac:dyDescent="0.25">
      <c r="A13">
        <v>12</v>
      </c>
      <c r="B13" t="str">
        <f>'2019 FINAL'!ABX14</f>
        <v>Dinamarca</v>
      </c>
      <c r="C13">
        <f>ROUND('2019 FINAL'!ABW14,0)</f>
        <v>120</v>
      </c>
      <c r="D13">
        <f>VLOOKUP(B13,'Tablas auxiliares'!$AU$2:$BE$27,11,FALSE)-A13</f>
        <v>0</v>
      </c>
      <c r="E13" t="str">
        <f>'2019 SF1'!NJ14</f>
        <v>Hungría</v>
      </c>
      <c r="F13">
        <f>ROUND('2019 SF1'!NI14,0)</f>
        <v>97</v>
      </c>
      <c r="G13">
        <f>VLOOKUP(E13,'Tablas auxiliares'!$AV$2:$BE$27,10,FALSE)-A13</f>
        <v>0</v>
      </c>
      <c r="H13" t="str">
        <f>'2019 SF2'!OB14</f>
        <v>Moldavia</v>
      </c>
      <c r="I13">
        <f>ROUND('2019 SF2'!OA14,0)</f>
        <v>85</v>
      </c>
      <c r="J13">
        <f>VLOOKUP(H13,'Tablas auxiliares'!$AW$2:$BE$27,9,FALSE)-A13</f>
        <v>0</v>
      </c>
      <c r="K13" t="str">
        <f>'2018 FINAL'!ADH14</f>
        <v>Lituania</v>
      </c>
      <c r="L13">
        <f>ROUND('2018 FINAL'!ADG14,0)</f>
        <v>181</v>
      </c>
      <c r="M13">
        <f>VLOOKUP(K13,'Tablas auxiliares'!$AX$2:$BE$27,8,FALSE)-A13</f>
        <v>0</v>
      </c>
      <c r="N13" t="str">
        <f>'2018 SF1'!OT14</f>
        <v>Bélgica</v>
      </c>
      <c r="O13">
        <f>ROUND('2018 SF1'!OS14,0)</f>
        <v>91</v>
      </c>
      <c r="P13">
        <f>VLOOKUP(N13,'Tablas auxiliares'!$AY$2:$BE$27,7,FALSE)-A13</f>
        <v>0</v>
      </c>
      <c r="Q13" t="str">
        <f>'2018 SF2'!OB14</f>
        <v>Letonia</v>
      </c>
      <c r="R13">
        <f>ROUND('2018 SF2'!OA14,0)</f>
        <v>106</v>
      </c>
      <c r="S13">
        <f>VLOOKUP(Q13,'Tablas auxiliares'!$AZ$2:$BE$27,6,FALSE)-A13</f>
        <v>0</v>
      </c>
    </row>
    <row r="14" spans="1:19" x14ac:dyDescent="0.25">
      <c r="A14">
        <v>13</v>
      </c>
      <c r="B14" t="str">
        <f>'2019 FINAL'!ABX15</f>
        <v>Chipre</v>
      </c>
      <c r="C14">
        <f>ROUND('2019 FINAL'!ABW15,0)</f>
        <v>109</v>
      </c>
      <c r="D14">
        <f>VLOOKUP(B14,'Tablas auxiliares'!$AU$2:$BE$27,11,FALSE)-A14</f>
        <v>0</v>
      </c>
      <c r="E14" t="str">
        <f>'2019 SF1'!NJ15</f>
        <v>Bélgica</v>
      </c>
      <c r="F14">
        <f>ROUND('2019 SF1'!NI15,0)</f>
        <v>70</v>
      </c>
      <c r="G14">
        <f>VLOOKUP(E14,'Tablas auxiliares'!$AV$2:$BE$27,10,FALSE)-A14</f>
        <v>0</v>
      </c>
      <c r="H14" t="str">
        <f>'2019 SF2'!OB15</f>
        <v>Rumanía</v>
      </c>
      <c r="I14">
        <f>ROUND('2019 SF2'!OA15,0)</f>
        <v>71</v>
      </c>
      <c r="J14">
        <f>VLOOKUP(H14,'Tablas auxiliares'!$AW$2:$BE$27,9,FALSE)-A14</f>
        <v>0</v>
      </c>
      <c r="K14" t="str">
        <f>'2018 FINAL'!ADH15</f>
        <v>Francia</v>
      </c>
      <c r="L14">
        <f>ROUND('2018 FINAL'!ADG15,0)</f>
        <v>173</v>
      </c>
      <c r="M14">
        <f>VLOOKUP(K14,'Tablas auxiliares'!$AX$2:$BE$27,8,FALSE)-A14</f>
        <v>0</v>
      </c>
      <c r="N14" t="str">
        <f>'2018 SF1'!OT15</f>
        <v>Suiza</v>
      </c>
      <c r="O14">
        <f>ROUND('2018 SF1'!OS15,0)</f>
        <v>86</v>
      </c>
      <c r="P14">
        <f>VLOOKUP(N14,'Tablas auxiliares'!$AY$2:$BE$27,7,FALSE)-A14</f>
        <v>0</v>
      </c>
      <c r="Q14" t="str">
        <f>'2018 SF2'!OB15</f>
        <v>Malta</v>
      </c>
      <c r="R14">
        <f>ROUND('2018 SF2'!OA15,0)</f>
        <v>101</v>
      </c>
      <c r="S14">
        <f>VLOOKUP(Q14,'Tablas auxiliares'!$AZ$2:$BE$27,6,FALSE)-A14</f>
        <v>0</v>
      </c>
    </row>
    <row r="15" spans="1:19" x14ac:dyDescent="0.25">
      <c r="A15">
        <v>14</v>
      </c>
      <c r="B15" t="str">
        <f>'2019 FINAL'!ABX16</f>
        <v>Malta</v>
      </c>
      <c r="C15">
        <f>ROUND('2019 FINAL'!ABW16,0)</f>
        <v>107</v>
      </c>
      <c r="D15">
        <f>VLOOKUP(B15,'Tablas auxiliares'!$AU$2:$BE$27,11,FALSE)-A15</f>
        <v>0</v>
      </c>
      <c r="E15" t="str">
        <f>'2019 SF1'!NJ16</f>
        <v>Georgia</v>
      </c>
      <c r="F15">
        <f>ROUND('2019 SF1'!NI16,0)</f>
        <v>62</v>
      </c>
      <c r="G15">
        <f>VLOOKUP(E15,'Tablas auxiliares'!$AV$2:$BE$27,10,FALSE)-A15</f>
        <v>0</v>
      </c>
      <c r="H15" t="str">
        <f>'2019 SF2'!OB16</f>
        <v>Croacia</v>
      </c>
      <c r="I15">
        <f>ROUND('2019 SF2'!OA16,0)</f>
        <v>64</v>
      </c>
      <c r="J15">
        <f>VLOOKUP(H15,'Tablas auxiliares'!$AW$2:$BE$27,9,FALSE)-A15</f>
        <v>0</v>
      </c>
      <c r="K15" t="str">
        <f>'2018 FINAL'!ADH16</f>
        <v>Bulgaria</v>
      </c>
      <c r="L15">
        <f>ROUND('2018 FINAL'!ADG16,0)</f>
        <v>166</v>
      </c>
      <c r="M15">
        <f>VLOOKUP(K15,'Tablas auxiliares'!$AX$2:$BE$27,8,FALSE)-A15</f>
        <v>0</v>
      </c>
      <c r="N15" t="str">
        <f>'2018 SF1'!OT16</f>
        <v>Grecia</v>
      </c>
      <c r="O15">
        <f>ROUND('2018 SF1'!OS16,0)</f>
        <v>81</v>
      </c>
      <c r="P15">
        <f>VLOOKUP(N15,'Tablas auxiliares'!$AY$2:$BE$27,7,FALSE)-A15</f>
        <v>0</v>
      </c>
      <c r="Q15" t="str">
        <f>'2018 SF2'!OB16</f>
        <v>Polonia</v>
      </c>
      <c r="R15">
        <f>ROUND('2018 SF2'!OA16,0)</f>
        <v>81</v>
      </c>
      <c r="S15">
        <f>VLOOKUP(Q15,'Tablas auxiliares'!$AZ$2:$BE$27,6,FALSE)-A15</f>
        <v>0</v>
      </c>
    </row>
    <row r="16" spans="1:19" x14ac:dyDescent="0.25">
      <c r="A16">
        <v>15</v>
      </c>
      <c r="B16" t="str">
        <f>'2019 FINAL'!ABX17</f>
        <v>Eslovenia</v>
      </c>
      <c r="C16">
        <f>ROUND('2019 FINAL'!ABW17,0)</f>
        <v>105</v>
      </c>
      <c r="D16">
        <f>VLOOKUP(B16,'Tablas auxiliares'!$AU$2:$BE$27,11,FALSE)-A16</f>
        <v>0</v>
      </c>
      <c r="E16" t="str">
        <f>'2019 SF1'!NJ17</f>
        <v>Portugal</v>
      </c>
      <c r="F16">
        <f>ROUND('2019 SF1'!NI17,0)</f>
        <v>51</v>
      </c>
      <c r="G16">
        <f>VLOOKUP(E16,'Tablas auxiliares'!$AV$2:$BE$27,10,FALSE)-A16</f>
        <v>0</v>
      </c>
      <c r="H16" t="str">
        <f>'2019 SF2'!OB17</f>
        <v>Letonia</v>
      </c>
      <c r="I16">
        <f>ROUND('2019 SF2'!OA17,0)</f>
        <v>50</v>
      </c>
      <c r="J16">
        <f>VLOOKUP(H16,'Tablas auxiliares'!$AW$2:$BE$27,9,FALSE)-A16</f>
        <v>0</v>
      </c>
      <c r="K16" t="str">
        <f>'2018 FINAL'!ADH17</f>
        <v>Noruega</v>
      </c>
      <c r="L16">
        <f>ROUND('2018 FINAL'!ADG17,0)</f>
        <v>144</v>
      </c>
      <c r="M16">
        <f>VLOOKUP(K16,'Tablas auxiliares'!$AX$2:$BE$27,8,FALSE)-A16</f>
        <v>0</v>
      </c>
      <c r="N16" t="str">
        <f>'2018 SF1'!OT17</f>
        <v>Armenia</v>
      </c>
      <c r="O16">
        <f>ROUND('2018 SF1'!OS17,0)</f>
        <v>79</v>
      </c>
      <c r="P16">
        <f>VLOOKUP(N16,'Tablas auxiliares'!$AY$2:$BE$27,7,FALSE)-A16</f>
        <v>0</v>
      </c>
      <c r="Q16" t="str">
        <f>'2018 SF2'!OB17</f>
        <v>Rusia</v>
      </c>
      <c r="R16">
        <f>ROUND('2018 SF2'!OA17,0)</f>
        <v>65</v>
      </c>
      <c r="S16">
        <f>VLOOKUP(Q16,'Tablas auxiliares'!$AZ$2:$BE$27,6,FALSE)-A16</f>
        <v>0</v>
      </c>
    </row>
    <row r="17" spans="1:19" x14ac:dyDescent="0.25">
      <c r="A17">
        <v>16</v>
      </c>
      <c r="B17" t="str">
        <f>'2019 FINAL'!ABX18</f>
        <v>Francia</v>
      </c>
      <c r="C17">
        <f>ROUND('2019 FINAL'!ABW18,0)</f>
        <v>105</v>
      </c>
      <c r="D17">
        <f>VLOOKUP(B17,'Tablas auxiliares'!$AU$2:$BE$27,11,FALSE)-A17</f>
        <v>0</v>
      </c>
      <c r="E17" t="str">
        <f>'2019 SF1'!NJ18</f>
        <v>Montenegro</v>
      </c>
      <c r="F17">
        <f>ROUND('2019 SF1'!NI18,0)</f>
        <v>46</v>
      </c>
      <c r="G17">
        <f>VLOOKUP(E17,'Tablas auxiliares'!$AV$2:$BE$27,10,FALSE)-A17</f>
        <v>0</v>
      </c>
      <c r="H17" t="str">
        <f>'2019 SF2'!OB18</f>
        <v>Armenia</v>
      </c>
      <c r="I17">
        <f>ROUND('2019 SF2'!OA18,0)</f>
        <v>49</v>
      </c>
      <c r="J17">
        <f>VLOOKUP(H17,'Tablas auxiliares'!$AW$2:$BE$27,9,FALSE)-A17</f>
        <v>0</v>
      </c>
      <c r="K17" t="str">
        <f>'2018 FINAL'!ADH18</f>
        <v>Irlanda</v>
      </c>
      <c r="L17">
        <f>ROUND('2018 FINAL'!ADG18,0)</f>
        <v>136</v>
      </c>
      <c r="M17">
        <f>VLOOKUP(K17,'Tablas auxiliares'!$AX$2:$BE$27,8,FALSE)-A17</f>
        <v>0</v>
      </c>
      <c r="N17" t="str">
        <f>'2018 SF1'!OT18</f>
        <v>Bielorrusia</v>
      </c>
      <c r="O17">
        <f>ROUND('2018 SF1'!OS18,0)</f>
        <v>65</v>
      </c>
      <c r="P17">
        <f>VLOOKUP(N17,'Tablas auxiliares'!$AY$2:$BE$27,7,FALSE)-A17</f>
        <v>0</v>
      </c>
      <c r="Q17" t="str">
        <f>'2018 SF2'!OB18</f>
        <v>Montenegro</v>
      </c>
      <c r="R17">
        <f>ROUND('2018 SF2'!OA18,0)</f>
        <v>40</v>
      </c>
      <c r="S17">
        <f>VLOOKUP(Q17,'Tablas auxiliares'!$AZ$2:$BE$27,6,FALSE)-A17</f>
        <v>0</v>
      </c>
    </row>
    <row r="18" spans="1:19" x14ac:dyDescent="0.25">
      <c r="A18">
        <v>17</v>
      </c>
      <c r="B18" t="str">
        <f>'2019 FINAL'!ABX19</f>
        <v>Albania</v>
      </c>
      <c r="C18">
        <f>ROUND('2019 FINAL'!ABW19,0)</f>
        <v>90</v>
      </c>
      <c r="D18">
        <f>VLOOKUP(B18,'Tablas auxiliares'!$AU$2:$BE$27,11,FALSE)-A18</f>
        <v>0</v>
      </c>
      <c r="E18" t="str">
        <f>'2019 SF1'!NJ19</f>
        <v>Finlandia</v>
      </c>
      <c r="F18">
        <f>ROUND('2019 SF1'!NI19,0)</f>
        <v>23</v>
      </c>
      <c r="G18">
        <f>VLOOKUP(E18,'Tablas auxiliares'!$AV$2:$BE$27,10,FALSE)-A18</f>
        <v>0</v>
      </c>
      <c r="H18" t="str">
        <f>'2019 SF2'!OB19</f>
        <v>Austria</v>
      </c>
      <c r="I18">
        <f>ROUND('2019 SF2'!OA19,0)</f>
        <v>21</v>
      </c>
      <c r="J18">
        <f>VLOOKUP(H18,'Tablas auxiliares'!$AW$2:$BE$27,9,FALSE)-A18</f>
        <v>0</v>
      </c>
      <c r="K18" t="str">
        <f>'2018 FINAL'!ADH19</f>
        <v>Ucrania</v>
      </c>
      <c r="L18">
        <f>ROUND('2018 FINAL'!ADG19,0)</f>
        <v>130</v>
      </c>
      <c r="M18">
        <f>VLOOKUP(K18,'Tablas auxiliares'!$AX$2:$BE$27,8,FALSE)-A18</f>
        <v>0</v>
      </c>
      <c r="N18" t="str">
        <f>'2018 SF1'!OT19</f>
        <v>Croacia</v>
      </c>
      <c r="O18">
        <f>ROUND('2018 SF1'!OS19,0)</f>
        <v>63</v>
      </c>
      <c r="P18">
        <f>VLOOKUP(N18,'Tablas auxiliares'!$AY$2:$BE$27,7,FALSE)-A18</f>
        <v>0</v>
      </c>
      <c r="Q18" t="str">
        <f>'2018 SF2'!OB19</f>
        <v>San Marino</v>
      </c>
      <c r="R18">
        <f>ROUND('2018 SF2'!OA19,0)</f>
        <v>28</v>
      </c>
      <c r="S18">
        <f>VLOOKUP(Q18,'Tablas auxiliares'!$AZ$2:$BE$27,6,FALSE)-A18</f>
        <v>0</v>
      </c>
    </row>
    <row r="19" spans="1:19" x14ac:dyDescent="0.25">
      <c r="A19">
        <v>18</v>
      </c>
      <c r="B19" t="str">
        <f>'2019 FINAL'!ABX20</f>
        <v>Serbia</v>
      </c>
      <c r="C19">
        <f>ROUND('2019 FINAL'!ABW20,0)</f>
        <v>89</v>
      </c>
      <c r="D19">
        <f>VLOOKUP(B19,'Tablas auxiliares'!$AU$2:$BE$27,11,FALSE)-A19</f>
        <v>0</v>
      </c>
      <c r="E19" t="s">
        <v>111</v>
      </c>
      <c r="F19" t="s">
        <v>111</v>
      </c>
      <c r="G19" t="s">
        <v>111</v>
      </c>
      <c r="H19" t="str">
        <f>'2019 SF2'!OB20</f>
        <v>Irlanda</v>
      </c>
      <c r="I19">
        <f>ROUND('2019 SF2'!OA20,0)</f>
        <v>16</v>
      </c>
      <c r="J19">
        <f>VLOOKUP(H19,'Tablas auxiliares'!$AW$2:$BE$27,9,FALSE)-A19</f>
        <v>0</v>
      </c>
      <c r="K19" t="str">
        <f>'2018 FINAL'!ADH20</f>
        <v>Países Bajos</v>
      </c>
      <c r="L19">
        <f>ROUND('2018 FINAL'!ADG20,0)</f>
        <v>121</v>
      </c>
      <c r="M19">
        <f>VLOOKUP(K19,'Tablas auxiliares'!$AX$2:$BE$27,8,FALSE)-A19</f>
        <v>0</v>
      </c>
      <c r="N19" t="str">
        <f>'2018 SF1'!OT20</f>
        <v>Macedonia del Norte</v>
      </c>
      <c r="O19">
        <f>ROUND('2018 SF1'!OS20,0)</f>
        <v>24</v>
      </c>
      <c r="P19">
        <f>VLOOKUP(N19,'Tablas auxiliares'!$AY$2:$BE$27,7,FALSE)-A19</f>
        <v>0</v>
      </c>
      <c r="Q19" t="str">
        <f>'2018 SF2'!OB20</f>
        <v>Georgia</v>
      </c>
      <c r="R19">
        <f>ROUND('2018 SF2'!OA20,0)</f>
        <v>24</v>
      </c>
      <c r="S19">
        <f>VLOOKUP(Q19,'Tablas auxiliares'!$AZ$2:$BE$27,6,FALSE)-A19</f>
        <v>0</v>
      </c>
    </row>
    <row r="20" spans="1:19" x14ac:dyDescent="0.25">
      <c r="A20">
        <v>19</v>
      </c>
      <c r="B20" t="str">
        <f>'2019 FINAL'!ABX21</f>
        <v>San Marino</v>
      </c>
      <c r="C20">
        <f>ROUND('2019 FINAL'!ABW21,0)</f>
        <v>77</v>
      </c>
      <c r="D20">
        <f>VLOOKUP(B20,'Tablas auxiliares'!$AU$2:$BE$27,11,FALSE)-A20</f>
        <v>0</v>
      </c>
      <c r="E20" t="s">
        <v>111</v>
      </c>
      <c r="F20" t="s">
        <v>111</v>
      </c>
      <c r="G20" t="s">
        <v>111</v>
      </c>
      <c r="H20" t="s">
        <v>111</v>
      </c>
      <c r="I20" t="s">
        <v>111</v>
      </c>
      <c r="J20" t="s">
        <v>111</v>
      </c>
      <c r="K20" t="str">
        <f>'2018 FINAL'!ADH21</f>
        <v>Serbia</v>
      </c>
      <c r="L20">
        <f>ROUND('2018 FINAL'!ADG21,0)</f>
        <v>113</v>
      </c>
      <c r="M20">
        <f>VLOOKUP(K20,'Tablas auxiliares'!$AX$2:$BE$27,8,FALSE)-A20</f>
        <v>0</v>
      </c>
      <c r="N20" t="str">
        <f>'2018 SF1'!OT21</f>
        <v>Islandia</v>
      </c>
      <c r="O20">
        <f>ROUND('2018 SF1'!OS21,0)</f>
        <v>15</v>
      </c>
      <c r="P20">
        <f>VLOOKUP(N20,'Tablas auxiliares'!$AY$2:$BE$27,7,FALSE)-A20</f>
        <v>0</v>
      </c>
      <c r="Q20" t="s">
        <v>111</v>
      </c>
      <c r="R20" t="s">
        <v>111</v>
      </c>
      <c r="S20" t="s">
        <v>111</v>
      </c>
    </row>
    <row r="21" spans="1:19" x14ac:dyDescent="0.25">
      <c r="A21">
        <v>20</v>
      </c>
      <c r="B21" t="str">
        <f>'2019 FINAL'!ABX22</f>
        <v>Estonia</v>
      </c>
      <c r="C21">
        <f>ROUND('2019 FINAL'!ABW22,0)</f>
        <v>76</v>
      </c>
      <c r="D21">
        <f>VLOOKUP(B21,'Tablas auxiliares'!$AU$2:$BE$27,11,FALSE)-A21</f>
        <v>0</v>
      </c>
      <c r="E21" t="s">
        <v>111</v>
      </c>
      <c r="F21" t="s">
        <v>111</v>
      </c>
      <c r="G21" t="s">
        <v>111</v>
      </c>
      <c r="H21" t="s">
        <v>111</v>
      </c>
      <c r="I21" t="s">
        <v>111</v>
      </c>
      <c r="J21" t="s">
        <v>111</v>
      </c>
      <c r="K21" t="str">
        <f>'2018 FINAL'!ADH22</f>
        <v>Australia</v>
      </c>
      <c r="L21">
        <f>ROUND('2018 FINAL'!ADG22,0)</f>
        <v>99</v>
      </c>
      <c r="M21">
        <f>VLOOKUP(K21,'Tablas auxiliares'!$AX$2:$BE$27,8,FALSE)-A21</f>
        <v>0</v>
      </c>
      <c r="N21" t="s">
        <v>111</v>
      </c>
      <c r="O21" t="s">
        <v>111</v>
      </c>
      <c r="P21" t="s">
        <v>111</v>
      </c>
      <c r="Q21" t="s">
        <v>111</v>
      </c>
      <c r="R21" t="s">
        <v>111</v>
      </c>
      <c r="S21" t="s">
        <v>111</v>
      </c>
    </row>
    <row r="22" spans="1:19" x14ac:dyDescent="0.25">
      <c r="A22">
        <v>21</v>
      </c>
      <c r="B22" t="str">
        <f>'2019 FINAL'!ABX23</f>
        <v>Grecia</v>
      </c>
      <c r="C22">
        <f>ROUND('2019 FINAL'!ABW23,0)</f>
        <v>74</v>
      </c>
      <c r="D22">
        <f>VLOOKUP(B22,'Tablas auxiliares'!$AU$2:$BE$27,11,FALSE)-A22</f>
        <v>0</v>
      </c>
      <c r="E22" t="s">
        <v>111</v>
      </c>
      <c r="F22" t="s">
        <v>111</v>
      </c>
      <c r="G22" t="s">
        <v>111</v>
      </c>
      <c r="H22" t="s">
        <v>111</v>
      </c>
      <c r="I22" t="s">
        <v>111</v>
      </c>
      <c r="J22" t="s">
        <v>111</v>
      </c>
      <c r="K22" t="str">
        <f>'2018 FINAL'!ADH23</f>
        <v>Hungría</v>
      </c>
      <c r="L22">
        <f>ROUND('2018 FINAL'!ADG23,0)</f>
        <v>93</v>
      </c>
      <c r="M22">
        <f>VLOOKUP(K22,'Tablas auxiliares'!$AX$2:$BE$27,8,FALSE)-A22</f>
        <v>0</v>
      </c>
      <c r="N22" t="s">
        <v>111</v>
      </c>
      <c r="O22" t="s">
        <v>111</v>
      </c>
      <c r="P22" t="s">
        <v>111</v>
      </c>
      <c r="Q22" t="s">
        <v>111</v>
      </c>
      <c r="R22" t="s">
        <v>111</v>
      </c>
      <c r="S22" t="s">
        <v>111</v>
      </c>
    </row>
    <row r="23" spans="1:19" x14ac:dyDescent="0.25">
      <c r="A23">
        <v>22</v>
      </c>
      <c r="B23" t="str">
        <f>'2019 FINAL'!ABX24</f>
        <v>España</v>
      </c>
      <c r="C23">
        <f>ROUND('2019 FINAL'!ABW24,0)</f>
        <v>54</v>
      </c>
      <c r="D23">
        <f>VLOOKUP(B23,'Tablas auxiliares'!$AU$2:$BE$27,11,FALSE)-A23</f>
        <v>0</v>
      </c>
      <c r="E23" t="s">
        <v>111</v>
      </c>
      <c r="F23" t="s">
        <v>111</v>
      </c>
      <c r="G23" t="s">
        <v>111</v>
      </c>
      <c r="H23" t="s">
        <v>111</v>
      </c>
      <c r="I23" t="s">
        <v>111</v>
      </c>
      <c r="J23" t="s">
        <v>111</v>
      </c>
      <c r="K23" t="str">
        <f>'2018 FINAL'!ADH24</f>
        <v>Eslovenia</v>
      </c>
      <c r="L23">
        <f>ROUND('2018 FINAL'!ADG24,0)</f>
        <v>64</v>
      </c>
      <c r="M23">
        <f>VLOOKUP(K23,'Tablas auxiliares'!$AX$2:$BE$27,8,FALSE)-A23</f>
        <v>0</v>
      </c>
      <c r="N23" t="s">
        <v>111</v>
      </c>
      <c r="O23" t="s">
        <v>111</v>
      </c>
      <c r="P23" t="s">
        <v>111</v>
      </c>
      <c r="Q23" t="s">
        <v>111</v>
      </c>
      <c r="R23" t="s">
        <v>111</v>
      </c>
      <c r="S23" t="s">
        <v>111</v>
      </c>
    </row>
    <row r="24" spans="1:19" x14ac:dyDescent="0.25">
      <c r="A24">
        <v>23</v>
      </c>
      <c r="B24" t="str">
        <f>'2019 FINAL'!ABX25</f>
        <v>Israel</v>
      </c>
      <c r="C24">
        <f>ROUND('2019 FINAL'!ABW25,0)</f>
        <v>35</v>
      </c>
      <c r="D24">
        <f>VLOOKUP(B24,'Tablas auxiliares'!$AU$2:$BE$27,11,FALSE)-A24</f>
        <v>0</v>
      </c>
      <c r="E24" t="s">
        <v>111</v>
      </c>
      <c r="F24" t="s">
        <v>111</v>
      </c>
      <c r="G24" t="s">
        <v>111</v>
      </c>
      <c r="H24" t="s">
        <v>111</v>
      </c>
      <c r="I24" t="s">
        <v>111</v>
      </c>
      <c r="J24" t="s">
        <v>111</v>
      </c>
      <c r="K24" t="str">
        <f>'2018 FINAL'!ADH25</f>
        <v>España</v>
      </c>
      <c r="L24">
        <f>ROUND('2018 FINAL'!ADG25,0)</f>
        <v>61</v>
      </c>
      <c r="M24">
        <f>VLOOKUP(K24,'Tablas auxiliares'!$AX$2:$BE$27,8,FALSE)-A24</f>
        <v>0</v>
      </c>
      <c r="N24" t="s">
        <v>111</v>
      </c>
      <c r="O24" t="s">
        <v>111</v>
      </c>
      <c r="P24" t="s">
        <v>111</v>
      </c>
      <c r="Q24" t="s">
        <v>111</v>
      </c>
      <c r="R24" t="s">
        <v>111</v>
      </c>
      <c r="S24" t="s">
        <v>111</v>
      </c>
    </row>
    <row r="25" spans="1:19" x14ac:dyDescent="0.25">
      <c r="A25">
        <v>24</v>
      </c>
      <c r="B25" t="str">
        <f>'2019 FINAL'!ABX26</f>
        <v>Bielorrusia</v>
      </c>
      <c r="C25">
        <f>ROUND('2019 FINAL'!ABW26,0)</f>
        <v>31</v>
      </c>
      <c r="D25">
        <f>VLOOKUP(B25,'Tablas auxiliares'!$AU$2:$BE$27,11,FALSE)-A25</f>
        <v>0</v>
      </c>
      <c r="E25" t="s">
        <v>111</v>
      </c>
      <c r="F25" t="s">
        <v>111</v>
      </c>
      <c r="G25" t="s">
        <v>111</v>
      </c>
      <c r="H25" t="s">
        <v>111</v>
      </c>
      <c r="I25" t="s">
        <v>111</v>
      </c>
      <c r="J25" t="s">
        <v>111</v>
      </c>
      <c r="K25" t="str">
        <f>'2018 FINAL'!ADH26</f>
        <v>Reino Unido</v>
      </c>
      <c r="L25">
        <f>ROUND('2018 FINAL'!ADG26,0)</f>
        <v>48</v>
      </c>
      <c r="M25">
        <f>VLOOKUP(K25,'Tablas auxiliares'!$AX$2:$BE$27,8,FALSE)-A25</f>
        <v>0</v>
      </c>
      <c r="N25" t="s">
        <v>111</v>
      </c>
      <c r="O25" t="s">
        <v>111</v>
      </c>
      <c r="P25" t="s">
        <v>111</v>
      </c>
      <c r="Q25" t="s">
        <v>111</v>
      </c>
      <c r="R25" t="s">
        <v>111</v>
      </c>
      <c r="S25" t="s">
        <v>111</v>
      </c>
    </row>
    <row r="26" spans="1:19" x14ac:dyDescent="0.25">
      <c r="A26">
        <v>25</v>
      </c>
      <c r="B26" t="str">
        <f>'2019 FINAL'!ABX27</f>
        <v>Alemania</v>
      </c>
      <c r="C26">
        <f>ROUND('2019 FINAL'!ABW27,0)</f>
        <v>24</v>
      </c>
      <c r="D26">
        <f>VLOOKUP(B26,'Tablas auxiliares'!$AU$2:$BE$27,11,FALSE)-A26</f>
        <v>0</v>
      </c>
      <c r="E26" t="s">
        <v>111</v>
      </c>
      <c r="F26" t="s">
        <v>111</v>
      </c>
      <c r="G26" t="s">
        <v>111</v>
      </c>
      <c r="H26" t="s">
        <v>111</v>
      </c>
      <c r="I26" t="s">
        <v>111</v>
      </c>
      <c r="J26" t="s">
        <v>111</v>
      </c>
      <c r="K26" t="str">
        <f>'2018 FINAL'!ADH27</f>
        <v>Finlandia</v>
      </c>
      <c r="L26">
        <f>ROUND('2018 FINAL'!ADG27,0)</f>
        <v>46</v>
      </c>
      <c r="M26">
        <f>VLOOKUP(K26,'Tablas auxiliares'!$AX$2:$BE$27,8,FALSE)-A26</f>
        <v>0</v>
      </c>
      <c r="N26" t="s">
        <v>111</v>
      </c>
      <c r="O26" t="s">
        <v>111</v>
      </c>
      <c r="P26" t="s">
        <v>111</v>
      </c>
      <c r="Q26" t="s">
        <v>111</v>
      </c>
      <c r="R26" t="s">
        <v>111</v>
      </c>
      <c r="S26" t="s">
        <v>111</v>
      </c>
    </row>
    <row r="27" spans="1:19" x14ac:dyDescent="0.25">
      <c r="A27">
        <v>26</v>
      </c>
      <c r="B27" t="str">
        <f>'2019 FINAL'!ABX28</f>
        <v>Reino Unido</v>
      </c>
      <c r="C27">
        <f>ROUND('2019 FINAL'!ABW28,0)</f>
        <v>11</v>
      </c>
      <c r="D27">
        <f>VLOOKUP(B27,'Tablas auxiliares'!$AU$2:$BE$27,11,FALSE)-A27</f>
        <v>0</v>
      </c>
      <c r="E27" t="s">
        <v>111</v>
      </c>
      <c r="F27" t="s">
        <v>111</v>
      </c>
      <c r="G27" t="s">
        <v>111</v>
      </c>
      <c r="H27" t="s">
        <v>111</v>
      </c>
      <c r="I27" t="s">
        <v>111</v>
      </c>
      <c r="J27" t="s">
        <v>111</v>
      </c>
      <c r="K27" t="str">
        <f>'2018 FINAL'!ADH28</f>
        <v>Portugal</v>
      </c>
      <c r="L27">
        <f>ROUND('2018 FINAL'!ADG28,0)</f>
        <v>39</v>
      </c>
      <c r="M27">
        <f>VLOOKUP(K27,'Tablas auxiliares'!$AX$2:$BE$27,8,FALSE)-A27</f>
        <v>0</v>
      </c>
      <c r="N27" t="s">
        <v>111</v>
      </c>
      <c r="O27" t="s">
        <v>111</v>
      </c>
      <c r="P27" t="s">
        <v>111</v>
      </c>
      <c r="Q27" t="s">
        <v>111</v>
      </c>
      <c r="R27" t="s">
        <v>111</v>
      </c>
      <c r="S27" t="s">
        <v>111</v>
      </c>
    </row>
    <row r="28" spans="1:19" x14ac:dyDescent="0.25">
      <c r="B28" t="s">
        <v>111</v>
      </c>
      <c r="C28" t="s">
        <v>111</v>
      </c>
      <c r="E28" t="s">
        <v>111</v>
      </c>
      <c r="F28" t="s">
        <v>111</v>
      </c>
      <c r="G28" t="s">
        <v>111</v>
      </c>
      <c r="H28" t="s">
        <v>111</v>
      </c>
      <c r="I28" t="s">
        <v>111</v>
      </c>
      <c r="J28" t="s">
        <v>111</v>
      </c>
      <c r="N28" t="s">
        <v>111</v>
      </c>
      <c r="O28" t="s">
        <v>111</v>
      </c>
      <c r="P28" t="s">
        <v>111</v>
      </c>
      <c r="Q28" t="s">
        <v>111</v>
      </c>
      <c r="R28" t="s">
        <v>111</v>
      </c>
      <c r="S28" t="s">
        <v>111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outlinePr summaryRight="0"/>
  </sheetPr>
  <dimension ref="A1:ABX29"/>
  <sheetViews>
    <sheetView zoomScale="70" zoomScaleNormal="70" workbookViewId="0">
      <pane xSplit="1" topLeftCell="B1" activePane="topRight" state="frozen"/>
      <selection pane="topRight"/>
    </sheetView>
  </sheetViews>
  <sheetFormatPr baseColWidth="10" defaultRowHeight="15" outlineLevelCol="1" x14ac:dyDescent="0.25"/>
  <cols>
    <col min="1" max="1" width="19.7109375" bestFit="1" customWidth="1"/>
    <col min="2" max="2" width="11.42578125" collapsed="1"/>
    <col min="3" max="247" width="11.42578125" hidden="1" customWidth="1" outlineLevel="1"/>
    <col min="248" max="248" width="11.42578125" collapsed="1"/>
    <col min="249" max="288" width="11.42578125" hidden="1" customWidth="1" outlineLevel="1"/>
    <col min="289" max="289" width="11.42578125" collapsed="1"/>
    <col min="290" max="329" width="11.42578125" hidden="1" customWidth="1" outlineLevel="1"/>
    <col min="330" max="330" width="11.42578125" collapsed="1"/>
    <col min="331" max="370" width="11.42578125" hidden="1" customWidth="1" outlineLevel="1"/>
    <col min="371" max="371" width="11.42578125" collapsed="1"/>
    <col min="372" max="411" width="11.42578125" hidden="1" customWidth="1" outlineLevel="1"/>
    <col min="413" max="413" width="11.42578125" collapsed="1"/>
    <col min="414" max="453" width="11.42578125" hidden="1" customWidth="1" outlineLevel="1"/>
    <col min="454" max="454" width="11.42578125" collapsed="1"/>
    <col min="455" max="494" width="11.42578125" hidden="1" customWidth="1" outlineLevel="1"/>
    <col min="495" max="495" width="11.42578125" collapsed="1"/>
    <col min="496" max="535" width="11.42578125" hidden="1" customWidth="1" outlineLevel="1"/>
    <col min="537" max="537" width="11.42578125" collapsed="1"/>
    <col min="538" max="577" width="0" hidden="1" customWidth="1" outlineLevel="1"/>
    <col min="578" max="578" width="11.42578125" collapsed="1"/>
    <col min="579" max="618" width="11.42578125" hidden="1" customWidth="1" outlineLevel="1"/>
    <col min="619" max="619" width="11.42578125" collapsed="1"/>
    <col min="620" max="659" width="11.42578125" hidden="1" customWidth="1" outlineLevel="1"/>
    <col min="660" max="660" width="11.42578125" collapsed="1"/>
    <col min="661" max="700" width="11.42578125" hidden="1" customWidth="1" outlineLevel="1"/>
    <col min="701" max="701" width="11.42578125" collapsed="1"/>
    <col min="702" max="741" width="11.42578125" hidden="1" customWidth="1" outlineLevel="1"/>
  </cols>
  <sheetData>
    <row r="1" spans="1:752" x14ac:dyDescent="0.25">
      <c r="B1" s="126" t="s">
        <v>90</v>
      </c>
      <c r="C1" s="8" t="s">
        <v>91</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t="s">
        <v>92</v>
      </c>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t="s">
        <v>93</v>
      </c>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t="s">
        <v>94</v>
      </c>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t="s">
        <v>95</v>
      </c>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t="s">
        <v>97</v>
      </c>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125" t="s">
        <v>96</v>
      </c>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124" t="s">
        <v>99</v>
      </c>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123" t="s">
        <v>98</v>
      </c>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122" t="s">
        <v>100</v>
      </c>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121">
        <v>2016</v>
      </c>
      <c r="OW1" s="120" t="s">
        <v>101</v>
      </c>
      <c r="QL1" s="120" t="s">
        <v>102</v>
      </c>
      <c r="SA1" s="120" t="s">
        <v>103</v>
      </c>
      <c r="TP1" s="127">
        <v>2013</v>
      </c>
      <c r="TQ1" s="120" t="s">
        <v>104</v>
      </c>
      <c r="VF1" s="120" t="s">
        <v>105</v>
      </c>
      <c r="WU1" s="120" t="s">
        <v>106</v>
      </c>
      <c r="YJ1" s="120" t="s">
        <v>102</v>
      </c>
      <c r="ZY1" s="120" t="s">
        <v>103</v>
      </c>
      <c r="ABN1" s="128">
        <v>2009</v>
      </c>
      <c r="ABP1" s="128">
        <v>2009</v>
      </c>
      <c r="ABQ1" s="127">
        <v>2013</v>
      </c>
      <c r="ABR1" s="121">
        <v>2016</v>
      </c>
    </row>
    <row r="2" spans="1:752" x14ac:dyDescent="0.25">
      <c r="A2" t="s">
        <v>89</v>
      </c>
      <c r="B2" t="s">
        <v>3</v>
      </c>
      <c r="C2" t="s">
        <v>22</v>
      </c>
      <c r="D2" t="s">
        <v>11</v>
      </c>
      <c r="E2" t="s">
        <v>6</v>
      </c>
      <c r="F2" t="s">
        <v>10</v>
      </c>
      <c r="G2" t="s">
        <v>18</v>
      </c>
      <c r="H2" t="s">
        <v>15</v>
      </c>
      <c r="I2" t="s">
        <v>44</v>
      </c>
      <c r="J2" t="s">
        <v>16</v>
      </c>
      <c r="K2" t="s">
        <v>25</v>
      </c>
      <c r="L2" t="s">
        <v>27</v>
      </c>
      <c r="M2" t="s">
        <v>46</v>
      </c>
      <c r="N2" t="s">
        <v>59</v>
      </c>
      <c r="O2" t="s">
        <v>29</v>
      </c>
      <c r="P2" t="s">
        <v>12</v>
      </c>
      <c r="Q2" t="s">
        <v>57</v>
      </c>
      <c r="R2" t="s">
        <v>23</v>
      </c>
      <c r="S2" t="s">
        <v>9</v>
      </c>
      <c r="T2" t="s">
        <v>47</v>
      </c>
      <c r="U2" t="s">
        <v>19</v>
      </c>
      <c r="V2" t="s">
        <v>58</v>
      </c>
      <c r="W2" t="s">
        <v>60</v>
      </c>
      <c r="X2" t="s">
        <v>4</v>
      </c>
      <c r="Y2" t="s">
        <v>20</v>
      </c>
      <c r="Z2" t="s">
        <v>30</v>
      </c>
      <c r="AA2" t="s">
        <v>26</v>
      </c>
      <c r="AB2" t="s">
        <v>83</v>
      </c>
      <c r="AC2" t="s">
        <v>8</v>
      </c>
      <c r="AD2" t="s">
        <v>45</v>
      </c>
      <c r="AE2" t="s">
        <v>13</v>
      </c>
      <c r="AF2" t="s">
        <v>48</v>
      </c>
      <c r="AG2" t="s">
        <v>17</v>
      </c>
      <c r="AH2" t="s">
        <v>24</v>
      </c>
      <c r="AI2" t="s">
        <v>41</v>
      </c>
      <c r="AJ2" t="s">
        <v>32</v>
      </c>
      <c r="AK2" t="s">
        <v>49</v>
      </c>
      <c r="AL2" t="s">
        <v>28</v>
      </c>
      <c r="AM2" t="s">
        <v>14</v>
      </c>
      <c r="AN2" t="s">
        <v>7</v>
      </c>
      <c r="AO2" t="s">
        <v>21</v>
      </c>
      <c r="AP2" t="s">
        <v>61</v>
      </c>
      <c r="AQ2" t="s">
        <v>3</v>
      </c>
      <c r="AR2" t="s">
        <v>22</v>
      </c>
      <c r="AS2" t="s">
        <v>11</v>
      </c>
      <c r="AT2" t="s">
        <v>6</v>
      </c>
      <c r="AU2" t="s">
        <v>10</v>
      </c>
      <c r="AV2" t="s">
        <v>18</v>
      </c>
      <c r="AW2" t="s">
        <v>15</v>
      </c>
      <c r="AX2" t="s">
        <v>44</v>
      </c>
      <c r="AY2" t="s">
        <v>16</v>
      </c>
      <c r="AZ2" t="s">
        <v>25</v>
      </c>
      <c r="BA2" t="s">
        <v>27</v>
      </c>
      <c r="BB2" t="s">
        <v>46</v>
      </c>
      <c r="BC2" t="s">
        <v>59</v>
      </c>
      <c r="BD2" t="s">
        <v>29</v>
      </c>
      <c r="BE2" t="s">
        <v>12</v>
      </c>
      <c r="BF2" t="s">
        <v>57</v>
      </c>
      <c r="BG2" t="s">
        <v>23</v>
      </c>
      <c r="BH2" t="s">
        <v>9</v>
      </c>
      <c r="BI2" t="s">
        <v>47</v>
      </c>
      <c r="BJ2" t="s">
        <v>19</v>
      </c>
      <c r="BK2" t="s">
        <v>58</v>
      </c>
      <c r="BL2" t="s">
        <v>60</v>
      </c>
      <c r="BM2" t="s">
        <v>4</v>
      </c>
      <c r="BN2" t="s">
        <v>20</v>
      </c>
      <c r="BO2" t="s">
        <v>30</v>
      </c>
      <c r="BP2" t="s">
        <v>26</v>
      </c>
      <c r="BQ2" t="s">
        <v>83</v>
      </c>
      <c r="BR2" t="s">
        <v>8</v>
      </c>
      <c r="BS2" t="s">
        <v>45</v>
      </c>
      <c r="BT2" t="s">
        <v>13</v>
      </c>
      <c r="BU2" t="s">
        <v>48</v>
      </c>
      <c r="BV2" t="s">
        <v>17</v>
      </c>
      <c r="BW2" t="s">
        <v>24</v>
      </c>
      <c r="BX2" t="s">
        <v>41</v>
      </c>
      <c r="BY2" t="s">
        <v>32</v>
      </c>
      <c r="BZ2" t="s">
        <v>49</v>
      </c>
      <c r="CA2" t="s">
        <v>28</v>
      </c>
      <c r="CB2" t="s">
        <v>14</v>
      </c>
      <c r="CC2" t="s">
        <v>7</v>
      </c>
      <c r="CD2" t="s">
        <v>21</v>
      </c>
      <c r="CE2" t="s">
        <v>61</v>
      </c>
      <c r="CF2" t="s">
        <v>3</v>
      </c>
      <c r="CG2" t="s">
        <v>22</v>
      </c>
      <c r="CH2" t="s">
        <v>11</v>
      </c>
      <c r="CI2" t="s">
        <v>6</v>
      </c>
      <c r="CJ2" t="s">
        <v>10</v>
      </c>
      <c r="CK2" t="s">
        <v>18</v>
      </c>
      <c r="CL2" t="s">
        <v>15</v>
      </c>
      <c r="CM2" t="s">
        <v>44</v>
      </c>
      <c r="CN2" t="s">
        <v>16</v>
      </c>
      <c r="CO2" t="s">
        <v>25</v>
      </c>
      <c r="CP2" t="s">
        <v>27</v>
      </c>
      <c r="CQ2" t="s">
        <v>46</v>
      </c>
      <c r="CR2" t="s">
        <v>59</v>
      </c>
      <c r="CS2" t="s">
        <v>29</v>
      </c>
      <c r="CT2" t="s">
        <v>12</v>
      </c>
      <c r="CU2" t="s">
        <v>57</v>
      </c>
      <c r="CV2" t="s">
        <v>23</v>
      </c>
      <c r="CW2" t="s">
        <v>9</v>
      </c>
      <c r="CX2" t="s">
        <v>47</v>
      </c>
      <c r="CY2" t="s">
        <v>19</v>
      </c>
      <c r="CZ2" t="s">
        <v>58</v>
      </c>
      <c r="DA2" t="s">
        <v>60</v>
      </c>
      <c r="DB2" t="s">
        <v>4</v>
      </c>
      <c r="DC2" t="s">
        <v>20</v>
      </c>
      <c r="DD2" t="s">
        <v>30</v>
      </c>
      <c r="DE2" t="s">
        <v>26</v>
      </c>
      <c r="DF2" t="s">
        <v>83</v>
      </c>
      <c r="DG2" t="s">
        <v>8</v>
      </c>
      <c r="DH2" t="s">
        <v>45</v>
      </c>
      <c r="DI2" t="s">
        <v>13</v>
      </c>
      <c r="DJ2" t="s">
        <v>48</v>
      </c>
      <c r="DK2" t="s">
        <v>17</v>
      </c>
      <c r="DL2" t="s">
        <v>24</v>
      </c>
      <c r="DM2" t="s">
        <v>41</v>
      </c>
      <c r="DN2" t="s">
        <v>32</v>
      </c>
      <c r="DO2" t="s">
        <v>49</v>
      </c>
      <c r="DP2" t="s">
        <v>28</v>
      </c>
      <c r="DQ2" t="s">
        <v>14</v>
      </c>
      <c r="DR2" t="s">
        <v>7</v>
      </c>
      <c r="DS2" t="s">
        <v>21</v>
      </c>
      <c r="DT2" t="s">
        <v>61</v>
      </c>
      <c r="DU2" t="s">
        <v>3</v>
      </c>
      <c r="DV2" t="s">
        <v>22</v>
      </c>
      <c r="DW2" t="s">
        <v>11</v>
      </c>
      <c r="DX2" t="s">
        <v>6</v>
      </c>
      <c r="DY2" t="s">
        <v>10</v>
      </c>
      <c r="DZ2" t="s">
        <v>18</v>
      </c>
      <c r="EA2" t="s">
        <v>15</v>
      </c>
      <c r="EB2" t="s">
        <v>44</v>
      </c>
      <c r="EC2" t="s">
        <v>16</v>
      </c>
      <c r="ED2" t="s">
        <v>25</v>
      </c>
      <c r="EE2" t="s">
        <v>27</v>
      </c>
      <c r="EF2" t="s">
        <v>46</v>
      </c>
      <c r="EG2" t="s">
        <v>59</v>
      </c>
      <c r="EH2" t="s">
        <v>29</v>
      </c>
      <c r="EI2" t="s">
        <v>12</v>
      </c>
      <c r="EJ2" t="s">
        <v>57</v>
      </c>
      <c r="EK2" t="s">
        <v>23</v>
      </c>
      <c r="EL2" t="s">
        <v>9</v>
      </c>
      <c r="EM2" t="s">
        <v>47</v>
      </c>
      <c r="EN2" t="s">
        <v>19</v>
      </c>
      <c r="EO2" t="s">
        <v>58</v>
      </c>
      <c r="EP2" t="s">
        <v>60</v>
      </c>
      <c r="EQ2" t="s">
        <v>4</v>
      </c>
      <c r="ER2" t="s">
        <v>20</v>
      </c>
      <c r="ES2" t="s">
        <v>30</v>
      </c>
      <c r="ET2" t="s">
        <v>26</v>
      </c>
      <c r="EU2" t="s">
        <v>83</v>
      </c>
      <c r="EV2" t="s">
        <v>8</v>
      </c>
      <c r="EW2" t="s">
        <v>45</v>
      </c>
      <c r="EX2" t="s">
        <v>13</v>
      </c>
      <c r="EY2" t="s">
        <v>48</v>
      </c>
      <c r="EZ2" t="s">
        <v>17</v>
      </c>
      <c r="FA2" t="s">
        <v>24</v>
      </c>
      <c r="FB2" t="s">
        <v>41</v>
      </c>
      <c r="FC2" t="s">
        <v>32</v>
      </c>
      <c r="FD2" t="s">
        <v>49</v>
      </c>
      <c r="FE2" t="s">
        <v>28</v>
      </c>
      <c r="FF2" t="s">
        <v>14</v>
      </c>
      <c r="FG2" t="s">
        <v>7</v>
      </c>
      <c r="FH2" t="s">
        <v>21</v>
      </c>
      <c r="FI2" t="s">
        <v>61</v>
      </c>
      <c r="FJ2" t="s">
        <v>3</v>
      </c>
      <c r="FK2" t="s">
        <v>22</v>
      </c>
      <c r="FL2" t="s">
        <v>11</v>
      </c>
      <c r="FM2" t="s">
        <v>6</v>
      </c>
      <c r="FN2" t="s">
        <v>10</v>
      </c>
      <c r="FO2" t="s">
        <v>18</v>
      </c>
      <c r="FP2" t="s">
        <v>15</v>
      </c>
      <c r="FQ2" t="s">
        <v>44</v>
      </c>
      <c r="FR2" t="s">
        <v>16</v>
      </c>
      <c r="FS2" t="s">
        <v>25</v>
      </c>
      <c r="FT2" t="s">
        <v>27</v>
      </c>
      <c r="FU2" t="s">
        <v>46</v>
      </c>
      <c r="FV2" t="s">
        <v>59</v>
      </c>
      <c r="FW2" t="s">
        <v>29</v>
      </c>
      <c r="FX2" t="s">
        <v>12</v>
      </c>
      <c r="FY2" t="s">
        <v>57</v>
      </c>
      <c r="FZ2" t="s">
        <v>23</v>
      </c>
      <c r="GA2" t="s">
        <v>9</v>
      </c>
      <c r="GB2" t="s">
        <v>47</v>
      </c>
      <c r="GC2" t="s">
        <v>19</v>
      </c>
      <c r="GD2" t="s">
        <v>58</v>
      </c>
      <c r="GE2" t="s">
        <v>60</v>
      </c>
      <c r="GF2" t="s">
        <v>4</v>
      </c>
      <c r="GG2" t="s">
        <v>20</v>
      </c>
      <c r="GH2" t="s">
        <v>30</v>
      </c>
      <c r="GI2" t="s">
        <v>26</v>
      </c>
      <c r="GJ2" t="s">
        <v>83</v>
      </c>
      <c r="GK2" t="s">
        <v>8</v>
      </c>
      <c r="GL2" t="s">
        <v>45</v>
      </c>
      <c r="GM2" t="s">
        <v>13</v>
      </c>
      <c r="GN2" t="s">
        <v>48</v>
      </c>
      <c r="GO2" t="s">
        <v>17</v>
      </c>
      <c r="GP2" t="s">
        <v>24</v>
      </c>
      <c r="GQ2" t="s">
        <v>41</v>
      </c>
      <c r="GR2" t="s">
        <v>32</v>
      </c>
      <c r="GS2" t="s">
        <v>49</v>
      </c>
      <c r="GT2" t="s">
        <v>28</v>
      </c>
      <c r="GU2" t="s">
        <v>14</v>
      </c>
      <c r="GV2" t="s">
        <v>7</v>
      </c>
      <c r="GW2" t="s">
        <v>21</v>
      </c>
      <c r="GX2" t="s">
        <v>61</v>
      </c>
      <c r="GY2" t="s">
        <v>3</v>
      </c>
      <c r="GZ2" t="s">
        <v>22</v>
      </c>
      <c r="HA2" t="s">
        <v>11</v>
      </c>
      <c r="HB2" t="s">
        <v>6</v>
      </c>
      <c r="HC2" t="s">
        <v>10</v>
      </c>
      <c r="HD2" t="s">
        <v>18</v>
      </c>
      <c r="HE2" t="s">
        <v>15</v>
      </c>
      <c r="HF2" t="s">
        <v>44</v>
      </c>
      <c r="HG2" t="s">
        <v>16</v>
      </c>
      <c r="HH2" t="s">
        <v>25</v>
      </c>
      <c r="HI2" t="s">
        <v>27</v>
      </c>
      <c r="HJ2" t="s">
        <v>46</v>
      </c>
      <c r="HK2" t="s">
        <v>59</v>
      </c>
      <c r="HL2" t="s">
        <v>29</v>
      </c>
      <c r="HM2" t="s">
        <v>12</v>
      </c>
      <c r="HN2" t="s">
        <v>57</v>
      </c>
      <c r="HO2" t="s">
        <v>23</v>
      </c>
      <c r="HP2" t="s">
        <v>9</v>
      </c>
      <c r="HQ2" t="s">
        <v>47</v>
      </c>
      <c r="HR2" t="s">
        <v>19</v>
      </c>
      <c r="HS2" t="s">
        <v>58</v>
      </c>
      <c r="HT2" t="s">
        <v>60</v>
      </c>
      <c r="HU2" t="s">
        <v>4</v>
      </c>
      <c r="HV2" t="s">
        <v>20</v>
      </c>
      <c r="HW2" t="s">
        <v>30</v>
      </c>
      <c r="HX2" t="s">
        <v>26</v>
      </c>
      <c r="HY2" t="s">
        <v>83</v>
      </c>
      <c r="HZ2" t="s">
        <v>8</v>
      </c>
      <c r="IA2" t="s">
        <v>45</v>
      </c>
      <c r="IB2" t="s">
        <v>13</v>
      </c>
      <c r="IC2" t="s">
        <v>48</v>
      </c>
      <c r="ID2" t="s">
        <v>17</v>
      </c>
      <c r="IE2" t="s">
        <v>24</v>
      </c>
      <c r="IF2" t="s">
        <v>41</v>
      </c>
      <c r="IG2" t="s">
        <v>32</v>
      </c>
      <c r="IH2" t="s">
        <v>49</v>
      </c>
      <c r="II2" t="s">
        <v>28</v>
      </c>
      <c r="IJ2" t="s">
        <v>14</v>
      </c>
      <c r="IK2" t="s">
        <v>7</v>
      </c>
      <c r="IL2" t="s">
        <v>21</v>
      </c>
      <c r="IM2" t="s">
        <v>61</v>
      </c>
      <c r="IN2" t="s">
        <v>3</v>
      </c>
      <c r="IO2" t="s">
        <v>22</v>
      </c>
      <c r="IP2" t="s">
        <v>11</v>
      </c>
      <c r="IQ2" t="s">
        <v>6</v>
      </c>
      <c r="IR2" t="s">
        <v>10</v>
      </c>
      <c r="IS2" t="s">
        <v>18</v>
      </c>
      <c r="IT2" t="s">
        <v>15</v>
      </c>
      <c r="IU2" s="118" t="s">
        <v>44</v>
      </c>
      <c r="IV2" t="s">
        <v>16</v>
      </c>
      <c r="IW2" t="s">
        <v>25</v>
      </c>
      <c r="IX2" t="s">
        <v>27</v>
      </c>
      <c r="IY2" t="s">
        <v>46</v>
      </c>
      <c r="IZ2" t="s">
        <v>59</v>
      </c>
      <c r="JA2" t="s">
        <v>29</v>
      </c>
      <c r="JB2" t="s">
        <v>12</v>
      </c>
      <c r="JC2" t="s">
        <v>57</v>
      </c>
      <c r="JD2" t="s">
        <v>23</v>
      </c>
      <c r="JE2" t="s">
        <v>9</v>
      </c>
      <c r="JF2" t="s">
        <v>47</v>
      </c>
      <c r="JG2" t="s">
        <v>19</v>
      </c>
      <c r="JH2" t="s">
        <v>58</v>
      </c>
      <c r="JI2" t="s">
        <v>60</v>
      </c>
      <c r="JJ2" t="s">
        <v>4</v>
      </c>
      <c r="JK2" t="s">
        <v>20</v>
      </c>
      <c r="JL2" t="s">
        <v>30</v>
      </c>
      <c r="JM2" t="s">
        <v>26</v>
      </c>
      <c r="JN2" t="s">
        <v>83</v>
      </c>
      <c r="JO2" t="s">
        <v>8</v>
      </c>
      <c r="JP2" t="s">
        <v>45</v>
      </c>
      <c r="JQ2" t="s">
        <v>13</v>
      </c>
      <c r="JR2" t="s">
        <v>48</v>
      </c>
      <c r="JS2" t="s">
        <v>17</v>
      </c>
      <c r="JT2" t="s">
        <v>24</v>
      </c>
      <c r="JU2" t="s">
        <v>41</v>
      </c>
      <c r="JV2" t="s">
        <v>32</v>
      </c>
      <c r="JW2" t="s">
        <v>49</v>
      </c>
      <c r="JX2" t="s">
        <v>28</v>
      </c>
      <c r="JY2" t="s">
        <v>14</v>
      </c>
      <c r="JZ2" t="s">
        <v>7</v>
      </c>
      <c r="KA2" t="s">
        <v>21</v>
      </c>
      <c r="KB2" t="s">
        <v>61</v>
      </c>
      <c r="KC2" t="s">
        <v>3</v>
      </c>
      <c r="KD2" t="s">
        <v>22</v>
      </c>
      <c r="KE2" t="s">
        <v>11</v>
      </c>
      <c r="KF2" t="s">
        <v>6</v>
      </c>
      <c r="KG2" t="s">
        <v>10</v>
      </c>
      <c r="KH2" t="s">
        <v>18</v>
      </c>
      <c r="KI2" t="s">
        <v>15</v>
      </c>
      <c r="KJ2" t="s">
        <v>44</v>
      </c>
      <c r="KK2" t="s">
        <v>16</v>
      </c>
      <c r="KL2" t="s">
        <v>25</v>
      </c>
      <c r="KM2" t="s">
        <v>27</v>
      </c>
      <c r="KN2" t="s">
        <v>46</v>
      </c>
      <c r="KO2" t="s">
        <v>59</v>
      </c>
      <c r="KP2" t="s">
        <v>29</v>
      </c>
      <c r="KQ2" t="s">
        <v>12</v>
      </c>
      <c r="KR2" t="s">
        <v>57</v>
      </c>
      <c r="KS2" t="s">
        <v>23</v>
      </c>
      <c r="KT2" t="s">
        <v>9</v>
      </c>
      <c r="KU2" t="s">
        <v>47</v>
      </c>
      <c r="KV2" s="119" t="s">
        <v>19</v>
      </c>
      <c r="KW2" t="s">
        <v>58</v>
      </c>
      <c r="KX2" t="s">
        <v>60</v>
      </c>
      <c r="KY2" t="s">
        <v>4</v>
      </c>
      <c r="KZ2" t="s">
        <v>20</v>
      </c>
      <c r="LA2" t="s">
        <v>30</v>
      </c>
      <c r="LB2" t="s">
        <v>26</v>
      </c>
      <c r="LC2" t="s">
        <v>83</v>
      </c>
      <c r="LD2" t="s">
        <v>8</v>
      </c>
      <c r="LE2" t="s">
        <v>45</v>
      </c>
      <c r="LF2" t="s">
        <v>13</v>
      </c>
      <c r="LG2" t="s">
        <v>48</v>
      </c>
      <c r="LH2" t="s">
        <v>17</v>
      </c>
      <c r="LI2" t="s">
        <v>24</v>
      </c>
      <c r="LJ2" t="s">
        <v>41</v>
      </c>
      <c r="LK2" t="s">
        <v>32</v>
      </c>
      <c r="LL2" t="s">
        <v>49</v>
      </c>
      <c r="LM2" t="s">
        <v>28</v>
      </c>
      <c r="LN2" t="s">
        <v>14</v>
      </c>
      <c r="LO2" t="s">
        <v>7</v>
      </c>
      <c r="LP2" t="s">
        <v>21</v>
      </c>
      <c r="LQ2" t="s">
        <v>61</v>
      </c>
      <c r="LR2" t="s">
        <v>3</v>
      </c>
      <c r="LS2" t="s">
        <v>22</v>
      </c>
      <c r="LT2" t="s">
        <v>11</v>
      </c>
      <c r="LU2" t="s">
        <v>6</v>
      </c>
      <c r="LV2" t="s">
        <v>10</v>
      </c>
      <c r="LW2" t="s">
        <v>18</v>
      </c>
      <c r="LX2" t="s">
        <v>15</v>
      </c>
      <c r="LY2" s="118" t="s">
        <v>44</v>
      </c>
      <c r="LZ2" t="s">
        <v>16</v>
      </c>
      <c r="MA2" t="s">
        <v>25</v>
      </c>
      <c r="MB2" t="s">
        <v>27</v>
      </c>
      <c r="MC2" t="s">
        <v>46</v>
      </c>
      <c r="MD2" t="s">
        <v>59</v>
      </c>
      <c r="ME2" t="s">
        <v>29</v>
      </c>
      <c r="MF2" t="s">
        <v>12</v>
      </c>
      <c r="MG2" t="s">
        <v>57</v>
      </c>
      <c r="MH2" t="s">
        <v>23</v>
      </c>
      <c r="MI2" t="s">
        <v>9</v>
      </c>
      <c r="MJ2" t="s">
        <v>47</v>
      </c>
      <c r="MK2" t="s">
        <v>19</v>
      </c>
      <c r="ML2" t="s">
        <v>58</v>
      </c>
      <c r="MM2" t="s">
        <v>60</v>
      </c>
      <c r="MN2" t="s">
        <v>4</v>
      </c>
      <c r="MO2" t="s">
        <v>20</v>
      </c>
      <c r="MP2" t="s">
        <v>30</v>
      </c>
      <c r="MQ2" t="s">
        <v>26</v>
      </c>
      <c r="MR2" t="s">
        <v>83</v>
      </c>
      <c r="MS2" t="s">
        <v>8</v>
      </c>
      <c r="MT2" t="s">
        <v>45</v>
      </c>
      <c r="MU2" t="s">
        <v>13</v>
      </c>
      <c r="MV2" t="s">
        <v>48</v>
      </c>
      <c r="MW2" t="s">
        <v>17</v>
      </c>
      <c r="MX2" t="s">
        <v>24</v>
      </c>
      <c r="MY2" t="s">
        <v>41</v>
      </c>
      <c r="MZ2" t="s">
        <v>32</v>
      </c>
      <c r="NA2" t="s">
        <v>49</v>
      </c>
      <c r="NB2" t="s">
        <v>28</v>
      </c>
      <c r="NC2" t="s">
        <v>14</v>
      </c>
      <c r="ND2" t="s">
        <v>7</v>
      </c>
      <c r="NE2" t="s">
        <v>21</v>
      </c>
      <c r="NF2" t="s">
        <v>61</v>
      </c>
      <c r="NG2" t="s">
        <v>3</v>
      </c>
      <c r="NH2" t="s">
        <v>22</v>
      </c>
      <c r="NI2" t="s">
        <v>11</v>
      </c>
      <c r="NJ2" t="s">
        <v>6</v>
      </c>
      <c r="NK2" t="s">
        <v>10</v>
      </c>
      <c r="NL2" t="s">
        <v>18</v>
      </c>
      <c r="NM2" t="s">
        <v>15</v>
      </c>
      <c r="NN2" t="s">
        <v>44</v>
      </c>
      <c r="NO2" t="s">
        <v>16</v>
      </c>
      <c r="NP2" t="s">
        <v>25</v>
      </c>
      <c r="NQ2" t="s">
        <v>27</v>
      </c>
      <c r="NR2" t="s">
        <v>46</v>
      </c>
      <c r="NS2" t="s">
        <v>59</v>
      </c>
      <c r="NT2" t="s">
        <v>29</v>
      </c>
      <c r="NU2" t="s">
        <v>12</v>
      </c>
      <c r="NV2" t="s">
        <v>57</v>
      </c>
      <c r="NW2" t="s">
        <v>23</v>
      </c>
      <c r="NX2" t="s">
        <v>9</v>
      </c>
      <c r="NY2" t="s">
        <v>47</v>
      </c>
      <c r="NZ2" t="s">
        <v>19</v>
      </c>
      <c r="OA2" t="s">
        <v>58</v>
      </c>
      <c r="OB2" t="s">
        <v>60</v>
      </c>
      <c r="OC2" t="s">
        <v>4</v>
      </c>
      <c r="OD2" t="s">
        <v>20</v>
      </c>
      <c r="OE2" t="s">
        <v>30</v>
      </c>
      <c r="OF2" t="s">
        <v>26</v>
      </c>
      <c r="OG2" t="s">
        <v>83</v>
      </c>
      <c r="OH2" t="s">
        <v>8</v>
      </c>
      <c r="OI2" t="s">
        <v>45</v>
      </c>
      <c r="OJ2" t="s">
        <v>13</v>
      </c>
      <c r="OK2" t="s">
        <v>48</v>
      </c>
      <c r="OL2" t="s">
        <v>17</v>
      </c>
      <c r="OM2" t="s">
        <v>24</v>
      </c>
      <c r="ON2" t="s">
        <v>41</v>
      </c>
      <c r="OO2" t="s">
        <v>32</v>
      </c>
      <c r="OP2" t="s">
        <v>49</v>
      </c>
      <c r="OQ2" t="s">
        <v>28</v>
      </c>
      <c r="OR2" t="s">
        <v>14</v>
      </c>
      <c r="OS2" t="s">
        <v>7</v>
      </c>
      <c r="OT2" t="s">
        <v>21</v>
      </c>
      <c r="OU2" t="s">
        <v>61</v>
      </c>
      <c r="OW2" t="s">
        <v>3</v>
      </c>
      <c r="OX2" t="s">
        <v>22</v>
      </c>
      <c r="OY2" t="s">
        <v>11</v>
      </c>
      <c r="OZ2" t="s">
        <v>6</v>
      </c>
      <c r="PA2" t="s">
        <v>10</v>
      </c>
      <c r="PB2" t="s">
        <v>18</v>
      </c>
      <c r="PC2" t="s">
        <v>15</v>
      </c>
      <c r="PD2" t="s">
        <v>44</v>
      </c>
      <c r="PE2" t="s">
        <v>16</v>
      </c>
      <c r="PF2" t="s">
        <v>25</v>
      </c>
      <c r="PG2" t="s">
        <v>27</v>
      </c>
      <c r="PH2" t="s">
        <v>46</v>
      </c>
      <c r="PI2" t="s">
        <v>59</v>
      </c>
      <c r="PJ2" t="s">
        <v>29</v>
      </c>
      <c r="PK2" t="s">
        <v>12</v>
      </c>
      <c r="PL2" t="s">
        <v>57</v>
      </c>
      <c r="PM2" t="s">
        <v>23</v>
      </c>
      <c r="PN2" t="s">
        <v>9</v>
      </c>
      <c r="PO2" t="s">
        <v>47</v>
      </c>
      <c r="PP2" t="s">
        <v>19</v>
      </c>
      <c r="PQ2" t="s">
        <v>58</v>
      </c>
      <c r="PR2" t="s">
        <v>60</v>
      </c>
      <c r="PS2" t="s">
        <v>4</v>
      </c>
      <c r="PT2" t="s">
        <v>20</v>
      </c>
      <c r="PU2" t="s">
        <v>30</v>
      </c>
      <c r="PV2" t="s">
        <v>26</v>
      </c>
      <c r="PW2" t="s">
        <v>83</v>
      </c>
      <c r="PX2" t="s">
        <v>8</v>
      </c>
      <c r="PY2" t="s">
        <v>45</v>
      </c>
      <c r="PZ2" t="s">
        <v>13</v>
      </c>
      <c r="QA2" t="s">
        <v>48</v>
      </c>
      <c r="QB2" t="s">
        <v>17</v>
      </c>
      <c r="QC2" t="s">
        <v>24</v>
      </c>
      <c r="QD2" t="s">
        <v>41</v>
      </c>
      <c r="QE2" t="s">
        <v>32</v>
      </c>
      <c r="QF2" t="s">
        <v>49</v>
      </c>
      <c r="QG2" t="s">
        <v>28</v>
      </c>
      <c r="QH2" t="s">
        <v>14</v>
      </c>
      <c r="QI2" t="s">
        <v>7</v>
      </c>
      <c r="QJ2" t="s">
        <v>21</v>
      </c>
      <c r="QK2" t="s">
        <v>61</v>
      </c>
      <c r="QL2" t="s">
        <v>3</v>
      </c>
      <c r="QM2" t="s">
        <v>22</v>
      </c>
      <c r="QN2" t="s">
        <v>11</v>
      </c>
      <c r="QO2" t="s">
        <v>6</v>
      </c>
      <c r="QP2" t="s">
        <v>10</v>
      </c>
      <c r="QQ2" t="s">
        <v>18</v>
      </c>
      <c r="QR2" t="s">
        <v>15</v>
      </c>
      <c r="QS2" t="s">
        <v>44</v>
      </c>
      <c r="QT2" t="s">
        <v>16</v>
      </c>
      <c r="QU2" t="s">
        <v>25</v>
      </c>
      <c r="QV2" t="s">
        <v>27</v>
      </c>
      <c r="QW2" t="s">
        <v>46</v>
      </c>
      <c r="QX2" t="s">
        <v>59</v>
      </c>
      <c r="QY2" t="s">
        <v>29</v>
      </c>
      <c r="QZ2" t="s">
        <v>12</v>
      </c>
      <c r="RA2" t="s">
        <v>57</v>
      </c>
      <c r="RB2" t="s">
        <v>23</v>
      </c>
      <c r="RC2" t="s">
        <v>9</v>
      </c>
      <c r="RD2" t="s">
        <v>47</v>
      </c>
      <c r="RE2" t="s">
        <v>19</v>
      </c>
      <c r="RF2" t="s">
        <v>58</v>
      </c>
      <c r="RG2" t="s">
        <v>60</v>
      </c>
      <c r="RH2" t="s">
        <v>4</v>
      </c>
      <c r="RI2" t="s">
        <v>20</v>
      </c>
      <c r="RJ2" t="s">
        <v>30</v>
      </c>
      <c r="RK2" t="s">
        <v>26</v>
      </c>
      <c r="RL2" t="s">
        <v>83</v>
      </c>
      <c r="RM2" t="s">
        <v>8</v>
      </c>
      <c r="RN2" t="s">
        <v>45</v>
      </c>
      <c r="RO2" t="s">
        <v>13</v>
      </c>
      <c r="RP2" t="s">
        <v>48</v>
      </c>
      <c r="RQ2" t="s">
        <v>17</v>
      </c>
      <c r="RR2" t="s">
        <v>24</v>
      </c>
      <c r="RS2" t="s">
        <v>41</v>
      </c>
      <c r="RT2" t="s">
        <v>32</v>
      </c>
      <c r="RU2" t="s">
        <v>49</v>
      </c>
      <c r="RV2" t="s">
        <v>28</v>
      </c>
      <c r="RW2" t="s">
        <v>14</v>
      </c>
      <c r="RX2" t="s">
        <v>7</v>
      </c>
      <c r="RY2" t="s">
        <v>21</v>
      </c>
      <c r="RZ2" t="s">
        <v>61</v>
      </c>
      <c r="SA2" t="s">
        <v>3</v>
      </c>
      <c r="SB2" t="s">
        <v>22</v>
      </c>
      <c r="SC2" t="s">
        <v>11</v>
      </c>
      <c r="SD2" t="s">
        <v>6</v>
      </c>
      <c r="SE2" t="s">
        <v>10</v>
      </c>
      <c r="SF2" t="s">
        <v>18</v>
      </c>
      <c r="SG2" t="s">
        <v>15</v>
      </c>
      <c r="SH2" t="s">
        <v>44</v>
      </c>
      <c r="SI2" t="s">
        <v>16</v>
      </c>
      <c r="SJ2" t="s">
        <v>25</v>
      </c>
      <c r="SK2" t="s">
        <v>27</v>
      </c>
      <c r="SL2" t="s">
        <v>46</v>
      </c>
      <c r="SM2" t="s">
        <v>59</v>
      </c>
      <c r="SN2" t="s">
        <v>29</v>
      </c>
      <c r="SO2" t="s">
        <v>12</v>
      </c>
      <c r="SP2" t="s">
        <v>57</v>
      </c>
      <c r="SQ2" t="s">
        <v>23</v>
      </c>
      <c r="SR2" t="s">
        <v>9</v>
      </c>
      <c r="SS2" t="s">
        <v>47</v>
      </c>
      <c r="ST2" t="s">
        <v>19</v>
      </c>
      <c r="SU2" t="s">
        <v>58</v>
      </c>
      <c r="SV2" t="s">
        <v>60</v>
      </c>
      <c r="SW2" t="s">
        <v>4</v>
      </c>
      <c r="SX2" t="s">
        <v>20</v>
      </c>
      <c r="SY2" t="s">
        <v>30</v>
      </c>
      <c r="SZ2" t="s">
        <v>26</v>
      </c>
      <c r="TA2" t="s">
        <v>83</v>
      </c>
      <c r="TB2" t="s">
        <v>8</v>
      </c>
      <c r="TC2" t="s">
        <v>45</v>
      </c>
      <c r="TD2" t="s">
        <v>13</v>
      </c>
      <c r="TE2" t="s">
        <v>48</v>
      </c>
      <c r="TF2" t="s">
        <v>17</v>
      </c>
      <c r="TG2" t="s">
        <v>24</v>
      </c>
      <c r="TH2" t="s">
        <v>41</v>
      </c>
      <c r="TI2" t="s">
        <v>32</v>
      </c>
      <c r="TJ2" t="s">
        <v>49</v>
      </c>
      <c r="TK2" t="s">
        <v>28</v>
      </c>
      <c r="TL2" t="s">
        <v>14</v>
      </c>
      <c r="TM2" t="s">
        <v>7</v>
      </c>
      <c r="TN2" t="s">
        <v>21</v>
      </c>
      <c r="TO2" t="s">
        <v>61</v>
      </c>
      <c r="TQ2" t="s">
        <v>3</v>
      </c>
      <c r="TR2" t="s">
        <v>22</v>
      </c>
      <c r="TS2" t="s">
        <v>11</v>
      </c>
      <c r="TT2" t="s">
        <v>6</v>
      </c>
      <c r="TU2" t="s">
        <v>10</v>
      </c>
      <c r="TV2" t="s">
        <v>18</v>
      </c>
      <c r="TW2" t="s">
        <v>15</v>
      </c>
      <c r="TX2" t="s">
        <v>44</v>
      </c>
      <c r="TY2" t="s">
        <v>16</v>
      </c>
      <c r="TZ2" t="s">
        <v>25</v>
      </c>
      <c r="UA2" t="s">
        <v>27</v>
      </c>
      <c r="UB2" t="s">
        <v>46</v>
      </c>
      <c r="UC2" t="s">
        <v>59</v>
      </c>
      <c r="UD2" t="s">
        <v>29</v>
      </c>
      <c r="UE2" t="s">
        <v>12</v>
      </c>
      <c r="UF2" t="s">
        <v>57</v>
      </c>
      <c r="UG2" t="s">
        <v>23</v>
      </c>
      <c r="UH2" t="s">
        <v>9</v>
      </c>
      <c r="UI2" t="s">
        <v>47</v>
      </c>
      <c r="UJ2" t="s">
        <v>19</v>
      </c>
      <c r="UK2" t="s">
        <v>58</v>
      </c>
      <c r="UL2" t="s">
        <v>60</v>
      </c>
      <c r="UM2" t="s">
        <v>4</v>
      </c>
      <c r="UN2" t="s">
        <v>20</v>
      </c>
      <c r="UO2" t="s">
        <v>30</v>
      </c>
      <c r="UP2" t="s">
        <v>26</v>
      </c>
      <c r="UQ2" t="s">
        <v>83</v>
      </c>
      <c r="UR2" t="s">
        <v>8</v>
      </c>
      <c r="US2" t="s">
        <v>45</v>
      </c>
      <c r="UT2" t="s">
        <v>13</v>
      </c>
      <c r="UU2" t="s">
        <v>48</v>
      </c>
      <c r="UV2" t="s">
        <v>17</v>
      </c>
      <c r="UW2" t="s">
        <v>24</v>
      </c>
      <c r="UX2" t="s">
        <v>41</v>
      </c>
      <c r="UY2" t="s">
        <v>32</v>
      </c>
      <c r="UZ2" t="s">
        <v>49</v>
      </c>
      <c r="VA2" t="s">
        <v>28</v>
      </c>
      <c r="VB2" t="s">
        <v>14</v>
      </c>
      <c r="VC2" t="s">
        <v>7</v>
      </c>
      <c r="VD2" t="s">
        <v>21</v>
      </c>
      <c r="VE2" t="s">
        <v>61</v>
      </c>
      <c r="VF2" t="s">
        <v>3</v>
      </c>
      <c r="VG2" t="s">
        <v>22</v>
      </c>
      <c r="VH2" t="s">
        <v>11</v>
      </c>
      <c r="VI2" t="s">
        <v>6</v>
      </c>
      <c r="VJ2" t="s">
        <v>10</v>
      </c>
      <c r="VK2" t="s">
        <v>18</v>
      </c>
      <c r="VL2" t="s">
        <v>15</v>
      </c>
      <c r="VM2" t="s">
        <v>44</v>
      </c>
      <c r="VN2" t="s">
        <v>16</v>
      </c>
      <c r="VO2" t="s">
        <v>25</v>
      </c>
      <c r="VP2" t="s">
        <v>27</v>
      </c>
      <c r="VQ2" t="s">
        <v>46</v>
      </c>
      <c r="VR2" t="s">
        <v>59</v>
      </c>
      <c r="VS2" t="s">
        <v>29</v>
      </c>
      <c r="VT2" t="s">
        <v>12</v>
      </c>
      <c r="VU2" t="s">
        <v>57</v>
      </c>
      <c r="VV2" t="s">
        <v>23</v>
      </c>
      <c r="VW2" t="s">
        <v>9</v>
      </c>
      <c r="VX2" t="s">
        <v>47</v>
      </c>
      <c r="VY2" t="s">
        <v>19</v>
      </c>
      <c r="VZ2" t="s">
        <v>58</v>
      </c>
      <c r="WA2" t="s">
        <v>60</v>
      </c>
      <c r="WB2" t="s">
        <v>4</v>
      </c>
      <c r="WC2" t="s">
        <v>20</v>
      </c>
      <c r="WD2" t="s">
        <v>30</v>
      </c>
      <c r="WE2" t="s">
        <v>26</v>
      </c>
      <c r="WF2" t="s">
        <v>83</v>
      </c>
      <c r="WG2" t="s">
        <v>8</v>
      </c>
      <c r="WH2" t="s">
        <v>45</v>
      </c>
      <c r="WI2" t="s">
        <v>13</v>
      </c>
      <c r="WJ2" t="s">
        <v>48</v>
      </c>
      <c r="WK2" t="s">
        <v>17</v>
      </c>
      <c r="WL2" t="s">
        <v>24</v>
      </c>
      <c r="WM2" t="s">
        <v>41</v>
      </c>
      <c r="WN2" t="s">
        <v>32</v>
      </c>
      <c r="WO2" t="s">
        <v>49</v>
      </c>
      <c r="WP2" t="s">
        <v>28</v>
      </c>
      <c r="WQ2" t="s">
        <v>14</v>
      </c>
      <c r="WR2" t="s">
        <v>7</v>
      </c>
      <c r="WS2" t="s">
        <v>21</v>
      </c>
      <c r="WT2" t="s">
        <v>61</v>
      </c>
      <c r="WU2" t="s">
        <v>3</v>
      </c>
      <c r="WV2" t="s">
        <v>22</v>
      </c>
      <c r="WW2" t="s">
        <v>11</v>
      </c>
      <c r="WX2" t="s">
        <v>6</v>
      </c>
      <c r="WY2" t="s">
        <v>10</v>
      </c>
      <c r="WZ2" t="s">
        <v>18</v>
      </c>
      <c r="XA2" t="s">
        <v>15</v>
      </c>
      <c r="XB2" t="s">
        <v>44</v>
      </c>
      <c r="XC2" t="s">
        <v>16</v>
      </c>
      <c r="XD2" t="s">
        <v>25</v>
      </c>
      <c r="XE2" t="s">
        <v>27</v>
      </c>
      <c r="XF2" t="s">
        <v>46</v>
      </c>
      <c r="XG2" t="s">
        <v>59</v>
      </c>
      <c r="XH2" t="s">
        <v>29</v>
      </c>
      <c r="XI2" t="s">
        <v>12</v>
      </c>
      <c r="XJ2" t="s">
        <v>57</v>
      </c>
      <c r="XK2" t="s">
        <v>23</v>
      </c>
      <c r="XL2" t="s">
        <v>9</v>
      </c>
      <c r="XM2" t="s">
        <v>47</v>
      </c>
      <c r="XN2" t="s">
        <v>19</v>
      </c>
      <c r="XO2" t="s">
        <v>58</v>
      </c>
      <c r="XP2" t="s">
        <v>60</v>
      </c>
      <c r="XQ2" t="s">
        <v>4</v>
      </c>
      <c r="XR2" t="s">
        <v>20</v>
      </c>
      <c r="XS2" t="s">
        <v>30</v>
      </c>
      <c r="XT2" t="s">
        <v>26</v>
      </c>
      <c r="XU2" t="s">
        <v>83</v>
      </c>
      <c r="XV2" t="s">
        <v>8</v>
      </c>
      <c r="XW2" t="s">
        <v>45</v>
      </c>
      <c r="XX2" t="s">
        <v>13</v>
      </c>
      <c r="XY2" t="s">
        <v>48</v>
      </c>
      <c r="XZ2" t="s">
        <v>17</v>
      </c>
      <c r="YA2" t="s">
        <v>24</v>
      </c>
      <c r="YB2" t="s">
        <v>41</v>
      </c>
      <c r="YC2" t="s">
        <v>32</v>
      </c>
      <c r="YD2" t="s">
        <v>49</v>
      </c>
      <c r="YE2" t="s">
        <v>28</v>
      </c>
      <c r="YF2" t="s">
        <v>14</v>
      </c>
      <c r="YG2" t="s">
        <v>7</v>
      </c>
      <c r="YH2" t="s">
        <v>21</v>
      </c>
      <c r="YI2" t="s">
        <v>61</v>
      </c>
      <c r="YJ2" t="s">
        <v>3</v>
      </c>
      <c r="YK2" t="s">
        <v>22</v>
      </c>
      <c r="YL2" t="s">
        <v>11</v>
      </c>
      <c r="YM2" t="s">
        <v>6</v>
      </c>
      <c r="YN2" t="s">
        <v>10</v>
      </c>
      <c r="YO2" t="s">
        <v>18</v>
      </c>
      <c r="YP2" t="s">
        <v>15</v>
      </c>
      <c r="YQ2" t="s">
        <v>44</v>
      </c>
      <c r="YR2" t="s">
        <v>16</v>
      </c>
      <c r="YS2" t="s">
        <v>25</v>
      </c>
      <c r="YT2" t="s">
        <v>27</v>
      </c>
      <c r="YU2" t="s">
        <v>46</v>
      </c>
      <c r="YV2" t="s">
        <v>59</v>
      </c>
      <c r="YW2" t="s">
        <v>29</v>
      </c>
      <c r="YX2" t="s">
        <v>12</v>
      </c>
      <c r="YY2" t="s">
        <v>57</v>
      </c>
      <c r="YZ2" t="s">
        <v>23</v>
      </c>
      <c r="ZA2" t="s">
        <v>9</v>
      </c>
      <c r="ZB2" t="s">
        <v>47</v>
      </c>
      <c r="ZC2" t="s">
        <v>19</v>
      </c>
      <c r="ZD2" t="s">
        <v>58</v>
      </c>
      <c r="ZE2" t="s">
        <v>60</v>
      </c>
      <c r="ZF2" t="s">
        <v>4</v>
      </c>
      <c r="ZG2" t="s">
        <v>20</v>
      </c>
      <c r="ZH2" t="s">
        <v>30</v>
      </c>
      <c r="ZI2" t="s">
        <v>26</v>
      </c>
      <c r="ZJ2" t="s">
        <v>83</v>
      </c>
      <c r="ZK2" t="s">
        <v>8</v>
      </c>
      <c r="ZL2" t="s">
        <v>45</v>
      </c>
      <c r="ZM2" t="s">
        <v>13</v>
      </c>
      <c r="ZN2" t="s">
        <v>48</v>
      </c>
      <c r="ZO2" t="s">
        <v>17</v>
      </c>
      <c r="ZP2" t="s">
        <v>24</v>
      </c>
      <c r="ZQ2" t="s">
        <v>41</v>
      </c>
      <c r="ZR2" t="s">
        <v>32</v>
      </c>
      <c r="ZS2" t="s">
        <v>49</v>
      </c>
      <c r="ZT2" t="s">
        <v>28</v>
      </c>
      <c r="ZU2" t="s">
        <v>14</v>
      </c>
      <c r="ZV2" t="s">
        <v>7</v>
      </c>
      <c r="ZW2" t="s">
        <v>21</v>
      </c>
      <c r="ZX2" t="s">
        <v>61</v>
      </c>
      <c r="ZY2" t="s">
        <v>3</v>
      </c>
      <c r="ZZ2" t="s">
        <v>22</v>
      </c>
      <c r="AAA2" t="s">
        <v>11</v>
      </c>
      <c r="AAB2" t="s">
        <v>6</v>
      </c>
      <c r="AAC2" t="s">
        <v>10</v>
      </c>
      <c r="AAD2" t="s">
        <v>18</v>
      </c>
      <c r="AAE2" t="s">
        <v>15</v>
      </c>
      <c r="AAF2" t="s">
        <v>44</v>
      </c>
      <c r="AAG2" t="s">
        <v>16</v>
      </c>
      <c r="AAH2" t="s">
        <v>25</v>
      </c>
      <c r="AAI2" t="s">
        <v>27</v>
      </c>
      <c r="AAJ2" t="s">
        <v>46</v>
      </c>
      <c r="AAK2" t="s">
        <v>59</v>
      </c>
      <c r="AAL2" t="s">
        <v>29</v>
      </c>
      <c r="AAM2" t="s">
        <v>12</v>
      </c>
      <c r="AAN2" t="s">
        <v>57</v>
      </c>
      <c r="AAO2" t="s">
        <v>23</v>
      </c>
      <c r="AAP2" t="s">
        <v>9</v>
      </c>
      <c r="AAQ2" t="s">
        <v>47</v>
      </c>
      <c r="AAR2" t="s">
        <v>19</v>
      </c>
      <c r="AAS2" t="s">
        <v>58</v>
      </c>
      <c r="AAT2" t="s">
        <v>60</v>
      </c>
      <c r="AAU2" t="s">
        <v>4</v>
      </c>
      <c r="AAV2" t="s">
        <v>20</v>
      </c>
      <c r="AAW2" t="s">
        <v>30</v>
      </c>
      <c r="AAX2" t="s">
        <v>26</v>
      </c>
      <c r="AAY2" t="s">
        <v>83</v>
      </c>
      <c r="AAZ2" t="s">
        <v>8</v>
      </c>
      <c r="ABA2" t="s">
        <v>45</v>
      </c>
      <c r="ABB2" t="s">
        <v>13</v>
      </c>
      <c r="ABC2" t="s">
        <v>48</v>
      </c>
      <c r="ABD2" t="s">
        <v>17</v>
      </c>
      <c r="ABE2" t="s">
        <v>24</v>
      </c>
      <c r="ABF2" t="s">
        <v>41</v>
      </c>
      <c r="ABG2" t="s">
        <v>32</v>
      </c>
      <c r="ABH2" t="s">
        <v>49</v>
      </c>
      <c r="ABI2" t="s">
        <v>28</v>
      </c>
      <c r="ABJ2" t="s">
        <v>14</v>
      </c>
      <c r="ABK2" t="s">
        <v>7</v>
      </c>
      <c r="ABL2" t="s">
        <v>21</v>
      </c>
      <c r="ABM2" t="s">
        <v>61</v>
      </c>
    </row>
    <row r="3" spans="1:752" x14ac:dyDescent="0.25">
      <c r="A3" t="s">
        <v>3</v>
      </c>
      <c r="C3">
        <v>19</v>
      </c>
      <c r="D3">
        <v>25</v>
      </c>
      <c r="E3">
        <v>14</v>
      </c>
      <c r="F3">
        <v>24</v>
      </c>
      <c r="G3">
        <v>4</v>
      </c>
      <c r="H3">
        <v>26</v>
      </c>
      <c r="J3">
        <v>18</v>
      </c>
      <c r="K3">
        <v>14</v>
      </c>
      <c r="L3">
        <v>8</v>
      </c>
      <c r="M3">
        <v>25</v>
      </c>
      <c r="N3">
        <v>18</v>
      </c>
      <c r="O3">
        <v>20</v>
      </c>
      <c r="P3">
        <v>23</v>
      </c>
      <c r="Q3">
        <v>21</v>
      </c>
      <c r="R3">
        <v>6</v>
      </c>
      <c r="S3">
        <v>16</v>
      </c>
      <c r="T3">
        <v>11</v>
      </c>
      <c r="U3">
        <v>20</v>
      </c>
      <c r="V3">
        <v>11</v>
      </c>
      <c r="W3">
        <v>25</v>
      </c>
      <c r="X3">
        <v>24</v>
      </c>
      <c r="Y3">
        <v>16</v>
      </c>
      <c r="Z3">
        <v>11</v>
      </c>
      <c r="AA3">
        <v>22</v>
      </c>
      <c r="AB3">
        <v>5</v>
      </c>
      <c r="AC3">
        <v>9</v>
      </c>
      <c r="AD3">
        <v>19</v>
      </c>
      <c r="AE3">
        <v>16</v>
      </c>
      <c r="AF3">
        <v>23</v>
      </c>
      <c r="AG3">
        <v>19</v>
      </c>
      <c r="AH3">
        <v>15</v>
      </c>
      <c r="AI3">
        <v>22</v>
      </c>
      <c r="AJ3">
        <v>16</v>
      </c>
      <c r="AK3">
        <v>4</v>
      </c>
      <c r="AL3">
        <v>14</v>
      </c>
      <c r="AM3">
        <v>8</v>
      </c>
      <c r="AN3">
        <v>20</v>
      </c>
      <c r="AO3">
        <v>24</v>
      </c>
      <c r="AP3">
        <v>17</v>
      </c>
      <c r="AR3">
        <v>22</v>
      </c>
      <c r="AS3">
        <v>24</v>
      </c>
      <c r="AT3">
        <v>14</v>
      </c>
      <c r="AU3">
        <v>17</v>
      </c>
      <c r="AV3">
        <v>9</v>
      </c>
      <c r="AW3">
        <v>26</v>
      </c>
      <c r="AY3">
        <v>21</v>
      </c>
      <c r="AZ3">
        <v>14</v>
      </c>
      <c r="BA3">
        <v>12</v>
      </c>
      <c r="BB3">
        <v>23</v>
      </c>
      <c r="BC3">
        <v>16</v>
      </c>
      <c r="BD3">
        <v>19</v>
      </c>
      <c r="BE3">
        <v>23</v>
      </c>
      <c r="BF3">
        <v>22</v>
      </c>
      <c r="BG3">
        <v>12</v>
      </c>
      <c r="BH3">
        <v>15</v>
      </c>
      <c r="BI3">
        <v>7</v>
      </c>
      <c r="BJ3">
        <v>20</v>
      </c>
      <c r="BK3">
        <v>24</v>
      </c>
      <c r="BL3">
        <v>20</v>
      </c>
      <c r="BM3">
        <v>20</v>
      </c>
      <c r="BN3">
        <v>10</v>
      </c>
      <c r="BO3">
        <v>22</v>
      </c>
      <c r="BP3">
        <v>12</v>
      </c>
      <c r="BQ3">
        <v>1</v>
      </c>
      <c r="BR3">
        <v>11</v>
      </c>
      <c r="BS3">
        <v>14</v>
      </c>
      <c r="BT3">
        <v>3</v>
      </c>
      <c r="BU3">
        <v>16</v>
      </c>
      <c r="BV3">
        <v>18</v>
      </c>
      <c r="BW3">
        <v>14</v>
      </c>
      <c r="BX3">
        <v>16</v>
      </c>
      <c r="BY3">
        <v>9</v>
      </c>
      <c r="BZ3">
        <v>8</v>
      </c>
      <c r="CA3">
        <v>10</v>
      </c>
      <c r="CB3">
        <v>6</v>
      </c>
      <c r="CC3">
        <v>15</v>
      </c>
      <c r="CD3">
        <v>20</v>
      </c>
      <c r="CE3">
        <v>20</v>
      </c>
      <c r="CG3">
        <v>21</v>
      </c>
      <c r="CH3">
        <v>24</v>
      </c>
      <c r="CI3">
        <v>24</v>
      </c>
      <c r="CJ3">
        <v>19</v>
      </c>
      <c r="CK3">
        <v>5</v>
      </c>
      <c r="CL3">
        <v>25</v>
      </c>
      <c r="CN3">
        <v>20</v>
      </c>
      <c r="CO3">
        <v>6</v>
      </c>
      <c r="CP3">
        <v>17</v>
      </c>
      <c r="CQ3">
        <v>11</v>
      </c>
      <c r="CR3">
        <v>17</v>
      </c>
      <c r="CS3">
        <v>19</v>
      </c>
      <c r="CT3">
        <v>23</v>
      </c>
      <c r="CU3">
        <v>23</v>
      </c>
      <c r="CV3">
        <v>20</v>
      </c>
      <c r="CW3">
        <v>20</v>
      </c>
      <c r="CX3">
        <v>7</v>
      </c>
      <c r="CY3">
        <v>24</v>
      </c>
      <c r="CZ3">
        <v>21</v>
      </c>
      <c r="DA3">
        <v>24</v>
      </c>
      <c r="DB3">
        <v>21</v>
      </c>
      <c r="DC3">
        <v>6</v>
      </c>
      <c r="DD3">
        <v>23</v>
      </c>
      <c r="DE3">
        <v>23</v>
      </c>
      <c r="DF3">
        <v>6</v>
      </c>
      <c r="DG3">
        <v>7</v>
      </c>
      <c r="DH3">
        <v>22</v>
      </c>
      <c r="DI3">
        <v>2</v>
      </c>
      <c r="DJ3">
        <v>23</v>
      </c>
      <c r="DK3">
        <v>22</v>
      </c>
      <c r="DL3">
        <v>18</v>
      </c>
      <c r="DM3">
        <v>16</v>
      </c>
      <c r="DN3">
        <v>12</v>
      </c>
      <c r="DO3">
        <v>8</v>
      </c>
      <c r="DP3">
        <v>2</v>
      </c>
      <c r="DQ3">
        <v>3</v>
      </c>
      <c r="DR3">
        <v>25</v>
      </c>
      <c r="DS3">
        <v>25</v>
      </c>
      <c r="DT3">
        <v>19</v>
      </c>
      <c r="DV3">
        <v>6</v>
      </c>
      <c r="DW3">
        <v>20</v>
      </c>
      <c r="DX3">
        <v>21</v>
      </c>
      <c r="DY3">
        <v>18</v>
      </c>
      <c r="DZ3">
        <v>6</v>
      </c>
      <c r="EA3">
        <v>20</v>
      </c>
      <c r="EC3">
        <v>16</v>
      </c>
      <c r="ED3">
        <v>16</v>
      </c>
      <c r="EE3">
        <v>11</v>
      </c>
      <c r="EF3">
        <v>14</v>
      </c>
      <c r="EG3">
        <v>17</v>
      </c>
      <c r="EH3">
        <v>19</v>
      </c>
      <c r="EI3">
        <v>17</v>
      </c>
      <c r="EJ3">
        <v>15</v>
      </c>
      <c r="EK3">
        <v>14</v>
      </c>
      <c r="EL3">
        <v>19</v>
      </c>
      <c r="EM3">
        <v>7</v>
      </c>
      <c r="EN3">
        <v>24</v>
      </c>
      <c r="EO3">
        <v>25</v>
      </c>
      <c r="EP3">
        <v>18</v>
      </c>
      <c r="EQ3">
        <v>23</v>
      </c>
      <c r="ER3">
        <v>13</v>
      </c>
      <c r="ES3">
        <v>25</v>
      </c>
      <c r="ET3">
        <v>24</v>
      </c>
      <c r="EU3">
        <v>3</v>
      </c>
      <c r="EV3">
        <v>11</v>
      </c>
      <c r="EW3">
        <v>26</v>
      </c>
      <c r="EX3">
        <v>3</v>
      </c>
      <c r="EY3">
        <v>19</v>
      </c>
      <c r="EZ3">
        <v>22</v>
      </c>
      <c r="FA3">
        <v>16</v>
      </c>
      <c r="FB3">
        <v>23</v>
      </c>
      <c r="FC3">
        <v>20</v>
      </c>
      <c r="FD3">
        <v>16</v>
      </c>
      <c r="FE3">
        <v>6</v>
      </c>
      <c r="FF3">
        <v>4</v>
      </c>
      <c r="FG3">
        <v>25</v>
      </c>
      <c r="FH3">
        <v>24</v>
      </c>
      <c r="FI3">
        <v>21</v>
      </c>
      <c r="FK3">
        <v>14</v>
      </c>
      <c r="FL3">
        <v>24</v>
      </c>
      <c r="FM3">
        <v>20</v>
      </c>
      <c r="FN3">
        <v>17</v>
      </c>
      <c r="FO3">
        <v>9</v>
      </c>
      <c r="FP3">
        <v>26</v>
      </c>
      <c r="FR3">
        <v>19</v>
      </c>
      <c r="FS3">
        <v>3</v>
      </c>
      <c r="FT3">
        <v>13</v>
      </c>
      <c r="FU3">
        <v>21</v>
      </c>
      <c r="FV3">
        <v>9</v>
      </c>
      <c r="FW3">
        <v>25</v>
      </c>
      <c r="FX3">
        <v>11</v>
      </c>
      <c r="FY3">
        <v>26</v>
      </c>
      <c r="FZ3">
        <v>16</v>
      </c>
      <c r="GA3">
        <v>23</v>
      </c>
      <c r="GB3">
        <v>14</v>
      </c>
      <c r="GC3">
        <v>24</v>
      </c>
      <c r="GD3">
        <v>24</v>
      </c>
      <c r="GE3">
        <v>23</v>
      </c>
      <c r="GF3">
        <v>23</v>
      </c>
      <c r="GG3">
        <v>7</v>
      </c>
      <c r="GH3">
        <v>16</v>
      </c>
      <c r="GI3">
        <v>16</v>
      </c>
      <c r="GJ3">
        <v>4</v>
      </c>
      <c r="GK3">
        <v>10</v>
      </c>
      <c r="GL3">
        <v>20</v>
      </c>
      <c r="GM3">
        <v>2</v>
      </c>
      <c r="GN3">
        <v>23</v>
      </c>
      <c r="GO3">
        <v>25</v>
      </c>
      <c r="GP3">
        <v>18</v>
      </c>
      <c r="GQ3">
        <v>10</v>
      </c>
      <c r="GR3">
        <v>8</v>
      </c>
      <c r="GS3">
        <v>10</v>
      </c>
      <c r="GT3">
        <v>11</v>
      </c>
      <c r="GU3">
        <v>6</v>
      </c>
      <c r="GV3">
        <v>25</v>
      </c>
      <c r="GW3">
        <v>24</v>
      </c>
      <c r="GX3">
        <v>7</v>
      </c>
      <c r="GZ3">
        <f>IF('Tablas auxiliares'!$C$7=1,AVERAGE('2019 FINAL'!C3,'2019 FINAL'!AR3,'2019 FINAL'!CG3,'2019 FINAL'!DV3,'2019 FINAL'!FK3)+C3/10000,(-1)*(SUM(VLOOKUP(C3,'Tablas auxiliares'!$BG$1:$BH$28,2,FALSE),VLOOKUP(AR3,'Tablas auxiliares'!$BG$1:$BH$28,2,FALSE),VLOOKUP(CG3,'Tablas auxiliares'!$BG$1:$BH$28,2,FALSE),VLOOKUP(DV3,'Tablas auxiliares'!$BG$1:$BH$28,2,FALSE),VLOOKUP(FK3,'Tablas auxiliares'!$BG$1:$BH$28,2,FALSE))-C3/100000000))</f>
        <v>-6.5389054504528472</v>
      </c>
      <c r="HA3">
        <f>IF('Tablas auxiliares'!$C$7=1,AVERAGE('2019 FINAL'!D3,'2019 FINAL'!AS3,'2019 FINAL'!CH3,'2019 FINAL'!DW3,'2019 FINAL'!FL3)+D3/10000,(-1)*(SUM(VLOOKUP(D3,'Tablas auxiliares'!$BG$1:$BH$28,2,FALSE),VLOOKUP(AS3,'Tablas auxiliares'!$BG$1:$BH$28,2,FALSE),VLOOKUP(CH3,'Tablas auxiliares'!$BG$1:$BH$28,2,FALSE),VLOOKUP(DW3,'Tablas auxiliares'!$BG$1:$BH$28,2,FALSE),VLOOKUP(FL3,'Tablas auxiliares'!$BG$1:$BH$28,2,FALSE))-D3/100000000))</f>
        <v>-0.90561128016551762</v>
      </c>
      <c r="HB3">
        <f>IF('Tablas auxiliares'!$C$7=1,AVERAGE('2019 FINAL'!E3,'2019 FINAL'!AT3,'2019 FINAL'!CI3,'2019 FINAL'!DX3,'2019 FINAL'!FM3)+E3/10000,(-1)*(SUM(VLOOKUP(E3,'Tablas auxiliares'!$BG$1:$BH$28,2,FALSE),VLOOKUP(AT3,'Tablas auxiliares'!$BG$1:$BH$28,2,FALSE),VLOOKUP(CI3,'Tablas auxiliares'!$BG$1:$BH$28,2,FALSE),VLOOKUP(DX3,'Tablas auxiliares'!$BG$1:$BH$28,2,FALSE),VLOOKUP(FM3,'Tablas auxiliares'!$BG$1:$BH$28,2,FALSE))-E3/100000000))</f>
        <v>-2.7749227875238085</v>
      </c>
      <c r="HC3">
        <f>IF('Tablas auxiliares'!$C$7=1,AVERAGE('2019 FINAL'!F3,'2019 FINAL'!AU3,'2019 FINAL'!CJ3,'2019 FINAL'!DY3,'2019 FINAL'!FN3)+F3/10000,(-1)*(SUM(VLOOKUP(F3,'Tablas auxiliares'!$BG$1:$BH$28,2,FALSE),VLOOKUP(AU3,'Tablas auxiliares'!$BG$1:$BH$28,2,FALSE),VLOOKUP(CJ3,'Tablas auxiliares'!$BG$1:$BH$28,2,FALSE),VLOOKUP(DY3,'Tablas auxiliares'!$BG$1:$BH$28,2,FALSE),VLOOKUP(FN3,'Tablas auxiliares'!$BG$1:$BH$28,2,FALSE))-F3/100000000))</f>
        <v>-2.167091199405847</v>
      </c>
      <c r="HD3">
        <f>IF('Tablas auxiliares'!$C$7=1,AVERAGE('2019 FINAL'!G3,'2019 FINAL'!AV3,'2019 FINAL'!CK3,'2019 FINAL'!DZ3,'2019 FINAL'!FO3)+G3/10000,(-1)*(SUM(VLOOKUP(G3,'Tablas auxiliares'!$BG$1:$BH$28,2,FALSE),VLOOKUP(AV3,'Tablas auxiliares'!$BG$1:$BH$28,2,FALSE),VLOOKUP(CK3,'Tablas auxiliares'!$BG$1:$BH$28,2,FALSE),VLOOKUP(DZ3,'Tablas auxiliares'!$BG$1:$BH$28,2,FALSE),VLOOKUP(FO3,'Tablas auxiliares'!$BG$1:$BH$28,2,FALSE))-G3/100000000))</f>
        <v>-22.288279916820525</v>
      </c>
      <c r="HE3">
        <f>IF('Tablas auxiliares'!$C$7=1,AVERAGE('2019 FINAL'!H3,'2019 FINAL'!AW3,'2019 FINAL'!CL3,'2019 FINAL'!EA3,'2019 FINAL'!FP3)+H3/10000,(-1)*(SUM(VLOOKUP(H3,'Tablas auxiliares'!$BG$1:$BH$28,2,FALSE),VLOOKUP(AW3,'Tablas auxiliares'!$BG$1:$BH$28,2,FALSE),VLOOKUP(CL3,'Tablas auxiliares'!$BG$1:$BH$28,2,FALSE),VLOOKUP(EA3,'Tablas auxiliares'!$BG$1:$BH$28,2,FALSE),VLOOKUP(FP3,'Tablas auxiliares'!$BG$1:$BH$28,2,FALSE))-H3/100000000))</f>
        <v>-0.7616276370296694</v>
      </c>
      <c r="HF3" t="e">
        <f>IF('Tablas auxiliares'!$C$7=1,AVERAGE('2019 FINAL'!I3,'2019 FINAL'!AX3,'2019 FINAL'!CM3,'2019 FINAL'!EB3,'2019 FINAL'!FQ3)+I3/10000,(-1)*(SUM(VLOOKUP(I3,'Tablas auxiliares'!$BG$1:$BH$28,2,FALSE),VLOOKUP(AX3,'Tablas auxiliares'!$BG$1:$BH$28,2,FALSE),VLOOKUP(CM3,'Tablas auxiliares'!$BG$1:$BH$28,2,FALSE),VLOOKUP(EB3,'Tablas auxiliares'!$BG$1:$BH$28,2,FALSE),VLOOKUP(FQ3,'Tablas auxiliares'!$BG$1:$BH$28,2,FALSE))-I3/100000000))</f>
        <v>#N/A</v>
      </c>
      <c r="HG3">
        <f>IF('Tablas auxiliares'!$C$7=1,AVERAGE('2019 FINAL'!J3,'2019 FINAL'!AY3,'2019 FINAL'!CN3,'2019 FINAL'!EC3,'2019 FINAL'!FR3)+J3/10000,(-1)*(SUM(VLOOKUP(J3,'Tablas auxiliares'!$BG$1:$BH$28,2,FALSE),VLOOKUP(AY3,'Tablas auxiliares'!$BG$1:$BH$28,2,FALSE),VLOOKUP(CN3,'Tablas auxiliares'!$BG$1:$BH$28,2,FALSE),VLOOKUP(EC3,'Tablas auxiliares'!$BG$1:$BH$28,2,FALSE),VLOOKUP(FR3,'Tablas auxiliares'!$BG$1:$BH$28,2,FALSE))-J3/100000000))</f>
        <v>-2.1544422998972763</v>
      </c>
      <c r="HH3">
        <f>IF('Tablas auxiliares'!$C$7=1,AVERAGE('2019 FINAL'!K3,'2019 FINAL'!AZ3,'2019 FINAL'!CO3,'2019 FINAL'!ED3,'2019 FINAL'!FS3)+K3/10000,(-1)*(SUM(VLOOKUP(K3,'Tablas auxiliares'!$BG$1:$BH$28,2,FALSE),VLOOKUP(AZ3,'Tablas auxiliares'!$BG$1:$BH$28,2,FALSE),VLOOKUP(CO3,'Tablas auxiliares'!$BG$1:$BH$28,2,FALSE),VLOOKUP(ED3,'Tablas auxiliares'!$BG$1:$BH$28,2,FALSE),VLOOKUP(FS3,'Tablas auxiliares'!$BG$1:$BH$28,2,FALSE))-K3/100000000))</f>
        <v>-15.5713975185379</v>
      </c>
      <c r="HI3">
        <f>IF('Tablas auxiliares'!$C$7=1,AVERAGE('2019 FINAL'!L3,'2019 FINAL'!BA3,'2019 FINAL'!CP3,'2019 FINAL'!EE3,'2019 FINAL'!FT3)+L3/10000,(-1)*(SUM(VLOOKUP(L3,'Tablas auxiliares'!$BG$1:$BH$28,2,FALSE),VLOOKUP(BA3,'Tablas auxiliares'!$BG$1:$BH$28,2,FALSE),VLOOKUP(CP3,'Tablas auxiliares'!$BG$1:$BH$28,2,FALSE),VLOOKUP(EE3,'Tablas auxiliares'!$BG$1:$BH$28,2,FALSE),VLOOKUP(FT3,'Tablas auxiliares'!$BG$1:$BH$28,2,FALSE))-L3/100000000))</f>
        <v>-8.2542252705957964</v>
      </c>
      <c r="HJ3">
        <f>IF('Tablas auxiliares'!$C$7=1,AVERAGE('2019 FINAL'!M3,'2019 FINAL'!BB3,'2019 FINAL'!CQ3,'2019 FINAL'!EF3,'2019 FINAL'!FU3)+M3/10000,(-1)*(SUM(VLOOKUP(M3,'Tablas auxiliares'!$BG$1:$BH$28,2,FALSE),VLOOKUP(BB3,'Tablas auxiliares'!$BG$1:$BH$28,2,FALSE),VLOOKUP(CQ3,'Tablas auxiliares'!$BG$1:$BH$28,2,FALSE),VLOOKUP(EF3,'Tablas auxiliares'!$BG$1:$BH$28,2,FALSE),VLOOKUP(FU3,'Tablas auxiliares'!$BG$1:$BH$28,2,FALSE))-M3/100000000))</f>
        <v>-3.3874175490862122</v>
      </c>
      <c r="HK3">
        <f>IF('Tablas auxiliares'!$C$7=1,AVERAGE('2019 FINAL'!N3,'2019 FINAL'!BC3,'2019 FINAL'!CR3,'2019 FINAL'!EG3,'2019 FINAL'!FV3)+N3/10000,(-1)*(SUM(VLOOKUP(N3,'Tablas auxiliares'!$BG$1:$BH$28,2,FALSE),VLOOKUP(BC3,'Tablas auxiliares'!$BG$1:$BH$28,2,FALSE),VLOOKUP(CR3,'Tablas auxiliares'!$BG$1:$BH$28,2,FALSE),VLOOKUP(EG3,'Tablas auxiliares'!$BG$1:$BH$28,2,FALSE),VLOOKUP(FV3,'Tablas auxiliares'!$BG$1:$BH$28,2,FALSE))-N3/100000000))</f>
        <v>-4.9414016472461837</v>
      </c>
      <c r="HL3">
        <f>IF('Tablas auxiliares'!$C$7=1,AVERAGE('2019 FINAL'!O3,'2019 FINAL'!BD3,'2019 FINAL'!CS3,'2019 FINAL'!EH3,'2019 FINAL'!FW3)+O3/10000,(-1)*(SUM(VLOOKUP(O3,'Tablas auxiliares'!$BG$1:$BH$28,2,FALSE),VLOOKUP(BD3,'Tablas auxiliares'!$BG$1:$BH$28,2,FALSE),VLOOKUP(CS3,'Tablas auxiliares'!$BG$1:$BH$28,2,FALSE),VLOOKUP(EH3,'Tablas auxiliares'!$BG$1:$BH$28,2,FALSE),VLOOKUP(FW3,'Tablas auxiliares'!$BG$1:$BH$28,2,FALSE))-O3/100000000))</f>
        <v>-1.6278143275220402</v>
      </c>
      <c r="HM3">
        <f>IF('Tablas auxiliares'!$C$7=1,AVERAGE('2019 FINAL'!P3,'2019 FINAL'!BE3,'2019 FINAL'!CT3,'2019 FINAL'!EI3,'2019 FINAL'!FX3)+P3/10000,(-1)*(SUM(VLOOKUP(P3,'Tablas auxiliares'!$BG$1:$BH$28,2,FALSE),VLOOKUP(BE3,'Tablas auxiliares'!$BG$1:$BH$28,2,FALSE),VLOOKUP(CT3,'Tablas auxiliares'!$BG$1:$BH$28,2,FALSE),VLOOKUP(EI3,'Tablas auxiliares'!$BG$1:$BH$28,2,FALSE),VLOOKUP(FX3,'Tablas auxiliares'!$BG$1:$BH$28,2,FALSE))-P3/100000000))</f>
        <v>-2.9195881470041196</v>
      </c>
      <c r="HN3">
        <f>IF('Tablas auxiliares'!$C$7=1,AVERAGE('2019 FINAL'!Q3,'2019 FINAL'!BF3,'2019 FINAL'!CU3,'2019 FINAL'!EJ3,'2019 FINAL'!FY3)+Q3/10000,(-1)*(SUM(VLOOKUP(Q3,'Tablas auxiliares'!$BG$1:$BH$28,2,FALSE),VLOOKUP(BF3,'Tablas auxiliares'!$BG$1:$BH$28,2,FALSE),VLOOKUP(CU3,'Tablas auxiliares'!$BG$1:$BH$28,2,FALSE),VLOOKUP(EJ3,'Tablas auxiliares'!$BG$1:$BH$28,2,FALSE),VLOOKUP(FY3,'Tablas auxiliares'!$BG$1:$BH$28,2,FALSE))-Q3/100000000))</f>
        <v>-1.617226715885836</v>
      </c>
      <c r="HO3">
        <f>IF('Tablas auxiliares'!$C$7=1,AVERAGE('2019 FINAL'!R3,'2019 FINAL'!BG3,'2019 FINAL'!CV3,'2019 FINAL'!EK3,'2019 FINAL'!FZ3)+R3/10000,(-1)*(SUM(VLOOKUP(R3,'Tablas auxiliares'!$BG$1:$BH$28,2,FALSE),VLOOKUP(BG3,'Tablas auxiliares'!$BG$1:$BH$28,2,FALSE),VLOOKUP(CV3,'Tablas auxiliares'!$BG$1:$BH$28,2,FALSE),VLOOKUP(EK3,'Tablas auxiliares'!$BG$1:$BH$28,2,FALSE),VLOOKUP(FZ3,'Tablas auxiliares'!$BG$1:$BH$28,2,FALSE))-R3/100000000))</f>
        <v>-8.1589101721765154</v>
      </c>
      <c r="HP3">
        <f>IF('Tablas auxiliares'!$C$7=1,AVERAGE('2019 FINAL'!S3,'2019 FINAL'!BH3,'2019 FINAL'!CW3,'2019 FINAL'!EL3,'2019 FINAL'!GA3)+S3/10000,(-1)*(SUM(VLOOKUP(S3,'Tablas auxiliares'!$BG$1:$BH$28,2,FALSE),VLOOKUP(BH3,'Tablas auxiliares'!$BG$1:$BH$28,2,FALSE),VLOOKUP(CW3,'Tablas auxiliares'!$BG$1:$BH$28,2,FALSE),VLOOKUP(EL3,'Tablas auxiliares'!$BG$1:$BH$28,2,FALSE),VLOOKUP(GA3,'Tablas auxiliares'!$BG$1:$BH$28,2,FALSE))-S3/100000000))</f>
        <v>-2.4342638238990753</v>
      </c>
      <c r="HQ3">
        <f>IF('Tablas auxiliares'!$C$7=1,AVERAGE('2019 FINAL'!T3,'2019 FINAL'!BI3,'2019 FINAL'!CX3,'2019 FINAL'!EM3,'2019 FINAL'!GB3)+T3/10000,(-1)*(SUM(VLOOKUP(T3,'Tablas auxiliares'!$BG$1:$BH$28,2,FALSE),VLOOKUP(BI3,'Tablas auxiliares'!$BG$1:$BH$28,2,FALSE),VLOOKUP(CX3,'Tablas auxiliares'!$BG$1:$BH$28,2,FALSE),VLOOKUP(EM3,'Tablas auxiliares'!$BG$1:$BH$28,2,FALSE),VLOOKUP(GB3,'Tablas auxiliares'!$BG$1:$BH$28,2,FALSE))-T3/100000000))</f>
        <v>-14.323326414077336</v>
      </c>
      <c r="HR3">
        <f>IF('Tablas auxiliares'!$C$7=1,AVERAGE('2019 FINAL'!U3,'2019 FINAL'!BJ3,'2019 FINAL'!CY3,'2019 FINAL'!EN3,'2019 FINAL'!GC3)+U3/10000,(-1)*(SUM(VLOOKUP(U3,'Tablas auxiliares'!$BG$1:$BH$28,2,FALSE),VLOOKUP(BJ3,'Tablas auxiliares'!$BG$1:$BH$28,2,FALSE),VLOOKUP(CY3,'Tablas auxiliares'!$BG$1:$BH$28,2,FALSE),VLOOKUP(EN3,'Tablas auxiliares'!$BG$1:$BH$28,2,FALSE),VLOOKUP(GC3,'Tablas auxiliares'!$BG$1:$BH$28,2,FALSE))-U3/100000000))</f>
        <v>-1.1046887852406011</v>
      </c>
      <c r="HS3">
        <f>IF('Tablas auxiliares'!$C$7=1,AVERAGE('2019 FINAL'!V3,'2019 FINAL'!BK3,'2019 FINAL'!CZ3,'2019 FINAL'!EO3,'2019 FINAL'!GD3)+V3/10000,(-1)*(SUM(VLOOKUP(V3,'Tablas auxiliares'!$BG$1:$BH$28,2,FALSE),VLOOKUP(BK3,'Tablas auxiliares'!$BG$1:$BH$28,2,FALSE),VLOOKUP(CZ3,'Tablas auxiliares'!$BG$1:$BH$28,2,FALSE),VLOOKUP(EO3,'Tablas auxiliares'!$BG$1:$BH$28,2,FALSE),VLOOKUP(GD3,'Tablas auxiliares'!$BG$1:$BH$28,2,FALSE))-V3/100000000))</f>
        <v>-2.4924470638988567</v>
      </c>
      <c r="HT3">
        <f>IF('Tablas auxiliares'!$C$7=1,AVERAGE('2019 FINAL'!W3,'2019 FINAL'!BL3,'2019 FINAL'!DA3,'2019 FINAL'!EP3,'2019 FINAL'!GE3)+W3/10000,(-1)*(SUM(VLOOKUP(W3,'Tablas auxiliares'!$BG$1:$BH$28,2,FALSE),VLOOKUP(BL3,'Tablas auxiliares'!$BG$1:$BH$28,2,FALSE),VLOOKUP(DA3,'Tablas auxiliares'!$BG$1:$BH$28,2,FALSE),VLOOKUP(EP3,'Tablas auxiliares'!$BG$1:$BH$28,2,FALSE),VLOOKUP(GE3,'Tablas auxiliares'!$BG$1:$BH$28,2,FALSE))-W3/100000000))</f>
        <v>-1.2602535827948811</v>
      </c>
      <c r="HU3">
        <f>IF('Tablas auxiliares'!$C$7=1,AVERAGE('2019 FINAL'!X3,'2019 FINAL'!BM3,'2019 FINAL'!DB3,'2019 FINAL'!EQ3,'2019 FINAL'!GF3)+X3/10000,(-1)*(SUM(VLOOKUP(X3,'Tablas auxiliares'!$BG$1:$BH$28,2,FALSE),VLOOKUP(BM3,'Tablas auxiliares'!$BG$1:$BH$28,2,FALSE),VLOOKUP(DB3,'Tablas auxiliares'!$BG$1:$BH$28,2,FALSE),VLOOKUP(EQ3,'Tablas auxiliares'!$BG$1:$BH$28,2,FALSE),VLOOKUP(GF3,'Tablas auxiliares'!$BG$1:$BH$28,2,FALSE))-X3/100000000))</f>
        <v>-1.1120502530876684</v>
      </c>
      <c r="HV3">
        <f>IF('Tablas auxiliares'!$C$7=1,AVERAGE('2019 FINAL'!Y3,'2019 FINAL'!BN3,'2019 FINAL'!DC3,'2019 FINAL'!ER3,'2019 FINAL'!GG3)+Y3/10000,(-1)*(SUM(VLOOKUP(Y3,'Tablas auxiliares'!$BG$1:$BH$28,2,FALSE),VLOOKUP(BN3,'Tablas auxiliares'!$BG$1:$BH$28,2,FALSE),VLOOKUP(DC3,'Tablas auxiliares'!$BG$1:$BH$28,2,FALSE),VLOOKUP(ER3,'Tablas auxiliares'!$BG$1:$BH$28,2,FALSE),VLOOKUP(GG3,'Tablas auxiliares'!$BG$1:$BH$28,2,FALSE))-Y3/100000000))</f>
        <v>-12.570652225739636</v>
      </c>
      <c r="HW3">
        <f>IF('Tablas auxiliares'!$C$7=1,AVERAGE('2019 FINAL'!Z3,'2019 FINAL'!BO3,'2019 FINAL'!DD3,'2019 FINAL'!ES3,'2019 FINAL'!GH3)+Z3/10000,(-1)*(SUM(VLOOKUP(Z3,'Tablas auxiliares'!$BG$1:$BH$28,2,FALSE),VLOOKUP(BO3,'Tablas auxiliares'!$BG$1:$BH$28,2,FALSE),VLOOKUP(DD3,'Tablas auxiliares'!$BG$1:$BH$28,2,FALSE),VLOOKUP(ES3,'Tablas auxiliares'!$BG$1:$BH$28,2,FALSE),VLOOKUP(GH3,'Tablas auxiliares'!$BG$1:$BH$28,2,FALSE))-Z3/100000000))</f>
        <v>-3.0200785387293405</v>
      </c>
      <c r="HX3">
        <f>IF('Tablas auxiliares'!$C$7=1,AVERAGE('2019 FINAL'!AA3,'2019 FINAL'!BP3,'2019 FINAL'!DE3,'2019 FINAL'!ET3,'2019 FINAL'!GI3)+AA3/10000,(-1)*(SUM(VLOOKUP(AA3,'Tablas auxiliares'!$BG$1:$BH$28,2,FALSE),VLOOKUP(BP3,'Tablas auxiliares'!$BG$1:$BH$28,2,FALSE),VLOOKUP(DE3,'Tablas auxiliares'!$BG$1:$BH$28,2,FALSE),VLOOKUP(ET3,'Tablas auxiliares'!$BG$1:$BH$28,2,FALSE),VLOOKUP(GI3,'Tablas auxiliares'!$BG$1:$BH$28,2,FALSE))-AA3/100000000))</f>
        <v>-2.7357708073621203</v>
      </c>
      <c r="HY3">
        <f>IF('Tablas auxiliares'!$C$7=1,AVERAGE('2019 FINAL'!AB3,'2019 FINAL'!BQ3,'2019 FINAL'!DF3,'2019 FINAL'!EU3,'2019 FINAL'!GJ3)+AB3/10000,(-1)*(SUM(VLOOKUP(AB3,'Tablas auxiliares'!$BG$1:$BH$28,2,FALSE),VLOOKUP(BQ3,'Tablas auxiliares'!$BG$1:$BH$28,2,FALSE),VLOOKUP(DF3,'Tablas auxiliares'!$BG$1:$BH$28,2,FALSE),VLOOKUP(EU3,'Tablas auxiliares'!$BG$1:$BH$28,2,FALSE),VLOOKUP(GJ3,'Tablas auxiliares'!$BG$1:$BH$28,2,FALSE))-AB3/100000000))</f>
        <v>-37.245531530515642</v>
      </c>
      <c r="HZ3">
        <f>IF('Tablas auxiliares'!$C$7=1,AVERAGE('2019 FINAL'!AC3,'2019 FINAL'!BR3,'2019 FINAL'!DG3,'2019 FINAL'!EV3,'2019 FINAL'!GK3)+AC3/10000,(-1)*(SUM(VLOOKUP(AC3,'Tablas auxiliares'!$BG$1:$BH$28,2,FALSE),VLOOKUP(BR3,'Tablas auxiliares'!$BG$1:$BH$28,2,FALSE),VLOOKUP(DG3,'Tablas auxiliares'!$BG$1:$BH$28,2,FALSE),VLOOKUP(EV3,'Tablas auxiliares'!$BG$1:$BH$28,2,FALSE),VLOOKUP(GK3,'Tablas auxiliares'!$BG$1:$BH$28,2,FALSE))-AC3/100000000))</f>
        <v>-12.22240718797093</v>
      </c>
      <c r="IA3">
        <f>IF('Tablas auxiliares'!$C$7=1,AVERAGE('2019 FINAL'!AD3,'2019 FINAL'!BS3,'2019 FINAL'!DH3,'2019 FINAL'!EW3,'2019 FINAL'!GL3)+AD3/10000,(-1)*(SUM(VLOOKUP(AD3,'Tablas auxiliares'!$BG$1:$BH$28,2,FALSE),VLOOKUP(BS3,'Tablas auxiliares'!$BG$1:$BH$28,2,FALSE),VLOOKUP(DH3,'Tablas auxiliares'!$BG$1:$BH$28,2,FALSE),VLOOKUP(EW3,'Tablas auxiliares'!$BG$1:$BH$28,2,FALSE),VLOOKUP(GL3,'Tablas auxiliares'!$BG$1:$BH$28,2,FALSE))-AD3/100000000))</f>
        <v>-2.0580064115584973</v>
      </c>
      <c r="IB3">
        <f>IF('Tablas auxiliares'!$C$7=1,AVERAGE('2019 FINAL'!AE3,'2019 FINAL'!BT3,'2019 FINAL'!DI3,'2019 FINAL'!EX3,'2019 FINAL'!GM3)+AE3/10000,(-1)*(SUM(VLOOKUP(AE3,'Tablas auxiliares'!$BG$1:$BH$28,2,FALSE),VLOOKUP(BT3,'Tablas auxiliares'!$BG$1:$BH$28,2,FALSE),VLOOKUP(DI3,'Tablas auxiliares'!$BG$1:$BH$28,2,FALSE),VLOOKUP(EX3,'Tablas auxiliares'!$BG$1:$BH$28,2,FALSE),VLOOKUP(GM3,'Tablas auxiliares'!$BG$1:$BH$28,2,FALSE))-AE3/100000000))</f>
        <v>-36.953824726235297</v>
      </c>
      <c r="IC3">
        <f>IF('Tablas auxiliares'!$C$7=1,AVERAGE('2019 FINAL'!AF3,'2019 FINAL'!BU3,'2019 FINAL'!DJ3,'2019 FINAL'!EY3,'2019 FINAL'!GN3)+AF3/10000,(-1)*(SUM(VLOOKUP(AF3,'Tablas auxiliares'!$BG$1:$BH$28,2,FALSE),VLOOKUP(BU3,'Tablas auxiliares'!$BG$1:$BH$28,2,FALSE),VLOOKUP(DJ3,'Tablas auxiliares'!$BG$1:$BH$28,2,FALSE),VLOOKUP(EY3,'Tablas auxiliares'!$BG$1:$BH$28,2,FALSE),VLOOKUP(GN3,'Tablas auxiliares'!$BG$1:$BH$28,2,FALSE))-AF3/100000000))</f>
        <v>-1.6374271121684181</v>
      </c>
      <c r="ID3">
        <f>IF('Tablas auxiliares'!$C$7=1,AVERAGE('2019 FINAL'!AG3,'2019 FINAL'!BV3,'2019 FINAL'!DK3,'2019 FINAL'!EZ3,'2019 FINAL'!GO3)+AG3/10000,(-1)*(SUM(VLOOKUP(AG3,'Tablas auxiliares'!$BG$1:$BH$28,2,FALSE),VLOOKUP(BV3,'Tablas auxiliares'!$BG$1:$BH$28,2,FALSE),VLOOKUP(DK3,'Tablas auxiliares'!$BG$1:$BH$28,2,FALSE),VLOOKUP(EZ3,'Tablas auxiliares'!$BG$1:$BH$28,2,FALSE),VLOOKUP(GO3,'Tablas auxiliares'!$BG$1:$BH$28,2,FALSE))-AG3/100000000))</f>
        <v>-1.436776860925806</v>
      </c>
      <c r="IE3">
        <f>IF('Tablas auxiliares'!$C$7=1,AVERAGE('2019 FINAL'!AH3,'2019 FINAL'!BW3,'2019 FINAL'!DL3,'2019 FINAL'!FA3,'2019 FINAL'!GP3)+AH3/10000,(-1)*(SUM(VLOOKUP(AH3,'Tablas auxiliares'!$BG$1:$BH$28,2,FALSE),VLOOKUP(BW3,'Tablas auxiliares'!$BG$1:$BH$28,2,FALSE),VLOOKUP(DL3,'Tablas auxiliares'!$BG$1:$BH$28,2,FALSE),VLOOKUP(FA3,'Tablas auxiliares'!$BG$1:$BH$28,2,FALSE),VLOOKUP(GP3,'Tablas auxiliares'!$BG$1:$BH$28,2,FALSE))-AH3/100000000))</f>
        <v>-3.4979086403742712</v>
      </c>
      <c r="IF3">
        <f>IF('Tablas auxiliares'!$C$7=1,AVERAGE('2019 FINAL'!AI3,'2019 FINAL'!BX3,'2019 FINAL'!DM3,'2019 FINAL'!FB3,'2019 FINAL'!GQ3)+AI3/10000,(-1)*(SUM(VLOOKUP(AI3,'Tablas auxiliares'!$BG$1:$BH$28,2,FALSE),VLOOKUP(BX3,'Tablas auxiliares'!$BG$1:$BH$28,2,FALSE),VLOOKUP(DM3,'Tablas auxiliares'!$BG$1:$BH$28,2,FALSE),VLOOKUP(FB3,'Tablas auxiliares'!$BG$1:$BH$28,2,FALSE),VLOOKUP(GQ3,'Tablas auxiliares'!$BG$1:$BH$28,2,FALSE))-AI3/100000000))</f>
        <v>-3.9642316526401253</v>
      </c>
      <c r="IG3">
        <f>IF('Tablas auxiliares'!$C$7=1,AVERAGE('2019 FINAL'!AJ3,'2019 FINAL'!BY3,'2019 FINAL'!DN3,'2019 FINAL'!FC3,'2019 FINAL'!GR3)+AJ3/10000,(-1)*(SUM(VLOOKUP(AJ3,'Tablas auxiliares'!$BG$1:$BH$28,2,FALSE),VLOOKUP(BY3,'Tablas auxiliares'!$BG$1:$BH$28,2,FALSE),VLOOKUP(DN3,'Tablas auxiliares'!$BG$1:$BH$28,2,FALSE),VLOOKUP(FC3,'Tablas auxiliares'!$BG$1:$BH$28,2,FALSE),VLOOKUP(GR3,'Tablas auxiliares'!$BG$1:$BH$28,2,FALSE))-AJ3/100000000))</f>
        <v>-8.3012692617281871</v>
      </c>
      <c r="IH3">
        <f>IF('Tablas auxiliares'!$C$7=1,AVERAGE('2019 FINAL'!AK3,'2019 FINAL'!BZ3,'2019 FINAL'!DO3,'2019 FINAL'!FD3,'2019 FINAL'!GS3)+AK3/10000,(-1)*(SUM(VLOOKUP(AK3,'Tablas auxiliares'!$BG$1:$BH$28,2,FALSE),VLOOKUP(BZ3,'Tablas auxiliares'!$BG$1:$BH$28,2,FALSE),VLOOKUP(DO3,'Tablas auxiliares'!$BG$1:$BH$28,2,FALSE),VLOOKUP(FD3,'Tablas auxiliares'!$BG$1:$BH$28,2,FALSE),VLOOKUP(GS3,'Tablas auxiliares'!$BG$1:$BH$28,2,FALSE))-AK3/100000000))</f>
        <v>-15.998280857493748</v>
      </c>
      <c r="II3">
        <f>IF('Tablas auxiliares'!$C$7=1,AVERAGE('2019 FINAL'!AL3,'2019 FINAL'!CA3,'2019 FINAL'!DP3,'2019 FINAL'!FE3,'2019 FINAL'!GT3)+AL3/10000,(-1)*(SUM(VLOOKUP(AL3,'Tablas auxiliares'!$BG$1:$BH$28,2,FALSE),VLOOKUP(CA3,'Tablas auxiliares'!$BG$1:$BH$28,2,FALSE),VLOOKUP(DP3,'Tablas auxiliares'!$BG$1:$BH$28,2,FALSE),VLOOKUP(FE3,'Tablas auxiliares'!$BG$1:$BH$28,2,FALSE),VLOOKUP(GT3,'Tablas auxiliares'!$BG$1:$BH$28,2,FALSE))-AL3/100000000))</f>
        <v>-19.544632998870224</v>
      </c>
      <c r="IJ3">
        <f>IF('Tablas auxiliares'!$C$7=1,AVERAGE('2019 FINAL'!AM3,'2019 FINAL'!CB3,'2019 FINAL'!DQ3,'2019 FINAL'!FF3,'2019 FINAL'!GU3)+AM3/10000,(-1)*(SUM(VLOOKUP(AM3,'Tablas auxiliares'!$BG$1:$BH$28,2,FALSE),VLOOKUP(CB3,'Tablas auxiliares'!$BG$1:$BH$28,2,FALSE),VLOOKUP(DQ3,'Tablas auxiliares'!$BG$1:$BH$28,2,FALSE),VLOOKUP(FF3,'Tablas auxiliares'!$BG$1:$BH$28,2,FALSE),VLOOKUP(GU3,'Tablas auxiliares'!$BG$1:$BH$28,2,FALSE))-AM3/100000000))</f>
        <v>-27.448153793448633</v>
      </c>
      <c r="IK3">
        <f>IF('Tablas auxiliares'!$C$7=1,AVERAGE('2019 FINAL'!AN3,'2019 FINAL'!CC3,'2019 FINAL'!DR3,'2019 FINAL'!FG3,'2019 FINAL'!GV3)+AN3/10000,(-1)*(SUM(VLOOKUP(AN3,'Tablas auxiliares'!$BG$1:$BH$28,2,FALSE),VLOOKUP(CC3,'Tablas auxiliares'!$BG$1:$BH$28,2,FALSE),VLOOKUP(DR3,'Tablas auxiliares'!$BG$1:$BH$28,2,FALSE),VLOOKUP(FG3,'Tablas auxiliares'!$BG$1:$BH$28,2,FALSE),VLOOKUP(GV3,'Tablas auxiliares'!$BG$1:$BH$28,2,FALSE))-AN3/100000000))</f>
        <v>-1.5406347452954341</v>
      </c>
      <c r="IL3">
        <f>IF('Tablas auxiliares'!$C$7=1,AVERAGE('2019 FINAL'!AO3,'2019 FINAL'!CD3,'2019 FINAL'!DS3,'2019 FINAL'!FH3,'2019 FINAL'!GW3)+AO3/10000,(-1)*(SUM(VLOOKUP(AO3,'Tablas auxiliares'!$BG$1:$BH$28,2,FALSE),VLOOKUP(CD3,'Tablas auxiliares'!$BG$1:$BH$28,2,FALSE),VLOOKUP(DS3,'Tablas auxiliares'!$BG$1:$BH$28,2,FALSE),VLOOKUP(FH3,'Tablas auxiliares'!$BG$1:$BH$28,2,FALSE),VLOOKUP(GW3,'Tablas auxiliares'!$BG$1:$BH$28,2,FALSE))-AO3/100000000))</f>
        <v>-0.90561129016551767</v>
      </c>
      <c r="IM3">
        <f>IF('Tablas auxiliares'!$C$7=1,AVERAGE('2019 FINAL'!AP3,'2019 FINAL'!CE3,'2019 FINAL'!DT3,'2019 FINAL'!FI3,'2019 FINAL'!GX3)+AP3/10000,(-1)*(SUM(VLOOKUP(AP3,'Tablas auxiliares'!$BG$1:$BH$28,2,FALSE),VLOOKUP(CE3,'Tablas auxiliares'!$BG$1:$BH$28,2,FALSE),VLOOKUP(DT3,'Tablas auxiliares'!$BG$1:$BH$28,2,FALSE),VLOOKUP(FI3,'Tablas auxiliares'!$BG$1:$BH$28,2,FALSE),VLOOKUP(GX3,'Tablas auxiliares'!$BG$1:$BH$28,2,FALSE))-AP3/100000000))</f>
        <v>-5.3974674096644568</v>
      </c>
      <c r="IO3">
        <f t="shared" ref="IO3:KB3" si="0">RANK(GZ3,GZ3:GZ28,1)</f>
        <v>14</v>
      </c>
      <c r="IP3">
        <f t="shared" si="0"/>
        <v>25</v>
      </c>
      <c r="IQ3">
        <f t="shared" si="0"/>
        <v>21</v>
      </c>
      <c r="IR3">
        <f t="shared" si="0"/>
        <v>24</v>
      </c>
      <c r="IS3">
        <f t="shared" si="0"/>
        <v>4</v>
      </c>
      <c r="IT3">
        <f t="shared" si="0"/>
        <v>26</v>
      </c>
      <c r="IU3" s="118">
        <v>14</v>
      </c>
      <c r="IV3">
        <f t="shared" si="0"/>
        <v>20</v>
      </c>
      <c r="IW3">
        <f t="shared" si="0"/>
        <v>9</v>
      </c>
      <c r="IX3">
        <f t="shared" si="0"/>
        <v>15</v>
      </c>
      <c r="IY3">
        <f t="shared" si="0"/>
        <v>21</v>
      </c>
      <c r="IZ3">
        <f t="shared" si="0"/>
        <v>17</v>
      </c>
      <c r="JA3">
        <f t="shared" si="0"/>
        <v>24</v>
      </c>
      <c r="JB3">
        <f t="shared" si="0"/>
        <v>23</v>
      </c>
      <c r="JC3">
        <f t="shared" si="0"/>
        <v>23</v>
      </c>
      <c r="JD3">
        <f t="shared" si="0"/>
        <v>13</v>
      </c>
      <c r="JE3">
        <f t="shared" si="0"/>
        <v>21</v>
      </c>
      <c r="JF3">
        <f t="shared" si="0"/>
        <v>8</v>
      </c>
      <c r="JG3">
        <f t="shared" si="0"/>
        <v>25</v>
      </c>
      <c r="JH3">
        <f t="shared" si="0"/>
        <v>22</v>
      </c>
      <c r="JI3">
        <f t="shared" si="0"/>
        <v>23</v>
      </c>
      <c r="JJ3">
        <f t="shared" si="0"/>
        <v>24</v>
      </c>
      <c r="JK3">
        <f t="shared" si="0"/>
        <v>10</v>
      </c>
      <c r="JL3">
        <f t="shared" si="0"/>
        <v>20</v>
      </c>
      <c r="JM3">
        <f t="shared" si="0"/>
        <v>21</v>
      </c>
      <c r="JN3">
        <f t="shared" si="0"/>
        <v>3</v>
      </c>
      <c r="JO3">
        <f t="shared" si="0"/>
        <v>9</v>
      </c>
      <c r="JP3">
        <f t="shared" si="0"/>
        <v>23</v>
      </c>
      <c r="JQ3">
        <f t="shared" si="0"/>
        <v>3</v>
      </c>
      <c r="JR3">
        <f t="shared" si="0"/>
        <v>22</v>
      </c>
      <c r="JS3">
        <f t="shared" si="0"/>
        <v>23</v>
      </c>
      <c r="JT3">
        <f t="shared" si="0"/>
        <v>20</v>
      </c>
      <c r="JU3">
        <f t="shared" si="0"/>
        <v>24</v>
      </c>
      <c r="JV3">
        <f t="shared" si="0"/>
        <v>13</v>
      </c>
      <c r="JW3">
        <f t="shared" si="0"/>
        <v>9</v>
      </c>
      <c r="JX3">
        <f t="shared" si="0"/>
        <v>8</v>
      </c>
      <c r="JY3">
        <f t="shared" si="0"/>
        <v>4</v>
      </c>
      <c r="JZ3">
        <f t="shared" si="0"/>
        <v>25</v>
      </c>
      <c r="KA3">
        <f t="shared" si="0"/>
        <v>25</v>
      </c>
      <c r="KB3">
        <f t="shared" si="0"/>
        <v>17</v>
      </c>
      <c r="KD3">
        <f>VLOOKUP(IO3,'Tablas auxiliares'!$O$2:$Y$28,'Tablas auxiliares'!$C$4+1,FALSE)</f>
        <v>0</v>
      </c>
      <c r="KE3">
        <f>VLOOKUP(IP3,'Tablas auxiliares'!$O$2:$Y$28,'Tablas auxiliares'!$C$4+1,FALSE)</f>
        <v>0</v>
      </c>
      <c r="KF3">
        <f>VLOOKUP(IQ3,'Tablas auxiliares'!$O$2:$Y$28,'Tablas auxiliares'!$C$4+1,FALSE)</f>
        <v>0</v>
      </c>
      <c r="KG3">
        <f>VLOOKUP(IR3,'Tablas auxiliares'!$O$2:$Y$28,'Tablas auxiliares'!$C$4+1,FALSE)</f>
        <v>0</v>
      </c>
      <c r="KH3">
        <f>VLOOKUP(IS3,'Tablas auxiliares'!$O$2:$Y$28,'Tablas auxiliares'!$C$4+1,FALSE)</f>
        <v>7</v>
      </c>
      <c r="KI3">
        <f>VLOOKUP(IT3,'Tablas auxiliares'!$O$2:$Y$28,'Tablas auxiliares'!$C$4+1,FALSE)</f>
        <v>0</v>
      </c>
      <c r="KJ3">
        <f>VLOOKUP(IU3,'Tablas auxiliares'!$O$2:$Y$28,'Tablas auxiliares'!$C$4+1,FALSE)</f>
        <v>0</v>
      </c>
      <c r="KK3">
        <f>VLOOKUP(IV3,'Tablas auxiliares'!$O$2:$Y$28,'Tablas auxiliares'!$C$4+1,FALSE)</f>
        <v>0</v>
      </c>
      <c r="KL3">
        <f>VLOOKUP(IW3,'Tablas auxiliares'!$O$2:$Y$28,'Tablas auxiliares'!$C$4+1,FALSE)</f>
        <v>2</v>
      </c>
      <c r="KM3">
        <f>VLOOKUP(IX3,'Tablas auxiliares'!$O$2:$Y$28,'Tablas auxiliares'!$C$4+1,FALSE)</f>
        <v>0</v>
      </c>
      <c r="KN3">
        <f>VLOOKUP(IY3,'Tablas auxiliares'!$O$2:$Y$28,'Tablas auxiliares'!$C$4+1,FALSE)</f>
        <v>0</v>
      </c>
      <c r="KO3">
        <f>VLOOKUP(IZ3,'Tablas auxiliares'!$O$2:$Y$28,'Tablas auxiliares'!$C$4+1,FALSE)</f>
        <v>0</v>
      </c>
      <c r="KP3">
        <f>VLOOKUP(JA3,'Tablas auxiliares'!$O$2:$Y$28,'Tablas auxiliares'!$C$4+1,FALSE)</f>
        <v>0</v>
      </c>
      <c r="KQ3">
        <f>VLOOKUP(JB3,'Tablas auxiliares'!$O$2:$Y$28,'Tablas auxiliares'!$C$4+1,FALSE)</f>
        <v>0</v>
      </c>
      <c r="KR3">
        <f>VLOOKUP(JC3,'Tablas auxiliares'!$O$2:$Y$28,'Tablas auxiliares'!$C$4+1,FALSE)</f>
        <v>0</v>
      </c>
      <c r="KS3">
        <f>VLOOKUP(JD3,'Tablas auxiliares'!$O$2:$Y$28,'Tablas auxiliares'!$C$4+1,FALSE)</f>
        <v>0</v>
      </c>
      <c r="KT3">
        <f>VLOOKUP(JE3,'Tablas auxiliares'!$O$2:$Y$28,'Tablas auxiliares'!$C$4+1,FALSE)</f>
        <v>0</v>
      </c>
      <c r="KU3">
        <f>VLOOKUP(JF3,'Tablas auxiliares'!$O$2:$Y$28,'Tablas auxiliares'!$C$4+1,FALSE)</f>
        <v>3</v>
      </c>
      <c r="KV3">
        <f>VLOOKUP(JG3,'Tablas auxiliares'!$O$2:$Y$28,'Tablas auxiliares'!$C$4+1,FALSE)</f>
        <v>0</v>
      </c>
      <c r="KW3">
        <f>VLOOKUP(JH3,'Tablas auxiliares'!$O$2:$Y$28,'Tablas auxiliares'!$C$4+1,FALSE)</f>
        <v>0</v>
      </c>
      <c r="KX3">
        <f>VLOOKUP(JI3,'Tablas auxiliares'!$O$2:$Y$28,'Tablas auxiliares'!$C$4+1,FALSE)</f>
        <v>0</v>
      </c>
      <c r="KY3">
        <f>VLOOKUP(JJ3,'Tablas auxiliares'!$O$2:$Y$28,'Tablas auxiliares'!$C$4+1,FALSE)</f>
        <v>0</v>
      </c>
      <c r="KZ3">
        <f>VLOOKUP(JK3,'Tablas auxiliares'!$O$2:$Y$28,'Tablas auxiliares'!$C$4+1,FALSE)</f>
        <v>1</v>
      </c>
      <c r="LA3">
        <f>VLOOKUP(JL3,'Tablas auxiliares'!$O$2:$Y$28,'Tablas auxiliares'!$C$4+1,FALSE)</f>
        <v>0</v>
      </c>
      <c r="LB3">
        <f>VLOOKUP(JM3,'Tablas auxiliares'!$O$2:$Y$28,'Tablas auxiliares'!$C$4+1,FALSE)</f>
        <v>0</v>
      </c>
      <c r="LC3">
        <f>VLOOKUP(JN3,'Tablas auxiliares'!$O$2:$Y$28,'Tablas auxiliares'!$C$4+1,FALSE)</f>
        <v>8</v>
      </c>
      <c r="LD3">
        <f>VLOOKUP(JO3,'Tablas auxiliares'!$O$2:$Y$28,'Tablas auxiliares'!$C$4+1,FALSE)</f>
        <v>2</v>
      </c>
      <c r="LE3">
        <f>VLOOKUP(JP3,'Tablas auxiliares'!$O$2:$Y$28,'Tablas auxiliares'!$C$4+1,FALSE)</f>
        <v>0</v>
      </c>
      <c r="LF3">
        <f>VLOOKUP(JQ3,'Tablas auxiliares'!$O$2:$Y$28,'Tablas auxiliares'!$C$4+1,FALSE)</f>
        <v>8</v>
      </c>
      <c r="LG3">
        <f>VLOOKUP(JR3,'Tablas auxiliares'!$O$2:$Y$28,'Tablas auxiliares'!$C$4+1,FALSE)</f>
        <v>0</v>
      </c>
      <c r="LH3">
        <f>VLOOKUP(JS3,'Tablas auxiliares'!$O$2:$Y$28,'Tablas auxiliares'!$C$4+1,FALSE)</f>
        <v>0</v>
      </c>
      <c r="LI3">
        <f>VLOOKUP(JT3,'Tablas auxiliares'!$O$2:$Y$28,'Tablas auxiliares'!$C$4+1,FALSE)</f>
        <v>0</v>
      </c>
      <c r="LJ3">
        <f>VLOOKUP(JU3,'Tablas auxiliares'!$O$2:$Y$28,'Tablas auxiliares'!$C$4+1,FALSE)</f>
        <v>0</v>
      </c>
      <c r="LK3">
        <f>VLOOKUP(JV3,'Tablas auxiliares'!$O$2:$Y$28,'Tablas auxiliares'!$C$4+1,FALSE)</f>
        <v>0</v>
      </c>
      <c r="LL3">
        <f>VLOOKUP(JW3,'Tablas auxiliares'!$O$2:$Y$28,'Tablas auxiliares'!$C$4+1,FALSE)</f>
        <v>2</v>
      </c>
      <c r="LM3">
        <f>VLOOKUP(JX3,'Tablas auxiliares'!$O$2:$Y$28,'Tablas auxiliares'!$C$4+1,FALSE)</f>
        <v>3</v>
      </c>
      <c r="LN3">
        <f>VLOOKUP(JY3,'Tablas auxiliares'!$O$2:$Y$28,'Tablas auxiliares'!$C$4+1,FALSE)</f>
        <v>7</v>
      </c>
      <c r="LO3">
        <f>VLOOKUP(JZ3,'Tablas auxiliares'!$O$2:$Y$28,'Tablas auxiliares'!$C$4+1,FALSE)</f>
        <v>0</v>
      </c>
      <c r="LP3">
        <f>VLOOKUP(KA3,'Tablas auxiliares'!$O$2:$Y$28,'Tablas auxiliares'!$C$4+1,FALSE)</f>
        <v>0</v>
      </c>
      <c r="LQ3">
        <f>VLOOKUP(KB3,'Tablas auxiliares'!$O$2:$Y$28,'Tablas auxiliares'!$C$4+1,FALSE)</f>
        <v>0</v>
      </c>
      <c r="LS3">
        <v>16</v>
      </c>
      <c r="LT3">
        <v>24</v>
      </c>
      <c r="LU3">
        <v>23</v>
      </c>
      <c r="LV3">
        <v>11</v>
      </c>
      <c r="LW3">
        <v>16</v>
      </c>
      <c r="LX3">
        <v>12</v>
      </c>
      <c r="LY3" s="118">
        <v>22</v>
      </c>
      <c r="LZ3">
        <v>22</v>
      </c>
      <c r="MA3">
        <v>23</v>
      </c>
      <c r="MB3">
        <v>10</v>
      </c>
      <c r="MC3">
        <v>22</v>
      </c>
      <c r="MD3">
        <v>12</v>
      </c>
      <c r="ME3">
        <v>25</v>
      </c>
      <c r="MF3">
        <v>25</v>
      </c>
      <c r="MG3">
        <v>19</v>
      </c>
      <c r="MH3">
        <v>13</v>
      </c>
      <c r="MI3">
        <v>21</v>
      </c>
      <c r="MJ3">
        <v>6</v>
      </c>
      <c r="MK3">
        <v>22</v>
      </c>
      <c r="ML3">
        <v>25</v>
      </c>
      <c r="MM3">
        <v>23</v>
      </c>
      <c r="MN3">
        <v>24</v>
      </c>
      <c r="MO3">
        <v>1</v>
      </c>
      <c r="MP3">
        <v>22</v>
      </c>
      <c r="MQ3">
        <v>25</v>
      </c>
      <c r="MR3">
        <v>1</v>
      </c>
      <c r="MS3">
        <v>19</v>
      </c>
      <c r="MT3">
        <v>25</v>
      </c>
      <c r="MU3">
        <v>4</v>
      </c>
      <c r="MV3">
        <v>18</v>
      </c>
      <c r="MW3">
        <v>20</v>
      </c>
      <c r="MX3">
        <v>23</v>
      </c>
      <c r="MY3">
        <v>23</v>
      </c>
      <c r="MZ3">
        <v>20</v>
      </c>
      <c r="NA3">
        <v>21</v>
      </c>
      <c r="NB3">
        <v>22</v>
      </c>
      <c r="NC3">
        <v>16</v>
      </c>
      <c r="ND3">
        <v>15</v>
      </c>
      <c r="NE3">
        <v>13</v>
      </c>
      <c r="NF3">
        <v>2</v>
      </c>
      <c r="NH3">
        <f>VLOOKUP(LS3,'Tablas auxiliares'!$O$2:$Y$28,'Tablas auxiliares'!$C$4+1,FALSE)</f>
        <v>0</v>
      </c>
      <c r="NI3">
        <f>VLOOKUP(LT3,'Tablas auxiliares'!$O$2:$Y$28,'Tablas auxiliares'!$C$4+1,FALSE)</f>
        <v>0</v>
      </c>
      <c r="NJ3">
        <f>VLOOKUP(LU3,'Tablas auxiliares'!$O$2:$Y$28,'Tablas auxiliares'!$C$4+1,FALSE)</f>
        <v>0</v>
      </c>
      <c r="NK3">
        <f>VLOOKUP(LV3,'Tablas auxiliares'!$O$2:$Y$28,'Tablas auxiliares'!$C$4+1,FALSE)</f>
        <v>0</v>
      </c>
      <c r="NL3">
        <f>VLOOKUP(LW3,'Tablas auxiliares'!$O$2:$Y$28,'Tablas auxiliares'!$C$4+1,FALSE)</f>
        <v>0</v>
      </c>
      <c r="NM3">
        <f>VLOOKUP(LX3,'Tablas auxiliares'!$O$2:$Y$28,'Tablas auxiliares'!$C$4+1,FALSE)</f>
        <v>0</v>
      </c>
      <c r="NN3">
        <f>VLOOKUP(LY3,'Tablas auxiliares'!$O$2:$Y$28,'Tablas auxiliares'!$C$4+1,FALSE)</f>
        <v>0</v>
      </c>
      <c r="NO3">
        <f>VLOOKUP(LZ3,'Tablas auxiliares'!$O$2:$Y$28,'Tablas auxiliares'!$C$4+1,FALSE)</f>
        <v>0</v>
      </c>
      <c r="NP3">
        <f>VLOOKUP(MA3,'Tablas auxiliares'!$O$2:$Y$28,'Tablas auxiliares'!$C$4+1,FALSE)</f>
        <v>0</v>
      </c>
      <c r="NQ3">
        <f>VLOOKUP(MB3,'Tablas auxiliares'!$O$2:$Y$28,'Tablas auxiliares'!$C$4+1,FALSE)</f>
        <v>1</v>
      </c>
      <c r="NR3">
        <f>VLOOKUP(MC3,'Tablas auxiliares'!$O$2:$Y$28,'Tablas auxiliares'!$C$4+1,FALSE)</f>
        <v>0</v>
      </c>
      <c r="NS3">
        <f>VLOOKUP(MD3,'Tablas auxiliares'!$O$2:$Y$28,'Tablas auxiliares'!$C$4+1,FALSE)</f>
        <v>0</v>
      </c>
      <c r="NT3">
        <f>VLOOKUP(ME3,'Tablas auxiliares'!$O$2:$Y$28,'Tablas auxiliares'!$C$4+1,FALSE)</f>
        <v>0</v>
      </c>
      <c r="NU3">
        <f>VLOOKUP(MF3,'Tablas auxiliares'!$O$2:$Y$28,'Tablas auxiliares'!$C$4+1,FALSE)</f>
        <v>0</v>
      </c>
      <c r="NV3">
        <f>VLOOKUP(MG3,'Tablas auxiliares'!$O$2:$Y$28,'Tablas auxiliares'!$C$4+1,FALSE)</f>
        <v>0</v>
      </c>
      <c r="NW3">
        <f>VLOOKUP(MH3,'Tablas auxiliares'!$O$2:$Y$28,'Tablas auxiliares'!$C$4+1,FALSE)</f>
        <v>0</v>
      </c>
      <c r="NX3">
        <f>VLOOKUP(MI3,'Tablas auxiliares'!$O$2:$Y$28,'Tablas auxiliares'!$C$4+1,FALSE)</f>
        <v>0</v>
      </c>
      <c r="NY3">
        <f>VLOOKUP(MJ3,'Tablas auxiliares'!$O$2:$Y$28,'Tablas auxiliares'!$C$4+1,FALSE)</f>
        <v>5</v>
      </c>
      <c r="NZ3">
        <f>VLOOKUP(MK3,'Tablas auxiliares'!$O$2:$Y$28,'Tablas auxiliares'!$C$4+1,FALSE)</f>
        <v>0</v>
      </c>
      <c r="OA3">
        <f>VLOOKUP(ML3,'Tablas auxiliares'!$O$2:$Y$28,'Tablas auxiliares'!$C$4+1,FALSE)</f>
        <v>0</v>
      </c>
      <c r="OB3">
        <f>VLOOKUP(MM3,'Tablas auxiliares'!$O$2:$Y$28,'Tablas auxiliares'!$C$4+1,FALSE)</f>
        <v>0</v>
      </c>
      <c r="OC3">
        <f>VLOOKUP(MN3,'Tablas auxiliares'!$O$2:$Y$28,'Tablas auxiliares'!$C$4+1,FALSE)</f>
        <v>0</v>
      </c>
      <c r="OD3">
        <f>VLOOKUP(MO3,'Tablas auxiliares'!$O$2:$Y$28,'Tablas auxiliares'!$C$4+1,FALSE)</f>
        <v>12</v>
      </c>
      <c r="OE3">
        <f>VLOOKUP(MP3,'Tablas auxiliares'!$O$2:$Y$28,'Tablas auxiliares'!$C$4+1,FALSE)</f>
        <v>0</v>
      </c>
      <c r="OF3">
        <f>VLOOKUP(MQ3,'Tablas auxiliares'!$O$2:$Y$28,'Tablas auxiliares'!$C$4+1,FALSE)</f>
        <v>0</v>
      </c>
      <c r="OG3">
        <f>VLOOKUP(MR3,'Tablas auxiliares'!$O$2:$Y$28,'Tablas auxiliares'!$C$4+1,FALSE)</f>
        <v>12</v>
      </c>
      <c r="OH3">
        <f>VLOOKUP(MS3,'Tablas auxiliares'!$O$2:$Y$28,'Tablas auxiliares'!$C$4+1,FALSE)</f>
        <v>0</v>
      </c>
      <c r="OI3">
        <f>VLOOKUP(MT3,'Tablas auxiliares'!$O$2:$Y$28,'Tablas auxiliares'!$C$4+1,FALSE)</f>
        <v>0</v>
      </c>
      <c r="OJ3">
        <f>VLOOKUP(MU3,'Tablas auxiliares'!$O$2:$Y$28,'Tablas auxiliares'!$C$4+1,FALSE)</f>
        <v>7</v>
      </c>
      <c r="OK3">
        <f>VLOOKUP(MV3,'Tablas auxiliares'!$O$2:$Y$28,'Tablas auxiliares'!$C$4+1,FALSE)</f>
        <v>0</v>
      </c>
      <c r="OL3">
        <f>VLOOKUP(MW3,'Tablas auxiliares'!$O$2:$Y$28,'Tablas auxiliares'!$C$4+1,FALSE)</f>
        <v>0</v>
      </c>
      <c r="OM3">
        <f>VLOOKUP(MX3,'Tablas auxiliares'!$O$2:$Y$28,'Tablas auxiliares'!$C$4+1,FALSE)</f>
        <v>0</v>
      </c>
      <c r="ON3">
        <f>VLOOKUP(MY3,'Tablas auxiliares'!$O$2:$Y$28,'Tablas auxiliares'!$C$4+1,FALSE)</f>
        <v>0</v>
      </c>
      <c r="OO3">
        <f>VLOOKUP(MZ3,'Tablas auxiliares'!$O$2:$Y$28,'Tablas auxiliares'!$C$4+1,FALSE)</f>
        <v>0</v>
      </c>
      <c r="OP3">
        <f>VLOOKUP(NA3,'Tablas auxiliares'!$O$2:$Y$28,'Tablas auxiliares'!$C$4+1,FALSE)</f>
        <v>0</v>
      </c>
      <c r="OQ3">
        <f>VLOOKUP(NB3,'Tablas auxiliares'!$O$2:$Y$28,'Tablas auxiliares'!$C$4+1,FALSE)</f>
        <v>0</v>
      </c>
      <c r="OR3">
        <f>VLOOKUP(NC3,'Tablas auxiliares'!$O$2:$Y$28,'Tablas auxiliares'!$C$4+1,FALSE)</f>
        <v>0</v>
      </c>
      <c r="OS3">
        <f>VLOOKUP(ND3,'Tablas auxiliares'!$O$2:$Y$28,'Tablas auxiliares'!$C$4+1,FALSE)</f>
        <v>0</v>
      </c>
      <c r="OT3">
        <f>VLOOKUP(NE3,'Tablas auxiliares'!$O$2:$Y$28,'Tablas auxiliares'!$C$4+1,FALSE)</f>
        <v>0</v>
      </c>
      <c r="OU3">
        <f>VLOOKUP(NF3,'Tablas auxiliares'!$O$2:$Y$28,'Tablas auxiliares'!$C$4+1,FALSE)</f>
        <v>10</v>
      </c>
      <c r="OV3">
        <f>IF('Tablas auxiliares'!$C$6&lt;&gt;2,IF('Tablas auxiliares'!$C$5=1,SUM(KC3:LQ3),SUMIF($IN$29:$KB$29,"=325",KC3:LQ3)),0)+IF('Tablas auxiliares'!$C$6&lt;&gt;3,IF('Tablas auxiliares'!$C$5=1,SUM(NG3:OU3),SUMIF($IN$29:$KB$29,"=325",NG3:OU3)),0)</f>
        <v>90</v>
      </c>
      <c r="OX3">
        <f t="shared" ref="OX3:QK9" si="1">AVERAGE(IO3,LS3)+LS3/1000</f>
        <v>15.016</v>
      </c>
      <c r="OY3">
        <f t="shared" si="1"/>
        <v>24.524000000000001</v>
      </c>
      <c r="OZ3">
        <f t="shared" si="1"/>
        <v>22.023</v>
      </c>
      <c r="PA3">
        <f t="shared" si="1"/>
        <v>17.510999999999999</v>
      </c>
      <c r="PB3">
        <f t="shared" si="1"/>
        <v>10.016</v>
      </c>
      <c r="PC3">
        <f t="shared" si="1"/>
        <v>19.012</v>
      </c>
      <c r="PD3">
        <f t="shared" si="1"/>
        <v>18.021999999999998</v>
      </c>
      <c r="PE3">
        <f t="shared" si="1"/>
        <v>21.021999999999998</v>
      </c>
      <c r="PF3">
        <f t="shared" si="1"/>
        <v>16.023</v>
      </c>
      <c r="PG3">
        <f t="shared" si="1"/>
        <v>12.51</v>
      </c>
      <c r="PH3">
        <f t="shared" si="1"/>
        <v>21.521999999999998</v>
      </c>
      <c r="PI3">
        <f t="shared" si="1"/>
        <v>14.512</v>
      </c>
      <c r="PJ3">
        <f t="shared" si="1"/>
        <v>24.524999999999999</v>
      </c>
      <c r="PK3">
        <f t="shared" si="1"/>
        <v>24.024999999999999</v>
      </c>
      <c r="PL3">
        <f t="shared" si="1"/>
        <v>21.018999999999998</v>
      </c>
      <c r="PM3">
        <f t="shared" si="1"/>
        <v>13.013</v>
      </c>
      <c r="PN3">
        <f t="shared" si="1"/>
        <v>21.021000000000001</v>
      </c>
      <c r="PO3">
        <f t="shared" si="1"/>
        <v>7.0060000000000002</v>
      </c>
      <c r="PP3">
        <f t="shared" si="1"/>
        <v>23.521999999999998</v>
      </c>
      <c r="PQ3">
        <f t="shared" si="1"/>
        <v>23.524999999999999</v>
      </c>
      <c r="PR3">
        <f t="shared" si="1"/>
        <v>23.023</v>
      </c>
      <c r="PS3">
        <f t="shared" si="1"/>
        <v>24.024000000000001</v>
      </c>
      <c r="PT3">
        <f t="shared" si="1"/>
        <v>5.5010000000000003</v>
      </c>
      <c r="PU3">
        <f t="shared" si="1"/>
        <v>21.021999999999998</v>
      </c>
      <c r="PV3">
        <f t="shared" si="1"/>
        <v>23.024999999999999</v>
      </c>
      <c r="PW3">
        <f t="shared" si="1"/>
        <v>2.0009999999999999</v>
      </c>
      <c r="PX3">
        <f t="shared" si="1"/>
        <v>14.019</v>
      </c>
      <c r="PY3">
        <f t="shared" si="1"/>
        <v>24.024999999999999</v>
      </c>
      <c r="PZ3">
        <f t="shared" si="1"/>
        <v>3.504</v>
      </c>
      <c r="QA3">
        <f t="shared" si="1"/>
        <v>20.018000000000001</v>
      </c>
      <c r="QB3">
        <f t="shared" si="1"/>
        <v>21.52</v>
      </c>
      <c r="QC3">
        <f t="shared" si="1"/>
        <v>21.523</v>
      </c>
      <c r="QD3">
        <f t="shared" si="1"/>
        <v>23.523</v>
      </c>
      <c r="QE3">
        <f t="shared" si="1"/>
        <v>16.52</v>
      </c>
      <c r="QF3">
        <f t="shared" si="1"/>
        <v>15.021000000000001</v>
      </c>
      <c r="QG3">
        <f t="shared" si="1"/>
        <v>15.022</v>
      </c>
      <c r="QH3">
        <f t="shared" si="1"/>
        <v>10.016</v>
      </c>
      <c r="QI3">
        <f t="shared" si="1"/>
        <v>20.015000000000001</v>
      </c>
      <c r="QJ3">
        <f t="shared" si="1"/>
        <v>19.013000000000002</v>
      </c>
      <c r="QK3">
        <f t="shared" si="1"/>
        <v>9.5020000000000007</v>
      </c>
      <c r="QM3">
        <f t="shared" ref="QM3:RZ3" si="2">RANK(OX3,OX3:OX28,1)</f>
        <v>14</v>
      </c>
      <c r="QN3">
        <f t="shared" si="2"/>
        <v>26</v>
      </c>
      <c r="QO3">
        <f t="shared" si="2"/>
        <v>24</v>
      </c>
      <c r="QP3">
        <f t="shared" si="2"/>
        <v>18</v>
      </c>
      <c r="QQ3">
        <f t="shared" si="2"/>
        <v>11</v>
      </c>
      <c r="QR3">
        <f t="shared" si="2"/>
        <v>19</v>
      </c>
      <c r="QS3">
        <f t="shared" si="2"/>
        <v>19</v>
      </c>
      <c r="QT3">
        <f t="shared" si="2"/>
        <v>23</v>
      </c>
      <c r="QU3">
        <f t="shared" si="2"/>
        <v>15</v>
      </c>
      <c r="QV3">
        <f t="shared" si="2"/>
        <v>10</v>
      </c>
      <c r="QW3">
        <f t="shared" si="2"/>
        <v>22</v>
      </c>
      <c r="QX3">
        <f t="shared" si="2"/>
        <v>14</v>
      </c>
      <c r="QY3">
        <f t="shared" si="2"/>
        <v>25</v>
      </c>
      <c r="QZ3">
        <f t="shared" si="2"/>
        <v>24</v>
      </c>
      <c r="RA3">
        <f t="shared" si="2"/>
        <v>22</v>
      </c>
      <c r="RB3">
        <f t="shared" si="2"/>
        <v>12</v>
      </c>
      <c r="RC3">
        <f t="shared" si="2"/>
        <v>26</v>
      </c>
      <c r="RD3">
        <f t="shared" si="2"/>
        <v>4</v>
      </c>
      <c r="RE3">
        <f t="shared" si="2"/>
        <v>26</v>
      </c>
      <c r="RF3">
        <f t="shared" si="2"/>
        <v>25</v>
      </c>
      <c r="RG3">
        <f t="shared" si="2"/>
        <v>24</v>
      </c>
      <c r="RH3">
        <f t="shared" si="2"/>
        <v>25</v>
      </c>
      <c r="RI3">
        <f t="shared" si="2"/>
        <v>3</v>
      </c>
      <c r="RJ3">
        <f t="shared" si="2"/>
        <v>22</v>
      </c>
      <c r="RK3">
        <f t="shared" si="2"/>
        <v>26</v>
      </c>
      <c r="RL3">
        <f t="shared" si="2"/>
        <v>1</v>
      </c>
      <c r="RM3">
        <f t="shared" si="2"/>
        <v>13</v>
      </c>
      <c r="RN3">
        <f t="shared" si="2"/>
        <v>26</v>
      </c>
      <c r="RO3">
        <f t="shared" si="2"/>
        <v>3</v>
      </c>
      <c r="RP3">
        <f t="shared" si="2"/>
        <v>21</v>
      </c>
      <c r="RQ3">
        <f t="shared" si="2"/>
        <v>24</v>
      </c>
      <c r="RR3">
        <f t="shared" si="2"/>
        <v>21</v>
      </c>
      <c r="RS3">
        <f t="shared" si="2"/>
        <v>24</v>
      </c>
      <c r="RT3">
        <f t="shared" si="2"/>
        <v>18</v>
      </c>
      <c r="RU3">
        <f t="shared" si="2"/>
        <v>16</v>
      </c>
      <c r="RV3">
        <f t="shared" si="2"/>
        <v>18</v>
      </c>
      <c r="RW3">
        <f t="shared" si="2"/>
        <v>9</v>
      </c>
      <c r="RX3">
        <f t="shared" si="2"/>
        <v>21</v>
      </c>
      <c r="RY3">
        <f t="shared" si="2"/>
        <v>20</v>
      </c>
      <c r="RZ3">
        <f t="shared" si="2"/>
        <v>8</v>
      </c>
      <c r="SB3" cm="1">
        <f t="array" ref="SB3">VLOOKUP(QM3,'Tablas auxiliares'!$O$2:$Y$28,_xlfn.SINGLE('Tablas auxiliares'!$C$4)+1,FALSE)</f>
        <v>0</v>
      </c>
      <c r="SC3" cm="1">
        <f t="array" ref="SC3">VLOOKUP(QN3,'Tablas auxiliares'!$O$2:$Y$28,_xlfn.SINGLE('Tablas auxiliares'!$C$4)+1,FALSE)</f>
        <v>0</v>
      </c>
      <c r="SD3" cm="1">
        <f t="array" ref="SD3">VLOOKUP(QO3,'Tablas auxiliares'!$O$2:$Y$28,_xlfn.SINGLE('Tablas auxiliares'!$C$4)+1,FALSE)</f>
        <v>0</v>
      </c>
      <c r="SE3" cm="1">
        <f t="array" ref="SE3">VLOOKUP(QP3,'Tablas auxiliares'!$O$2:$Y$28,_xlfn.SINGLE('Tablas auxiliares'!$C$4)+1,FALSE)</f>
        <v>0</v>
      </c>
      <c r="SF3" cm="1">
        <f t="array" ref="SF3">VLOOKUP(QQ3,'Tablas auxiliares'!$O$2:$Y$28,_xlfn.SINGLE('Tablas auxiliares'!$C$4)+1,FALSE)</f>
        <v>0</v>
      </c>
      <c r="SG3" cm="1">
        <f t="array" ref="SG3">VLOOKUP(QR3,'Tablas auxiliares'!$O$2:$Y$28,_xlfn.SINGLE('Tablas auxiliares'!$C$4)+1,FALSE)</f>
        <v>0</v>
      </c>
      <c r="SH3" cm="1">
        <f t="array" ref="SH3">VLOOKUP(QS3,'Tablas auxiliares'!$O$2:$Y$28,_xlfn.SINGLE('Tablas auxiliares'!$C$4)+1,FALSE)</f>
        <v>0</v>
      </c>
      <c r="SI3" cm="1">
        <f t="array" ref="SI3">VLOOKUP(QT3,'Tablas auxiliares'!$O$2:$Y$28,_xlfn.SINGLE('Tablas auxiliares'!$C$4)+1,FALSE)</f>
        <v>0</v>
      </c>
      <c r="SJ3" cm="1">
        <f t="array" ref="SJ3">VLOOKUP(QU3,'Tablas auxiliares'!$O$2:$Y$28,_xlfn.SINGLE('Tablas auxiliares'!$C$4)+1,FALSE)</f>
        <v>0</v>
      </c>
      <c r="SK3" cm="1">
        <f t="array" ref="SK3">VLOOKUP(QV3,'Tablas auxiliares'!$O$2:$Y$28,_xlfn.SINGLE('Tablas auxiliares'!$C$4)+1,FALSE)</f>
        <v>1</v>
      </c>
      <c r="SL3" cm="1">
        <f t="array" ref="SL3">VLOOKUP(QW3,'Tablas auxiliares'!$O$2:$Y$28,_xlfn.SINGLE('Tablas auxiliares'!$C$4)+1,FALSE)</f>
        <v>0</v>
      </c>
      <c r="SM3" cm="1">
        <f t="array" ref="SM3">VLOOKUP(QX3,'Tablas auxiliares'!$O$2:$Y$28,_xlfn.SINGLE('Tablas auxiliares'!$C$4)+1,FALSE)</f>
        <v>0</v>
      </c>
      <c r="SN3" cm="1">
        <f t="array" ref="SN3">VLOOKUP(QY3,'Tablas auxiliares'!$O$2:$Y$28,_xlfn.SINGLE('Tablas auxiliares'!$C$4)+1,FALSE)</f>
        <v>0</v>
      </c>
      <c r="SO3" cm="1">
        <f t="array" ref="SO3">VLOOKUP(QZ3,'Tablas auxiliares'!$O$2:$Y$28,_xlfn.SINGLE('Tablas auxiliares'!$C$4)+1,FALSE)</f>
        <v>0</v>
      </c>
      <c r="SP3" cm="1">
        <f t="array" ref="SP3">VLOOKUP(RA3,'Tablas auxiliares'!$O$2:$Y$28,_xlfn.SINGLE('Tablas auxiliares'!$C$4)+1,FALSE)</f>
        <v>0</v>
      </c>
      <c r="SQ3" cm="1">
        <f t="array" ref="SQ3">VLOOKUP(RB3,'Tablas auxiliares'!$O$2:$Y$28,_xlfn.SINGLE('Tablas auxiliares'!$C$4)+1,FALSE)</f>
        <v>0</v>
      </c>
      <c r="SR3" cm="1">
        <f t="array" ref="SR3">VLOOKUP(RC3,'Tablas auxiliares'!$O$2:$Y$28,_xlfn.SINGLE('Tablas auxiliares'!$C$4)+1,FALSE)</f>
        <v>0</v>
      </c>
      <c r="SS3" cm="1">
        <f t="array" ref="SS3">VLOOKUP(RD3,'Tablas auxiliares'!$O$2:$Y$28,_xlfn.SINGLE('Tablas auxiliares'!$C$4)+1,FALSE)</f>
        <v>7</v>
      </c>
      <c r="ST3" cm="1">
        <f t="array" ref="ST3">VLOOKUP(RE3,'Tablas auxiliares'!$O$2:$Y$28,_xlfn.SINGLE('Tablas auxiliares'!$C$4)+1,FALSE)</f>
        <v>0</v>
      </c>
      <c r="SU3" cm="1">
        <f t="array" ref="SU3">VLOOKUP(RF3,'Tablas auxiliares'!$O$2:$Y$28,_xlfn.SINGLE('Tablas auxiliares'!$C$4)+1,FALSE)</f>
        <v>0</v>
      </c>
      <c r="SV3" cm="1">
        <f t="array" ref="SV3">VLOOKUP(RG3,'Tablas auxiliares'!$O$2:$Y$28,_xlfn.SINGLE('Tablas auxiliares'!$C$4)+1,FALSE)</f>
        <v>0</v>
      </c>
      <c r="SW3" cm="1">
        <f t="array" ref="SW3">VLOOKUP(RH3,'Tablas auxiliares'!$O$2:$Y$28,_xlfn.SINGLE('Tablas auxiliares'!$C$4)+1,FALSE)</f>
        <v>0</v>
      </c>
      <c r="SX3" cm="1">
        <f t="array" ref="SX3">VLOOKUP(RI3,'Tablas auxiliares'!$O$2:$Y$28,_xlfn.SINGLE('Tablas auxiliares'!$C$4)+1,FALSE)</f>
        <v>8</v>
      </c>
      <c r="SY3" cm="1">
        <f t="array" ref="SY3">VLOOKUP(RJ3,'Tablas auxiliares'!$O$2:$Y$28,_xlfn.SINGLE('Tablas auxiliares'!$C$4)+1,FALSE)</f>
        <v>0</v>
      </c>
      <c r="SZ3" cm="1">
        <f t="array" ref="SZ3">VLOOKUP(RK3,'Tablas auxiliares'!$O$2:$Y$28,_xlfn.SINGLE('Tablas auxiliares'!$C$4)+1,FALSE)</f>
        <v>0</v>
      </c>
      <c r="TA3" cm="1">
        <f t="array" ref="TA3">VLOOKUP(RL3,'Tablas auxiliares'!$O$2:$Y$28,_xlfn.SINGLE('Tablas auxiliares'!$C$4)+1,FALSE)</f>
        <v>12</v>
      </c>
      <c r="TB3" cm="1">
        <f t="array" ref="TB3">VLOOKUP(RM3,'Tablas auxiliares'!$O$2:$Y$28,_xlfn.SINGLE('Tablas auxiliares'!$C$4)+1,FALSE)</f>
        <v>0</v>
      </c>
      <c r="TC3" cm="1">
        <f t="array" ref="TC3">VLOOKUP(RN3,'Tablas auxiliares'!$O$2:$Y$28,_xlfn.SINGLE('Tablas auxiliares'!$C$4)+1,FALSE)</f>
        <v>0</v>
      </c>
      <c r="TD3" cm="1">
        <f t="array" ref="TD3">VLOOKUP(RO3,'Tablas auxiliares'!$O$2:$Y$28,_xlfn.SINGLE('Tablas auxiliares'!$C$4)+1,FALSE)</f>
        <v>8</v>
      </c>
      <c r="TE3" cm="1">
        <f t="array" ref="TE3">VLOOKUP(RP3,'Tablas auxiliares'!$O$2:$Y$28,_xlfn.SINGLE('Tablas auxiliares'!$C$4)+1,FALSE)</f>
        <v>0</v>
      </c>
      <c r="TF3" cm="1">
        <f t="array" ref="TF3">VLOOKUP(RQ3,'Tablas auxiliares'!$O$2:$Y$28,_xlfn.SINGLE('Tablas auxiliares'!$C$4)+1,FALSE)</f>
        <v>0</v>
      </c>
      <c r="TG3" cm="1">
        <f t="array" ref="TG3">VLOOKUP(RR3,'Tablas auxiliares'!$O$2:$Y$28,_xlfn.SINGLE('Tablas auxiliares'!$C$4)+1,FALSE)</f>
        <v>0</v>
      </c>
      <c r="TH3" cm="1">
        <f t="array" ref="TH3">VLOOKUP(RS3,'Tablas auxiliares'!$O$2:$Y$28,_xlfn.SINGLE('Tablas auxiliares'!$C$4)+1,FALSE)</f>
        <v>0</v>
      </c>
      <c r="TI3" cm="1">
        <f t="array" ref="TI3">VLOOKUP(RT3,'Tablas auxiliares'!$O$2:$Y$28,_xlfn.SINGLE('Tablas auxiliares'!$C$4)+1,FALSE)</f>
        <v>0</v>
      </c>
      <c r="TJ3" cm="1">
        <f t="array" ref="TJ3">VLOOKUP(RU3,'Tablas auxiliares'!$O$2:$Y$28,_xlfn.SINGLE('Tablas auxiliares'!$C$4)+1,FALSE)</f>
        <v>0</v>
      </c>
      <c r="TK3" cm="1">
        <f t="array" ref="TK3">VLOOKUP(RV3,'Tablas auxiliares'!$O$2:$Y$28,_xlfn.SINGLE('Tablas auxiliares'!$C$4)+1,FALSE)</f>
        <v>0</v>
      </c>
      <c r="TL3" cm="1">
        <f t="array" ref="TL3">VLOOKUP(RW3,'Tablas auxiliares'!$O$2:$Y$28,_xlfn.SINGLE('Tablas auxiliares'!$C$4)+1,FALSE)</f>
        <v>2</v>
      </c>
      <c r="TM3" cm="1">
        <f t="array" ref="TM3">VLOOKUP(RX3,'Tablas auxiliares'!$O$2:$Y$28,_xlfn.SINGLE('Tablas auxiliares'!$C$4)+1,FALSE)</f>
        <v>0</v>
      </c>
      <c r="TN3" cm="1">
        <f t="array" ref="TN3">VLOOKUP(RY3,'Tablas auxiliares'!$O$2:$Y$28,_xlfn.SINGLE('Tablas auxiliares'!$C$4)+1,FALSE)</f>
        <v>0</v>
      </c>
      <c r="TO3" cm="1">
        <f t="array" ref="TO3">VLOOKUP(RZ3,'Tablas auxiliares'!$O$2:$Y$28,_xlfn.SINGLE('Tablas auxiliares'!$C$4)+1,FALSE)</f>
        <v>3</v>
      </c>
      <c r="TP3">
        <f>IF('Tablas auxiliares'!$C$5=1,SUM(SA3:TO3),SUMIF($IN$29:$KB$29,"=325",SA3:TO3))</f>
        <v>41</v>
      </c>
      <c r="TR3">
        <v>0</v>
      </c>
      <c r="TS3">
        <v>0</v>
      </c>
      <c r="TT3">
        <v>0</v>
      </c>
      <c r="TU3">
        <v>0</v>
      </c>
      <c r="TV3">
        <v>7</v>
      </c>
      <c r="TW3">
        <v>0</v>
      </c>
      <c r="TX3">
        <v>0</v>
      </c>
      <c r="TY3">
        <v>0</v>
      </c>
      <c r="TZ3">
        <v>2</v>
      </c>
      <c r="UA3">
        <v>1</v>
      </c>
      <c r="UB3">
        <v>0</v>
      </c>
      <c r="UC3">
        <v>0</v>
      </c>
      <c r="UD3">
        <v>0</v>
      </c>
      <c r="UE3">
        <v>0</v>
      </c>
      <c r="UF3">
        <v>0</v>
      </c>
      <c r="UG3">
        <v>0</v>
      </c>
      <c r="UH3">
        <v>0</v>
      </c>
      <c r="UI3">
        <v>4</v>
      </c>
      <c r="UJ3">
        <v>0</v>
      </c>
      <c r="UK3">
        <v>0</v>
      </c>
      <c r="UL3">
        <v>0</v>
      </c>
      <c r="UM3">
        <v>0</v>
      </c>
      <c r="UN3">
        <v>1</v>
      </c>
      <c r="UO3">
        <v>0</v>
      </c>
      <c r="UP3">
        <v>0</v>
      </c>
      <c r="UQ3">
        <v>8</v>
      </c>
      <c r="UR3">
        <v>2</v>
      </c>
      <c r="US3">
        <v>0</v>
      </c>
      <c r="UT3">
        <v>7</v>
      </c>
      <c r="UU3">
        <v>0</v>
      </c>
      <c r="UV3">
        <v>0</v>
      </c>
      <c r="UW3">
        <v>0</v>
      </c>
      <c r="UX3">
        <v>0</v>
      </c>
      <c r="UY3">
        <v>0</v>
      </c>
      <c r="UZ3">
        <v>2</v>
      </c>
      <c r="VA3">
        <v>3</v>
      </c>
      <c r="VB3">
        <v>7</v>
      </c>
      <c r="VC3">
        <v>0</v>
      </c>
      <c r="VD3">
        <v>0</v>
      </c>
      <c r="VE3">
        <v>0</v>
      </c>
      <c r="VG3">
        <v>0</v>
      </c>
      <c r="VH3">
        <v>0</v>
      </c>
      <c r="VI3">
        <v>0</v>
      </c>
      <c r="VJ3">
        <v>0</v>
      </c>
      <c r="VK3">
        <v>0</v>
      </c>
      <c r="VL3">
        <v>0</v>
      </c>
      <c r="VM3">
        <v>0</v>
      </c>
      <c r="VN3">
        <v>0</v>
      </c>
      <c r="VO3">
        <v>0</v>
      </c>
      <c r="VP3">
        <v>1</v>
      </c>
      <c r="VQ3">
        <v>0</v>
      </c>
      <c r="VR3">
        <v>0</v>
      </c>
      <c r="VS3">
        <v>0</v>
      </c>
      <c r="VT3">
        <v>0</v>
      </c>
      <c r="VU3">
        <v>0</v>
      </c>
      <c r="VV3">
        <v>0</v>
      </c>
      <c r="VW3">
        <v>0</v>
      </c>
      <c r="VX3">
        <v>5</v>
      </c>
      <c r="VY3">
        <v>0</v>
      </c>
      <c r="VZ3">
        <v>0</v>
      </c>
      <c r="WA3">
        <v>0</v>
      </c>
      <c r="WB3">
        <v>0</v>
      </c>
      <c r="WC3">
        <v>12</v>
      </c>
      <c r="WD3">
        <v>0</v>
      </c>
      <c r="WE3">
        <v>0</v>
      </c>
      <c r="WF3">
        <v>12</v>
      </c>
      <c r="WG3">
        <v>0</v>
      </c>
      <c r="WH3">
        <v>0</v>
      </c>
      <c r="WI3">
        <v>7</v>
      </c>
      <c r="WJ3">
        <v>0</v>
      </c>
      <c r="WK3">
        <v>0</v>
      </c>
      <c r="WL3">
        <v>0</v>
      </c>
      <c r="WM3">
        <v>0</v>
      </c>
      <c r="WN3">
        <v>0</v>
      </c>
      <c r="WO3">
        <v>0</v>
      </c>
      <c r="WP3">
        <v>0</v>
      </c>
      <c r="WQ3">
        <v>0</v>
      </c>
      <c r="WR3">
        <v>0</v>
      </c>
      <c r="WS3">
        <v>0</v>
      </c>
      <c r="WT3">
        <v>10</v>
      </c>
      <c r="WU3">
        <f>SUM(TQ3,VF3)+VF3/1000</f>
        <v>0</v>
      </c>
      <c r="WV3">
        <f t="shared" ref="WV3:YI9" si="3">SUM(TR3,VG3)+VG3/1000</f>
        <v>0</v>
      </c>
      <c r="WW3">
        <f t="shared" si="3"/>
        <v>0</v>
      </c>
      <c r="WX3">
        <f t="shared" si="3"/>
        <v>0</v>
      </c>
      <c r="WY3">
        <f t="shared" si="3"/>
        <v>0</v>
      </c>
      <c r="WZ3">
        <f t="shared" si="3"/>
        <v>7</v>
      </c>
      <c r="XA3">
        <f t="shared" si="3"/>
        <v>0</v>
      </c>
      <c r="XB3">
        <f t="shared" si="3"/>
        <v>0</v>
      </c>
      <c r="XC3">
        <f t="shared" si="3"/>
        <v>0</v>
      </c>
      <c r="XD3">
        <f t="shared" si="3"/>
        <v>2</v>
      </c>
      <c r="XE3">
        <f t="shared" si="3"/>
        <v>2.0009999999999999</v>
      </c>
      <c r="XF3">
        <f t="shared" si="3"/>
        <v>0</v>
      </c>
      <c r="XG3">
        <f t="shared" si="3"/>
        <v>0</v>
      </c>
      <c r="XH3">
        <f t="shared" si="3"/>
        <v>0</v>
      </c>
      <c r="XI3">
        <f t="shared" si="3"/>
        <v>0</v>
      </c>
      <c r="XJ3">
        <f t="shared" si="3"/>
        <v>0</v>
      </c>
      <c r="XK3">
        <f t="shared" si="3"/>
        <v>0</v>
      </c>
      <c r="XL3">
        <f t="shared" si="3"/>
        <v>0</v>
      </c>
      <c r="XM3">
        <f t="shared" si="3"/>
        <v>9.0050000000000008</v>
      </c>
      <c r="XN3">
        <f t="shared" si="3"/>
        <v>0</v>
      </c>
      <c r="XO3">
        <f t="shared" si="3"/>
        <v>0</v>
      </c>
      <c r="XP3">
        <f t="shared" si="3"/>
        <v>0</v>
      </c>
      <c r="XQ3">
        <f t="shared" si="3"/>
        <v>0</v>
      </c>
      <c r="XR3">
        <f t="shared" si="3"/>
        <v>13.012</v>
      </c>
      <c r="XS3">
        <f t="shared" si="3"/>
        <v>0</v>
      </c>
      <c r="XT3">
        <f t="shared" si="3"/>
        <v>0</v>
      </c>
      <c r="XU3">
        <f t="shared" si="3"/>
        <v>20.012</v>
      </c>
      <c r="XV3">
        <f t="shared" si="3"/>
        <v>2</v>
      </c>
      <c r="XW3">
        <f t="shared" si="3"/>
        <v>0</v>
      </c>
      <c r="XX3">
        <f t="shared" si="3"/>
        <v>14.007</v>
      </c>
      <c r="XY3">
        <f t="shared" si="3"/>
        <v>0</v>
      </c>
      <c r="XZ3">
        <f t="shared" si="3"/>
        <v>0</v>
      </c>
      <c r="YA3">
        <f t="shared" si="3"/>
        <v>0</v>
      </c>
      <c r="YB3">
        <f t="shared" si="3"/>
        <v>0</v>
      </c>
      <c r="YC3">
        <f t="shared" si="3"/>
        <v>0</v>
      </c>
      <c r="YD3">
        <f t="shared" si="3"/>
        <v>2</v>
      </c>
      <c r="YE3">
        <f t="shared" si="3"/>
        <v>3</v>
      </c>
      <c r="YF3">
        <f t="shared" si="3"/>
        <v>7</v>
      </c>
      <c r="YG3">
        <f t="shared" si="3"/>
        <v>0</v>
      </c>
      <c r="YH3">
        <f t="shared" si="3"/>
        <v>0</v>
      </c>
      <c r="YI3">
        <f t="shared" si="3"/>
        <v>10.01</v>
      </c>
      <c r="YJ3">
        <f>RANK(WU3,WU3:WU28,0)</f>
        <v>14</v>
      </c>
      <c r="YK3">
        <f t="shared" ref="YK3:ZX3" si="4">RANK(WV3,WV3:WV28,0)</f>
        <v>14</v>
      </c>
      <c r="YL3">
        <f t="shared" si="4"/>
        <v>15</v>
      </c>
      <c r="YM3">
        <f t="shared" si="4"/>
        <v>14</v>
      </c>
      <c r="YN3">
        <f t="shared" si="4"/>
        <v>15</v>
      </c>
      <c r="YO3">
        <f t="shared" si="4"/>
        <v>9</v>
      </c>
      <c r="YP3">
        <f t="shared" si="4"/>
        <v>15</v>
      </c>
      <c r="YQ3">
        <f t="shared" si="4"/>
        <v>16</v>
      </c>
      <c r="YR3">
        <f t="shared" si="4"/>
        <v>17</v>
      </c>
      <c r="YS3">
        <f t="shared" si="4"/>
        <v>13</v>
      </c>
      <c r="YT3">
        <f t="shared" si="4"/>
        <v>14</v>
      </c>
      <c r="YU3">
        <f t="shared" si="4"/>
        <v>15</v>
      </c>
      <c r="YV3">
        <f t="shared" si="4"/>
        <v>16</v>
      </c>
      <c r="YW3">
        <f t="shared" si="4"/>
        <v>13</v>
      </c>
      <c r="YX3">
        <f t="shared" si="4"/>
        <v>15</v>
      </c>
      <c r="YY3">
        <f t="shared" si="4"/>
        <v>15</v>
      </c>
      <c r="YZ3">
        <f t="shared" si="4"/>
        <v>16</v>
      </c>
      <c r="ZA3">
        <f t="shared" si="4"/>
        <v>17</v>
      </c>
      <c r="ZB3">
        <f t="shared" si="4"/>
        <v>4</v>
      </c>
      <c r="ZC3">
        <f t="shared" si="4"/>
        <v>17</v>
      </c>
      <c r="ZD3">
        <f t="shared" si="4"/>
        <v>14</v>
      </c>
      <c r="ZE3">
        <f t="shared" si="4"/>
        <v>15</v>
      </c>
      <c r="ZF3">
        <f t="shared" si="4"/>
        <v>15</v>
      </c>
      <c r="ZG3">
        <f t="shared" si="4"/>
        <v>2</v>
      </c>
      <c r="ZH3">
        <f t="shared" si="4"/>
        <v>16</v>
      </c>
      <c r="ZI3">
        <f t="shared" si="4"/>
        <v>14</v>
      </c>
      <c r="ZJ3">
        <f t="shared" si="4"/>
        <v>1</v>
      </c>
      <c r="ZK3">
        <f t="shared" si="4"/>
        <v>12</v>
      </c>
      <c r="ZL3">
        <f t="shared" si="4"/>
        <v>16</v>
      </c>
      <c r="ZM3">
        <f t="shared" si="4"/>
        <v>3</v>
      </c>
      <c r="ZN3">
        <f t="shared" si="4"/>
        <v>15</v>
      </c>
      <c r="ZO3">
        <f t="shared" si="4"/>
        <v>15</v>
      </c>
      <c r="ZP3">
        <f t="shared" si="4"/>
        <v>15</v>
      </c>
      <c r="ZQ3">
        <f t="shared" si="4"/>
        <v>16</v>
      </c>
      <c r="ZR3">
        <f t="shared" si="4"/>
        <v>14</v>
      </c>
      <c r="ZS3">
        <f t="shared" si="4"/>
        <v>13</v>
      </c>
      <c r="ZT3">
        <f t="shared" si="4"/>
        <v>14</v>
      </c>
      <c r="ZU3">
        <f t="shared" si="4"/>
        <v>8</v>
      </c>
      <c r="ZV3">
        <f t="shared" si="4"/>
        <v>17</v>
      </c>
      <c r="ZW3">
        <f t="shared" si="4"/>
        <v>14</v>
      </c>
      <c r="ZX3">
        <f t="shared" si="4"/>
        <v>6</v>
      </c>
      <c r="ZY3">
        <f>VLOOKUP(YJ3,'Tablas auxiliares'!$O$2:$P$28,2,FALSE)</f>
        <v>0</v>
      </c>
      <c r="ZZ3">
        <f>VLOOKUP(YK3,'Tablas auxiliares'!$O$2:$P$28,2,FALSE)</f>
        <v>0</v>
      </c>
      <c r="AAA3">
        <f>VLOOKUP(YL3,'Tablas auxiliares'!$O$2:$P$28,2,FALSE)</f>
        <v>0</v>
      </c>
      <c r="AAB3">
        <f>VLOOKUP(YM3,'Tablas auxiliares'!$O$2:$P$28,2,FALSE)</f>
        <v>0</v>
      </c>
      <c r="AAC3">
        <f>VLOOKUP(YN3,'Tablas auxiliares'!$O$2:$P$28,2,FALSE)</f>
        <v>0</v>
      </c>
      <c r="AAD3">
        <f>VLOOKUP(YO3,'Tablas auxiliares'!$O$2:$P$28,2,FALSE)</f>
        <v>2</v>
      </c>
      <c r="AAE3">
        <f>VLOOKUP(YP3,'Tablas auxiliares'!$O$2:$P$28,2,FALSE)</f>
        <v>0</v>
      </c>
      <c r="AAF3">
        <f>VLOOKUP(YQ3,'Tablas auxiliares'!$O$2:$P$28,2,FALSE)</f>
        <v>0</v>
      </c>
      <c r="AAG3">
        <f>VLOOKUP(YR3,'Tablas auxiliares'!$O$2:$P$28,2,FALSE)</f>
        <v>0</v>
      </c>
      <c r="AAH3">
        <f>VLOOKUP(YS3,'Tablas auxiliares'!$O$2:$P$28,2,FALSE)</f>
        <v>0</v>
      </c>
      <c r="AAI3">
        <f>VLOOKUP(YT3,'Tablas auxiliares'!$O$2:$P$28,2,FALSE)</f>
        <v>0</v>
      </c>
      <c r="AAJ3">
        <f>VLOOKUP(YU3,'Tablas auxiliares'!$O$2:$P$28,2,FALSE)</f>
        <v>0</v>
      </c>
      <c r="AAK3">
        <f>VLOOKUP(YV3,'Tablas auxiliares'!$O$2:$P$28,2,FALSE)</f>
        <v>0</v>
      </c>
      <c r="AAL3">
        <f>VLOOKUP(YW3,'Tablas auxiliares'!$O$2:$P$28,2,FALSE)</f>
        <v>0</v>
      </c>
      <c r="AAM3">
        <f>VLOOKUP(YX3,'Tablas auxiliares'!$O$2:$P$28,2,FALSE)</f>
        <v>0</v>
      </c>
      <c r="AAN3">
        <f>VLOOKUP(YY3,'Tablas auxiliares'!$O$2:$P$28,2,FALSE)</f>
        <v>0</v>
      </c>
      <c r="AAO3">
        <f>VLOOKUP(YZ3,'Tablas auxiliares'!$O$2:$P$28,2,FALSE)</f>
        <v>0</v>
      </c>
      <c r="AAP3">
        <f>VLOOKUP(ZA3,'Tablas auxiliares'!$O$2:$P$28,2,FALSE)</f>
        <v>0</v>
      </c>
      <c r="AAQ3">
        <f>VLOOKUP(ZB3,'Tablas auxiliares'!$O$2:$P$28,2,FALSE)</f>
        <v>7</v>
      </c>
      <c r="AAR3">
        <f>VLOOKUP(ZC3,'Tablas auxiliares'!$O$2:$P$28,2,FALSE)</f>
        <v>0</v>
      </c>
      <c r="AAS3">
        <f>VLOOKUP(ZD3,'Tablas auxiliares'!$O$2:$P$28,2,FALSE)</f>
        <v>0</v>
      </c>
      <c r="AAT3">
        <f>VLOOKUP(ZE3,'Tablas auxiliares'!$O$2:$P$28,2,FALSE)</f>
        <v>0</v>
      </c>
      <c r="AAU3">
        <f>VLOOKUP(ZF3,'Tablas auxiliares'!$O$2:$P$28,2,FALSE)</f>
        <v>0</v>
      </c>
      <c r="AAV3">
        <f>VLOOKUP(ZG3,'Tablas auxiliares'!$O$2:$P$28,2,FALSE)</f>
        <v>10</v>
      </c>
      <c r="AAW3">
        <f>VLOOKUP(ZH3,'Tablas auxiliares'!$O$2:$P$28,2,FALSE)</f>
        <v>0</v>
      </c>
      <c r="AAX3">
        <f>VLOOKUP(ZI3,'Tablas auxiliares'!$O$2:$P$28,2,FALSE)</f>
        <v>0</v>
      </c>
      <c r="AAY3">
        <f>VLOOKUP(ZJ3,'Tablas auxiliares'!$O$2:$P$28,2,FALSE)</f>
        <v>12</v>
      </c>
      <c r="AAZ3">
        <f>VLOOKUP(ZK3,'Tablas auxiliares'!$O$2:$P$28,2,FALSE)</f>
        <v>0</v>
      </c>
      <c r="ABA3">
        <f>VLOOKUP(ZL3,'Tablas auxiliares'!$O$2:$P$28,2,FALSE)</f>
        <v>0</v>
      </c>
      <c r="ABB3">
        <f>VLOOKUP(ZM3,'Tablas auxiliares'!$O$2:$P$28,2,FALSE)</f>
        <v>8</v>
      </c>
      <c r="ABC3">
        <f>VLOOKUP(ZN3,'Tablas auxiliares'!$O$2:$P$28,2,FALSE)</f>
        <v>0</v>
      </c>
      <c r="ABD3">
        <f>VLOOKUP(ZO3,'Tablas auxiliares'!$O$2:$P$28,2,FALSE)</f>
        <v>0</v>
      </c>
      <c r="ABE3">
        <f>VLOOKUP(ZP3,'Tablas auxiliares'!$O$2:$P$28,2,FALSE)</f>
        <v>0</v>
      </c>
      <c r="ABF3">
        <f>VLOOKUP(ZQ3,'Tablas auxiliares'!$O$2:$P$28,2,FALSE)</f>
        <v>0</v>
      </c>
      <c r="ABG3">
        <f>VLOOKUP(ZR3,'Tablas auxiliares'!$O$2:$P$28,2,FALSE)</f>
        <v>0</v>
      </c>
      <c r="ABH3">
        <f>VLOOKUP(ZS3,'Tablas auxiliares'!$O$2:$P$28,2,FALSE)</f>
        <v>0</v>
      </c>
      <c r="ABI3">
        <f>VLOOKUP(ZT3,'Tablas auxiliares'!$O$2:$P$28,2,FALSE)</f>
        <v>0</v>
      </c>
      <c r="ABJ3">
        <f>VLOOKUP(ZU3,'Tablas auxiliares'!$O$2:$P$28,2,FALSE)</f>
        <v>3</v>
      </c>
      <c r="ABK3">
        <f>VLOOKUP(ZV3,'Tablas auxiliares'!$O$2:$P$28,2,FALSE)</f>
        <v>0</v>
      </c>
      <c r="ABL3">
        <f>VLOOKUP(ZW3,'Tablas auxiliares'!$O$2:$P$28,2,FALSE)</f>
        <v>0</v>
      </c>
      <c r="ABM3">
        <f>VLOOKUP(ZX3,'Tablas auxiliares'!$O$2:$P$28,2,FALSE)</f>
        <v>5</v>
      </c>
      <c r="ABN3">
        <f>IF('Tablas auxiliares'!$C$5=1,SUM(ZY3:ABM3),SUMIF($IN$29:$KB$29,"=325",ZY3:ABM3))</f>
        <v>47</v>
      </c>
      <c r="ABP3">
        <f>ROUND(ABN3,0)+(26-ABV3)/10000</f>
        <v>47.002499999999998</v>
      </c>
      <c r="ABQ3">
        <f>ROUND(TP3,0)+(26-ABV3)/10000</f>
        <v>41.002499999999998</v>
      </c>
      <c r="ABR3">
        <f t="shared" ref="ABR3:ABR28" si="5">ROUND(OV3,0)+(26-ABV3)/10000</f>
        <v>90.002499999999998</v>
      </c>
      <c r="ABS3">
        <f>IF('Tablas auxiliares'!$C$3=1,'2019 FINAL'!ABP3,IF('Tablas auxiliares'!$C$3=2,'2019 FINAL'!ABQ3,'2019 FINAL'!ABR3))</f>
        <v>90.002499999999998</v>
      </c>
      <c r="ABT3" t="s">
        <v>3</v>
      </c>
      <c r="ABV3">
        <v>1</v>
      </c>
      <c r="ABW3">
        <f>LARGE($ABS$3:$ABS$28,ABV3)</f>
        <v>498.00060000000002</v>
      </c>
      <c r="ABX3" t="str">
        <f>VLOOKUP(ABW3,$ABS$3:$ABT$28,2,FALSE)</f>
        <v>Países Bajos</v>
      </c>
    </row>
    <row r="4" spans="1:752" x14ac:dyDescent="0.25">
      <c r="A4" t="s">
        <v>22</v>
      </c>
      <c r="B4">
        <v>7</v>
      </c>
      <c r="D4">
        <v>17</v>
      </c>
      <c r="E4">
        <v>12</v>
      </c>
      <c r="F4">
        <v>21</v>
      </c>
      <c r="G4">
        <v>25</v>
      </c>
      <c r="H4">
        <v>23</v>
      </c>
      <c r="J4">
        <v>14</v>
      </c>
      <c r="K4">
        <v>21</v>
      </c>
      <c r="L4">
        <v>20</v>
      </c>
      <c r="M4">
        <v>9</v>
      </c>
      <c r="N4">
        <v>21</v>
      </c>
      <c r="O4">
        <v>7</v>
      </c>
      <c r="P4">
        <v>15</v>
      </c>
      <c r="Q4">
        <v>15</v>
      </c>
      <c r="R4">
        <v>16</v>
      </c>
      <c r="S4">
        <v>5</v>
      </c>
      <c r="T4">
        <v>23</v>
      </c>
      <c r="U4">
        <v>21</v>
      </c>
      <c r="V4">
        <v>3</v>
      </c>
      <c r="W4">
        <v>14</v>
      </c>
      <c r="X4">
        <v>20</v>
      </c>
      <c r="Y4">
        <v>17</v>
      </c>
      <c r="Z4">
        <v>10</v>
      </c>
      <c r="AA4">
        <v>5</v>
      </c>
      <c r="AB4">
        <v>17</v>
      </c>
      <c r="AC4">
        <v>20</v>
      </c>
      <c r="AD4">
        <v>4</v>
      </c>
      <c r="AE4">
        <v>11</v>
      </c>
      <c r="AF4">
        <v>20</v>
      </c>
      <c r="AG4">
        <v>13</v>
      </c>
      <c r="AH4">
        <v>21</v>
      </c>
      <c r="AI4">
        <v>6</v>
      </c>
      <c r="AJ4">
        <v>21</v>
      </c>
      <c r="AK4">
        <v>22</v>
      </c>
      <c r="AL4">
        <v>22</v>
      </c>
      <c r="AM4">
        <v>22</v>
      </c>
      <c r="AN4">
        <v>10</v>
      </c>
      <c r="AO4">
        <v>15</v>
      </c>
      <c r="AP4">
        <v>4</v>
      </c>
      <c r="AQ4">
        <v>17</v>
      </c>
      <c r="AS4">
        <v>12</v>
      </c>
      <c r="AT4">
        <v>2</v>
      </c>
      <c r="AU4">
        <v>6</v>
      </c>
      <c r="AV4">
        <v>23</v>
      </c>
      <c r="AW4">
        <v>24</v>
      </c>
      <c r="AY4">
        <v>14</v>
      </c>
      <c r="AZ4">
        <v>24</v>
      </c>
      <c r="BA4">
        <v>18</v>
      </c>
      <c r="BB4">
        <v>11</v>
      </c>
      <c r="BC4">
        <v>17</v>
      </c>
      <c r="BD4">
        <v>22</v>
      </c>
      <c r="BE4">
        <v>16</v>
      </c>
      <c r="BF4">
        <v>19</v>
      </c>
      <c r="BG4">
        <v>23</v>
      </c>
      <c r="BH4">
        <v>19</v>
      </c>
      <c r="BI4">
        <v>12</v>
      </c>
      <c r="BJ4">
        <v>15</v>
      </c>
      <c r="BK4">
        <v>23</v>
      </c>
      <c r="BL4">
        <v>24</v>
      </c>
      <c r="BM4">
        <v>15</v>
      </c>
      <c r="BN4">
        <v>20</v>
      </c>
      <c r="BO4">
        <v>19</v>
      </c>
      <c r="BP4">
        <v>10</v>
      </c>
      <c r="BQ4">
        <v>18</v>
      </c>
      <c r="BR4">
        <v>21</v>
      </c>
      <c r="BS4">
        <v>18</v>
      </c>
      <c r="BT4">
        <v>25</v>
      </c>
      <c r="BU4">
        <v>10</v>
      </c>
      <c r="BV4">
        <v>17</v>
      </c>
      <c r="BW4">
        <v>20</v>
      </c>
      <c r="BX4">
        <v>23</v>
      </c>
      <c r="BY4">
        <v>16</v>
      </c>
      <c r="BZ4">
        <v>18</v>
      </c>
      <c r="CA4">
        <v>17</v>
      </c>
      <c r="CB4">
        <v>24</v>
      </c>
      <c r="CC4">
        <v>9</v>
      </c>
      <c r="CD4">
        <v>18</v>
      </c>
      <c r="CE4">
        <v>5</v>
      </c>
      <c r="CF4">
        <v>15</v>
      </c>
      <c r="CH4">
        <v>17</v>
      </c>
      <c r="CI4">
        <v>12</v>
      </c>
      <c r="CJ4">
        <v>16</v>
      </c>
      <c r="CK4">
        <v>21</v>
      </c>
      <c r="CL4">
        <v>16</v>
      </c>
      <c r="CN4">
        <v>11</v>
      </c>
      <c r="CO4">
        <v>15</v>
      </c>
      <c r="CP4">
        <v>14</v>
      </c>
      <c r="CQ4">
        <v>7</v>
      </c>
      <c r="CR4">
        <v>22</v>
      </c>
      <c r="CS4">
        <v>22</v>
      </c>
      <c r="CT4">
        <v>24</v>
      </c>
      <c r="CU4">
        <v>6</v>
      </c>
      <c r="CV4">
        <v>11</v>
      </c>
      <c r="CW4">
        <v>23</v>
      </c>
      <c r="CX4">
        <v>14</v>
      </c>
      <c r="CY4">
        <v>20</v>
      </c>
      <c r="CZ4">
        <v>11</v>
      </c>
      <c r="DA4">
        <v>5</v>
      </c>
      <c r="DB4">
        <v>13</v>
      </c>
      <c r="DC4">
        <v>19</v>
      </c>
      <c r="DD4">
        <v>18</v>
      </c>
      <c r="DE4">
        <v>8</v>
      </c>
      <c r="DF4">
        <v>16</v>
      </c>
      <c r="DG4">
        <v>20</v>
      </c>
      <c r="DH4">
        <v>10</v>
      </c>
      <c r="DI4">
        <v>24</v>
      </c>
      <c r="DJ4">
        <v>21</v>
      </c>
      <c r="DK4">
        <v>6</v>
      </c>
      <c r="DL4">
        <v>19</v>
      </c>
      <c r="DM4">
        <v>11</v>
      </c>
      <c r="DN4">
        <v>19</v>
      </c>
      <c r="DO4">
        <v>11</v>
      </c>
      <c r="DP4">
        <v>22</v>
      </c>
      <c r="DQ4">
        <v>21</v>
      </c>
      <c r="DR4">
        <v>17</v>
      </c>
      <c r="DS4">
        <v>23</v>
      </c>
      <c r="DT4">
        <v>7</v>
      </c>
      <c r="DU4">
        <v>9</v>
      </c>
      <c r="DW4">
        <v>14</v>
      </c>
      <c r="DX4">
        <v>24</v>
      </c>
      <c r="DY4">
        <v>13</v>
      </c>
      <c r="DZ4">
        <v>18</v>
      </c>
      <c r="EA4">
        <v>17</v>
      </c>
      <c r="EC4">
        <v>17</v>
      </c>
      <c r="ED4">
        <v>24</v>
      </c>
      <c r="EE4">
        <v>20</v>
      </c>
      <c r="EF4">
        <v>3</v>
      </c>
      <c r="EG4">
        <v>24</v>
      </c>
      <c r="EH4">
        <v>17</v>
      </c>
      <c r="EI4">
        <v>18</v>
      </c>
      <c r="EJ4">
        <v>21</v>
      </c>
      <c r="EK4">
        <v>7</v>
      </c>
      <c r="EL4">
        <v>22</v>
      </c>
      <c r="EM4">
        <v>24</v>
      </c>
      <c r="EN4">
        <v>10</v>
      </c>
      <c r="EO4">
        <v>19</v>
      </c>
      <c r="EP4">
        <v>22</v>
      </c>
      <c r="EQ4">
        <v>24</v>
      </c>
      <c r="ER4">
        <v>17</v>
      </c>
      <c r="ES4">
        <v>24</v>
      </c>
      <c r="ET4">
        <v>6</v>
      </c>
      <c r="EU4">
        <v>24</v>
      </c>
      <c r="EV4">
        <v>19</v>
      </c>
      <c r="EW4">
        <v>12</v>
      </c>
      <c r="EX4">
        <v>25</v>
      </c>
      <c r="EY4">
        <v>15</v>
      </c>
      <c r="EZ4">
        <v>21</v>
      </c>
      <c r="FA4">
        <v>25</v>
      </c>
      <c r="FB4">
        <v>10</v>
      </c>
      <c r="FC4">
        <v>19</v>
      </c>
      <c r="FD4">
        <v>20</v>
      </c>
      <c r="FE4">
        <v>25</v>
      </c>
      <c r="FF4">
        <v>16</v>
      </c>
      <c r="FG4">
        <v>22</v>
      </c>
      <c r="FH4">
        <v>17</v>
      </c>
      <c r="FI4">
        <v>18</v>
      </c>
      <c r="FJ4">
        <v>9</v>
      </c>
      <c r="FL4">
        <v>18</v>
      </c>
      <c r="FM4">
        <v>19</v>
      </c>
      <c r="FN4">
        <v>8</v>
      </c>
      <c r="FO4">
        <v>16</v>
      </c>
      <c r="FP4">
        <v>22</v>
      </c>
      <c r="FR4">
        <v>16</v>
      </c>
      <c r="FS4">
        <v>22</v>
      </c>
      <c r="FT4">
        <v>20</v>
      </c>
      <c r="FU4">
        <v>2</v>
      </c>
      <c r="FV4">
        <v>24</v>
      </c>
      <c r="FW4">
        <v>19</v>
      </c>
      <c r="FX4">
        <v>8</v>
      </c>
      <c r="FY4">
        <v>21</v>
      </c>
      <c r="FZ4">
        <v>22</v>
      </c>
      <c r="GA4">
        <v>20</v>
      </c>
      <c r="GB4">
        <v>24</v>
      </c>
      <c r="GC4">
        <v>9</v>
      </c>
      <c r="GD4">
        <v>16</v>
      </c>
      <c r="GE4">
        <v>16</v>
      </c>
      <c r="GF4">
        <v>8</v>
      </c>
      <c r="GG4">
        <v>10</v>
      </c>
      <c r="GH4">
        <v>14</v>
      </c>
      <c r="GI4">
        <v>8</v>
      </c>
      <c r="GJ4">
        <v>11</v>
      </c>
      <c r="GK4">
        <v>20</v>
      </c>
      <c r="GL4">
        <v>14</v>
      </c>
      <c r="GM4">
        <v>23</v>
      </c>
      <c r="GN4">
        <v>17</v>
      </c>
      <c r="GO4">
        <v>8</v>
      </c>
      <c r="GP4">
        <v>16</v>
      </c>
      <c r="GQ4">
        <v>16</v>
      </c>
      <c r="GR4">
        <v>18</v>
      </c>
      <c r="GS4">
        <v>20</v>
      </c>
      <c r="GT4">
        <v>24</v>
      </c>
      <c r="GU4">
        <v>25</v>
      </c>
      <c r="GV4">
        <v>20</v>
      </c>
      <c r="GW4">
        <v>22</v>
      </c>
      <c r="GX4">
        <v>9</v>
      </c>
      <c r="GY4">
        <f>IF('Tablas auxiliares'!$C$7=1,AVERAGE('2019 FINAL'!B4,'2019 FINAL'!AQ4,'2019 FINAL'!CF4,'2019 FINAL'!DU4,'2019 FINAL'!FJ4)+B4/10000,(-1)*(SUM(VLOOKUP(B4,'Tablas auxiliares'!$BG$1:$BH$28,2,FALSE),VLOOKUP(AQ4,'Tablas auxiliares'!$BG$1:$BH$28,2,FALSE),VLOOKUP(CF4,'Tablas auxiliares'!$BG$1:$BH$28,2,FALSE),VLOOKUP(DU4,'Tablas auxiliares'!$BG$1:$BH$28,2,FALSE),VLOOKUP(FJ4,'Tablas auxiliares'!$BG$1:$BH$28,2,FALSE))-B4/100000000))</f>
        <v>-10.500310813515044</v>
      </c>
      <c r="HA4">
        <f>IF('Tablas auxiliares'!$C$7=1,AVERAGE('2019 FINAL'!D4,'2019 FINAL'!AS4,'2019 FINAL'!CH4,'2019 FINAL'!DW4,'2019 FINAL'!FL4)+D4/10000,(-1)*(SUM(VLOOKUP(D4,'Tablas auxiliares'!$BG$1:$BH$28,2,FALSE),VLOOKUP(AS4,'Tablas auxiliares'!$BG$1:$BH$28,2,FALSE),VLOOKUP(CH4,'Tablas auxiliares'!$BG$1:$BH$28,2,FALSE),VLOOKUP(DW4,'Tablas auxiliares'!$BG$1:$BH$28,2,FALSE),VLOOKUP(FL4,'Tablas auxiliares'!$BG$1:$BH$28,2,FALSE))-D4/100000000))</f>
        <v>-4.1219911011497796</v>
      </c>
      <c r="HB4">
        <f>IF('Tablas auxiliares'!$C$7=1,AVERAGE('2019 FINAL'!E4,'2019 FINAL'!AT4,'2019 FINAL'!CI4,'2019 FINAL'!DX4,'2019 FINAL'!FM4)+E4/10000,(-1)*(SUM(VLOOKUP(E4,'Tablas auxiliares'!$BG$1:$BH$28,2,FALSE),VLOOKUP(AT4,'Tablas auxiliares'!$BG$1:$BH$28,2,FALSE),VLOOKUP(CI4,'Tablas auxiliares'!$BG$1:$BH$28,2,FALSE),VLOOKUP(DX4,'Tablas auxiliares'!$BG$1:$BH$28,2,FALSE),VLOOKUP(FM4,'Tablas auxiliares'!$BG$1:$BH$28,2,FALSE))-E4/100000000))</f>
        <v>-13.436364853023566</v>
      </c>
      <c r="HC4">
        <f>IF('Tablas auxiliares'!$C$7=1,AVERAGE('2019 FINAL'!F4,'2019 FINAL'!AU4,'2019 FINAL'!CJ4,'2019 FINAL'!DY4,'2019 FINAL'!FN4)+F4/10000,(-1)*(SUM(VLOOKUP(F4,'Tablas auxiliares'!$BG$1:$BH$28,2,FALSE),VLOOKUP(AU4,'Tablas auxiliares'!$BG$1:$BH$28,2,FALSE),VLOOKUP(CJ4,'Tablas auxiliares'!$BG$1:$BH$28,2,FALSE),VLOOKUP(DY4,'Tablas auxiliares'!$BG$1:$BH$28,2,FALSE),VLOOKUP(FN4,'Tablas auxiliares'!$BG$1:$BH$28,2,FALSE))-F4/100000000))</f>
        <v>-10.004610800410401</v>
      </c>
      <c r="HD4">
        <f>IF('Tablas auxiliares'!$C$7=1,AVERAGE('2019 FINAL'!G4,'2019 FINAL'!AV4,'2019 FINAL'!CK4,'2019 FINAL'!DZ4,'2019 FINAL'!FO4)+G4/10000,(-1)*(SUM(VLOOKUP(G4,'Tablas auxiliares'!$BG$1:$BH$28,2,FALSE),VLOOKUP(AV4,'Tablas auxiliares'!$BG$1:$BH$28,2,FALSE),VLOOKUP(CK4,'Tablas auxiliares'!$BG$1:$BH$28,2,FALSE),VLOOKUP(DZ4,'Tablas auxiliares'!$BG$1:$BH$28,2,FALSE),VLOOKUP(FO4,'Tablas auxiliares'!$BG$1:$BH$28,2,FALSE))-G4/100000000))</f>
        <v>-1.7463976463546611</v>
      </c>
      <c r="HE4">
        <f>IF('Tablas auxiliares'!$C$7=1,AVERAGE('2019 FINAL'!H4,'2019 FINAL'!AW4,'2019 FINAL'!CL4,'2019 FINAL'!EA4,'2019 FINAL'!FP4)+H4/10000,(-1)*(SUM(VLOOKUP(H4,'Tablas auxiliares'!$BG$1:$BH$28,2,FALSE),VLOOKUP(AW4,'Tablas auxiliares'!$BG$1:$BH$28,2,FALSE),VLOOKUP(CL4,'Tablas auxiliares'!$BG$1:$BH$28,2,FALSE),VLOOKUP(EA4,'Tablas auxiliares'!$BG$1:$BH$28,2,FALSE),VLOOKUP(FP4,'Tablas auxiliares'!$BG$1:$BH$28,2,FALSE))-H4/100000000))</f>
        <v>-1.8255438414830429</v>
      </c>
      <c r="HF4" t="e">
        <f>IF('Tablas auxiliares'!$C$7=1,AVERAGE('2019 FINAL'!I4,'2019 FINAL'!AX4,'2019 FINAL'!CM4,'2019 FINAL'!EB4,'2019 FINAL'!FQ4)+I4/10000,(-1)*(SUM(VLOOKUP(I4,'Tablas auxiliares'!$BG$1:$BH$28,2,FALSE),VLOOKUP(AX4,'Tablas auxiliares'!$BG$1:$BH$28,2,FALSE),VLOOKUP(CM4,'Tablas auxiliares'!$BG$1:$BH$28,2,FALSE),VLOOKUP(EB4,'Tablas auxiliares'!$BG$1:$BH$28,2,FALSE),VLOOKUP(FQ4,'Tablas auxiliares'!$BG$1:$BH$28,2,FALSE))-I4/100000000))</f>
        <v>#N/A</v>
      </c>
      <c r="HG4">
        <f>IF('Tablas auxiliares'!$C$7=1,AVERAGE('2019 FINAL'!J4,'2019 FINAL'!AY4,'2019 FINAL'!CN4,'2019 FINAL'!EC4,'2019 FINAL'!FR4)+J4/10000,(-1)*(SUM(VLOOKUP(J4,'Tablas auxiliares'!$BG$1:$BH$28,2,FALSE),VLOOKUP(AY4,'Tablas auxiliares'!$BG$1:$BH$28,2,FALSE),VLOOKUP(CN4,'Tablas auxiliares'!$BG$1:$BH$28,2,FALSE),VLOOKUP(EC4,'Tablas auxiliares'!$BG$1:$BH$28,2,FALSE),VLOOKUP(FR4,'Tablas auxiliares'!$BG$1:$BH$28,2,FALSE))-J4/100000000))</f>
        <v>-5.093010431137615</v>
      </c>
      <c r="HH4">
        <f>IF('Tablas auxiliares'!$C$7=1,AVERAGE('2019 FINAL'!K4,'2019 FINAL'!AZ4,'2019 FINAL'!CO4,'2019 FINAL'!ED4,'2019 FINAL'!FS4)+K4/10000,(-1)*(SUM(VLOOKUP(K4,'Tablas auxiliares'!$BG$1:$BH$28,2,FALSE),VLOOKUP(AZ4,'Tablas auxiliares'!$BG$1:$BH$28,2,FALSE),VLOOKUP(CO4,'Tablas auxiliares'!$BG$1:$BH$28,2,FALSE),VLOOKUP(ED4,'Tablas auxiliares'!$BG$1:$BH$28,2,FALSE),VLOOKUP(FS4,'Tablas auxiliares'!$BG$1:$BH$28,2,FALSE))-K4/100000000))</f>
        <v>-1.6334540562798097</v>
      </c>
      <c r="HI4">
        <f>IF('Tablas auxiliares'!$C$7=1,AVERAGE('2019 FINAL'!L4,'2019 FINAL'!BA4,'2019 FINAL'!CP4,'2019 FINAL'!EE4,'2019 FINAL'!FT4)+L4/10000,(-1)*(SUM(VLOOKUP(L4,'Tablas auxiliares'!$BG$1:$BH$28,2,FALSE),VLOOKUP(BA4,'Tablas auxiliares'!$BG$1:$BH$28,2,FALSE),VLOOKUP(CP4,'Tablas auxiliares'!$BG$1:$BH$28,2,FALSE),VLOOKUP(EE4,'Tablas auxiliares'!$BG$1:$BH$28,2,FALSE),VLOOKUP(FT4,'Tablas auxiliares'!$BG$1:$BH$28,2,FALSE))-L4/100000000))</f>
        <v>-2.4635745806681761</v>
      </c>
      <c r="HJ4">
        <f>IF('Tablas auxiliares'!$C$7=1,AVERAGE('2019 FINAL'!M4,'2019 FINAL'!BB4,'2019 FINAL'!CQ4,'2019 FINAL'!EF4,'2019 FINAL'!FU4)+M4/10000,(-1)*(SUM(VLOOKUP(M4,'Tablas auxiliares'!$BG$1:$BH$28,2,FALSE),VLOOKUP(BB4,'Tablas auxiliares'!$BG$1:$BH$28,2,FALSE),VLOOKUP(CQ4,'Tablas auxiliares'!$BG$1:$BH$28,2,FALSE),VLOOKUP(EF4,'Tablas auxiliares'!$BG$1:$BH$28,2,FALSE),VLOOKUP(FU4,'Tablas auxiliares'!$BG$1:$BH$28,2,FALSE))-M4/100000000))</f>
        <v>-26.387040763762464</v>
      </c>
      <c r="HK4">
        <f>IF('Tablas auxiliares'!$C$7=1,AVERAGE('2019 FINAL'!N4,'2019 FINAL'!BC4,'2019 FINAL'!CR4,'2019 FINAL'!EG4,'2019 FINAL'!FV4)+N4/10000,(-1)*(SUM(VLOOKUP(N4,'Tablas auxiliares'!$BG$1:$BH$28,2,FALSE),VLOOKUP(BC4,'Tablas auxiliares'!$BG$1:$BH$28,2,FALSE),VLOOKUP(CR4,'Tablas auxiliares'!$BG$1:$BH$28,2,FALSE),VLOOKUP(EG4,'Tablas auxiliares'!$BG$1:$BH$28,2,FALSE),VLOOKUP(FV4,'Tablas auxiliares'!$BG$1:$BH$28,2,FALSE))-N4/100000000))</f>
        <v>-1.3680940692743258</v>
      </c>
      <c r="HL4">
        <f>IF('Tablas auxiliares'!$C$7=1,AVERAGE('2019 FINAL'!O4,'2019 FINAL'!BD4,'2019 FINAL'!CS4,'2019 FINAL'!EH4,'2019 FINAL'!FW4)+O4/10000,(-1)*(SUM(VLOOKUP(O4,'Tablas auxiliares'!$BG$1:$BH$28,2,FALSE),VLOOKUP(BD4,'Tablas auxiliares'!$BG$1:$BH$28,2,FALSE),VLOOKUP(CS4,'Tablas auxiliares'!$BG$1:$BH$28,2,FALSE),VLOOKUP(EH4,'Tablas auxiliares'!$BG$1:$BH$28,2,FALSE),VLOOKUP(FW4,'Tablas auxiliares'!$BG$1:$BH$28,2,FALSE))-O4/100000000))</f>
        <v>-5.2483892238699266</v>
      </c>
      <c r="HM4">
        <f>IF('Tablas auxiliares'!$C$7=1,AVERAGE('2019 FINAL'!P4,'2019 FINAL'!BE4,'2019 FINAL'!CT4,'2019 FINAL'!EI4,'2019 FINAL'!FX4)+P4/10000,(-1)*(SUM(VLOOKUP(P4,'Tablas auxiliares'!$BG$1:$BH$28,2,FALSE),VLOOKUP(BE4,'Tablas auxiliares'!$BG$1:$BH$28,2,FALSE),VLOOKUP(CT4,'Tablas auxiliares'!$BG$1:$BH$28,2,FALSE),VLOOKUP(EI4,'Tablas auxiliares'!$BG$1:$BH$28,2,FALSE),VLOOKUP(FX4,'Tablas auxiliares'!$BG$1:$BH$28,2,FALSE))-P4/100000000))</f>
        <v>-5.333742369308661</v>
      </c>
      <c r="HN4">
        <f>IF('Tablas auxiliares'!$C$7=1,AVERAGE('2019 FINAL'!Q4,'2019 FINAL'!BF4,'2019 FINAL'!CU4,'2019 FINAL'!EJ4,'2019 FINAL'!FY4)+Q4/10000,(-1)*(SUM(VLOOKUP(Q4,'Tablas auxiliares'!$BG$1:$BH$28,2,FALSE),VLOOKUP(BF4,'Tablas auxiliares'!$BG$1:$BH$28,2,FALSE),VLOOKUP(CU4,'Tablas auxiliares'!$BG$1:$BH$28,2,FALSE),VLOOKUP(EJ4,'Tablas auxiliares'!$BG$1:$BH$28,2,FALSE),VLOOKUP(FY4,'Tablas auxiliares'!$BG$1:$BH$28,2,FALSE))-Q4/100000000))</f>
        <v>-6.4097185362060909</v>
      </c>
      <c r="HO4">
        <f>IF('Tablas auxiliares'!$C$7=1,AVERAGE('2019 FINAL'!R4,'2019 FINAL'!BG4,'2019 FINAL'!CV4,'2019 FINAL'!EK4,'2019 FINAL'!FZ4)+R4/10000,(-1)*(SUM(VLOOKUP(R4,'Tablas auxiliares'!$BG$1:$BH$28,2,FALSE),VLOOKUP(BG4,'Tablas auxiliares'!$BG$1:$BH$28,2,FALSE),VLOOKUP(CV4,'Tablas auxiliares'!$BG$1:$BH$28,2,FALSE),VLOOKUP(EK4,'Tablas auxiliares'!$BG$1:$BH$28,2,FALSE),VLOOKUP(FZ4,'Tablas auxiliares'!$BG$1:$BH$28,2,FALSE))-R4/100000000))</f>
        <v>-6.7323620432038656</v>
      </c>
      <c r="HP4">
        <f>IF('Tablas auxiliares'!$C$7=1,AVERAGE('2019 FINAL'!S4,'2019 FINAL'!BH4,'2019 FINAL'!CW4,'2019 FINAL'!EL4,'2019 FINAL'!GA4)+S4/10000,(-1)*(SUM(VLOOKUP(S4,'Tablas auxiliares'!$BG$1:$BH$28,2,FALSE),VLOOKUP(BH4,'Tablas auxiliares'!$BG$1:$BH$28,2,FALSE),VLOOKUP(CW4,'Tablas auxiliares'!$BG$1:$BH$28,2,FALSE),VLOOKUP(EL4,'Tablas auxiliares'!$BG$1:$BH$28,2,FALSE),VLOOKUP(GA4,'Tablas auxiliares'!$BG$1:$BH$28,2,FALSE))-S4/100000000))</f>
        <v>-6.7347471160218912</v>
      </c>
      <c r="HQ4">
        <f>IF('Tablas auxiliares'!$C$7=1,AVERAGE('2019 FINAL'!T4,'2019 FINAL'!BI4,'2019 FINAL'!CX4,'2019 FINAL'!EM4,'2019 FINAL'!GB4)+T4/10000,(-1)*(SUM(VLOOKUP(T4,'Tablas auxiliares'!$BG$1:$BH$28,2,FALSE),VLOOKUP(BI4,'Tablas auxiliares'!$BG$1:$BH$28,2,FALSE),VLOOKUP(CX4,'Tablas auxiliares'!$BG$1:$BH$28,2,FALSE),VLOOKUP(EM4,'Tablas auxiliares'!$BG$1:$BH$28,2,FALSE),VLOOKUP(GB4,'Tablas auxiliares'!$BG$1:$BH$28,2,FALSE))-T4/100000000))</f>
        <v>-2.9864755722610679</v>
      </c>
      <c r="HR4">
        <f>IF('Tablas auxiliares'!$C$7=1,AVERAGE('2019 FINAL'!U4,'2019 FINAL'!BJ4,'2019 FINAL'!CY4,'2019 FINAL'!EN4,'2019 FINAL'!GC4)+U4/10000,(-1)*(SUM(VLOOKUP(U4,'Tablas auxiliares'!$BG$1:$BH$28,2,FALSE),VLOOKUP(BJ4,'Tablas auxiliares'!$BG$1:$BH$28,2,FALSE),VLOOKUP(CY4,'Tablas auxiliares'!$BG$1:$BH$28,2,FALSE),VLOOKUP(EN4,'Tablas auxiliares'!$BG$1:$BH$28,2,FALSE),VLOOKUP(GC4,'Tablas auxiliares'!$BG$1:$BH$28,2,FALSE))-U4/100000000))</f>
        <v>-6.2273820304380987</v>
      </c>
      <c r="HS4">
        <f>IF('Tablas auxiliares'!$C$7=1,AVERAGE('2019 FINAL'!V4,'2019 FINAL'!BK4,'2019 FINAL'!CZ4,'2019 FINAL'!EO4,'2019 FINAL'!GD4)+V4/10000,(-1)*(SUM(VLOOKUP(V4,'Tablas auxiliares'!$BG$1:$BH$28,2,FALSE),VLOOKUP(BK4,'Tablas auxiliares'!$BG$1:$BH$28,2,FALSE),VLOOKUP(CZ4,'Tablas auxiliares'!$BG$1:$BH$28,2,FALSE),VLOOKUP(EO4,'Tablas auxiliares'!$BG$1:$BH$28,2,FALSE),VLOOKUP(GD4,'Tablas auxiliares'!$BG$1:$BH$28,2,FALSE))-V4/100000000))</f>
        <v>-11.271423471786896</v>
      </c>
      <c r="HT4">
        <f>IF('Tablas auxiliares'!$C$7=1,AVERAGE('2019 FINAL'!W4,'2019 FINAL'!BL4,'2019 FINAL'!DA4,'2019 FINAL'!EP4,'2019 FINAL'!GE4)+W4/10000,(-1)*(SUM(VLOOKUP(W4,'Tablas auxiliares'!$BG$1:$BH$28,2,FALSE),VLOOKUP(BL4,'Tablas auxiliares'!$BG$1:$BH$28,2,FALSE),VLOOKUP(DA4,'Tablas auxiliares'!$BG$1:$BH$28,2,FALSE),VLOOKUP(EP4,'Tablas auxiliares'!$BG$1:$BH$28,2,FALSE),VLOOKUP(GE4,'Tablas auxiliares'!$BG$1:$BH$28,2,FALSE))-W4/100000000))</f>
        <v>-7.6949585988896443</v>
      </c>
      <c r="HU4">
        <f>IF('Tablas auxiliares'!$C$7=1,AVERAGE('2019 FINAL'!X4,'2019 FINAL'!BM4,'2019 FINAL'!DB4,'2019 FINAL'!EQ4,'2019 FINAL'!GF4)+X4/10000,(-1)*(SUM(VLOOKUP(X4,'Tablas auxiliares'!$BG$1:$BH$28,2,FALSE),VLOOKUP(BM4,'Tablas auxiliares'!$BG$1:$BH$28,2,FALSE),VLOOKUP(DB4,'Tablas auxiliares'!$BG$1:$BH$28,2,FALSE),VLOOKUP(EQ4,'Tablas auxiliares'!$BG$1:$BH$28,2,FALSE),VLOOKUP(GF4,'Tablas auxiliares'!$BG$1:$BH$28,2,FALSE))-X4/100000000))</f>
        <v>-5.71695312633247</v>
      </c>
      <c r="HV4">
        <f>IF('Tablas auxiliares'!$C$7=1,AVERAGE('2019 FINAL'!Y4,'2019 FINAL'!BN4,'2019 FINAL'!DC4,'2019 FINAL'!ER4,'2019 FINAL'!GG4)+Y4/10000,(-1)*(SUM(VLOOKUP(Y4,'Tablas auxiliares'!$BG$1:$BH$28,2,FALSE),VLOOKUP(BN4,'Tablas auxiliares'!$BG$1:$BH$28,2,FALSE),VLOOKUP(DC4,'Tablas auxiliares'!$BG$1:$BH$28,2,FALSE),VLOOKUP(ER4,'Tablas auxiliares'!$BG$1:$BH$28,2,FALSE),VLOOKUP(GG4,'Tablas auxiliares'!$BG$1:$BH$28,2,FALSE))-Y4/100000000))</f>
        <v>-4.0355980709306696</v>
      </c>
      <c r="HW4">
        <f>IF('Tablas auxiliares'!$C$7=1,AVERAGE('2019 FINAL'!Z4,'2019 FINAL'!BO4,'2019 FINAL'!DD4,'2019 FINAL'!ES4,'2019 FINAL'!GH4)+Z4/10000,(-1)*(SUM(VLOOKUP(Z4,'Tablas auxiliares'!$BG$1:$BH$28,2,FALSE),VLOOKUP(BO4,'Tablas auxiliares'!$BG$1:$BH$28,2,FALSE),VLOOKUP(DD4,'Tablas auxiliares'!$BG$1:$BH$28,2,FALSE),VLOOKUP(ES4,'Tablas auxiliares'!$BG$1:$BH$28,2,FALSE),VLOOKUP(GH4,'Tablas auxiliares'!$BG$1:$BH$28,2,FALSE))-Z4/100000000))</f>
        <v>-4.2044618109693266</v>
      </c>
      <c r="HX4">
        <f>IF('Tablas auxiliares'!$C$7=1,AVERAGE('2019 FINAL'!AA4,'2019 FINAL'!BP4,'2019 FINAL'!DE4,'2019 FINAL'!ET4,'2019 FINAL'!GI4)+AA4/10000,(-1)*(SUM(VLOOKUP(AA4,'Tablas auxiliares'!$BG$1:$BH$28,2,FALSE),VLOOKUP(BP4,'Tablas auxiliares'!$BG$1:$BH$28,2,FALSE),VLOOKUP(DE4,'Tablas auxiliares'!$BG$1:$BH$28,2,FALSE),VLOOKUP(ET4,'Tablas auxiliares'!$BG$1:$BH$28,2,FALSE),VLOOKUP(GI4,'Tablas auxiliares'!$BG$1:$BH$28,2,FALSE))-AA4/100000000))</f>
        <v>-18.770733138174165</v>
      </c>
      <c r="HY4">
        <f>IF('Tablas auxiliares'!$C$7=1,AVERAGE('2019 FINAL'!AB4,'2019 FINAL'!BQ4,'2019 FINAL'!DF4,'2019 FINAL'!EU4,'2019 FINAL'!GJ4)+AB4/10000,(-1)*(SUM(VLOOKUP(AB4,'Tablas auxiliares'!$BG$1:$BH$28,2,FALSE),VLOOKUP(BQ4,'Tablas auxiliares'!$BG$1:$BH$28,2,FALSE),VLOOKUP(DF4,'Tablas auxiliares'!$BG$1:$BH$28,2,FALSE),VLOOKUP(EU4,'Tablas auxiliares'!$BG$1:$BH$28,2,FALSE),VLOOKUP(GJ4,'Tablas auxiliares'!$BG$1:$BH$28,2,FALSE))-AB4/100000000))</f>
        <v>-3.6894786573769109</v>
      </c>
      <c r="HZ4">
        <f>IF('Tablas auxiliares'!$C$7=1,AVERAGE('2019 FINAL'!AC4,'2019 FINAL'!BR4,'2019 FINAL'!DG4,'2019 FINAL'!EV4,'2019 FINAL'!GK4)+AC4/10000,(-1)*(SUM(VLOOKUP(AC4,'Tablas auxiliares'!$BG$1:$BH$28,2,FALSE),VLOOKUP(BR4,'Tablas auxiliares'!$BG$1:$BH$28,2,FALSE),VLOOKUP(DG4,'Tablas auxiliares'!$BG$1:$BH$28,2,FALSE),VLOOKUP(EV4,'Tablas auxiliares'!$BG$1:$BH$28,2,FALSE),VLOOKUP(GK4,'Tablas auxiliares'!$BG$1:$BH$28,2,FALSE))-AC4/100000000))</f>
        <v>-1.6348647687308404</v>
      </c>
      <c r="IA4">
        <f>IF('Tablas auxiliares'!$C$7=1,AVERAGE('2019 FINAL'!AD4,'2019 FINAL'!BS4,'2019 FINAL'!DH4,'2019 FINAL'!EW4,'2019 FINAL'!GL4)+AD4/10000,(-1)*(SUM(VLOOKUP(AD4,'Tablas auxiliares'!$BG$1:$BH$28,2,FALSE),VLOOKUP(BS4,'Tablas auxiliares'!$BG$1:$BH$28,2,FALSE),VLOOKUP(DH4,'Tablas auxiliares'!$BG$1:$BH$28,2,FALSE),VLOOKUP(EW4,'Tablas auxiliares'!$BG$1:$BH$28,2,FALSE),VLOOKUP(GL4,'Tablas auxiliares'!$BG$1:$BH$28,2,FALSE))-AD4/100000000))</f>
        <v>-11.930648659088929</v>
      </c>
      <c r="IB4">
        <f>IF('Tablas auxiliares'!$C$7=1,AVERAGE('2019 FINAL'!AE4,'2019 FINAL'!BT4,'2019 FINAL'!DI4,'2019 FINAL'!EX4,'2019 FINAL'!GM4)+AE4/10000,(-1)*(SUM(VLOOKUP(AE4,'Tablas auxiliares'!$BG$1:$BH$28,2,FALSE),VLOOKUP(BT4,'Tablas auxiliares'!$BG$1:$BH$28,2,FALSE),VLOOKUP(DI4,'Tablas auxiliares'!$BG$1:$BH$28,2,FALSE),VLOOKUP(EX4,'Tablas auxiliares'!$BG$1:$BH$28,2,FALSE),VLOOKUP(GM4,'Tablas auxiliares'!$BG$1:$BH$28,2,FALSE))-AE4/100000000))</f>
        <v>-2.381309712930634</v>
      </c>
      <c r="IC4">
        <f>IF('Tablas auxiliares'!$C$7=1,AVERAGE('2019 FINAL'!AF4,'2019 FINAL'!BU4,'2019 FINAL'!DJ4,'2019 FINAL'!EY4,'2019 FINAL'!GN4)+AF4/10000,(-1)*(SUM(VLOOKUP(AF4,'Tablas auxiliares'!$BG$1:$BH$28,2,FALSE),VLOOKUP(BU4,'Tablas auxiliares'!$BG$1:$BH$28,2,FALSE),VLOOKUP(DJ4,'Tablas auxiliares'!$BG$1:$BH$28,2,FALSE),VLOOKUP(EY4,'Tablas auxiliares'!$BG$1:$BH$28,2,FALSE),VLOOKUP(GN4,'Tablas auxiliares'!$BG$1:$BH$28,2,FALSE))-AF4/100000000))</f>
        <v>-4.1768580709419023</v>
      </c>
      <c r="ID4">
        <f>IF('Tablas auxiliares'!$C$7=1,AVERAGE('2019 FINAL'!AG4,'2019 FINAL'!BV4,'2019 FINAL'!DK4,'2019 FINAL'!EZ4,'2019 FINAL'!GO4)+AG4/10000,(-1)*(SUM(VLOOKUP(AG4,'Tablas auxiliares'!$BG$1:$BH$28,2,FALSE),VLOOKUP(BV4,'Tablas auxiliares'!$BG$1:$BH$28,2,FALSE),VLOOKUP(DK4,'Tablas auxiliares'!$BG$1:$BH$28,2,FALSE),VLOOKUP(EZ4,'Tablas auxiliares'!$BG$1:$BH$28,2,FALSE),VLOOKUP(GO4,'Tablas auxiliares'!$BG$1:$BH$28,2,FALSE))-AG4/100000000))</f>
        <v>-9.8844977038427189</v>
      </c>
      <c r="IE4">
        <f>IF('Tablas auxiliares'!$C$7=1,AVERAGE('2019 FINAL'!AH4,'2019 FINAL'!BW4,'2019 FINAL'!DL4,'2019 FINAL'!FA4,'2019 FINAL'!GP4)+AH4/10000,(-1)*(SUM(VLOOKUP(AH4,'Tablas auxiliares'!$BG$1:$BH$28,2,FALSE),VLOOKUP(BW4,'Tablas auxiliares'!$BG$1:$BH$28,2,FALSE),VLOOKUP(DL4,'Tablas auxiliares'!$BG$1:$BH$28,2,FALSE),VLOOKUP(FA4,'Tablas auxiliares'!$BG$1:$BH$28,2,FALSE),VLOOKUP(GP4,'Tablas auxiliares'!$BG$1:$BH$28,2,FALSE))-AH4/100000000))</f>
        <v>-1.8052969917576132</v>
      </c>
      <c r="IF4">
        <f>IF('Tablas auxiliares'!$C$7=1,AVERAGE('2019 FINAL'!AI4,'2019 FINAL'!BX4,'2019 FINAL'!DM4,'2019 FINAL'!FB4,'2019 FINAL'!GQ4)+AI4/10000,(-1)*(SUM(VLOOKUP(AI4,'Tablas auxiliares'!$BG$1:$BH$28,2,FALSE),VLOOKUP(BX4,'Tablas auxiliares'!$BG$1:$BH$28,2,FALSE),VLOOKUP(DM4,'Tablas auxiliares'!$BG$1:$BH$28,2,FALSE),VLOOKUP(FB4,'Tablas auxiliares'!$BG$1:$BH$28,2,FALSE),VLOOKUP(GQ4,'Tablas auxiliares'!$BG$1:$BH$28,2,FALSE))-AI4/100000000))</f>
        <v>-9.4838191048298697</v>
      </c>
      <c r="IG4">
        <f>IF('Tablas auxiliares'!$C$7=1,AVERAGE('2019 FINAL'!AJ4,'2019 FINAL'!BY4,'2019 FINAL'!DN4,'2019 FINAL'!FC4,'2019 FINAL'!GR4)+AJ4/10000,(-1)*(SUM(VLOOKUP(AJ4,'Tablas auxiliares'!$BG$1:$BH$28,2,FALSE),VLOOKUP(BY4,'Tablas auxiliares'!$BG$1:$BH$28,2,FALSE),VLOOKUP(DN4,'Tablas auxiliares'!$BG$1:$BH$28,2,FALSE),VLOOKUP(FC4,'Tablas auxiliares'!$BG$1:$BH$28,2,FALSE),VLOOKUP(GR4,'Tablas auxiliares'!$BG$1:$BH$28,2,FALSE))-AJ4/100000000))</f>
        <v>-2.222369326769309</v>
      </c>
      <c r="IH4">
        <f>IF('Tablas auxiliares'!$C$7=1,AVERAGE('2019 FINAL'!AK4,'2019 FINAL'!BZ4,'2019 FINAL'!DO4,'2019 FINAL'!FD4,'2019 FINAL'!GS4)+AK4/10000,(-1)*(SUM(VLOOKUP(AK4,'Tablas auxiliares'!$BG$1:$BH$28,2,FALSE),VLOOKUP(BZ4,'Tablas auxiliares'!$BG$1:$BH$28,2,FALSE),VLOOKUP(DO4,'Tablas auxiliares'!$BG$1:$BH$28,2,FALSE),VLOOKUP(FD4,'Tablas auxiliares'!$BG$1:$BH$28,2,FALSE),VLOOKUP(GS4,'Tablas auxiliares'!$BG$1:$BH$28,2,FALSE))-AK4/100000000))</f>
        <v>-3.1407540903626465</v>
      </c>
      <c r="II4">
        <f>IF('Tablas auxiliares'!$C$7=1,AVERAGE('2019 FINAL'!AL4,'2019 FINAL'!CA4,'2019 FINAL'!DP4,'2019 FINAL'!FE4,'2019 FINAL'!GT4)+AL4/10000,(-1)*(SUM(VLOOKUP(AL4,'Tablas auxiliares'!$BG$1:$BH$28,2,FALSE),VLOOKUP(CA4,'Tablas auxiliares'!$BG$1:$BH$28,2,FALSE),VLOOKUP(DP4,'Tablas auxiliares'!$BG$1:$BH$28,2,FALSE),VLOOKUP(FE4,'Tablas auxiliares'!$BG$1:$BH$28,2,FALSE),VLOOKUP(GT4,'Tablas auxiliares'!$BG$1:$BH$28,2,FALSE))-AL4/100000000))</f>
        <v>-1.2953711869432274</v>
      </c>
      <c r="IJ4">
        <f>IF('Tablas auxiliares'!$C$7=1,AVERAGE('2019 FINAL'!AM4,'2019 FINAL'!CB4,'2019 FINAL'!DQ4,'2019 FINAL'!FF4,'2019 FINAL'!GU4)+AM4/10000,(-1)*(SUM(VLOOKUP(AM4,'Tablas auxiliares'!$BG$1:$BH$28,2,FALSE),VLOOKUP(CB4,'Tablas auxiliares'!$BG$1:$BH$28,2,FALSE),VLOOKUP(DQ4,'Tablas auxiliares'!$BG$1:$BH$28,2,FALSE),VLOOKUP(FF4,'Tablas auxiliares'!$BG$1:$BH$28,2,FALSE),VLOOKUP(GU4,'Tablas auxiliares'!$BG$1:$BH$28,2,FALSE))-AM4/100000000))</f>
        <v>-1.4619370563470648</v>
      </c>
      <c r="IK4">
        <f>IF('Tablas auxiliares'!$C$7=1,AVERAGE('2019 FINAL'!AN4,'2019 FINAL'!CC4,'2019 FINAL'!DR4,'2019 FINAL'!FG4,'2019 FINAL'!GV4)+AN4/10000,(-1)*(SUM(VLOOKUP(AN4,'Tablas auxiliares'!$BG$1:$BH$28,2,FALSE),VLOOKUP(CC4,'Tablas auxiliares'!$BG$1:$BH$28,2,FALSE),VLOOKUP(DR4,'Tablas auxiliares'!$BG$1:$BH$28,2,FALSE),VLOOKUP(FG4,'Tablas auxiliares'!$BG$1:$BH$28,2,FALSE),VLOOKUP(GV4,'Tablas auxiliares'!$BG$1:$BH$28,2,FALSE))-AN4/100000000))</f>
        <v>-5.9155694605964575</v>
      </c>
      <c r="IL4">
        <f>IF('Tablas auxiliares'!$C$7=1,AVERAGE('2019 FINAL'!AO4,'2019 FINAL'!CD4,'2019 FINAL'!DS4,'2019 FINAL'!FH4,'2019 FINAL'!GW4)+AO4/10000,(-1)*(SUM(VLOOKUP(AO4,'Tablas auxiliares'!$BG$1:$BH$28,2,FALSE),VLOOKUP(CD4,'Tablas auxiliares'!$BG$1:$BH$28,2,FALSE),VLOOKUP(DS4,'Tablas auxiliares'!$BG$1:$BH$28,2,FALSE),VLOOKUP(FH4,'Tablas auxiliares'!$BG$1:$BH$28,2,FALSE),VLOOKUP(GW4,'Tablas auxiliares'!$BG$1:$BH$28,2,FALSE))-AO4/100000000))</f>
        <v>-2.2936658305655664</v>
      </c>
      <c r="IM4">
        <f>IF('Tablas auxiliares'!$C$7=1,AVERAGE('2019 FINAL'!AP4,'2019 FINAL'!CE4,'2019 FINAL'!DT4,'2019 FINAL'!FI4,'2019 FINAL'!GX4)+AP4/10000,(-1)*(SUM(VLOOKUP(AP4,'Tablas auxiliares'!$BG$1:$BH$28,2,FALSE),VLOOKUP(CE4,'Tablas auxiliares'!$BG$1:$BH$28,2,FALSE),VLOOKUP(DT4,'Tablas auxiliares'!$BG$1:$BH$28,2,FALSE),VLOOKUP(FI4,'Tablas auxiliares'!$BG$1:$BH$28,2,FALSE),VLOOKUP(GX4,'Tablas auxiliares'!$BG$1:$BH$28,2,FALSE))-AP4/100000000))</f>
        <v>-19.335363239196361</v>
      </c>
      <c r="IN4">
        <f>RANK(GY4,GY3:GY28,1)</f>
        <v>12</v>
      </c>
      <c r="IP4">
        <f t="shared" ref="IP4:KB4" si="6">RANK(HA4,HA3:HA28,1)</f>
        <v>17</v>
      </c>
      <c r="IQ4">
        <f t="shared" si="6"/>
        <v>8</v>
      </c>
      <c r="IR4">
        <f t="shared" si="6"/>
        <v>14</v>
      </c>
      <c r="IS4">
        <f t="shared" si="6"/>
        <v>22</v>
      </c>
      <c r="IT4">
        <f t="shared" si="6"/>
        <v>24</v>
      </c>
      <c r="IU4" s="118">
        <v>23</v>
      </c>
      <c r="IV4">
        <f t="shared" si="6"/>
        <v>16</v>
      </c>
      <c r="IW4">
        <f t="shared" si="6"/>
        <v>25</v>
      </c>
      <c r="IX4">
        <f t="shared" si="6"/>
        <v>21</v>
      </c>
      <c r="IY4">
        <f t="shared" si="6"/>
        <v>3</v>
      </c>
      <c r="IZ4">
        <f t="shared" si="6"/>
        <v>23</v>
      </c>
      <c r="JA4">
        <f t="shared" si="6"/>
        <v>17</v>
      </c>
      <c r="JB4">
        <f t="shared" si="6"/>
        <v>19</v>
      </c>
      <c r="JC4">
        <f t="shared" si="6"/>
        <v>18</v>
      </c>
      <c r="JD4">
        <f t="shared" si="6"/>
        <v>17</v>
      </c>
      <c r="JE4">
        <f t="shared" si="6"/>
        <v>16</v>
      </c>
      <c r="JF4">
        <f t="shared" si="6"/>
        <v>23</v>
      </c>
      <c r="JG4">
        <f t="shared" si="6"/>
        <v>19</v>
      </c>
      <c r="JH4">
        <f t="shared" si="6"/>
        <v>9</v>
      </c>
      <c r="JI4">
        <f t="shared" si="6"/>
        <v>17</v>
      </c>
      <c r="JJ4">
        <f t="shared" si="6"/>
        <v>18</v>
      </c>
      <c r="JK4">
        <f t="shared" si="6"/>
        <v>18</v>
      </c>
      <c r="JL4">
        <f t="shared" si="6"/>
        <v>18</v>
      </c>
      <c r="JM4">
        <f t="shared" si="6"/>
        <v>6</v>
      </c>
      <c r="JN4">
        <f t="shared" si="6"/>
        <v>18</v>
      </c>
      <c r="JO4">
        <f t="shared" si="6"/>
        <v>20</v>
      </c>
      <c r="JP4">
        <f t="shared" si="6"/>
        <v>12</v>
      </c>
      <c r="JQ4">
        <f t="shared" si="6"/>
        <v>23</v>
      </c>
      <c r="JR4">
        <f t="shared" si="6"/>
        <v>17</v>
      </c>
      <c r="JS4">
        <f t="shared" si="6"/>
        <v>12</v>
      </c>
      <c r="JT4">
        <f t="shared" si="6"/>
        <v>21</v>
      </c>
      <c r="JU4">
        <f t="shared" si="6"/>
        <v>15</v>
      </c>
      <c r="JV4">
        <f t="shared" si="6"/>
        <v>23</v>
      </c>
      <c r="JW4">
        <f t="shared" si="6"/>
        <v>20</v>
      </c>
      <c r="JX4">
        <f t="shared" si="6"/>
        <v>24</v>
      </c>
      <c r="JY4">
        <f t="shared" si="6"/>
        <v>23</v>
      </c>
      <c r="JZ4">
        <f t="shared" si="6"/>
        <v>17</v>
      </c>
      <c r="KA4">
        <f t="shared" si="6"/>
        <v>22</v>
      </c>
      <c r="KB4">
        <f t="shared" si="6"/>
        <v>5</v>
      </c>
      <c r="KC4">
        <f>VLOOKUP(IN4,'Tablas auxiliares'!$O$2:$Y$28,'Tablas auxiliares'!$C$4+1,FALSE)</f>
        <v>0</v>
      </c>
      <c r="KE4">
        <f>VLOOKUP(IP4,'Tablas auxiliares'!$O$2:$Y$28,'Tablas auxiliares'!$C$4+1,FALSE)</f>
        <v>0</v>
      </c>
      <c r="KF4">
        <f>VLOOKUP(IQ4,'Tablas auxiliares'!$O$2:$Y$28,'Tablas auxiliares'!$C$4+1,FALSE)</f>
        <v>3</v>
      </c>
      <c r="KG4">
        <f>VLOOKUP(IR4,'Tablas auxiliares'!$O$2:$Y$28,'Tablas auxiliares'!$C$4+1,FALSE)</f>
        <v>0</v>
      </c>
      <c r="KH4">
        <f>VLOOKUP(IS4,'Tablas auxiliares'!$O$2:$Y$28,'Tablas auxiliares'!$C$4+1,FALSE)</f>
        <v>0</v>
      </c>
      <c r="KI4">
        <f>VLOOKUP(IT4,'Tablas auxiliares'!$O$2:$Y$28,'Tablas auxiliares'!$C$4+1,FALSE)</f>
        <v>0</v>
      </c>
      <c r="KJ4">
        <f>VLOOKUP(IU4,'Tablas auxiliares'!$O$2:$Y$28,'Tablas auxiliares'!$C$4+1,FALSE)</f>
        <v>0</v>
      </c>
      <c r="KK4">
        <f>VLOOKUP(IV4,'Tablas auxiliares'!$O$2:$Y$28,'Tablas auxiliares'!$C$4+1,FALSE)</f>
        <v>0</v>
      </c>
      <c r="KL4">
        <f>VLOOKUP(IW4,'Tablas auxiliares'!$O$2:$Y$28,'Tablas auxiliares'!$C$4+1,FALSE)</f>
        <v>0</v>
      </c>
      <c r="KM4">
        <f>VLOOKUP(IX4,'Tablas auxiliares'!$O$2:$Y$28,'Tablas auxiliares'!$C$4+1,FALSE)</f>
        <v>0</v>
      </c>
      <c r="KN4">
        <f>VLOOKUP(IY4,'Tablas auxiliares'!$O$2:$Y$28,'Tablas auxiliares'!$C$4+1,FALSE)</f>
        <v>8</v>
      </c>
      <c r="KO4">
        <f>VLOOKUP(IZ4,'Tablas auxiliares'!$O$2:$Y$28,'Tablas auxiliares'!$C$4+1,FALSE)</f>
        <v>0</v>
      </c>
      <c r="KP4">
        <f>VLOOKUP(JA4,'Tablas auxiliares'!$O$2:$Y$28,'Tablas auxiliares'!$C$4+1,FALSE)</f>
        <v>0</v>
      </c>
      <c r="KQ4">
        <f>VLOOKUP(JB4,'Tablas auxiliares'!$O$2:$Y$28,'Tablas auxiliares'!$C$4+1,FALSE)</f>
        <v>0</v>
      </c>
      <c r="KR4">
        <f>VLOOKUP(JC4,'Tablas auxiliares'!$O$2:$Y$28,'Tablas auxiliares'!$C$4+1,FALSE)</f>
        <v>0</v>
      </c>
      <c r="KS4">
        <f>VLOOKUP(JD4,'Tablas auxiliares'!$O$2:$Y$28,'Tablas auxiliares'!$C$4+1,FALSE)</f>
        <v>0</v>
      </c>
      <c r="KT4">
        <f>VLOOKUP(JE4,'Tablas auxiliares'!$O$2:$Y$28,'Tablas auxiliares'!$C$4+1,FALSE)</f>
        <v>0</v>
      </c>
      <c r="KU4">
        <f>VLOOKUP(JF4,'Tablas auxiliares'!$O$2:$Y$28,'Tablas auxiliares'!$C$4+1,FALSE)</f>
        <v>0</v>
      </c>
      <c r="KV4">
        <f>VLOOKUP(JG4,'Tablas auxiliares'!$O$2:$Y$28,'Tablas auxiliares'!$C$4+1,FALSE)</f>
        <v>0</v>
      </c>
      <c r="KW4">
        <f>VLOOKUP(JH4,'Tablas auxiliares'!$O$2:$Y$28,'Tablas auxiliares'!$C$4+1,FALSE)</f>
        <v>2</v>
      </c>
      <c r="KX4">
        <f>VLOOKUP(JI4,'Tablas auxiliares'!$O$2:$Y$28,'Tablas auxiliares'!$C$4+1,FALSE)</f>
        <v>0</v>
      </c>
      <c r="KY4">
        <f>VLOOKUP(JJ4,'Tablas auxiliares'!$O$2:$Y$28,'Tablas auxiliares'!$C$4+1,FALSE)</f>
        <v>0</v>
      </c>
      <c r="KZ4">
        <f>VLOOKUP(JK4,'Tablas auxiliares'!$O$2:$Y$28,'Tablas auxiliares'!$C$4+1,FALSE)</f>
        <v>0</v>
      </c>
      <c r="LA4">
        <f>VLOOKUP(JL4,'Tablas auxiliares'!$O$2:$Y$28,'Tablas auxiliares'!$C$4+1,FALSE)</f>
        <v>0</v>
      </c>
      <c r="LB4">
        <f>VLOOKUP(JM4,'Tablas auxiliares'!$O$2:$Y$28,'Tablas auxiliares'!$C$4+1,FALSE)</f>
        <v>5</v>
      </c>
      <c r="LC4">
        <f>VLOOKUP(JN4,'Tablas auxiliares'!$O$2:$Y$28,'Tablas auxiliares'!$C$4+1,FALSE)</f>
        <v>0</v>
      </c>
      <c r="LD4">
        <f>VLOOKUP(JO4,'Tablas auxiliares'!$O$2:$Y$28,'Tablas auxiliares'!$C$4+1,FALSE)</f>
        <v>0</v>
      </c>
      <c r="LE4">
        <f>VLOOKUP(JP4,'Tablas auxiliares'!$O$2:$Y$28,'Tablas auxiliares'!$C$4+1,FALSE)</f>
        <v>0</v>
      </c>
      <c r="LF4">
        <f>VLOOKUP(JQ4,'Tablas auxiliares'!$O$2:$Y$28,'Tablas auxiliares'!$C$4+1,FALSE)</f>
        <v>0</v>
      </c>
      <c r="LG4">
        <f>VLOOKUP(JR4,'Tablas auxiliares'!$O$2:$Y$28,'Tablas auxiliares'!$C$4+1,FALSE)</f>
        <v>0</v>
      </c>
      <c r="LH4">
        <f>VLOOKUP(JS4,'Tablas auxiliares'!$O$2:$Y$28,'Tablas auxiliares'!$C$4+1,FALSE)</f>
        <v>0</v>
      </c>
      <c r="LI4">
        <f>VLOOKUP(JT4,'Tablas auxiliares'!$O$2:$Y$28,'Tablas auxiliares'!$C$4+1,FALSE)</f>
        <v>0</v>
      </c>
      <c r="LJ4">
        <f>VLOOKUP(JU4,'Tablas auxiliares'!$O$2:$Y$28,'Tablas auxiliares'!$C$4+1,FALSE)</f>
        <v>0</v>
      </c>
      <c r="LK4">
        <f>VLOOKUP(JV4,'Tablas auxiliares'!$O$2:$Y$28,'Tablas auxiliares'!$C$4+1,FALSE)</f>
        <v>0</v>
      </c>
      <c r="LL4">
        <f>VLOOKUP(JW4,'Tablas auxiliares'!$O$2:$Y$28,'Tablas auxiliares'!$C$4+1,FALSE)</f>
        <v>0</v>
      </c>
      <c r="LM4">
        <f>VLOOKUP(JX4,'Tablas auxiliares'!$O$2:$Y$28,'Tablas auxiliares'!$C$4+1,FALSE)</f>
        <v>0</v>
      </c>
      <c r="LN4">
        <f>VLOOKUP(JY4,'Tablas auxiliares'!$O$2:$Y$28,'Tablas auxiliares'!$C$4+1,FALSE)</f>
        <v>0</v>
      </c>
      <c r="LO4">
        <f>VLOOKUP(JZ4,'Tablas auxiliares'!$O$2:$Y$28,'Tablas auxiliares'!$C$4+1,FALSE)</f>
        <v>0</v>
      </c>
      <c r="LP4">
        <f>VLOOKUP(KA4,'Tablas auxiliares'!$O$2:$Y$28,'Tablas auxiliares'!$C$4+1,FALSE)</f>
        <v>0</v>
      </c>
      <c r="LQ4">
        <f>VLOOKUP(KB4,'Tablas auxiliares'!$O$2:$Y$28,'Tablas auxiliares'!$C$4+1,FALSE)</f>
        <v>6</v>
      </c>
      <c r="LR4">
        <v>17</v>
      </c>
      <c r="LT4">
        <v>22</v>
      </c>
      <c r="LU4">
        <v>25</v>
      </c>
      <c r="LV4">
        <v>17</v>
      </c>
      <c r="LW4">
        <v>23</v>
      </c>
      <c r="LX4">
        <v>26</v>
      </c>
      <c r="LY4" s="118">
        <v>24</v>
      </c>
      <c r="LZ4">
        <v>23</v>
      </c>
      <c r="MA4">
        <v>25</v>
      </c>
      <c r="MB4">
        <v>22</v>
      </c>
      <c r="MC4">
        <v>17</v>
      </c>
      <c r="MD4">
        <v>21</v>
      </c>
      <c r="ME4">
        <v>20</v>
      </c>
      <c r="MF4">
        <v>23</v>
      </c>
      <c r="MG4">
        <v>26</v>
      </c>
      <c r="MH4">
        <v>23</v>
      </c>
      <c r="MI4">
        <v>25</v>
      </c>
      <c r="MJ4">
        <v>24</v>
      </c>
      <c r="MK4">
        <v>25</v>
      </c>
      <c r="ML4">
        <v>23</v>
      </c>
      <c r="MM4">
        <v>22</v>
      </c>
      <c r="MN4">
        <v>22</v>
      </c>
      <c r="MO4">
        <v>25</v>
      </c>
      <c r="MP4">
        <v>24</v>
      </c>
      <c r="MQ4">
        <v>22</v>
      </c>
      <c r="MR4">
        <v>22</v>
      </c>
      <c r="MS4">
        <v>20</v>
      </c>
      <c r="MT4">
        <v>24</v>
      </c>
      <c r="MU4">
        <v>26</v>
      </c>
      <c r="MV4">
        <v>24</v>
      </c>
      <c r="MW4">
        <v>21</v>
      </c>
      <c r="MX4">
        <v>24</v>
      </c>
      <c r="MY4">
        <v>24</v>
      </c>
      <c r="MZ4">
        <v>24</v>
      </c>
      <c r="NA4">
        <v>23</v>
      </c>
      <c r="NB4">
        <v>23</v>
      </c>
      <c r="NC4">
        <v>25</v>
      </c>
      <c r="ND4">
        <v>24</v>
      </c>
      <c r="NE4">
        <v>24</v>
      </c>
      <c r="NF4">
        <v>11</v>
      </c>
      <c r="NG4">
        <f>VLOOKUP(LR4,'Tablas auxiliares'!$O$2:$Y$28,_xlfn.SINGLE('Tablas auxiliares'!$C$4)+1,FALSE)</f>
        <v>0</v>
      </c>
      <c r="NI4">
        <f>VLOOKUP(LT4,'Tablas auxiliares'!$O$2:$Y$28,'Tablas auxiliares'!$C$4+1,FALSE)</f>
        <v>0</v>
      </c>
      <c r="NJ4">
        <f>VLOOKUP(LU4,'Tablas auxiliares'!$O$2:$Y$28,'Tablas auxiliares'!$C$4+1,FALSE)</f>
        <v>0</v>
      </c>
      <c r="NK4">
        <f>VLOOKUP(LV4,'Tablas auxiliares'!$O$2:$Y$28,'Tablas auxiliares'!$C$4+1,FALSE)</f>
        <v>0</v>
      </c>
      <c r="NL4">
        <f>VLOOKUP(LW4,'Tablas auxiliares'!$O$2:$Y$28,'Tablas auxiliares'!$C$4+1,FALSE)</f>
        <v>0</v>
      </c>
      <c r="NM4">
        <f>VLOOKUP(LX4,'Tablas auxiliares'!$O$2:$Y$28,'Tablas auxiliares'!$C$4+1,FALSE)</f>
        <v>0</v>
      </c>
      <c r="NN4">
        <f>VLOOKUP(LY4,'Tablas auxiliares'!$O$2:$Y$28,'Tablas auxiliares'!$C$4+1,FALSE)</f>
        <v>0</v>
      </c>
      <c r="NO4">
        <f>VLOOKUP(LZ4,'Tablas auxiliares'!$O$2:$Y$28,'Tablas auxiliares'!$C$4+1,FALSE)</f>
        <v>0</v>
      </c>
      <c r="NP4">
        <f>VLOOKUP(MA4,'Tablas auxiliares'!$O$2:$Y$28,'Tablas auxiliares'!$C$4+1,FALSE)</f>
        <v>0</v>
      </c>
      <c r="NQ4">
        <f>VLOOKUP(MB4,'Tablas auxiliares'!$O$2:$Y$28,'Tablas auxiliares'!$C$4+1,FALSE)</f>
        <v>0</v>
      </c>
      <c r="NR4">
        <f>VLOOKUP(MC4,'Tablas auxiliares'!$O$2:$Y$28,'Tablas auxiliares'!$C$4+1,FALSE)</f>
        <v>0</v>
      </c>
      <c r="NS4">
        <f>VLOOKUP(MD4,'Tablas auxiliares'!$O$2:$Y$28,'Tablas auxiliares'!$C$4+1,FALSE)</f>
        <v>0</v>
      </c>
      <c r="NT4">
        <f>VLOOKUP(ME4,'Tablas auxiliares'!$O$2:$Y$28,'Tablas auxiliares'!$C$4+1,FALSE)</f>
        <v>0</v>
      </c>
      <c r="NU4">
        <f>VLOOKUP(MF4,'Tablas auxiliares'!$O$2:$Y$28,'Tablas auxiliares'!$C$4+1,FALSE)</f>
        <v>0</v>
      </c>
      <c r="NV4">
        <f>VLOOKUP(MG4,'Tablas auxiliares'!$O$2:$Y$28,'Tablas auxiliares'!$C$4+1,FALSE)</f>
        <v>0</v>
      </c>
      <c r="NW4">
        <f>VLOOKUP(MH4,'Tablas auxiliares'!$O$2:$Y$28,'Tablas auxiliares'!$C$4+1,FALSE)</f>
        <v>0</v>
      </c>
      <c r="NX4">
        <f>VLOOKUP(MI4,'Tablas auxiliares'!$O$2:$Y$28,'Tablas auxiliares'!$C$4+1,FALSE)</f>
        <v>0</v>
      </c>
      <c r="NY4">
        <f>VLOOKUP(MJ4,'Tablas auxiliares'!$O$2:$Y$28,'Tablas auxiliares'!$C$4+1,FALSE)</f>
        <v>0</v>
      </c>
      <c r="NZ4">
        <f>VLOOKUP(MK4,'Tablas auxiliares'!$O$2:$Y$28,'Tablas auxiliares'!$C$4+1,FALSE)</f>
        <v>0</v>
      </c>
      <c r="OA4">
        <f>VLOOKUP(ML4,'Tablas auxiliares'!$O$2:$Y$28,'Tablas auxiliares'!$C$4+1,FALSE)</f>
        <v>0</v>
      </c>
      <c r="OB4">
        <f>VLOOKUP(MM4,'Tablas auxiliares'!$O$2:$Y$28,'Tablas auxiliares'!$C$4+1,FALSE)</f>
        <v>0</v>
      </c>
      <c r="OC4">
        <f>VLOOKUP(MN4,'Tablas auxiliares'!$O$2:$Y$28,'Tablas auxiliares'!$C$4+1,FALSE)</f>
        <v>0</v>
      </c>
      <c r="OD4">
        <f>VLOOKUP(MO4,'Tablas auxiliares'!$O$2:$Y$28,'Tablas auxiliares'!$C$4+1,FALSE)</f>
        <v>0</v>
      </c>
      <c r="OE4">
        <f>VLOOKUP(MP4,'Tablas auxiliares'!$O$2:$Y$28,'Tablas auxiliares'!$C$4+1,FALSE)</f>
        <v>0</v>
      </c>
      <c r="OF4">
        <f>VLOOKUP(MQ4,'Tablas auxiliares'!$O$2:$Y$28,'Tablas auxiliares'!$C$4+1,FALSE)</f>
        <v>0</v>
      </c>
      <c r="OG4">
        <f>VLOOKUP(MR4,'Tablas auxiliares'!$O$2:$Y$28,'Tablas auxiliares'!$C$4+1,FALSE)</f>
        <v>0</v>
      </c>
      <c r="OH4">
        <f>VLOOKUP(MS4,'Tablas auxiliares'!$O$2:$Y$28,'Tablas auxiliares'!$C$4+1,FALSE)</f>
        <v>0</v>
      </c>
      <c r="OI4">
        <f>VLOOKUP(MT4,'Tablas auxiliares'!$O$2:$Y$28,'Tablas auxiliares'!$C$4+1,FALSE)</f>
        <v>0</v>
      </c>
      <c r="OJ4">
        <f>VLOOKUP(MU4,'Tablas auxiliares'!$O$2:$Y$28,'Tablas auxiliares'!$C$4+1,FALSE)</f>
        <v>0</v>
      </c>
      <c r="OK4">
        <f>VLOOKUP(MV4,'Tablas auxiliares'!$O$2:$Y$28,'Tablas auxiliares'!$C$4+1,FALSE)</f>
        <v>0</v>
      </c>
      <c r="OL4">
        <f>VLOOKUP(MW4,'Tablas auxiliares'!$O$2:$Y$28,'Tablas auxiliares'!$C$4+1,FALSE)</f>
        <v>0</v>
      </c>
      <c r="OM4">
        <f>VLOOKUP(MX4,'Tablas auxiliares'!$O$2:$Y$28,'Tablas auxiliares'!$C$4+1,FALSE)</f>
        <v>0</v>
      </c>
      <c r="ON4">
        <f>VLOOKUP(MY4,'Tablas auxiliares'!$O$2:$Y$28,'Tablas auxiliares'!$C$4+1,FALSE)</f>
        <v>0</v>
      </c>
      <c r="OO4">
        <f>VLOOKUP(MZ4,'Tablas auxiliares'!$O$2:$Y$28,'Tablas auxiliares'!$C$4+1,FALSE)</f>
        <v>0</v>
      </c>
      <c r="OP4">
        <f>VLOOKUP(NA4,'Tablas auxiliares'!$O$2:$Y$28,'Tablas auxiliares'!$C$4+1,FALSE)</f>
        <v>0</v>
      </c>
      <c r="OQ4">
        <f>VLOOKUP(NB4,'Tablas auxiliares'!$O$2:$Y$28,'Tablas auxiliares'!$C$4+1,FALSE)</f>
        <v>0</v>
      </c>
      <c r="OR4">
        <f>VLOOKUP(NC4,'Tablas auxiliares'!$O$2:$Y$28,'Tablas auxiliares'!$C$4+1,FALSE)</f>
        <v>0</v>
      </c>
      <c r="OS4">
        <f>VLOOKUP(ND4,'Tablas auxiliares'!$O$2:$Y$28,'Tablas auxiliares'!$C$4+1,FALSE)</f>
        <v>0</v>
      </c>
      <c r="OT4">
        <f>VLOOKUP(NE4,'Tablas auxiliares'!$O$2:$Y$28,'Tablas auxiliares'!$C$4+1,FALSE)</f>
        <v>0</v>
      </c>
      <c r="OU4">
        <f>VLOOKUP(NF4,'Tablas auxiliares'!$O$2:$Y$28,'Tablas auxiliares'!$C$4+1,FALSE)</f>
        <v>0</v>
      </c>
      <c r="OV4">
        <f>IF('Tablas auxiliares'!$C$6&lt;&gt;2,IF('Tablas auxiliares'!$C$5=1,SUM(KC4:LQ4),SUMIF($IN$29:$KB$29,"=325",KC4:LQ4)),0)+IF('Tablas auxiliares'!$C$6&lt;&gt;3,IF('Tablas auxiliares'!$C$5=1,SUM(NG4:OU4),SUMIF($IN$29:$KB$29,"=325",NG4:OU4)),0)</f>
        <v>24</v>
      </c>
      <c r="OW4">
        <f>AVERAGE(IN4,LR4)+LR4/1000</f>
        <v>14.516999999999999</v>
      </c>
      <c r="OY4">
        <f t="shared" si="1"/>
        <v>19.521999999999998</v>
      </c>
      <c r="OZ4">
        <f t="shared" si="1"/>
        <v>16.524999999999999</v>
      </c>
      <c r="PA4">
        <f t="shared" si="1"/>
        <v>15.516999999999999</v>
      </c>
      <c r="PB4">
        <f t="shared" si="1"/>
        <v>22.523</v>
      </c>
      <c r="PC4">
        <f t="shared" si="1"/>
        <v>25.026</v>
      </c>
      <c r="PD4">
        <f t="shared" si="1"/>
        <v>23.524000000000001</v>
      </c>
      <c r="PE4">
        <f t="shared" si="1"/>
        <v>19.523</v>
      </c>
      <c r="PF4">
        <f t="shared" si="1"/>
        <v>25.024999999999999</v>
      </c>
      <c r="PG4">
        <f t="shared" si="1"/>
        <v>21.521999999999998</v>
      </c>
      <c r="PH4">
        <f t="shared" si="1"/>
        <v>10.016999999999999</v>
      </c>
      <c r="PI4">
        <f t="shared" si="1"/>
        <v>22.021000000000001</v>
      </c>
      <c r="PJ4">
        <f t="shared" si="1"/>
        <v>18.52</v>
      </c>
      <c r="PK4">
        <f t="shared" si="1"/>
        <v>21.023</v>
      </c>
      <c r="PL4">
        <f t="shared" si="1"/>
        <v>22.026</v>
      </c>
      <c r="PM4">
        <f t="shared" si="1"/>
        <v>20.023</v>
      </c>
      <c r="PN4">
        <f t="shared" si="1"/>
        <v>20.524999999999999</v>
      </c>
      <c r="PO4">
        <f t="shared" si="1"/>
        <v>23.524000000000001</v>
      </c>
      <c r="PP4">
        <f t="shared" si="1"/>
        <v>22.024999999999999</v>
      </c>
      <c r="PQ4">
        <f t="shared" si="1"/>
        <v>16.023</v>
      </c>
      <c r="PR4">
        <f t="shared" si="1"/>
        <v>19.521999999999998</v>
      </c>
      <c r="PS4">
        <f t="shared" si="1"/>
        <v>20.021999999999998</v>
      </c>
      <c r="PT4">
        <f t="shared" si="1"/>
        <v>21.524999999999999</v>
      </c>
      <c r="PU4">
        <f t="shared" si="1"/>
        <v>21.024000000000001</v>
      </c>
      <c r="PV4">
        <f t="shared" si="1"/>
        <v>14.022</v>
      </c>
      <c r="PW4">
        <f t="shared" si="1"/>
        <v>20.021999999999998</v>
      </c>
      <c r="PX4">
        <f t="shared" si="1"/>
        <v>20.02</v>
      </c>
      <c r="PY4">
        <f t="shared" si="1"/>
        <v>18.024000000000001</v>
      </c>
      <c r="PZ4">
        <f t="shared" si="1"/>
        <v>24.526</v>
      </c>
      <c r="QA4">
        <f t="shared" si="1"/>
        <v>20.524000000000001</v>
      </c>
      <c r="QB4">
        <f t="shared" si="1"/>
        <v>16.521000000000001</v>
      </c>
      <c r="QC4">
        <f t="shared" si="1"/>
        <v>22.524000000000001</v>
      </c>
      <c r="QD4">
        <f t="shared" si="1"/>
        <v>19.524000000000001</v>
      </c>
      <c r="QE4">
        <f t="shared" si="1"/>
        <v>23.524000000000001</v>
      </c>
      <c r="QF4">
        <f t="shared" si="1"/>
        <v>21.523</v>
      </c>
      <c r="QG4">
        <f t="shared" si="1"/>
        <v>23.523</v>
      </c>
      <c r="QH4">
        <f t="shared" si="1"/>
        <v>24.024999999999999</v>
      </c>
      <c r="QI4">
        <f t="shared" si="1"/>
        <v>20.524000000000001</v>
      </c>
      <c r="QJ4">
        <f t="shared" si="1"/>
        <v>23.024000000000001</v>
      </c>
      <c r="QK4">
        <f t="shared" si="1"/>
        <v>8.0109999999999992</v>
      </c>
      <c r="QL4">
        <f>RANK(OW4,OW3:OW28,1)</f>
        <v>16</v>
      </c>
      <c r="QN4">
        <f t="shared" ref="QN4:RZ4" si="7">RANK(OY4,OY3:OY28,1)</f>
        <v>21</v>
      </c>
      <c r="QO4">
        <f t="shared" si="7"/>
        <v>17</v>
      </c>
      <c r="QP4">
        <f t="shared" si="7"/>
        <v>16</v>
      </c>
      <c r="QQ4">
        <f t="shared" si="7"/>
        <v>24</v>
      </c>
      <c r="QR4">
        <f t="shared" si="7"/>
        <v>26</v>
      </c>
      <c r="QS4">
        <f t="shared" si="7"/>
        <v>25</v>
      </c>
      <c r="QT4">
        <f t="shared" si="7"/>
        <v>22</v>
      </c>
      <c r="QU4">
        <f t="shared" si="7"/>
        <v>25</v>
      </c>
      <c r="QV4">
        <f t="shared" si="7"/>
        <v>23</v>
      </c>
      <c r="QW4">
        <f t="shared" si="7"/>
        <v>8</v>
      </c>
      <c r="QX4">
        <f t="shared" si="7"/>
        <v>23</v>
      </c>
      <c r="QY4">
        <f t="shared" si="7"/>
        <v>20</v>
      </c>
      <c r="QZ4">
        <f t="shared" si="7"/>
        <v>22</v>
      </c>
      <c r="RA4">
        <f t="shared" si="7"/>
        <v>23</v>
      </c>
      <c r="RB4">
        <f t="shared" si="7"/>
        <v>22</v>
      </c>
      <c r="RC4">
        <f t="shared" si="7"/>
        <v>25</v>
      </c>
      <c r="RD4">
        <f t="shared" si="7"/>
        <v>24</v>
      </c>
      <c r="RE4">
        <f t="shared" si="7"/>
        <v>25</v>
      </c>
      <c r="RF4">
        <f t="shared" si="7"/>
        <v>17</v>
      </c>
      <c r="RG4">
        <f t="shared" si="7"/>
        <v>21</v>
      </c>
      <c r="RH4">
        <f t="shared" si="7"/>
        <v>20</v>
      </c>
      <c r="RI4">
        <f t="shared" si="7"/>
        <v>23</v>
      </c>
      <c r="RJ4">
        <f t="shared" si="7"/>
        <v>23</v>
      </c>
      <c r="RK4">
        <f t="shared" si="7"/>
        <v>13</v>
      </c>
      <c r="RL4">
        <f t="shared" si="7"/>
        <v>22</v>
      </c>
      <c r="RM4">
        <f t="shared" si="7"/>
        <v>23</v>
      </c>
      <c r="RN4">
        <f t="shared" si="7"/>
        <v>20</v>
      </c>
      <c r="RO4">
        <f t="shared" si="7"/>
        <v>25</v>
      </c>
      <c r="RP4">
        <f t="shared" si="7"/>
        <v>22</v>
      </c>
      <c r="RQ4">
        <f t="shared" si="7"/>
        <v>18</v>
      </c>
      <c r="RR4">
        <f t="shared" si="7"/>
        <v>25</v>
      </c>
      <c r="RS4">
        <f t="shared" si="7"/>
        <v>20</v>
      </c>
      <c r="RT4">
        <f t="shared" si="7"/>
        <v>25</v>
      </c>
      <c r="RU4">
        <f t="shared" si="7"/>
        <v>23</v>
      </c>
      <c r="RV4">
        <f t="shared" si="7"/>
        <v>24</v>
      </c>
      <c r="RW4">
        <f t="shared" si="7"/>
        <v>25</v>
      </c>
      <c r="RX4">
        <f t="shared" si="7"/>
        <v>22</v>
      </c>
      <c r="RY4">
        <f t="shared" si="7"/>
        <v>25</v>
      </c>
      <c r="RZ4">
        <f t="shared" si="7"/>
        <v>6</v>
      </c>
      <c r="SA4">
        <f>VLOOKUP(QL4,'Tablas auxiliares'!$O$2:$Y$28,_xlfn.SINGLE('Tablas auxiliares'!$C$4)+1,FALSE)</f>
        <v>0</v>
      </c>
      <c r="SC4" cm="1">
        <f t="array" ref="SC4">VLOOKUP(QN4,'Tablas auxiliares'!$O$2:$Y$28,_xlfn.SINGLE('Tablas auxiliares'!$C$4)+1,FALSE)</f>
        <v>0</v>
      </c>
      <c r="SD4" cm="1">
        <f t="array" ref="SD4">VLOOKUP(QO4,'Tablas auxiliares'!$O$2:$Y$28,_xlfn.SINGLE('Tablas auxiliares'!$C$4)+1,FALSE)</f>
        <v>0</v>
      </c>
      <c r="SE4" cm="1">
        <f t="array" ref="SE4">VLOOKUP(QP4,'Tablas auxiliares'!$O$2:$Y$28,_xlfn.SINGLE('Tablas auxiliares'!$C$4)+1,FALSE)</f>
        <v>0</v>
      </c>
      <c r="SF4" cm="1">
        <f t="array" ref="SF4">VLOOKUP(QQ4,'Tablas auxiliares'!$O$2:$Y$28,_xlfn.SINGLE('Tablas auxiliares'!$C$4)+1,FALSE)</f>
        <v>0</v>
      </c>
      <c r="SG4" cm="1">
        <f t="array" ref="SG4">VLOOKUP(QR4,'Tablas auxiliares'!$O$2:$Y$28,_xlfn.SINGLE('Tablas auxiliares'!$C$4)+1,FALSE)</f>
        <v>0</v>
      </c>
      <c r="SH4" cm="1">
        <f t="array" ref="SH4">VLOOKUP(QS4,'Tablas auxiliares'!$O$2:$Y$28,_xlfn.SINGLE('Tablas auxiliares'!$C$4)+1,FALSE)</f>
        <v>0</v>
      </c>
      <c r="SI4" cm="1">
        <f t="array" ref="SI4">VLOOKUP(QT4,'Tablas auxiliares'!$O$2:$Y$28,_xlfn.SINGLE('Tablas auxiliares'!$C$4)+1,FALSE)</f>
        <v>0</v>
      </c>
      <c r="SJ4" cm="1">
        <f t="array" ref="SJ4">VLOOKUP(QU4,'Tablas auxiliares'!$O$2:$Y$28,_xlfn.SINGLE('Tablas auxiliares'!$C$4)+1,FALSE)</f>
        <v>0</v>
      </c>
      <c r="SK4" cm="1">
        <f t="array" ref="SK4">VLOOKUP(QV4,'Tablas auxiliares'!$O$2:$Y$28,_xlfn.SINGLE('Tablas auxiliares'!$C$4)+1,FALSE)</f>
        <v>0</v>
      </c>
      <c r="SL4" cm="1">
        <f t="array" ref="SL4">VLOOKUP(QW4,'Tablas auxiliares'!$O$2:$Y$28,_xlfn.SINGLE('Tablas auxiliares'!$C$4)+1,FALSE)</f>
        <v>3</v>
      </c>
      <c r="SM4" cm="1">
        <f t="array" ref="SM4">VLOOKUP(QX4,'Tablas auxiliares'!$O$2:$Y$28,_xlfn.SINGLE('Tablas auxiliares'!$C$4)+1,FALSE)</f>
        <v>0</v>
      </c>
      <c r="SN4" cm="1">
        <f t="array" ref="SN4">VLOOKUP(QY4,'Tablas auxiliares'!$O$2:$Y$28,_xlfn.SINGLE('Tablas auxiliares'!$C$4)+1,FALSE)</f>
        <v>0</v>
      </c>
      <c r="SO4" cm="1">
        <f t="array" ref="SO4">VLOOKUP(QZ4,'Tablas auxiliares'!$O$2:$Y$28,_xlfn.SINGLE('Tablas auxiliares'!$C$4)+1,FALSE)</f>
        <v>0</v>
      </c>
      <c r="SP4" cm="1">
        <f t="array" ref="SP4">VLOOKUP(RA4,'Tablas auxiliares'!$O$2:$Y$28,_xlfn.SINGLE('Tablas auxiliares'!$C$4)+1,FALSE)</f>
        <v>0</v>
      </c>
      <c r="SQ4" cm="1">
        <f t="array" ref="SQ4">VLOOKUP(RB4,'Tablas auxiliares'!$O$2:$Y$28,_xlfn.SINGLE('Tablas auxiliares'!$C$4)+1,FALSE)</f>
        <v>0</v>
      </c>
      <c r="SR4" cm="1">
        <f t="array" ref="SR4">VLOOKUP(RC4,'Tablas auxiliares'!$O$2:$Y$28,_xlfn.SINGLE('Tablas auxiliares'!$C$4)+1,FALSE)</f>
        <v>0</v>
      </c>
      <c r="SS4" cm="1">
        <f t="array" ref="SS4">VLOOKUP(RD4,'Tablas auxiliares'!$O$2:$Y$28,_xlfn.SINGLE('Tablas auxiliares'!$C$4)+1,FALSE)</f>
        <v>0</v>
      </c>
      <c r="ST4" cm="1">
        <f t="array" ref="ST4">VLOOKUP(RE4,'Tablas auxiliares'!$O$2:$Y$28,_xlfn.SINGLE('Tablas auxiliares'!$C$4)+1,FALSE)</f>
        <v>0</v>
      </c>
      <c r="SU4" cm="1">
        <f t="array" ref="SU4">VLOOKUP(RF4,'Tablas auxiliares'!$O$2:$Y$28,_xlfn.SINGLE('Tablas auxiliares'!$C$4)+1,FALSE)</f>
        <v>0</v>
      </c>
      <c r="SV4" cm="1">
        <f t="array" ref="SV4">VLOOKUP(RG4,'Tablas auxiliares'!$O$2:$Y$28,_xlfn.SINGLE('Tablas auxiliares'!$C$4)+1,FALSE)</f>
        <v>0</v>
      </c>
      <c r="SW4" cm="1">
        <f t="array" ref="SW4">VLOOKUP(RH4,'Tablas auxiliares'!$O$2:$Y$28,_xlfn.SINGLE('Tablas auxiliares'!$C$4)+1,FALSE)</f>
        <v>0</v>
      </c>
      <c r="SX4" cm="1">
        <f t="array" ref="SX4">VLOOKUP(RI4,'Tablas auxiliares'!$O$2:$Y$28,_xlfn.SINGLE('Tablas auxiliares'!$C$4)+1,FALSE)</f>
        <v>0</v>
      </c>
      <c r="SY4" cm="1">
        <f t="array" ref="SY4">VLOOKUP(RJ4,'Tablas auxiliares'!$O$2:$Y$28,_xlfn.SINGLE('Tablas auxiliares'!$C$4)+1,FALSE)</f>
        <v>0</v>
      </c>
      <c r="SZ4" cm="1">
        <f t="array" ref="SZ4">VLOOKUP(RK4,'Tablas auxiliares'!$O$2:$Y$28,_xlfn.SINGLE('Tablas auxiliares'!$C$4)+1,FALSE)</f>
        <v>0</v>
      </c>
      <c r="TA4" cm="1">
        <f t="array" ref="TA4">VLOOKUP(RL4,'Tablas auxiliares'!$O$2:$Y$28,_xlfn.SINGLE('Tablas auxiliares'!$C$4)+1,FALSE)</f>
        <v>0</v>
      </c>
      <c r="TB4" cm="1">
        <f t="array" ref="TB4">VLOOKUP(RM4,'Tablas auxiliares'!$O$2:$Y$28,_xlfn.SINGLE('Tablas auxiliares'!$C$4)+1,FALSE)</f>
        <v>0</v>
      </c>
      <c r="TC4" cm="1">
        <f t="array" ref="TC4">VLOOKUP(RN4,'Tablas auxiliares'!$O$2:$Y$28,_xlfn.SINGLE('Tablas auxiliares'!$C$4)+1,FALSE)</f>
        <v>0</v>
      </c>
      <c r="TD4" cm="1">
        <f t="array" ref="TD4">VLOOKUP(RO4,'Tablas auxiliares'!$O$2:$Y$28,_xlfn.SINGLE('Tablas auxiliares'!$C$4)+1,FALSE)</f>
        <v>0</v>
      </c>
      <c r="TE4" cm="1">
        <f t="array" ref="TE4">VLOOKUP(RP4,'Tablas auxiliares'!$O$2:$Y$28,_xlfn.SINGLE('Tablas auxiliares'!$C$4)+1,FALSE)</f>
        <v>0</v>
      </c>
      <c r="TF4" cm="1">
        <f t="array" ref="TF4">VLOOKUP(RQ4,'Tablas auxiliares'!$O$2:$Y$28,_xlfn.SINGLE('Tablas auxiliares'!$C$4)+1,FALSE)</f>
        <v>0</v>
      </c>
      <c r="TG4" cm="1">
        <f t="array" ref="TG4">VLOOKUP(RR4,'Tablas auxiliares'!$O$2:$Y$28,_xlfn.SINGLE('Tablas auxiliares'!$C$4)+1,FALSE)</f>
        <v>0</v>
      </c>
      <c r="TH4" cm="1">
        <f t="array" ref="TH4">VLOOKUP(RS4,'Tablas auxiliares'!$O$2:$Y$28,_xlfn.SINGLE('Tablas auxiliares'!$C$4)+1,FALSE)</f>
        <v>0</v>
      </c>
      <c r="TI4" cm="1">
        <f t="array" ref="TI4">VLOOKUP(RT4,'Tablas auxiliares'!$O$2:$Y$28,_xlfn.SINGLE('Tablas auxiliares'!$C$4)+1,FALSE)</f>
        <v>0</v>
      </c>
      <c r="TJ4" cm="1">
        <f t="array" ref="TJ4">VLOOKUP(RU4,'Tablas auxiliares'!$O$2:$Y$28,_xlfn.SINGLE('Tablas auxiliares'!$C$4)+1,FALSE)</f>
        <v>0</v>
      </c>
      <c r="TK4" cm="1">
        <f t="array" ref="TK4">VLOOKUP(RV4,'Tablas auxiliares'!$O$2:$Y$28,_xlfn.SINGLE('Tablas auxiliares'!$C$4)+1,FALSE)</f>
        <v>0</v>
      </c>
      <c r="TL4" cm="1">
        <f t="array" ref="TL4">VLOOKUP(RW4,'Tablas auxiliares'!$O$2:$Y$28,_xlfn.SINGLE('Tablas auxiliares'!$C$4)+1,FALSE)</f>
        <v>0</v>
      </c>
      <c r="TM4" cm="1">
        <f t="array" ref="TM4">VLOOKUP(RX4,'Tablas auxiliares'!$O$2:$Y$28,_xlfn.SINGLE('Tablas auxiliares'!$C$4)+1,FALSE)</f>
        <v>0</v>
      </c>
      <c r="TN4" cm="1">
        <f t="array" ref="TN4">VLOOKUP(RY4,'Tablas auxiliares'!$O$2:$Y$28,_xlfn.SINGLE('Tablas auxiliares'!$C$4)+1,FALSE)</f>
        <v>0</v>
      </c>
      <c r="TO4" cm="1">
        <f t="array" ref="TO4">VLOOKUP(RZ4,'Tablas auxiliares'!$O$2:$Y$28,_xlfn.SINGLE('Tablas auxiliares'!$C$4)+1,FALSE)</f>
        <v>5</v>
      </c>
      <c r="TP4">
        <f>IF('Tablas auxiliares'!$C$5=1,SUM(SA4:TO4),SUMIF($IN$29:$KB$29,"=325",SA4:TO4))</f>
        <v>8</v>
      </c>
      <c r="TQ4">
        <v>0</v>
      </c>
      <c r="TS4">
        <v>0</v>
      </c>
      <c r="TT4">
        <v>0</v>
      </c>
      <c r="TU4">
        <v>0</v>
      </c>
      <c r="TV4">
        <v>0</v>
      </c>
      <c r="TW4">
        <v>0</v>
      </c>
      <c r="TX4">
        <v>0</v>
      </c>
      <c r="TY4">
        <v>0</v>
      </c>
      <c r="TZ4">
        <v>0</v>
      </c>
      <c r="UA4">
        <v>0</v>
      </c>
      <c r="UB4">
        <v>8</v>
      </c>
      <c r="UC4">
        <v>0</v>
      </c>
      <c r="UD4">
        <v>0</v>
      </c>
      <c r="UE4">
        <v>0</v>
      </c>
      <c r="UF4">
        <v>0</v>
      </c>
      <c r="UG4">
        <v>0</v>
      </c>
      <c r="UH4">
        <v>0</v>
      </c>
      <c r="UI4">
        <v>0</v>
      </c>
      <c r="UJ4">
        <v>0</v>
      </c>
      <c r="UK4">
        <v>0</v>
      </c>
      <c r="UL4">
        <v>0</v>
      </c>
      <c r="UM4">
        <v>0</v>
      </c>
      <c r="UN4">
        <v>0</v>
      </c>
      <c r="UO4">
        <v>0</v>
      </c>
      <c r="UP4">
        <v>5</v>
      </c>
      <c r="UQ4">
        <v>0</v>
      </c>
      <c r="UR4">
        <v>0</v>
      </c>
      <c r="US4">
        <v>1</v>
      </c>
      <c r="UT4">
        <v>0</v>
      </c>
      <c r="UU4">
        <v>0</v>
      </c>
      <c r="UV4">
        <v>0</v>
      </c>
      <c r="UW4">
        <v>0</v>
      </c>
      <c r="UX4">
        <v>0</v>
      </c>
      <c r="UY4">
        <v>0</v>
      </c>
      <c r="UZ4">
        <v>0</v>
      </c>
      <c r="VA4">
        <v>0</v>
      </c>
      <c r="VB4">
        <v>0</v>
      </c>
      <c r="VC4">
        <v>0</v>
      </c>
      <c r="VD4">
        <v>0</v>
      </c>
      <c r="VE4">
        <v>6</v>
      </c>
      <c r="VF4">
        <v>0</v>
      </c>
      <c r="VH4">
        <v>0</v>
      </c>
      <c r="VI4">
        <v>0</v>
      </c>
      <c r="VJ4">
        <v>0</v>
      </c>
      <c r="VK4">
        <v>0</v>
      </c>
      <c r="VL4">
        <v>0</v>
      </c>
      <c r="VM4">
        <v>0</v>
      </c>
      <c r="VN4">
        <v>0</v>
      </c>
      <c r="VO4">
        <v>0</v>
      </c>
      <c r="VP4">
        <v>0</v>
      </c>
      <c r="VQ4">
        <v>0</v>
      </c>
      <c r="VR4">
        <v>0</v>
      </c>
      <c r="VS4">
        <v>0</v>
      </c>
      <c r="VT4">
        <v>0</v>
      </c>
      <c r="VU4">
        <v>0</v>
      </c>
      <c r="VV4">
        <v>0</v>
      </c>
      <c r="VW4">
        <v>0</v>
      </c>
      <c r="VX4">
        <v>0</v>
      </c>
      <c r="VY4">
        <v>0</v>
      </c>
      <c r="VZ4">
        <v>0</v>
      </c>
      <c r="WA4">
        <v>0</v>
      </c>
      <c r="WB4">
        <v>0</v>
      </c>
      <c r="WC4">
        <v>0</v>
      </c>
      <c r="WD4">
        <v>0</v>
      </c>
      <c r="WE4">
        <v>0</v>
      </c>
      <c r="WF4">
        <v>0</v>
      </c>
      <c r="WG4">
        <v>0</v>
      </c>
      <c r="WH4">
        <v>0</v>
      </c>
      <c r="WI4">
        <v>0</v>
      </c>
      <c r="WJ4">
        <v>0</v>
      </c>
      <c r="WK4">
        <v>0</v>
      </c>
      <c r="WL4">
        <v>0</v>
      </c>
      <c r="WM4">
        <v>0</v>
      </c>
      <c r="WN4">
        <v>0</v>
      </c>
      <c r="WO4">
        <v>0</v>
      </c>
      <c r="WP4">
        <v>0</v>
      </c>
      <c r="WQ4">
        <v>0</v>
      </c>
      <c r="WR4">
        <v>0</v>
      </c>
      <c r="WS4">
        <v>0</v>
      </c>
      <c r="WT4">
        <v>0</v>
      </c>
      <c r="WU4">
        <f t="shared" ref="WU4:WU28" si="8">SUM(TQ4,VF4)+VF4/1000</f>
        <v>0</v>
      </c>
      <c r="WV4">
        <f t="shared" si="3"/>
        <v>0</v>
      </c>
      <c r="WW4">
        <f t="shared" si="3"/>
        <v>0</v>
      </c>
      <c r="WX4">
        <f t="shared" si="3"/>
        <v>0</v>
      </c>
      <c r="WY4">
        <f t="shared" si="3"/>
        <v>0</v>
      </c>
      <c r="WZ4">
        <f t="shared" si="3"/>
        <v>0</v>
      </c>
      <c r="XA4">
        <f t="shared" si="3"/>
        <v>0</v>
      </c>
      <c r="XB4">
        <f t="shared" si="3"/>
        <v>0</v>
      </c>
      <c r="XC4">
        <f t="shared" si="3"/>
        <v>0</v>
      </c>
      <c r="XD4">
        <f t="shared" si="3"/>
        <v>0</v>
      </c>
      <c r="XE4">
        <f t="shared" si="3"/>
        <v>0</v>
      </c>
      <c r="XF4">
        <f t="shared" si="3"/>
        <v>8</v>
      </c>
      <c r="XG4">
        <f t="shared" si="3"/>
        <v>0</v>
      </c>
      <c r="XH4">
        <f t="shared" si="3"/>
        <v>0</v>
      </c>
      <c r="XI4">
        <f t="shared" si="3"/>
        <v>0</v>
      </c>
      <c r="XJ4">
        <f t="shared" si="3"/>
        <v>0</v>
      </c>
      <c r="XK4">
        <f t="shared" si="3"/>
        <v>0</v>
      </c>
      <c r="XL4">
        <f t="shared" si="3"/>
        <v>0</v>
      </c>
      <c r="XM4">
        <f t="shared" si="3"/>
        <v>0</v>
      </c>
      <c r="XN4">
        <f t="shared" si="3"/>
        <v>0</v>
      </c>
      <c r="XO4">
        <f t="shared" si="3"/>
        <v>0</v>
      </c>
      <c r="XP4">
        <f t="shared" si="3"/>
        <v>0</v>
      </c>
      <c r="XQ4">
        <f t="shared" si="3"/>
        <v>0</v>
      </c>
      <c r="XR4">
        <f t="shared" si="3"/>
        <v>0</v>
      </c>
      <c r="XS4">
        <f t="shared" si="3"/>
        <v>0</v>
      </c>
      <c r="XT4">
        <f t="shared" si="3"/>
        <v>5</v>
      </c>
      <c r="XU4">
        <f t="shared" si="3"/>
        <v>0</v>
      </c>
      <c r="XV4">
        <f t="shared" si="3"/>
        <v>0</v>
      </c>
      <c r="XW4">
        <f t="shared" si="3"/>
        <v>1</v>
      </c>
      <c r="XX4">
        <f t="shared" si="3"/>
        <v>0</v>
      </c>
      <c r="XY4">
        <f t="shared" si="3"/>
        <v>0</v>
      </c>
      <c r="XZ4">
        <f t="shared" si="3"/>
        <v>0</v>
      </c>
      <c r="YA4">
        <f t="shared" si="3"/>
        <v>0</v>
      </c>
      <c r="YB4">
        <f t="shared" si="3"/>
        <v>0</v>
      </c>
      <c r="YC4">
        <f t="shared" si="3"/>
        <v>0</v>
      </c>
      <c r="YD4">
        <f t="shared" si="3"/>
        <v>0</v>
      </c>
      <c r="YE4">
        <f t="shared" si="3"/>
        <v>0</v>
      </c>
      <c r="YF4">
        <f t="shared" si="3"/>
        <v>0</v>
      </c>
      <c r="YG4">
        <f t="shared" si="3"/>
        <v>0</v>
      </c>
      <c r="YH4">
        <f t="shared" si="3"/>
        <v>0</v>
      </c>
      <c r="YI4">
        <f t="shared" si="3"/>
        <v>6</v>
      </c>
      <c r="YJ4">
        <f>RANK(WU4,WU3:WU28,0)</f>
        <v>14</v>
      </c>
      <c r="YK4">
        <f t="shared" ref="YK4:ZX4" si="9">RANK(WV4,WV3:WV28,0)</f>
        <v>14</v>
      </c>
      <c r="YL4">
        <f t="shared" si="9"/>
        <v>15</v>
      </c>
      <c r="YM4">
        <f t="shared" si="9"/>
        <v>14</v>
      </c>
      <c r="YN4">
        <f t="shared" si="9"/>
        <v>15</v>
      </c>
      <c r="YO4">
        <f t="shared" si="9"/>
        <v>14</v>
      </c>
      <c r="YP4">
        <f t="shared" si="9"/>
        <v>15</v>
      </c>
      <c r="YQ4">
        <f t="shared" si="9"/>
        <v>16</v>
      </c>
      <c r="YR4">
        <f t="shared" si="9"/>
        <v>17</v>
      </c>
      <c r="YS4">
        <f t="shared" si="9"/>
        <v>16</v>
      </c>
      <c r="YT4">
        <f t="shared" si="9"/>
        <v>16</v>
      </c>
      <c r="YU4">
        <f t="shared" si="9"/>
        <v>8</v>
      </c>
      <c r="YV4">
        <f t="shared" si="9"/>
        <v>16</v>
      </c>
      <c r="YW4">
        <f t="shared" si="9"/>
        <v>13</v>
      </c>
      <c r="YX4">
        <f t="shared" si="9"/>
        <v>15</v>
      </c>
      <c r="YY4">
        <f t="shared" si="9"/>
        <v>15</v>
      </c>
      <c r="YZ4">
        <f t="shared" si="9"/>
        <v>16</v>
      </c>
      <c r="ZA4">
        <f t="shared" si="9"/>
        <v>17</v>
      </c>
      <c r="ZB4">
        <f t="shared" si="9"/>
        <v>16</v>
      </c>
      <c r="ZC4">
        <f t="shared" si="9"/>
        <v>17</v>
      </c>
      <c r="ZD4">
        <f t="shared" si="9"/>
        <v>14</v>
      </c>
      <c r="ZE4">
        <f t="shared" si="9"/>
        <v>15</v>
      </c>
      <c r="ZF4">
        <f t="shared" si="9"/>
        <v>15</v>
      </c>
      <c r="ZG4">
        <f t="shared" si="9"/>
        <v>16</v>
      </c>
      <c r="ZH4">
        <f t="shared" si="9"/>
        <v>16</v>
      </c>
      <c r="ZI4">
        <f t="shared" si="9"/>
        <v>9</v>
      </c>
      <c r="ZJ4">
        <f t="shared" si="9"/>
        <v>15</v>
      </c>
      <c r="ZK4">
        <f t="shared" si="9"/>
        <v>15</v>
      </c>
      <c r="ZL4">
        <f t="shared" si="9"/>
        <v>15</v>
      </c>
      <c r="ZM4">
        <f t="shared" si="9"/>
        <v>15</v>
      </c>
      <c r="ZN4">
        <f t="shared" si="9"/>
        <v>15</v>
      </c>
      <c r="ZO4">
        <f t="shared" si="9"/>
        <v>15</v>
      </c>
      <c r="ZP4">
        <f t="shared" si="9"/>
        <v>15</v>
      </c>
      <c r="ZQ4">
        <f t="shared" si="9"/>
        <v>16</v>
      </c>
      <c r="ZR4">
        <f t="shared" si="9"/>
        <v>14</v>
      </c>
      <c r="ZS4">
        <f t="shared" si="9"/>
        <v>16</v>
      </c>
      <c r="ZT4">
        <f t="shared" si="9"/>
        <v>18</v>
      </c>
      <c r="ZU4">
        <f t="shared" si="9"/>
        <v>14</v>
      </c>
      <c r="ZV4">
        <f t="shared" si="9"/>
        <v>17</v>
      </c>
      <c r="ZW4">
        <f t="shared" si="9"/>
        <v>14</v>
      </c>
      <c r="ZX4">
        <f t="shared" si="9"/>
        <v>9</v>
      </c>
      <c r="ZY4">
        <f>VLOOKUP(YJ4,'Tablas auxiliares'!$O$2:$P$28,2,FALSE)</f>
        <v>0</v>
      </c>
      <c r="ZZ4">
        <f>VLOOKUP(YK4,'Tablas auxiliares'!$O$2:$P$28,2,FALSE)</f>
        <v>0</v>
      </c>
      <c r="AAA4">
        <f>VLOOKUP(YL4,'Tablas auxiliares'!$O$2:$P$28,2,FALSE)</f>
        <v>0</v>
      </c>
      <c r="AAB4">
        <f>VLOOKUP(YM4,'Tablas auxiliares'!$O$2:$P$28,2,FALSE)</f>
        <v>0</v>
      </c>
      <c r="AAC4">
        <f>VLOOKUP(YN4,'Tablas auxiliares'!$O$2:$P$28,2,FALSE)</f>
        <v>0</v>
      </c>
      <c r="AAD4">
        <f>VLOOKUP(YO4,'Tablas auxiliares'!$O$2:$P$28,2,FALSE)</f>
        <v>0</v>
      </c>
      <c r="AAE4">
        <f>VLOOKUP(YP4,'Tablas auxiliares'!$O$2:$P$28,2,FALSE)</f>
        <v>0</v>
      </c>
      <c r="AAF4">
        <f>VLOOKUP(YQ4,'Tablas auxiliares'!$O$2:$P$28,2,FALSE)</f>
        <v>0</v>
      </c>
      <c r="AAG4">
        <f>VLOOKUP(YR4,'Tablas auxiliares'!$O$2:$P$28,2,FALSE)</f>
        <v>0</v>
      </c>
      <c r="AAH4">
        <f>VLOOKUP(YS4,'Tablas auxiliares'!$O$2:$P$28,2,FALSE)</f>
        <v>0</v>
      </c>
      <c r="AAI4">
        <f>VLOOKUP(YT4,'Tablas auxiliares'!$O$2:$P$28,2,FALSE)</f>
        <v>0</v>
      </c>
      <c r="AAJ4">
        <f>VLOOKUP(YU4,'Tablas auxiliares'!$O$2:$P$28,2,FALSE)</f>
        <v>3</v>
      </c>
      <c r="AAK4">
        <f>VLOOKUP(YV4,'Tablas auxiliares'!$O$2:$P$28,2,FALSE)</f>
        <v>0</v>
      </c>
      <c r="AAL4">
        <f>VLOOKUP(YW4,'Tablas auxiliares'!$O$2:$P$28,2,FALSE)</f>
        <v>0</v>
      </c>
      <c r="AAM4">
        <f>VLOOKUP(YX4,'Tablas auxiliares'!$O$2:$P$28,2,FALSE)</f>
        <v>0</v>
      </c>
      <c r="AAN4">
        <f>VLOOKUP(YY4,'Tablas auxiliares'!$O$2:$P$28,2,FALSE)</f>
        <v>0</v>
      </c>
      <c r="AAO4">
        <f>VLOOKUP(YZ4,'Tablas auxiliares'!$O$2:$P$28,2,FALSE)</f>
        <v>0</v>
      </c>
      <c r="AAP4">
        <f>VLOOKUP(ZA4,'Tablas auxiliares'!$O$2:$P$28,2,FALSE)</f>
        <v>0</v>
      </c>
      <c r="AAQ4">
        <f>VLOOKUP(ZB4,'Tablas auxiliares'!$O$2:$P$28,2,FALSE)</f>
        <v>0</v>
      </c>
      <c r="AAR4">
        <f>VLOOKUP(ZC4,'Tablas auxiliares'!$O$2:$P$28,2,FALSE)</f>
        <v>0</v>
      </c>
      <c r="AAS4">
        <f>VLOOKUP(ZD4,'Tablas auxiliares'!$O$2:$P$28,2,FALSE)</f>
        <v>0</v>
      </c>
      <c r="AAT4">
        <f>VLOOKUP(ZE4,'Tablas auxiliares'!$O$2:$P$28,2,FALSE)</f>
        <v>0</v>
      </c>
      <c r="AAU4">
        <f>VLOOKUP(ZF4,'Tablas auxiliares'!$O$2:$P$28,2,FALSE)</f>
        <v>0</v>
      </c>
      <c r="AAV4">
        <f>VLOOKUP(ZG4,'Tablas auxiliares'!$O$2:$P$28,2,FALSE)</f>
        <v>0</v>
      </c>
      <c r="AAW4">
        <f>VLOOKUP(ZH4,'Tablas auxiliares'!$O$2:$P$28,2,FALSE)</f>
        <v>0</v>
      </c>
      <c r="AAX4">
        <f>VLOOKUP(ZI4,'Tablas auxiliares'!$O$2:$P$28,2,FALSE)</f>
        <v>2</v>
      </c>
      <c r="AAY4">
        <f>VLOOKUP(ZJ4,'Tablas auxiliares'!$O$2:$P$28,2,FALSE)</f>
        <v>0</v>
      </c>
      <c r="AAZ4">
        <f>VLOOKUP(ZK4,'Tablas auxiliares'!$O$2:$P$28,2,FALSE)</f>
        <v>0</v>
      </c>
      <c r="ABA4">
        <f>VLOOKUP(ZL4,'Tablas auxiliares'!$O$2:$P$28,2,FALSE)</f>
        <v>0</v>
      </c>
      <c r="ABB4">
        <f>VLOOKUP(ZM4,'Tablas auxiliares'!$O$2:$P$28,2,FALSE)</f>
        <v>0</v>
      </c>
      <c r="ABC4">
        <f>VLOOKUP(ZN4,'Tablas auxiliares'!$O$2:$P$28,2,FALSE)</f>
        <v>0</v>
      </c>
      <c r="ABD4">
        <f>VLOOKUP(ZO4,'Tablas auxiliares'!$O$2:$P$28,2,FALSE)</f>
        <v>0</v>
      </c>
      <c r="ABE4">
        <f>VLOOKUP(ZP4,'Tablas auxiliares'!$O$2:$P$28,2,FALSE)</f>
        <v>0</v>
      </c>
      <c r="ABF4">
        <f>VLOOKUP(ZQ4,'Tablas auxiliares'!$O$2:$P$28,2,FALSE)</f>
        <v>0</v>
      </c>
      <c r="ABG4">
        <f>VLOOKUP(ZR4,'Tablas auxiliares'!$O$2:$P$28,2,FALSE)</f>
        <v>0</v>
      </c>
      <c r="ABH4">
        <f>VLOOKUP(ZS4,'Tablas auxiliares'!$O$2:$P$28,2,FALSE)</f>
        <v>0</v>
      </c>
      <c r="ABI4">
        <f>VLOOKUP(ZT4,'Tablas auxiliares'!$O$2:$P$28,2,FALSE)</f>
        <v>0</v>
      </c>
      <c r="ABJ4">
        <f>VLOOKUP(ZU4,'Tablas auxiliares'!$O$2:$P$28,2,FALSE)</f>
        <v>0</v>
      </c>
      <c r="ABK4">
        <f>VLOOKUP(ZV4,'Tablas auxiliares'!$O$2:$P$28,2,FALSE)</f>
        <v>0</v>
      </c>
      <c r="ABL4">
        <f>VLOOKUP(ZW4,'Tablas auxiliares'!$O$2:$P$28,2,FALSE)</f>
        <v>0</v>
      </c>
      <c r="ABM4">
        <f>VLOOKUP(ZX4,'Tablas auxiliares'!$O$2:$P$28,2,FALSE)</f>
        <v>2</v>
      </c>
      <c r="ABN4">
        <f>IF('Tablas auxiliares'!$C$5=1,SUM(ZY4:ABM4),SUMIF($IN$29:$KB$29,"=325",ZY4:ABM4))</f>
        <v>7</v>
      </c>
      <c r="ABP4">
        <f t="shared" ref="ABP4:ABP28" si="10">ROUND(ABN4,0)+(26-ABV4)/10000</f>
        <v>7.0023999999999997</v>
      </c>
      <c r="ABQ4">
        <f t="shared" ref="ABQ4:ABQ28" si="11">ROUND(TP4,0)+(26-ABV4)/10000</f>
        <v>8.0023999999999997</v>
      </c>
      <c r="ABR4">
        <f t="shared" si="5"/>
        <v>24.002400000000002</v>
      </c>
      <c r="ABS4">
        <f>IF('Tablas auxiliares'!$C$3=1,'2019 FINAL'!ABP4,IF('Tablas auxiliares'!$C$3=2,'2019 FINAL'!ABQ4,'2019 FINAL'!ABR4))</f>
        <v>24.002400000000002</v>
      </c>
      <c r="ABT4" t="s">
        <v>22</v>
      </c>
      <c r="ABV4">
        <v>2</v>
      </c>
      <c r="ABW4">
        <f t="shared" ref="ABW4:ABW28" si="12">LARGE($ABS$3:$ABS$28,ABV4)</f>
        <v>472.00099999999998</v>
      </c>
      <c r="ABX4" t="str">
        <f t="shared" ref="ABX4:ABX28" si="13">VLOOKUP(ABW4,$ABS$3:$ABT$28,2,FALSE)</f>
        <v>Italia</v>
      </c>
    </row>
    <row r="5" spans="1:752" x14ac:dyDescent="0.25">
      <c r="A5" t="s">
        <v>6</v>
      </c>
      <c r="B5">
        <v>4</v>
      </c>
      <c r="C5">
        <v>4</v>
      </c>
      <c r="D5">
        <v>19</v>
      </c>
      <c r="F5">
        <v>5</v>
      </c>
      <c r="G5">
        <v>20</v>
      </c>
      <c r="H5">
        <v>9</v>
      </c>
      <c r="J5">
        <v>15</v>
      </c>
      <c r="K5">
        <v>15</v>
      </c>
      <c r="L5">
        <v>10</v>
      </c>
      <c r="M5">
        <v>18</v>
      </c>
      <c r="N5">
        <v>24</v>
      </c>
      <c r="O5">
        <v>1</v>
      </c>
      <c r="P5">
        <v>25</v>
      </c>
      <c r="Q5">
        <v>1</v>
      </c>
      <c r="R5">
        <v>18</v>
      </c>
      <c r="S5">
        <v>13</v>
      </c>
      <c r="T5">
        <v>10</v>
      </c>
      <c r="U5">
        <v>24</v>
      </c>
      <c r="V5">
        <v>8</v>
      </c>
      <c r="W5">
        <v>1</v>
      </c>
      <c r="X5">
        <v>11</v>
      </c>
      <c r="Y5">
        <v>4</v>
      </c>
      <c r="Z5">
        <v>17</v>
      </c>
      <c r="AA5">
        <v>6</v>
      </c>
      <c r="AB5">
        <v>4</v>
      </c>
      <c r="AC5">
        <v>10</v>
      </c>
      <c r="AD5">
        <v>3</v>
      </c>
      <c r="AE5">
        <v>3</v>
      </c>
      <c r="AF5">
        <v>9</v>
      </c>
      <c r="AG5">
        <v>9</v>
      </c>
      <c r="AH5">
        <v>1</v>
      </c>
      <c r="AI5">
        <v>4</v>
      </c>
      <c r="AJ5">
        <v>4</v>
      </c>
      <c r="AK5">
        <v>1</v>
      </c>
      <c r="AL5">
        <v>21</v>
      </c>
      <c r="AM5">
        <v>18</v>
      </c>
      <c r="AN5">
        <v>15</v>
      </c>
      <c r="AO5">
        <v>7</v>
      </c>
      <c r="AP5">
        <v>9</v>
      </c>
      <c r="AQ5">
        <v>11</v>
      </c>
      <c r="AR5">
        <v>2</v>
      </c>
      <c r="AS5">
        <v>15</v>
      </c>
      <c r="AU5">
        <v>9</v>
      </c>
      <c r="AV5">
        <v>4</v>
      </c>
      <c r="AW5">
        <v>19</v>
      </c>
      <c r="AY5">
        <v>6</v>
      </c>
      <c r="AZ5">
        <v>13</v>
      </c>
      <c r="BA5">
        <v>11</v>
      </c>
      <c r="BB5">
        <v>17</v>
      </c>
      <c r="BC5">
        <v>22</v>
      </c>
      <c r="BD5">
        <v>7</v>
      </c>
      <c r="BE5">
        <v>3</v>
      </c>
      <c r="BF5">
        <v>1</v>
      </c>
      <c r="BG5">
        <v>24</v>
      </c>
      <c r="BH5">
        <v>22</v>
      </c>
      <c r="BI5">
        <v>15</v>
      </c>
      <c r="BJ5">
        <v>17</v>
      </c>
      <c r="BK5">
        <v>4</v>
      </c>
      <c r="BL5">
        <v>2</v>
      </c>
      <c r="BM5">
        <v>24</v>
      </c>
      <c r="BN5">
        <v>9</v>
      </c>
      <c r="BO5">
        <v>14</v>
      </c>
      <c r="BP5">
        <v>6</v>
      </c>
      <c r="BQ5">
        <v>3</v>
      </c>
      <c r="BR5">
        <v>10</v>
      </c>
      <c r="BS5">
        <v>9</v>
      </c>
      <c r="BT5">
        <v>8</v>
      </c>
      <c r="BU5">
        <v>15</v>
      </c>
      <c r="BV5">
        <v>6</v>
      </c>
      <c r="BW5">
        <v>1</v>
      </c>
      <c r="BX5">
        <v>4</v>
      </c>
      <c r="BY5">
        <v>4</v>
      </c>
      <c r="BZ5">
        <v>2</v>
      </c>
      <c r="CA5">
        <v>24</v>
      </c>
      <c r="CB5">
        <v>13</v>
      </c>
      <c r="CC5">
        <v>5</v>
      </c>
      <c r="CD5">
        <v>5</v>
      </c>
      <c r="CE5">
        <v>22</v>
      </c>
      <c r="CF5">
        <v>12</v>
      </c>
      <c r="CG5">
        <v>3</v>
      </c>
      <c r="CH5">
        <v>22</v>
      </c>
      <c r="CJ5">
        <v>25</v>
      </c>
      <c r="CK5">
        <v>3</v>
      </c>
      <c r="CL5">
        <v>2</v>
      </c>
      <c r="CN5">
        <v>13</v>
      </c>
      <c r="CO5">
        <v>16</v>
      </c>
      <c r="CP5">
        <v>9</v>
      </c>
      <c r="CQ5">
        <v>21</v>
      </c>
      <c r="CR5">
        <v>13</v>
      </c>
      <c r="CS5">
        <v>5</v>
      </c>
      <c r="CT5">
        <v>25</v>
      </c>
      <c r="CU5">
        <v>1</v>
      </c>
      <c r="CV5">
        <v>10</v>
      </c>
      <c r="CW5">
        <v>16</v>
      </c>
      <c r="CX5">
        <v>20</v>
      </c>
      <c r="CY5">
        <v>17</v>
      </c>
      <c r="CZ5">
        <v>4</v>
      </c>
      <c r="DA5">
        <v>2</v>
      </c>
      <c r="DB5">
        <v>6</v>
      </c>
      <c r="DC5">
        <v>3</v>
      </c>
      <c r="DD5">
        <v>15</v>
      </c>
      <c r="DE5">
        <v>16</v>
      </c>
      <c r="DF5">
        <v>4</v>
      </c>
      <c r="DG5">
        <v>10</v>
      </c>
      <c r="DH5">
        <v>2</v>
      </c>
      <c r="DI5">
        <v>18</v>
      </c>
      <c r="DJ5">
        <v>9</v>
      </c>
      <c r="DK5">
        <v>13</v>
      </c>
      <c r="DL5">
        <v>5</v>
      </c>
      <c r="DM5">
        <v>13</v>
      </c>
      <c r="DN5">
        <v>1</v>
      </c>
      <c r="DO5">
        <v>3</v>
      </c>
      <c r="DP5">
        <v>5</v>
      </c>
      <c r="DQ5">
        <v>7</v>
      </c>
      <c r="DR5">
        <v>3</v>
      </c>
      <c r="DS5">
        <v>7</v>
      </c>
      <c r="DT5">
        <v>12</v>
      </c>
      <c r="DU5">
        <v>17</v>
      </c>
      <c r="DV5">
        <v>5</v>
      </c>
      <c r="DW5">
        <v>13</v>
      </c>
      <c r="DY5">
        <v>22</v>
      </c>
      <c r="DZ5">
        <v>23</v>
      </c>
      <c r="EA5">
        <v>4</v>
      </c>
      <c r="EC5">
        <v>21</v>
      </c>
      <c r="ED5">
        <v>7</v>
      </c>
      <c r="EE5">
        <v>9</v>
      </c>
      <c r="EF5">
        <v>15</v>
      </c>
      <c r="EG5">
        <v>5</v>
      </c>
      <c r="EH5">
        <v>6</v>
      </c>
      <c r="EI5">
        <v>16</v>
      </c>
      <c r="EJ5">
        <v>8</v>
      </c>
      <c r="EK5">
        <v>1</v>
      </c>
      <c r="EL5">
        <v>11</v>
      </c>
      <c r="EM5">
        <v>3</v>
      </c>
      <c r="EN5">
        <v>23</v>
      </c>
      <c r="EO5">
        <v>17</v>
      </c>
      <c r="EP5">
        <v>5</v>
      </c>
      <c r="EQ5">
        <v>4</v>
      </c>
      <c r="ER5">
        <v>10</v>
      </c>
      <c r="ES5">
        <v>9</v>
      </c>
      <c r="ET5">
        <v>10</v>
      </c>
      <c r="EU5">
        <v>2</v>
      </c>
      <c r="EV5">
        <v>12</v>
      </c>
      <c r="EW5">
        <v>5</v>
      </c>
      <c r="EX5">
        <v>13</v>
      </c>
      <c r="EY5">
        <v>10</v>
      </c>
      <c r="EZ5">
        <v>5</v>
      </c>
      <c r="FA5">
        <v>8</v>
      </c>
      <c r="FB5">
        <v>6</v>
      </c>
      <c r="FC5">
        <v>1</v>
      </c>
      <c r="FD5">
        <v>2</v>
      </c>
      <c r="FE5">
        <v>13</v>
      </c>
      <c r="FF5">
        <v>13</v>
      </c>
      <c r="FG5">
        <v>3</v>
      </c>
      <c r="FH5">
        <v>20</v>
      </c>
      <c r="FI5">
        <v>6</v>
      </c>
      <c r="FJ5">
        <v>2</v>
      </c>
      <c r="FK5">
        <v>1</v>
      </c>
      <c r="FL5">
        <v>14</v>
      </c>
      <c r="FN5">
        <v>12</v>
      </c>
      <c r="FO5">
        <v>12</v>
      </c>
      <c r="FP5">
        <v>5</v>
      </c>
      <c r="FR5">
        <v>20</v>
      </c>
      <c r="FS5">
        <v>10</v>
      </c>
      <c r="FT5">
        <v>14</v>
      </c>
      <c r="FU5">
        <v>13</v>
      </c>
      <c r="FV5">
        <v>23</v>
      </c>
      <c r="FW5">
        <v>1</v>
      </c>
      <c r="FX5">
        <v>19</v>
      </c>
      <c r="FY5">
        <v>2</v>
      </c>
      <c r="FZ5">
        <v>5</v>
      </c>
      <c r="GA5">
        <v>14</v>
      </c>
      <c r="GB5">
        <v>9</v>
      </c>
      <c r="GC5">
        <v>16</v>
      </c>
      <c r="GD5">
        <v>6</v>
      </c>
      <c r="GE5">
        <v>10</v>
      </c>
      <c r="GF5">
        <v>4</v>
      </c>
      <c r="GG5">
        <v>2</v>
      </c>
      <c r="GH5">
        <v>15</v>
      </c>
      <c r="GI5">
        <v>13</v>
      </c>
      <c r="GJ5">
        <v>2</v>
      </c>
      <c r="GK5">
        <v>11</v>
      </c>
      <c r="GL5">
        <v>2</v>
      </c>
      <c r="GM5">
        <v>10</v>
      </c>
      <c r="GN5">
        <v>9</v>
      </c>
      <c r="GO5">
        <v>15</v>
      </c>
      <c r="GP5">
        <v>1</v>
      </c>
      <c r="GQ5">
        <v>11</v>
      </c>
      <c r="GR5">
        <v>10</v>
      </c>
      <c r="GS5">
        <v>3</v>
      </c>
      <c r="GT5">
        <v>25</v>
      </c>
      <c r="GU5">
        <v>15</v>
      </c>
      <c r="GV5">
        <v>5</v>
      </c>
      <c r="GW5">
        <v>6</v>
      </c>
      <c r="GX5">
        <v>4</v>
      </c>
      <c r="GY5">
        <f>IF('Tablas auxiliares'!$C$7=1,AVERAGE('2019 FINAL'!B5,'2019 FINAL'!AQ5,'2019 FINAL'!CF5,'2019 FINAL'!DU5,'2019 FINAL'!FJ5)+B5/10000,(-1)*(SUM(VLOOKUP(B5,'Tablas auxiliares'!$BG$1:$BH$28,2,FALSE),VLOOKUP(AQ5,'Tablas auxiliares'!$BG$1:$BH$28,2,FALSE),VLOOKUP(CF5,'Tablas auxiliares'!$BG$1:$BH$28,2,FALSE),VLOOKUP(DU5,'Tablas auxiliares'!$BG$1:$BH$28,2,FALSE),VLOOKUP(FJ5,'Tablas auxiliares'!$BG$1:$BH$28,2,FALSE))-B5/100000000))</f>
        <v>-20.562902566126251</v>
      </c>
      <c r="GZ5">
        <f>IF('Tablas auxiliares'!$C$7=1,AVERAGE('2019 FINAL'!C5,'2019 FINAL'!AR5,'2019 FINAL'!CG5,'2019 FINAL'!DV5,'2019 FINAL'!FK5)+C5/10000,(-1)*(SUM(VLOOKUP(C5,'Tablas auxiliares'!$BG$1:$BH$28,2,FALSE),VLOOKUP(AR5,'Tablas auxiliares'!$BG$1:$BH$28,2,FALSE),VLOOKUP(CG5,'Tablas auxiliares'!$BG$1:$BH$28,2,FALSE),VLOOKUP(DV5,'Tablas auxiliares'!$BG$1:$BH$28,2,FALSE),VLOOKUP(FK5,'Tablas auxiliares'!$BG$1:$BH$28,2,FALSE))-C5/100000000))</f>
        <v>-42.528148866381969</v>
      </c>
      <c r="HA5">
        <f>IF('Tablas auxiliares'!$C$7=1,AVERAGE('2019 FINAL'!D5,'2019 FINAL'!AS5,'2019 FINAL'!CH5,'2019 FINAL'!DW5,'2019 FINAL'!FL5)+D5/10000,(-1)*(SUM(VLOOKUP(D5,'Tablas auxiliares'!$BG$1:$BH$28,2,FALSE),VLOOKUP(AS5,'Tablas auxiliares'!$BG$1:$BH$28,2,FALSE),VLOOKUP(CH5,'Tablas auxiliares'!$BG$1:$BH$28,2,FALSE),VLOOKUP(DW5,'Tablas auxiliares'!$BG$1:$BH$28,2,FALSE),VLOOKUP(FL5,'Tablas auxiliares'!$BG$1:$BH$28,2,FALSE))-D5/100000000))</f>
        <v>-3.696353048247158</v>
      </c>
      <c r="HC5">
        <f>IF('Tablas auxiliares'!$C$7=1,AVERAGE('2019 FINAL'!F5,'2019 FINAL'!AU5,'2019 FINAL'!CJ5,'2019 FINAL'!DY5,'2019 FINAL'!FN5)+F5/10000,(-1)*(SUM(VLOOKUP(F5,'Tablas auxiliares'!$BG$1:$BH$28,2,FALSE),VLOOKUP(AU5,'Tablas auxiliares'!$BG$1:$BH$28,2,FALSE),VLOOKUP(CJ5,'Tablas auxiliares'!$BG$1:$BH$28,2,FALSE),VLOOKUP(DY5,'Tablas auxiliares'!$BG$1:$BH$28,2,FALSE),VLOOKUP(FN5,'Tablas auxiliares'!$BG$1:$BH$28,2,FALSE))-F5/100000000))</f>
        <v>-10.068326624113897</v>
      </c>
      <c r="HD5">
        <f>IF('Tablas auxiliares'!$C$7=1,AVERAGE('2019 FINAL'!G5,'2019 FINAL'!AV5,'2019 FINAL'!CK5,'2019 FINAL'!DZ5,'2019 FINAL'!FO5)+G5/10000,(-1)*(SUM(VLOOKUP(G5,'Tablas auxiliares'!$BG$1:$BH$28,2,FALSE),VLOOKUP(AV5,'Tablas auxiliares'!$BG$1:$BH$28,2,FALSE),VLOOKUP(CK5,'Tablas auxiliares'!$BG$1:$BH$28,2,FALSE),VLOOKUP(DZ5,'Tablas auxiliares'!$BG$1:$BH$28,2,FALSE),VLOOKUP(FO5,'Tablas auxiliares'!$BG$1:$BH$28,2,FALSE))-G5/100000000))</f>
        <v>-16.985091857949087</v>
      </c>
      <c r="HE5">
        <f>IF('Tablas auxiliares'!$C$7=1,AVERAGE('2019 FINAL'!H5,'2019 FINAL'!AW5,'2019 FINAL'!CL5,'2019 FINAL'!EA5,'2019 FINAL'!FP5)+H5/10000,(-1)*(SUM(VLOOKUP(H5,'Tablas auxiliares'!$BG$1:$BH$28,2,FALSE),VLOOKUP(AW5,'Tablas auxiliares'!$BG$1:$BH$28,2,FALSE),VLOOKUP(CL5,'Tablas auxiliares'!$BG$1:$BH$28,2,FALSE),VLOOKUP(EA5,'Tablas auxiliares'!$BG$1:$BH$28,2,FALSE),VLOOKUP(FP5,'Tablas auxiliares'!$BG$1:$BH$28,2,FALSE))-H5/100000000))</f>
        <v>-25.338903768528521</v>
      </c>
      <c r="HF5" t="e">
        <f>IF('Tablas auxiliares'!$C$7=1,AVERAGE('2019 FINAL'!I5,'2019 FINAL'!AX5,'2019 FINAL'!CM5,'2019 FINAL'!EB5,'2019 FINAL'!FQ5)+I5/10000,(-1)*(SUM(VLOOKUP(I5,'Tablas auxiliares'!$BG$1:$BH$28,2,FALSE),VLOOKUP(AX5,'Tablas auxiliares'!$BG$1:$BH$28,2,FALSE),VLOOKUP(CM5,'Tablas auxiliares'!$BG$1:$BH$28,2,FALSE),VLOOKUP(EB5,'Tablas auxiliares'!$BG$1:$BH$28,2,FALSE),VLOOKUP(FQ5,'Tablas auxiliares'!$BG$1:$BH$28,2,FALSE))-I5/100000000))</f>
        <v>#N/A</v>
      </c>
      <c r="HG5">
        <f>IF('Tablas auxiliares'!$C$7=1,AVERAGE('2019 FINAL'!J5,'2019 FINAL'!AY5,'2019 FINAL'!CN5,'2019 FINAL'!EC5,'2019 FINAL'!FR5)+J5/10000,(-1)*(SUM(VLOOKUP(J5,'Tablas auxiliares'!$BG$1:$BH$28,2,FALSE),VLOOKUP(AY5,'Tablas auxiliares'!$BG$1:$BH$28,2,FALSE),VLOOKUP(CN5,'Tablas auxiliares'!$BG$1:$BH$28,2,FALSE),VLOOKUP(EC5,'Tablas auxiliares'!$BG$1:$BH$28,2,FALSE),VLOOKUP(FR5,'Tablas auxiliares'!$BG$1:$BH$28,2,FALSE))-J5/100000000))</f>
        <v>-7.3007526976465202</v>
      </c>
      <c r="HH5">
        <f>IF('Tablas auxiliares'!$C$7=1,AVERAGE('2019 FINAL'!K5,'2019 FINAL'!AZ5,'2019 FINAL'!CO5,'2019 FINAL'!ED5,'2019 FINAL'!FS5)+K5/10000,(-1)*(SUM(VLOOKUP(K5,'Tablas auxiliares'!$BG$1:$BH$28,2,FALSE),VLOOKUP(AZ5,'Tablas auxiliares'!$BG$1:$BH$28,2,FALSE),VLOOKUP(CO5,'Tablas auxiliares'!$BG$1:$BH$28,2,FALSE),VLOOKUP(ED5,'Tablas auxiliares'!$BG$1:$BH$28,2,FALSE),VLOOKUP(FS5,'Tablas auxiliares'!$BG$1:$BH$28,2,FALSE))-K5/100000000))</f>
        <v>-8.7691386152214861</v>
      </c>
      <c r="HI5">
        <f>IF('Tablas auxiliares'!$C$7=1,AVERAGE('2019 FINAL'!L5,'2019 FINAL'!BA5,'2019 FINAL'!CP5,'2019 FINAL'!EE5,'2019 FINAL'!FT5)+L5/10000,(-1)*(SUM(VLOOKUP(L5,'Tablas auxiliares'!$BG$1:$BH$28,2,FALSE),VLOOKUP(BA5,'Tablas auxiliares'!$BG$1:$BH$28,2,FALSE),VLOOKUP(CP5,'Tablas auxiliares'!$BG$1:$BH$28,2,FALSE),VLOOKUP(EE5,'Tablas auxiliares'!$BG$1:$BH$28,2,FALSE),VLOOKUP(FT5,'Tablas auxiliares'!$BG$1:$BH$28,2,FALSE))-L5/100000000))</f>
        <v>-10.229316436949016</v>
      </c>
      <c r="HJ5">
        <f>IF('Tablas auxiliares'!$C$7=1,AVERAGE('2019 FINAL'!M5,'2019 FINAL'!BB5,'2019 FINAL'!CQ5,'2019 FINAL'!EF5,'2019 FINAL'!FU5)+M5/10000,(-1)*(SUM(VLOOKUP(M5,'Tablas auxiliares'!$BG$1:$BH$28,2,FALSE),VLOOKUP(BB5,'Tablas auxiliares'!$BG$1:$BH$28,2,FALSE),VLOOKUP(CQ5,'Tablas auxiliares'!$BG$1:$BH$28,2,FALSE),VLOOKUP(EF5,'Tablas auxiliares'!$BG$1:$BH$28,2,FALSE),VLOOKUP(FU5,'Tablas auxiliares'!$BG$1:$BH$28,2,FALSE))-M5/100000000))</f>
        <v>-3.3839468831874662</v>
      </c>
      <c r="HK5">
        <f>IF('Tablas auxiliares'!$C$7=1,AVERAGE('2019 FINAL'!N5,'2019 FINAL'!BC5,'2019 FINAL'!CR5,'2019 FINAL'!EG5,'2019 FINAL'!FV5)+N5/10000,(-1)*(SUM(VLOOKUP(N5,'Tablas auxiliares'!$BG$1:$BH$28,2,FALSE),VLOOKUP(BC5,'Tablas auxiliares'!$BG$1:$BH$28,2,FALSE),VLOOKUP(CR5,'Tablas auxiliares'!$BG$1:$BH$28,2,FALSE),VLOOKUP(EG5,'Tablas auxiliares'!$BG$1:$BH$28,2,FALSE),VLOOKUP(FV5,'Tablas auxiliares'!$BG$1:$BH$28,2,FALSE))-N5/100000000))</f>
        <v>-7.3968009117599607</v>
      </c>
      <c r="HL5">
        <f>IF('Tablas auxiliares'!$C$7=1,AVERAGE('2019 FINAL'!O5,'2019 FINAL'!BD5,'2019 FINAL'!CS5,'2019 FINAL'!EH5,'2019 FINAL'!FW5)+O5/10000,(-1)*(SUM(VLOOKUP(O5,'Tablas auxiliares'!$BG$1:$BH$28,2,FALSE),VLOOKUP(BD5,'Tablas auxiliares'!$BG$1:$BH$28,2,FALSE),VLOOKUP(CS5,'Tablas auxiliares'!$BG$1:$BH$28,2,FALSE),VLOOKUP(EH5,'Tablas auxiliares'!$BG$1:$BH$28,2,FALSE),VLOOKUP(FW5,'Tablas auxiliares'!$BG$1:$BH$28,2,FALSE))-O5/100000000))</f>
        <v>-38.090717657368572</v>
      </c>
      <c r="HM5">
        <f>IF('Tablas auxiliares'!$C$7=1,AVERAGE('2019 FINAL'!P5,'2019 FINAL'!BE5,'2019 FINAL'!CT5,'2019 FINAL'!EI5,'2019 FINAL'!FX5)+P5/10000,(-1)*(SUM(VLOOKUP(P5,'Tablas auxiliares'!$BG$1:$BH$28,2,FALSE),VLOOKUP(BE5,'Tablas auxiliares'!$BG$1:$BH$28,2,FALSE),VLOOKUP(CT5,'Tablas auxiliares'!$BG$1:$BH$28,2,FALSE),VLOOKUP(EI5,'Tablas auxiliares'!$BG$1:$BH$28,2,FALSE),VLOOKUP(FX5,'Tablas auxiliares'!$BG$1:$BH$28,2,FALSE))-P5/100000000))</f>
        <v>-9.5441071449568149</v>
      </c>
      <c r="HN5">
        <f>IF('Tablas auxiliares'!$C$7=1,AVERAGE('2019 FINAL'!Q5,'2019 FINAL'!BF5,'2019 FINAL'!CU5,'2019 FINAL'!EJ5,'2019 FINAL'!FY5)+Q5/10000,(-1)*(SUM(VLOOKUP(Q5,'Tablas auxiliares'!$BG$1:$BH$28,2,FALSE),VLOOKUP(BF5,'Tablas auxiliares'!$BG$1:$BH$28,2,FALSE),VLOOKUP(CU5,'Tablas auxiliares'!$BG$1:$BH$28,2,FALSE),VLOOKUP(EJ5,'Tablas auxiliares'!$BG$1:$BH$28,2,FALSE),VLOOKUP(FY5,'Tablas auxiliares'!$BG$1:$BH$28,2,FALSE))-Q5/100000000))</f>
        <v>-49.097236732918233</v>
      </c>
      <c r="HO5">
        <f>IF('Tablas auxiliares'!$C$7=1,AVERAGE('2019 FINAL'!R5,'2019 FINAL'!BG5,'2019 FINAL'!CV5,'2019 FINAL'!EK5,'2019 FINAL'!FZ5)+R5/10000,(-1)*(SUM(VLOOKUP(R5,'Tablas auxiliares'!$BG$1:$BH$28,2,FALSE),VLOOKUP(BG5,'Tablas auxiliares'!$BG$1:$BH$28,2,FALSE),VLOOKUP(CV5,'Tablas auxiliares'!$BG$1:$BH$28,2,FALSE),VLOOKUP(EK5,'Tablas auxiliares'!$BG$1:$BH$28,2,FALSE),VLOOKUP(FZ5,'Tablas auxiliares'!$BG$1:$BH$28,2,FALSE))-R5/100000000))</f>
        <v>-20.408891327801225</v>
      </c>
      <c r="HP5">
        <f>IF('Tablas auxiliares'!$C$7=1,AVERAGE('2019 FINAL'!S5,'2019 FINAL'!BH5,'2019 FINAL'!CW5,'2019 FINAL'!EL5,'2019 FINAL'!GA5)+S5/10000,(-1)*(SUM(VLOOKUP(S5,'Tablas auxiliares'!$BG$1:$BH$28,2,FALSE),VLOOKUP(BH5,'Tablas auxiliares'!$BG$1:$BH$28,2,FALSE),VLOOKUP(CW5,'Tablas auxiliares'!$BG$1:$BH$28,2,FALSE),VLOOKUP(EL5,'Tablas auxiliares'!$BG$1:$BH$28,2,FALSE),VLOOKUP(GA5,'Tablas auxiliares'!$BG$1:$BH$28,2,FALSE))-S5/100000000))</f>
        <v>-4.9533805092127388</v>
      </c>
      <c r="HQ5">
        <f>IF('Tablas auxiliares'!$C$7=1,AVERAGE('2019 FINAL'!T5,'2019 FINAL'!BI5,'2019 FINAL'!CX5,'2019 FINAL'!EM5,'2019 FINAL'!GB5)+T5/10000,(-1)*(SUM(VLOOKUP(T5,'Tablas auxiliares'!$BG$1:$BH$28,2,FALSE),VLOOKUP(BI5,'Tablas auxiliares'!$BG$1:$BH$28,2,FALSE),VLOOKUP(CX5,'Tablas auxiliares'!$BG$1:$BH$28,2,FALSE),VLOOKUP(EM5,'Tablas auxiliares'!$BG$1:$BH$28,2,FALSE),VLOOKUP(GB5,'Tablas auxiliares'!$BG$1:$BH$28,2,FALSE))-T5/100000000))</f>
        <v>-14.165269788712381</v>
      </c>
      <c r="HR5">
        <f>IF('Tablas auxiliares'!$C$7=1,AVERAGE('2019 FINAL'!U5,'2019 FINAL'!BJ5,'2019 FINAL'!CY5,'2019 FINAL'!EN5,'2019 FINAL'!GC5)+U5/10000,(-1)*(SUM(VLOOKUP(U5,'Tablas auxiliares'!$BG$1:$BH$28,2,FALSE),VLOOKUP(BJ5,'Tablas auxiliares'!$BG$1:$BH$28,2,FALSE),VLOOKUP(CY5,'Tablas auxiliares'!$BG$1:$BH$28,2,FALSE),VLOOKUP(EN5,'Tablas auxiliares'!$BG$1:$BH$28,2,FALSE),VLOOKUP(GC5,'Tablas auxiliares'!$BG$1:$BH$28,2,FALSE))-U5/100000000))</f>
        <v>-2.1775659359755926</v>
      </c>
      <c r="HS5">
        <f>IF('Tablas auxiliares'!$C$7=1,AVERAGE('2019 FINAL'!V5,'2019 FINAL'!BK5,'2019 FINAL'!CZ5,'2019 FINAL'!EO5,'2019 FINAL'!GD5)+V5/10000,(-1)*(SUM(VLOOKUP(V5,'Tablas auxiliares'!$BG$1:$BH$28,2,FALSE),VLOOKUP(BK5,'Tablas auxiliares'!$BG$1:$BH$28,2,FALSE),VLOOKUP(CZ5,'Tablas auxiliares'!$BG$1:$BH$28,2,FALSE),VLOOKUP(EO5,'Tablas auxiliares'!$BG$1:$BH$28,2,FALSE),VLOOKUP(GD5,'Tablas auxiliares'!$BG$1:$BH$28,2,FALSE))-V5/100000000))</f>
        <v>-21.961248539771173</v>
      </c>
      <c r="HT5">
        <f>IF('Tablas auxiliares'!$C$7=1,AVERAGE('2019 FINAL'!W5,'2019 FINAL'!BL5,'2019 FINAL'!DA5,'2019 FINAL'!EP5,'2019 FINAL'!GE5)+W5/10000,(-1)*(SUM(VLOOKUP(W5,'Tablas auxiliares'!$BG$1:$BH$28,2,FALSE),VLOOKUP(BL5,'Tablas auxiliares'!$BG$1:$BH$28,2,FALSE),VLOOKUP(DA5,'Tablas auxiliares'!$BG$1:$BH$28,2,FALSE),VLOOKUP(EP5,'Tablas auxiliares'!$BG$1:$BH$28,2,FALSE),VLOOKUP(GE5,'Tablas auxiliares'!$BG$1:$BH$28,2,FALSE))-W5/100000000))</f>
        <v>-39.629405840165077</v>
      </c>
      <c r="HU5">
        <f>IF('Tablas auxiliares'!$C$7=1,AVERAGE('2019 FINAL'!X5,'2019 FINAL'!BM5,'2019 FINAL'!DB5,'2019 FINAL'!EQ5,'2019 FINAL'!GF5)+X5/10000,(-1)*(SUM(VLOOKUP(X5,'Tablas auxiliares'!$BG$1:$BH$28,2,FALSE),VLOOKUP(BM5,'Tablas auxiliares'!$BG$1:$BH$28,2,FALSE),VLOOKUP(DB5,'Tablas auxiliares'!$BG$1:$BH$28,2,FALSE),VLOOKUP(EQ5,'Tablas auxiliares'!$BG$1:$BH$28,2,FALSE),VLOOKUP(GF5,'Tablas auxiliares'!$BG$1:$BH$28,2,FALSE))-X5/100000000))</f>
        <v>-20.160141017730592</v>
      </c>
      <c r="HV5">
        <f>IF('Tablas auxiliares'!$C$7=1,AVERAGE('2019 FINAL'!Y5,'2019 FINAL'!BN5,'2019 FINAL'!DC5,'2019 FINAL'!ER5,'2019 FINAL'!GG5)+Y5/10000,(-1)*(SUM(VLOOKUP(Y5,'Tablas auxiliares'!$BG$1:$BH$28,2,FALSE),VLOOKUP(BN5,'Tablas auxiliares'!$BG$1:$BH$28,2,FALSE),VLOOKUP(DC5,'Tablas auxiliares'!$BG$1:$BH$28,2,FALSE),VLOOKUP(ER5,'Tablas auxiliares'!$BG$1:$BH$28,2,FALSE),VLOOKUP(GG5,'Tablas auxiliares'!$BG$1:$BH$28,2,FALSE))-Y5/100000000))</f>
        <v>-29.711083897095104</v>
      </c>
      <c r="HW5">
        <f>IF('Tablas auxiliares'!$C$7=1,AVERAGE('2019 FINAL'!Z5,'2019 FINAL'!BO5,'2019 FINAL'!DD5,'2019 FINAL'!ES5,'2019 FINAL'!GH5)+Z5/10000,(-1)*(SUM(VLOOKUP(Z5,'Tablas auxiliares'!$BG$1:$BH$28,2,FALSE),VLOOKUP(BO5,'Tablas auxiliares'!$BG$1:$BH$28,2,FALSE),VLOOKUP(DD5,'Tablas auxiliares'!$BG$1:$BH$28,2,FALSE),VLOOKUP(ES5,'Tablas auxiliares'!$BG$1:$BH$28,2,FALSE),VLOOKUP(GH5,'Tablas auxiliares'!$BG$1:$BH$28,2,FALSE))-Z5/100000000))</f>
        <v>-5.8923367772474622</v>
      </c>
      <c r="HX5">
        <f>IF('Tablas auxiliares'!$C$7=1,AVERAGE('2019 FINAL'!AA5,'2019 FINAL'!BP5,'2019 FINAL'!DE5,'2019 FINAL'!ET5,'2019 FINAL'!GI5)+AA5/10000,(-1)*(SUM(VLOOKUP(AA5,'Tablas auxiliares'!$BG$1:$BH$28,2,FALSE),VLOOKUP(BP5,'Tablas auxiliares'!$BG$1:$BH$28,2,FALSE),VLOOKUP(DE5,'Tablas auxiliares'!$BG$1:$BH$28,2,FALSE),VLOOKUP(ET5,'Tablas auxiliares'!$BG$1:$BH$28,2,FALSE),VLOOKUP(GI5,'Tablas auxiliares'!$BG$1:$BH$28,2,FALSE))-AA5/100000000))</f>
        <v>-13.373716345398007</v>
      </c>
      <c r="HY5">
        <f>IF('Tablas auxiliares'!$C$7=1,AVERAGE('2019 FINAL'!AB5,'2019 FINAL'!BQ5,'2019 FINAL'!DF5,'2019 FINAL'!EU5,'2019 FINAL'!GJ5)+AB5/10000,(-1)*(SUM(VLOOKUP(AB5,'Tablas auxiliares'!$BG$1:$BH$28,2,FALSE),VLOOKUP(BQ5,'Tablas auxiliares'!$BG$1:$BH$28,2,FALSE),VLOOKUP(DF5,'Tablas auxiliares'!$BG$1:$BH$28,2,FALSE),VLOOKUP(EU5,'Tablas auxiliares'!$BG$1:$BH$28,2,FALSE),VLOOKUP(GJ5,'Tablas auxiliares'!$BG$1:$BH$28,2,FALSE))-AB5/100000000))</f>
        <v>-41.625966613977852</v>
      </c>
      <c r="HZ5">
        <f>IF('Tablas auxiliares'!$C$7=1,AVERAGE('2019 FINAL'!AC5,'2019 FINAL'!BR5,'2019 FINAL'!DG5,'2019 FINAL'!EV5,'2019 FINAL'!GK5)+AC5/10000,(-1)*(SUM(VLOOKUP(AC5,'Tablas auxiliares'!$BG$1:$BH$28,2,FALSE),VLOOKUP(BR5,'Tablas auxiliares'!$BG$1:$BH$28,2,FALSE),VLOOKUP(DG5,'Tablas auxiliares'!$BG$1:$BH$28,2,FALSE),VLOOKUP(EV5,'Tablas auxiliares'!$BG$1:$BH$28,2,FALSE),VLOOKUP(GK5,'Tablas auxiliares'!$BG$1:$BH$28,2,FALSE))-AC5/100000000))</f>
        <v>-9.7902374946974735</v>
      </c>
      <c r="IA5">
        <f>IF('Tablas auxiliares'!$C$7=1,AVERAGE('2019 FINAL'!AD5,'2019 FINAL'!BS5,'2019 FINAL'!DH5,'2019 FINAL'!EW5,'2019 FINAL'!GL5)+AD5/10000,(-1)*(SUM(VLOOKUP(AD5,'Tablas auxiliares'!$BG$1:$BH$28,2,FALSE),VLOOKUP(BS5,'Tablas auxiliares'!$BG$1:$BH$28,2,FALSE),VLOOKUP(DH5,'Tablas auxiliares'!$BG$1:$BH$28,2,FALSE),VLOOKUP(EW5,'Tablas auxiliares'!$BG$1:$BH$28,2,FALSE),VLOOKUP(GL5,'Tablas auxiliares'!$BG$1:$BH$28,2,FALSE))-AD5/100000000))</f>
        <v>-36.289895862734447</v>
      </c>
      <c r="IB5">
        <f>IF('Tablas auxiliares'!$C$7=1,AVERAGE('2019 FINAL'!AE5,'2019 FINAL'!BT5,'2019 FINAL'!DI5,'2019 FINAL'!EX5,'2019 FINAL'!GM5)+AE5/10000,(-1)*(SUM(VLOOKUP(AE5,'Tablas auxiliares'!$BG$1:$BH$28,2,FALSE),VLOOKUP(BT5,'Tablas auxiliares'!$BG$1:$BH$28,2,FALSE),VLOOKUP(DI5,'Tablas auxiliares'!$BG$1:$BH$28,2,FALSE),VLOOKUP(EX5,'Tablas auxiliares'!$BG$1:$BH$28,2,FALSE),VLOOKUP(GM5,'Tablas auxiliares'!$BG$1:$BH$28,2,FALSE))-AE5/100000000))</f>
        <v>-15.252553993598857</v>
      </c>
      <c r="IC5">
        <f>IF('Tablas auxiliares'!$C$7=1,AVERAGE('2019 FINAL'!AF5,'2019 FINAL'!BU5,'2019 FINAL'!DJ5,'2019 FINAL'!EY5,'2019 FINAL'!GN5)+AF5/10000,(-1)*(SUM(VLOOKUP(AF5,'Tablas auxiliares'!$BG$1:$BH$28,2,FALSE),VLOOKUP(BU5,'Tablas auxiliares'!$BG$1:$BH$28,2,FALSE),VLOOKUP(DJ5,'Tablas auxiliares'!$BG$1:$BH$28,2,FALSE),VLOOKUP(EY5,'Tablas auxiliares'!$BG$1:$BH$28,2,FALSE),VLOOKUP(GN5,'Tablas auxiliares'!$BG$1:$BH$28,2,FALSE))-AF5/100000000))</f>
        <v>-10.883396012621059</v>
      </c>
      <c r="ID5">
        <f>IF('Tablas auxiliares'!$C$7=1,AVERAGE('2019 FINAL'!AG5,'2019 FINAL'!BV5,'2019 FINAL'!DK5,'2019 FINAL'!EZ5,'2019 FINAL'!GO5)+AG5/10000,(-1)*(SUM(VLOOKUP(AG5,'Tablas auxiliares'!$BG$1:$BH$28,2,FALSE),VLOOKUP(BV5,'Tablas auxiliares'!$BG$1:$BH$28,2,FALSE),VLOOKUP(DK5,'Tablas auxiliares'!$BG$1:$BH$28,2,FALSE),VLOOKUP(EZ5,'Tablas auxiliares'!$BG$1:$BH$28,2,FALSE),VLOOKUP(GO5,'Tablas auxiliares'!$BG$1:$BH$28,2,FALSE))-AG5/100000000))</f>
        <v>-14.944221100521816</v>
      </c>
      <c r="IE5">
        <f>IF('Tablas auxiliares'!$C$7=1,AVERAGE('2019 FINAL'!AH5,'2019 FINAL'!BW5,'2019 FINAL'!DL5,'2019 FINAL'!FA5,'2019 FINAL'!GP5)+AH5/10000,(-1)*(SUM(VLOOKUP(AH5,'Tablas auxiliares'!$BG$1:$BH$28,2,FALSE),VLOOKUP(BW5,'Tablas auxiliares'!$BG$1:$BH$28,2,FALSE),VLOOKUP(DL5,'Tablas auxiliares'!$BG$1:$BH$28,2,FALSE),VLOOKUP(FA5,'Tablas auxiliares'!$BG$1:$BH$28,2,FALSE),VLOOKUP(GP5,'Tablas auxiliares'!$BG$1:$BH$28,2,FALSE))-AH5/100000000))</f>
        <v>-44.7857242497168</v>
      </c>
      <c r="IF5">
        <f>IF('Tablas auxiliares'!$C$7=1,AVERAGE('2019 FINAL'!AI5,'2019 FINAL'!BX5,'2019 FINAL'!DM5,'2019 FINAL'!FB5,'2019 FINAL'!GQ5)+AI5/10000,(-1)*(SUM(VLOOKUP(AI5,'Tablas auxiliares'!$BG$1:$BH$28,2,FALSE),VLOOKUP(BX5,'Tablas auxiliares'!$BG$1:$BH$28,2,FALSE),VLOOKUP(DM5,'Tablas auxiliares'!$BG$1:$BH$28,2,FALSE),VLOOKUP(FB5,'Tablas auxiliares'!$BG$1:$BH$28,2,FALSE),VLOOKUP(GQ5,'Tablas auxiliares'!$BG$1:$BH$28,2,FALSE))-AI5/100000000))</f>
        <v>-21.235736681500974</v>
      </c>
      <c r="IG5">
        <f>IF('Tablas auxiliares'!$C$7=1,AVERAGE('2019 FINAL'!AJ5,'2019 FINAL'!BY5,'2019 FINAL'!DN5,'2019 FINAL'!FC5,'2019 FINAL'!GR5)+AJ5/10000,(-1)*(SUM(VLOOKUP(AJ5,'Tablas auxiliares'!$BG$1:$BH$28,2,FALSE),VLOOKUP(BY5,'Tablas auxiliares'!$BG$1:$BH$28,2,FALSE),VLOOKUP(DN5,'Tablas auxiliares'!$BG$1:$BH$28,2,FALSE),VLOOKUP(FC5,'Tablas auxiliares'!$BG$1:$BH$28,2,FALSE),VLOOKUP(GR5,'Tablas auxiliares'!$BG$1:$BH$28,2,FALSE))-AJ5/100000000))</f>
        <v>-39.74300000019435</v>
      </c>
      <c r="IH5">
        <f>IF('Tablas auxiliares'!$C$7=1,AVERAGE('2019 FINAL'!AK5,'2019 FINAL'!BZ5,'2019 FINAL'!DO5,'2019 FINAL'!FD5,'2019 FINAL'!GS5)+AK5/10000,(-1)*(SUM(VLOOKUP(AK5,'Tablas auxiliares'!$BG$1:$BH$28,2,FALSE),VLOOKUP(BZ5,'Tablas auxiliares'!$BG$1:$BH$28,2,FALSE),VLOOKUP(DO5,'Tablas auxiliares'!$BG$1:$BH$28,2,FALSE),VLOOKUP(FD5,'Tablas auxiliares'!$BG$1:$BH$28,2,FALSE),VLOOKUP(GS5,'Tablas auxiliares'!$BG$1:$BH$28,2,FALSE))-AK5/100000000))</f>
        <v>-48.259693025737242</v>
      </c>
      <c r="II5">
        <f>IF('Tablas auxiliares'!$C$7=1,AVERAGE('2019 FINAL'!AL5,'2019 FINAL'!CA5,'2019 FINAL'!DP5,'2019 FINAL'!FE5,'2019 FINAL'!GT5)+AL5/10000,(-1)*(SUM(VLOOKUP(AL5,'Tablas auxiliares'!$BG$1:$BH$28,2,FALSE),VLOOKUP(CA5,'Tablas auxiliares'!$BG$1:$BH$28,2,FALSE),VLOOKUP(DP5,'Tablas auxiliares'!$BG$1:$BH$28,2,FALSE),VLOOKUP(FE5,'Tablas auxiliares'!$BG$1:$BH$28,2,FALSE),VLOOKUP(GT5,'Tablas auxiliares'!$BG$1:$BH$28,2,FALSE))-AL5/100000000))</f>
        <v>-7.3852162511165327</v>
      </c>
      <c r="IJ5">
        <f>IF('Tablas auxiliares'!$C$7=1,AVERAGE('2019 FINAL'!AM5,'2019 FINAL'!CB5,'2019 FINAL'!DQ5,'2019 FINAL'!FF5,'2019 FINAL'!GU5)+AM5/10000,(-1)*(SUM(VLOOKUP(AM5,'Tablas auxiliares'!$BG$1:$BH$28,2,FALSE),VLOOKUP(CB5,'Tablas auxiliares'!$BG$1:$BH$28,2,FALSE),VLOOKUP(DQ5,'Tablas auxiliares'!$BG$1:$BH$28,2,FALSE),VLOOKUP(FF5,'Tablas auxiliares'!$BG$1:$BH$28,2,FALSE),VLOOKUP(GU5,'Tablas auxiliares'!$BG$1:$BH$28,2,FALSE))-AM5/100000000))</f>
        <v>-7.6067176893651931</v>
      </c>
      <c r="IK5">
        <f>IF('Tablas auxiliares'!$C$7=1,AVERAGE('2019 FINAL'!AN5,'2019 FINAL'!CC5,'2019 FINAL'!DR5,'2019 FINAL'!FG5,'2019 FINAL'!GV5)+AN5/10000,(-1)*(SUM(VLOOKUP(AN5,'Tablas auxiliares'!$BG$1:$BH$28,2,FALSE),VLOOKUP(CC5,'Tablas auxiliares'!$BG$1:$BH$28,2,FALSE),VLOOKUP(DR5,'Tablas auxiliares'!$BG$1:$BH$28,2,FALSE),VLOOKUP(FG5,'Tablas auxiliares'!$BG$1:$BH$28,2,FALSE),VLOOKUP(GV5,'Tablas auxiliares'!$BG$1:$BH$28,2,FALSE))-AN5/100000000))</f>
        <v>-28.476046580270225</v>
      </c>
      <c r="IL5">
        <f>IF('Tablas auxiliares'!$C$7=1,AVERAGE('2019 FINAL'!AO5,'2019 FINAL'!CD5,'2019 FINAL'!DS5,'2019 FINAL'!FH5,'2019 FINAL'!GW5)+AO5/10000,(-1)*(SUM(VLOOKUP(AO5,'Tablas auxiliares'!$BG$1:$BH$28,2,FALSE),VLOOKUP(CD5,'Tablas auxiliares'!$BG$1:$BH$28,2,FALSE),VLOOKUP(DS5,'Tablas auxiliares'!$BG$1:$BH$28,2,FALSE),VLOOKUP(FH5,'Tablas auxiliares'!$BG$1:$BH$28,2,FALSE),VLOOKUP(GW5,'Tablas auxiliares'!$BG$1:$BH$28,2,FALSE))-AO5/100000000))</f>
        <v>-18.253168021560427</v>
      </c>
      <c r="IM5">
        <f>IF('Tablas auxiliares'!$C$7=1,AVERAGE('2019 FINAL'!AP5,'2019 FINAL'!CE5,'2019 FINAL'!DT5,'2019 FINAL'!FI5,'2019 FINAL'!GX5)+AP5/10000,(-1)*(SUM(VLOOKUP(AP5,'Tablas auxiliares'!$BG$1:$BH$28,2,FALSE),VLOOKUP(CE5,'Tablas auxiliares'!$BG$1:$BH$28,2,FALSE),VLOOKUP(DT5,'Tablas auxiliares'!$BG$1:$BH$28,2,FALSE),VLOOKUP(FI5,'Tablas auxiliares'!$BG$1:$BH$28,2,FALSE),VLOOKUP(GX5,'Tablas auxiliares'!$BG$1:$BH$28,2,FALSE))-AP5/100000000))</f>
        <v>-15.757982298522325</v>
      </c>
      <c r="IN5">
        <f>RANK(GY5,GY3:GY28,1)</f>
        <v>9</v>
      </c>
      <c r="IO5">
        <f t="shared" ref="IO5:KB5" si="14">RANK(GZ5,GZ3:GZ28,1)</f>
        <v>2</v>
      </c>
      <c r="IP5">
        <f t="shared" si="14"/>
        <v>18</v>
      </c>
      <c r="IR5">
        <f t="shared" si="14"/>
        <v>13</v>
      </c>
      <c r="IS5">
        <f t="shared" si="14"/>
        <v>9</v>
      </c>
      <c r="IT5">
        <f t="shared" si="14"/>
        <v>7</v>
      </c>
      <c r="IU5" s="118">
        <v>16</v>
      </c>
      <c r="IV5">
        <f t="shared" si="14"/>
        <v>15</v>
      </c>
      <c r="IW5">
        <f t="shared" si="14"/>
        <v>15</v>
      </c>
      <c r="IX5">
        <f t="shared" si="14"/>
        <v>11</v>
      </c>
      <c r="IY5">
        <f t="shared" si="14"/>
        <v>22</v>
      </c>
      <c r="IZ5">
        <f t="shared" si="14"/>
        <v>15</v>
      </c>
      <c r="JA5">
        <f t="shared" si="14"/>
        <v>2</v>
      </c>
      <c r="JB5">
        <f t="shared" si="14"/>
        <v>14</v>
      </c>
      <c r="JC5">
        <f t="shared" si="14"/>
        <v>2</v>
      </c>
      <c r="JD5">
        <f t="shared" si="14"/>
        <v>7</v>
      </c>
      <c r="JE5">
        <f t="shared" si="14"/>
        <v>18</v>
      </c>
      <c r="JF5">
        <f t="shared" si="14"/>
        <v>9</v>
      </c>
      <c r="JG5">
        <f t="shared" si="14"/>
        <v>24</v>
      </c>
      <c r="JH5">
        <f t="shared" si="14"/>
        <v>7</v>
      </c>
      <c r="JI5">
        <f t="shared" si="14"/>
        <v>2</v>
      </c>
      <c r="JJ5">
        <f t="shared" si="14"/>
        <v>6</v>
      </c>
      <c r="JK5">
        <f t="shared" si="14"/>
        <v>5</v>
      </c>
      <c r="JL5">
        <f t="shared" si="14"/>
        <v>16</v>
      </c>
      <c r="JM5">
        <f t="shared" si="14"/>
        <v>9</v>
      </c>
      <c r="JN5">
        <f t="shared" si="14"/>
        <v>2</v>
      </c>
      <c r="JO5">
        <f t="shared" si="14"/>
        <v>11</v>
      </c>
      <c r="JP5">
        <f t="shared" si="14"/>
        <v>2</v>
      </c>
      <c r="JQ5">
        <f t="shared" si="14"/>
        <v>7</v>
      </c>
      <c r="JR5">
        <f t="shared" si="14"/>
        <v>12</v>
      </c>
      <c r="JS5">
        <f t="shared" si="14"/>
        <v>9</v>
      </c>
      <c r="JT5">
        <f t="shared" si="14"/>
        <v>1</v>
      </c>
      <c r="JU5">
        <f t="shared" si="14"/>
        <v>4</v>
      </c>
      <c r="JV5">
        <f t="shared" si="14"/>
        <v>3</v>
      </c>
      <c r="JW5">
        <f t="shared" si="14"/>
        <v>1</v>
      </c>
      <c r="JX5">
        <f t="shared" si="14"/>
        <v>15</v>
      </c>
      <c r="JY5">
        <f t="shared" si="14"/>
        <v>15</v>
      </c>
      <c r="JZ5">
        <f t="shared" si="14"/>
        <v>4</v>
      </c>
      <c r="KA5">
        <f t="shared" si="14"/>
        <v>5</v>
      </c>
      <c r="KB5">
        <f t="shared" si="14"/>
        <v>7</v>
      </c>
      <c r="KC5">
        <f>VLOOKUP(IN5,'Tablas auxiliares'!$O$2:$Y$28,'Tablas auxiliares'!$C$4+1,FALSE)</f>
        <v>2</v>
      </c>
      <c r="KD5">
        <f>VLOOKUP(IO5,'Tablas auxiliares'!$O$2:$Y$28,'Tablas auxiliares'!$C$4+1,FALSE)</f>
        <v>10</v>
      </c>
      <c r="KE5">
        <f>VLOOKUP(IP5,'Tablas auxiliares'!$O$2:$Y$28,'Tablas auxiliares'!$C$4+1,FALSE)</f>
        <v>0</v>
      </c>
      <c r="KG5">
        <f>VLOOKUP(IR5,'Tablas auxiliares'!$O$2:$Y$28,'Tablas auxiliares'!$C$4+1,FALSE)</f>
        <v>0</v>
      </c>
      <c r="KH5">
        <f>VLOOKUP(IS5,'Tablas auxiliares'!$O$2:$Y$28,'Tablas auxiliares'!$C$4+1,FALSE)</f>
        <v>2</v>
      </c>
      <c r="KI5">
        <f>VLOOKUP(IT5,'Tablas auxiliares'!$O$2:$Y$28,'Tablas auxiliares'!$C$4+1,FALSE)</f>
        <v>4</v>
      </c>
      <c r="KJ5">
        <f>VLOOKUP(IU5,'Tablas auxiliares'!$O$2:$Y$28,'Tablas auxiliares'!$C$4+1,FALSE)</f>
        <v>0</v>
      </c>
      <c r="KK5">
        <f>VLOOKUP(IV5,'Tablas auxiliares'!$O$2:$Y$28,'Tablas auxiliares'!$C$4+1,FALSE)</f>
        <v>0</v>
      </c>
      <c r="KL5">
        <f>VLOOKUP(IW5,'Tablas auxiliares'!$O$2:$Y$28,'Tablas auxiliares'!$C$4+1,FALSE)</f>
        <v>0</v>
      </c>
      <c r="KM5">
        <f>VLOOKUP(IX5,'Tablas auxiliares'!$O$2:$Y$28,'Tablas auxiliares'!$C$4+1,FALSE)</f>
        <v>0</v>
      </c>
      <c r="KN5">
        <f>VLOOKUP(IY5,'Tablas auxiliares'!$O$2:$Y$28,'Tablas auxiliares'!$C$4+1,FALSE)</f>
        <v>0</v>
      </c>
      <c r="KO5">
        <f>VLOOKUP(IZ5,'Tablas auxiliares'!$O$2:$Y$28,'Tablas auxiliares'!$C$4+1,FALSE)</f>
        <v>0</v>
      </c>
      <c r="KP5">
        <f>VLOOKUP(JA5,'Tablas auxiliares'!$O$2:$Y$28,'Tablas auxiliares'!$C$4+1,FALSE)</f>
        <v>10</v>
      </c>
      <c r="KQ5">
        <f>VLOOKUP(JB5,'Tablas auxiliares'!$O$2:$Y$28,'Tablas auxiliares'!$C$4+1,FALSE)</f>
        <v>0</v>
      </c>
      <c r="KR5">
        <f>VLOOKUP(JC5,'Tablas auxiliares'!$O$2:$Y$28,'Tablas auxiliares'!$C$4+1,FALSE)</f>
        <v>10</v>
      </c>
      <c r="KS5">
        <f>VLOOKUP(JD5,'Tablas auxiliares'!$O$2:$Y$28,'Tablas auxiliares'!$C$4+1,FALSE)</f>
        <v>4</v>
      </c>
      <c r="KT5">
        <f>VLOOKUP(JE5,'Tablas auxiliares'!$O$2:$Y$28,'Tablas auxiliares'!$C$4+1,FALSE)</f>
        <v>0</v>
      </c>
      <c r="KU5">
        <f>VLOOKUP(JF5,'Tablas auxiliares'!$O$2:$Y$28,'Tablas auxiliares'!$C$4+1,FALSE)</f>
        <v>2</v>
      </c>
      <c r="KV5">
        <f>VLOOKUP(JG5,'Tablas auxiliares'!$O$2:$Y$28,'Tablas auxiliares'!$C$4+1,FALSE)</f>
        <v>0</v>
      </c>
      <c r="KW5">
        <f>VLOOKUP(JH5,'Tablas auxiliares'!$O$2:$Y$28,'Tablas auxiliares'!$C$4+1,FALSE)</f>
        <v>4</v>
      </c>
      <c r="KX5">
        <f>VLOOKUP(JI5,'Tablas auxiliares'!$O$2:$Y$28,'Tablas auxiliares'!$C$4+1,FALSE)</f>
        <v>10</v>
      </c>
      <c r="KY5">
        <f>VLOOKUP(JJ5,'Tablas auxiliares'!$O$2:$Y$28,'Tablas auxiliares'!$C$4+1,FALSE)</f>
        <v>5</v>
      </c>
      <c r="KZ5">
        <f>VLOOKUP(JK5,'Tablas auxiliares'!$O$2:$Y$28,'Tablas auxiliares'!$C$4+1,FALSE)</f>
        <v>6</v>
      </c>
      <c r="LA5">
        <f>VLOOKUP(JL5,'Tablas auxiliares'!$O$2:$Y$28,'Tablas auxiliares'!$C$4+1,FALSE)</f>
        <v>0</v>
      </c>
      <c r="LB5">
        <f>VLOOKUP(JM5,'Tablas auxiliares'!$O$2:$Y$28,'Tablas auxiliares'!$C$4+1,FALSE)</f>
        <v>2</v>
      </c>
      <c r="LC5">
        <f>VLOOKUP(JN5,'Tablas auxiliares'!$O$2:$Y$28,'Tablas auxiliares'!$C$4+1,FALSE)</f>
        <v>10</v>
      </c>
      <c r="LD5">
        <f>VLOOKUP(JO5,'Tablas auxiliares'!$O$2:$Y$28,'Tablas auxiliares'!$C$4+1,FALSE)</f>
        <v>0</v>
      </c>
      <c r="LE5">
        <f>VLOOKUP(JP5,'Tablas auxiliares'!$O$2:$Y$28,'Tablas auxiliares'!$C$4+1,FALSE)</f>
        <v>10</v>
      </c>
      <c r="LF5">
        <f>VLOOKUP(JQ5,'Tablas auxiliares'!$O$2:$Y$28,'Tablas auxiliares'!$C$4+1,FALSE)</f>
        <v>4</v>
      </c>
      <c r="LG5">
        <f>VLOOKUP(JR5,'Tablas auxiliares'!$O$2:$Y$28,'Tablas auxiliares'!$C$4+1,FALSE)</f>
        <v>0</v>
      </c>
      <c r="LH5">
        <f>VLOOKUP(JS5,'Tablas auxiliares'!$O$2:$Y$28,'Tablas auxiliares'!$C$4+1,FALSE)</f>
        <v>2</v>
      </c>
      <c r="LI5">
        <f>VLOOKUP(JT5,'Tablas auxiliares'!$O$2:$Y$28,'Tablas auxiliares'!$C$4+1,FALSE)</f>
        <v>12</v>
      </c>
      <c r="LJ5">
        <f>VLOOKUP(JU5,'Tablas auxiliares'!$O$2:$Y$28,'Tablas auxiliares'!$C$4+1,FALSE)</f>
        <v>7</v>
      </c>
      <c r="LK5">
        <f>VLOOKUP(JV5,'Tablas auxiliares'!$O$2:$Y$28,'Tablas auxiliares'!$C$4+1,FALSE)</f>
        <v>8</v>
      </c>
      <c r="LL5">
        <f>VLOOKUP(JW5,'Tablas auxiliares'!$O$2:$Y$28,'Tablas auxiliares'!$C$4+1,FALSE)</f>
        <v>12</v>
      </c>
      <c r="LM5">
        <f>VLOOKUP(JX5,'Tablas auxiliares'!$O$2:$Y$28,'Tablas auxiliares'!$C$4+1,FALSE)</f>
        <v>0</v>
      </c>
      <c r="LN5">
        <f>VLOOKUP(JY5,'Tablas auxiliares'!$O$2:$Y$28,'Tablas auxiliares'!$C$4+1,FALSE)</f>
        <v>0</v>
      </c>
      <c r="LO5">
        <f>VLOOKUP(JZ5,'Tablas auxiliares'!$O$2:$Y$28,'Tablas auxiliares'!$C$4+1,FALSE)</f>
        <v>7</v>
      </c>
      <c r="LP5">
        <f>VLOOKUP(KA5,'Tablas auxiliares'!$O$2:$Y$28,'Tablas auxiliares'!$C$4+1,FALSE)</f>
        <v>6</v>
      </c>
      <c r="LQ5">
        <f>VLOOKUP(KB5,'Tablas auxiliares'!$O$2:$Y$28,'Tablas auxiliares'!$C$4+1,FALSE)</f>
        <v>4</v>
      </c>
      <c r="LR5">
        <v>10</v>
      </c>
      <c r="LS5">
        <v>6</v>
      </c>
      <c r="LT5">
        <v>10</v>
      </c>
      <c r="LV5">
        <v>8</v>
      </c>
      <c r="LW5">
        <v>11</v>
      </c>
      <c r="LX5">
        <v>7</v>
      </c>
      <c r="LY5" s="118">
        <v>9</v>
      </c>
      <c r="LZ5">
        <v>3</v>
      </c>
      <c r="MA5">
        <v>9</v>
      </c>
      <c r="MB5">
        <v>14</v>
      </c>
      <c r="MC5">
        <v>9</v>
      </c>
      <c r="MD5">
        <v>9</v>
      </c>
      <c r="ME5">
        <v>6</v>
      </c>
      <c r="MF5">
        <v>9</v>
      </c>
      <c r="MG5">
        <v>5</v>
      </c>
      <c r="MH5">
        <v>5</v>
      </c>
      <c r="MI5">
        <v>16</v>
      </c>
      <c r="MJ5">
        <v>8</v>
      </c>
      <c r="MK5">
        <v>14</v>
      </c>
      <c r="ML5">
        <v>2</v>
      </c>
      <c r="MM5">
        <v>2</v>
      </c>
      <c r="MN5">
        <v>5</v>
      </c>
      <c r="MO5">
        <v>5</v>
      </c>
      <c r="MP5">
        <v>5</v>
      </c>
      <c r="MQ5">
        <v>10</v>
      </c>
      <c r="MR5">
        <v>13</v>
      </c>
      <c r="MS5">
        <v>8</v>
      </c>
      <c r="MT5">
        <v>11</v>
      </c>
      <c r="MU5">
        <v>15</v>
      </c>
      <c r="MV5">
        <v>7</v>
      </c>
      <c r="MW5">
        <v>9</v>
      </c>
      <c r="MX5">
        <v>5</v>
      </c>
      <c r="MY5">
        <v>7</v>
      </c>
      <c r="MZ5">
        <v>2</v>
      </c>
      <c r="NA5">
        <v>9</v>
      </c>
      <c r="NB5">
        <v>7</v>
      </c>
      <c r="NC5">
        <v>11</v>
      </c>
      <c r="ND5">
        <v>11</v>
      </c>
      <c r="NE5">
        <v>6</v>
      </c>
      <c r="NF5">
        <v>13</v>
      </c>
      <c r="NG5" cm="1">
        <f t="array" ref="NG5">VLOOKUP(LR5,'Tablas auxiliares'!$O$2:$Y$28,_xlfn.SINGLE('Tablas auxiliares'!$C$4)+1,FALSE)</f>
        <v>1</v>
      </c>
      <c r="NH5">
        <f>VLOOKUP(LS5,'Tablas auxiliares'!$O$2:$Y$28,'Tablas auxiliares'!$C$4+1,FALSE)</f>
        <v>5</v>
      </c>
      <c r="NI5">
        <f>VLOOKUP(LT5,'Tablas auxiliares'!$O$2:$Y$28,'Tablas auxiliares'!$C$4+1,FALSE)</f>
        <v>1</v>
      </c>
      <c r="NK5">
        <f>VLOOKUP(LV5,'Tablas auxiliares'!$O$2:$Y$28,'Tablas auxiliares'!$C$4+1,FALSE)</f>
        <v>3</v>
      </c>
      <c r="NL5">
        <f>VLOOKUP(LW5,'Tablas auxiliares'!$O$2:$Y$28,'Tablas auxiliares'!$C$4+1,FALSE)</f>
        <v>0</v>
      </c>
      <c r="NM5">
        <f>VLOOKUP(LX5,'Tablas auxiliares'!$O$2:$Y$28,'Tablas auxiliares'!$C$4+1,FALSE)</f>
        <v>4</v>
      </c>
      <c r="NN5">
        <f>VLOOKUP(LY5,'Tablas auxiliares'!$O$2:$Y$28,'Tablas auxiliares'!$C$4+1,FALSE)</f>
        <v>2</v>
      </c>
      <c r="NO5">
        <f>VLOOKUP(LZ5,'Tablas auxiliares'!$O$2:$Y$28,'Tablas auxiliares'!$C$4+1,FALSE)</f>
        <v>8</v>
      </c>
      <c r="NP5">
        <f>VLOOKUP(MA5,'Tablas auxiliares'!$O$2:$Y$28,'Tablas auxiliares'!$C$4+1,FALSE)</f>
        <v>2</v>
      </c>
      <c r="NQ5">
        <f>VLOOKUP(MB5,'Tablas auxiliares'!$O$2:$Y$28,'Tablas auxiliares'!$C$4+1,FALSE)</f>
        <v>0</v>
      </c>
      <c r="NR5">
        <f>VLOOKUP(MC5,'Tablas auxiliares'!$O$2:$Y$28,'Tablas auxiliares'!$C$4+1,FALSE)</f>
        <v>2</v>
      </c>
      <c r="NS5">
        <f>VLOOKUP(MD5,'Tablas auxiliares'!$O$2:$Y$28,'Tablas auxiliares'!$C$4+1,FALSE)</f>
        <v>2</v>
      </c>
      <c r="NT5">
        <f>VLOOKUP(ME5,'Tablas auxiliares'!$O$2:$Y$28,'Tablas auxiliares'!$C$4+1,FALSE)</f>
        <v>5</v>
      </c>
      <c r="NU5">
        <f>VLOOKUP(MF5,'Tablas auxiliares'!$O$2:$Y$28,'Tablas auxiliares'!$C$4+1,FALSE)</f>
        <v>2</v>
      </c>
      <c r="NV5">
        <f>VLOOKUP(MG5,'Tablas auxiliares'!$O$2:$Y$28,'Tablas auxiliares'!$C$4+1,FALSE)</f>
        <v>6</v>
      </c>
      <c r="NW5">
        <f>VLOOKUP(MH5,'Tablas auxiliares'!$O$2:$Y$28,'Tablas auxiliares'!$C$4+1,FALSE)</f>
        <v>6</v>
      </c>
      <c r="NX5">
        <f>VLOOKUP(MI5,'Tablas auxiliares'!$O$2:$Y$28,'Tablas auxiliares'!$C$4+1,FALSE)</f>
        <v>0</v>
      </c>
      <c r="NY5">
        <f>VLOOKUP(MJ5,'Tablas auxiliares'!$O$2:$Y$28,'Tablas auxiliares'!$C$4+1,FALSE)</f>
        <v>3</v>
      </c>
      <c r="NZ5">
        <f>VLOOKUP(MK5,'Tablas auxiliares'!$O$2:$Y$28,'Tablas auxiliares'!$C$4+1,FALSE)</f>
        <v>0</v>
      </c>
      <c r="OA5">
        <f>VLOOKUP(ML5,'Tablas auxiliares'!$O$2:$Y$28,'Tablas auxiliares'!$C$4+1,FALSE)</f>
        <v>10</v>
      </c>
      <c r="OB5">
        <f>VLOOKUP(MM5,'Tablas auxiliares'!$O$2:$Y$28,'Tablas auxiliares'!$C$4+1,FALSE)</f>
        <v>10</v>
      </c>
      <c r="OC5">
        <f>VLOOKUP(MN5,'Tablas auxiliares'!$O$2:$Y$28,'Tablas auxiliares'!$C$4+1,FALSE)</f>
        <v>6</v>
      </c>
      <c r="OD5">
        <f>VLOOKUP(MO5,'Tablas auxiliares'!$O$2:$Y$28,'Tablas auxiliares'!$C$4+1,FALSE)</f>
        <v>6</v>
      </c>
      <c r="OE5">
        <f>VLOOKUP(MP5,'Tablas auxiliares'!$O$2:$Y$28,'Tablas auxiliares'!$C$4+1,FALSE)</f>
        <v>6</v>
      </c>
      <c r="OF5">
        <f>VLOOKUP(MQ5,'Tablas auxiliares'!$O$2:$Y$28,'Tablas auxiliares'!$C$4+1,FALSE)</f>
        <v>1</v>
      </c>
      <c r="OG5">
        <f>VLOOKUP(MR5,'Tablas auxiliares'!$O$2:$Y$28,'Tablas auxiliares'!$C$4+1,FALSE)</f>
        <v>0</v>
      </c>
      <c r="OH5">
        <f>VLOOKUP(MS5,'Tablas auxiliares'!$O$2:$Y$28,'Tablas auxiliares'!$C$4+1,FALSE)</f>
        <v>3</v>
      </c>
      <c r="OI5">
        <f>VLOOKUP(MT5,'Tablas auxiliares'!$O$2:$Y$28,'Tablas auxiliares'!$C$4+1,FALSE)</f>
        <v>0</v>
      </c>
      <c r="OJ5">
        <f>VLOOKUP(MU5,'Tablas auxiliares'!$O$2:$Y$28,'Tablas auxiliares'!$C$4+1,FALSE)</f>
        <v>0</v>
      </c>
      <c r="OK5">
        <f>VLOOKUP(MV5,'Tablas auxiliares'!$O$2:$Y$28,'Tablas auxiliares'!$C$4+1,FALSE)</f>
        <v>4</v>
      </c>
      <c r="OL5">
        <f>VLOOKUP(MW5,'Tablas auxiliares'!$O$2:$Y$28,'Tablas auxiliares'!$C$4+1,FALSE)</f>
        <v>2</v>
      </c>
      <c r="OM5">
        <f>VLOOKUP(MX5,'Tablas auxiliares'!$O$2:$Y$28,'Tablas auxiliares'!$C$4+1,FALSE)</f>
        <v>6</v>
      </c>
      <c r="ON5">
        <f>VLOOKUP(MY5,'Tablas auxiliares'!$O$2:$Y$28,'Tablas auxiliares'!$C$4+1,FALSE)</f>
        <v>4</v>
      </c>
      <c r="OO5">
        <f>VLOOKUP(MZ5,'Tablas auxiliares'!$O$2:$Y$28,'Tablas auxiliares'!$C$4+1,FALSE)</f>
        <v>10</v>
      </c>
      <c r="OP5">
        <f>VLOOKUP(NA5,'Tablas auxiliares'!$O$2:$Y$28,'Tablas auxiliares'!$C$4+1,FALSE)</f>
        <v>2</v>
      </c>
      <c r="OQ5">
        <f>VLOOKUP(NB5,'Tablas auxiliares'!$O$2:$Y$28,'Tablas auxiliares'!$C$4+1,FALSE)</f>
        <v>4</v>
      </c>
      <c r="OR5">
        <f>VLOOKUP(NC5,'Tablas auxiliares'!$O$2:$Y$28,'Tablas auxiliares'!$C$4+1,FALSE)</f>
        <v>0</v>
      </c>
      <c r="OS5">
        <f>VLOOKUP(ND5,'Tablas auxiliares'!$O$2:$Y$28,'Tablas auxiliares'!$C$4+1,FALSE)</f>
        <v>0</v>
      </c>
      <c r="OT5">
        <f>VLOOKUP(NE5,'Tablas auxiliares'!$O$2:$Y$28,'Tablas auxiliares'!$C$4+1,FALSE)</f>
        <v>5</v>
      </c>
      <c r="OU5">
        <f>VLOOKUP(NF5,'Tablas auxiliares'!$O$2:$Y$28,'Tablas auxiliares'!$C$4+1,FALSE)</f>
        <v>0</v>
      </c>
      <c r="OV5">
        <f>IF('Tablas auxiliares'!$C$6&lt;&gt;2,IF('Tablas auxiliares'!$C$5=1,SUM(KC5:LQ5),SUMIF($IN$29:$KB$29,"=325",KC5:LQ5)),0)+IF('Tablas auxiliares'!$C$6&lt;&gt;3,IF('Tablas auxiliares'!$C$5=1,SUM(NG5:OU5),SUMIF($IN$29:$KB$29,"=325",NG5:OU5)),0)</f>
        <v>284</v>
      </c>
      <c r="OW5">
        <f t="shared" ref="OW5:OW28" si="15">AVERAGE(IN5,LR5)+LR5/1000</f>
        <v>9.51</v>
      </c>
      <c r="OX5">
        <f t="shared" si="1"/>
        <v>4.0060000000000002</v>
      </c>
      <c r="OY5">
        <f t="shared" si="1"/>
        <v>14.01</v>
      </c>
      <c r="PA5">
        <f t="shared" si="1"/>
        <v>10.507999999999999</v>
      </c>
      <c r="PB5">
        <f t="shared" si="1"/>
        <v>10.010999999999999</v>
      </c>
      <c r="PC5">
        <f t="shared" si="1"/>
        <v>7.0069999999999997</v>
      </c>
      <c r="PD5">
        <f t="shared" si="1"/>
        <v>12.509</v>
      </c>
      <c r="PE5">
        <f t="shared" si="1"/>
        <v>9.0030000000000001</v>
      </c>
      <c r="PF5">
        <f t="shared" si="1"/>
        <v>12.009</v>
      </c>
      <c r="PG5">
        <f t="shared" si="1"/>
        <v>12.513999999999999</v>
      </c>
      <c r="PH5">
        <f t="shared" si="1"/>
        <v>15.509</v>
      </c>
      <c r="PI5">
        <f t="shared" si="1"/>
        <v>12.009</v>
      </c>
      <c r="PJ5">
        <f t="shared" si="1"/>
        <v>4.0060000000000002</v>
      </c>
      <c r="PK5">
        <f t="shared" si="1"/>
        <v>11.509</v>
      </c>
      <c r="PL5">
        <f t="shared" si="1"/>
        <v>3.5049999999999999</v>
      </c>
      <c r="PM5">
        <f t="shared" si="1"/>
        <v>6.0049999999999999</v>
      </c>
      <c r="PN5">
        <f t="shared" si="1"/>
        <v>17.015999999999998</v>
      </c>
      <c r="PO5">
        <f t="shared" si="1"/>
        <v>8.5079999999999991</v>
      </c>
      <c r="PP5">
        <f t="shared" si="1"/>
        <v>19.013999999999999</v>
      </c>
      <c r="PQ5">
        <f t="shared" si="1"/>
        <v>4.5019999999999998</v>
      </c>
      <c r="PR5">
        <f t="shared" si="1"/>
        <v>2.0019999999999998</v>
      </c>
      <c r="PS5">
        <f t="shared" si="1"/>
        <v>5.5049999999999999</v>
      </c>
      <c r="PT5">
        <f t="shared" si="1"/>
        <v>5.0049999999999999</v>
      </c>
      <c r="PU5">
        <f t="shared" si="1"/>
        <v>10.505000000000001</v>
      </c>
      <c r="PV5">
        <f t="shared" si="1"/>
        <v>9.51</v>
      </c>
      <c r="PW5">
        <f t="shared" si="1"/>
        <v>7.5129999999999999</v>
      </c>
      <c r="PX5">
        <f t="shared" si="1"/>
        <v>9.5079999999999991</v>
      </c>
      <c r="PY5">
        <f t="shared" si="1"/>
        <v>6.5110000000000001</v>
      </c>
      <c r="PZ5">
        <f t="shared" si="1"/>
        <v>11.015000000000001</v>
      </c>
      <c r="QA5">
        <f t="shared" si="1"/>
        <v>9.5069999999999997</v>
      </c>
      <c r="QB5">
        <f t="shared" si="1"/>
        <v>9.0090000000000003</v>
      </c>
      <c r="QC5">
        <f t="shared" si="1"/>
        <v>3.0049999999999999</v>
      </c>
      <c r="QD5">
        <f t="shared" si="1"/>
        <v>5.5069999999999997</v>
      </c>
      <c r="QE5">
        <f t="shared" si="1"/>
        <v>2.5019999999999998</v>
      </c>
      <c r="QF5">
        <f t="shared" si="1"/>
        <v>5.0090000000000003</v>
      </c>
      <c r="QG5">
        <f t="shared" si="1"/>
        <v>11.007</v>
      </c>
      <c r="QH5">
        <f t="shared" si="1"/>
        <v>13.010999999999999</v>
      </c>
      <c r="QI5">
        <f t="shared" si="1"/>
        <v>7.5110000000000001</v>
      </c>
      <c r="QJ5">
        <f t="shared" si="1"/>
        <v>5.5060000000000002</v>
      </c>
      <c r="QK5">
        <f t="shared" si="1"/>
        <v>10.013</v>
      </c>
      <c r="QL5">
        <f>RANK(OW5,OW3:OW28,1)</f>
        <v>9</v>
      </c>
      <c r="QM5">
        <f t="shared" ref="QM5:RZ5" si="16">RANK(OX5,OX3:OX28,1)</f>
        <v>5</v>
      </c>
      <c r="QN5">
        <f t="shared" si="16"/>
        <v>12</v>
      </c>
      <c r="QP5">
        <f t="shared" si="16"/>
        <v>10</v>
      </c>
      <c r="QQ5">
        <f t="shared" si="16"/>
        <v>9</v>
      </c>
      <c r="QR5">
        <f t="shared" si="16"/>
        <v>6</v>
      </c>
      <c r="QS5">
        <f t="shared" si="16"/>
        <v>13</v>
      </c>
      <c r="QT5">
        <f t="shared" si="16"/>
        <v>8</v>
      </c>
      <c r="QU5">
        <f t="shared" si="16"/>
        <v>12</v>
      </c>
      <c r="QV5">
        <f t="shared" si="16"/>
        <v>11</v>
      </c>
      <c r="QW5">
        <f t="shared" si="16"/>
        <v>18</v>
      </c>
      <c r="QX5">
        <f t="shared" si="16"/>
        <v>11</v>
      </c>
      <c r="QY5">
        <f t="shared" si="16"/>
        <v>4</v>
      </c>
      <c r="QZ5">
        <f t="shared" si="16"/>
        <v>11</v>
      </c>
      <c r="RA5">
        <f t="shared" si="16"/>
        <v>2</v>
      </c>
      <c r="RB5">
        <f t="shared" si="16"/>
        <v>3</v>
      </c>
      <c r="RC5">
        <f t="shared" si="16"/>
        <v>19</v>
      </c>
      <c r="RD5">
        <f t="shared" si="16"/>
        <v>7</v>
      </c>
      <c r="RE5">
        <f t="shared" si="16"/>
        <v>21</v>
      </c>
      <c r="RF5">
        <f t="shared" si="16"/>
        <v>4</v>
      </c>
      <c r="RG5">
        <f t="shared" si="16"/>
        <v>1</v>
      </c>
      <c r="RH5">
        <f t="shared" si="16"/>
        <v>3</v>
      </c>
      <c r="RI5">
        <f t="shared" si="16"/>
        <v>2</v>
      </c>
      <c r="RJ5">
        <f t="shared" si="16"/>
        <v>11</v>
      </c>
      <c r="RK5">
        <f t="shared" si="16"/>
        <v>9</v>
      </c>
      <c r="RL5">
        <f t="shared" si="16"/>
        <v>6</v>
      </c>
      <c r="RM5">
        <f t="shared" si="16"/>
        <v>8</v>
      </c>
      <c r="RN5">
        <f t="shared" si="16"/>
        <v>6</v>
      </c>
      <c r="RO5">
        <f t="shared" si="16"/>
        <v>12</v>
      </c>
      <c r="RP5">
        <f t="shared" si="16"/>
        <v>9</v>
      </c>
      <c r="RQ5">
        <f t="shared" si="16"/>
        <v>6</v>
      </c>
      <c r="RR5">
        <f t="shared" si="16"/>
        <v>1</v>
      </c>
      <c r="RS5">
        <f t="shared" si="16"/>
        <v>3</v>
      </c>
      <c r="RT5">
        <f t="shared" si="16"/>
        <v>1</v>
      </c>
      <c r="RU5">
        <f t="shared" si="16"/>
        <v>5</v>
      </c>
      <c r="RV5">
        <f t="shared" si="16"/>
        <v>10</v>
      </c>
      <c r="RW5">
        <f t="shared" si="16"/>
        <v>13</v>
      </c>
      <c r="RX5">
        <f t="shared" si="16"/>
        <v>4</v>
      </c>
      <c r="RY5">
        <f t="shared" si="16"/>
        <v>4</v>
      </c>
      <c r="RZ5">
        <f t="shared" si="16"/>
        <v>9</v>
      </c>
      <c r="SA5" cm="1">
        <f t="array" ref="SA5">VLOOKUP(QL5,'Tablas auxiliares'!$O$2:$Y$28,_xlfn.SINGLE('Tablas auxiliares'!$C$4)+1,FALSE)</f>
        <v>2</v>
      </c>
      <c r="SB5" cm="1">
        <f t="array" ref="SB5">VLOOKUP(QM5,'Tablas auxiliares'!$O$2:$Y$28,_xlfn.SINGLE('Tablas auxiliares'!$C$4)+1,FALSE)</f>
        <v>6</v>
      </c>
      <c r="SC5" cm="1">
        <f t="array" ref="SC5">VLOOKUP(QN5,'Tablas auxiliares'!$O$2:$Y$28,_xlfn.SINGLE('Tablas auxiliares'!$C$4)+1,FALSE)</f>
        <v>0</v>
      </c>
      <c r="SE5" cm="1">
        <f t="array" ref="SE5">VLOOKUP(QP5,'Tablas auxiliares'!$O$2:$Y$28,_xlfn.SINGLE('Tablas auxiliares'!$C$4)+1,FALSE)</f>
        <v>1</v>
      </c>
      <c r="SF5" cm="1">
        <f t="array" ref="SF5">VLOOKUP(QQ5,'Tablas auxiliares'!$O$2:$Y$28,_xlfn.SINGLE('Tablas auxiliares'!$C$4)+1,FALSE)</f>
        <v>2</v>
      </c>
      <c r="SG5" cm="1">
        <f t="array" ref="SG5">VLOOKUP(QR5,'Tablas auxiliares'!$O$2:$Y$28,_xlfn.SINGLE('Tablas auxiliares'!$C$4)+1,FALSE)</f>
        <v>5</v>
      </c>
      <c r="SH5" cm="1">
        <f t="array" ref="SH5">VLOOKUP(QS5,'Tablas auxiliares'!$O$2:$Y$28,_xlfn.SINGLE('Tablas auxiliares'!$C$4)+1,FALSE)</f>
        <v>0</v>
      </c>
      <c r="SI5" cm="1">
        <f t="array" ref="SI5">VLOOKUP(QT5,'Tablas auxiliares'!$O$2:$Y$28,_xlfn.SINGLE('Tablas auxiliares'!$C$4)+1,FALSE)</f>
        <v>3</v>
      </c>
      <c r="SJ5" cm="1">
        <f t="array" ref="SJ5">VLOOKUP(QU5,'Tablas auxiliares'!$O$2:$Y$28,_xlfn.SINGLE('Tablas auxiliares'!$C$4)+1,FALSE)</f>
        <v>0</v>
      </c>
      <c r="SK5" cm="1">
        <f t="array" ref="SK5">VLOOKUP(QV5,'Tablas auxiliares'!$O$2:$Y$28,_xlfn.SINGLE('Tablas auxiliares'!$C$4)+1,FALSE)</f>
        <v>0</v>
      </c>
      <c r="SL5" cm="1">
        <f t="array" ref="SL5">VLOOKUP(QW5,'Tablas auxiliares'!$O$2:$Y$28,_xlfn.SINGLE('Tablas auxiliares'!$C$4)+1,FALSE)</f>
        <v>0</v>
      </c>
      <c r="SM5" cm="1">
        <f t="array" ref="SM5">VLOOKUP(QX5,'Tablas auxiliares'!$O$2:$Y$28,_xlfn.SINGLE('Tablas auxiliares'!$C$4)+1,FALSE)</f>
        <v>0</v>
      </c>
      <c r="SN5" cm="1">
        <f t="array" ref="SN5">VLOOKUP(QY5,'Tablas auxiliares'!$O$2:$Y$28,_xlfn.SINGLE('Tablas auxiliares'!$C$4)+1,FALSE)</f>
        <v>7</v>
      </c>
      <c r="SO5" cm="1">
        <f t="array" ref="SO5">VLOOKUP(QZ5,'Tablas auxiliares'!$O$2:$Y$28,_xlfn.SINGLE('Tablas auxiliares'!$C$4)+1,FALSE)</f>
        <v>0</v>
      </c>
      <c r="SP5" cm="1">
        <f t="array" ref="SP5">VLOOKUP(RA5,'Tablas auxiliares'!$O$2:$Y$28,_xlfn.SINGLE('Tablas auxiliares'!$C$4)+1,FALSE)</f>
        <v>10</v>
      </c>
      <c r="SQ5" cm="1">
        <f t="array" ref="SQ5">VLOOKUP(RB5,'Tablas auxiliares'!$O$2:$Y$28,_xlfn.SINGLE('Tablas auxiliares'!$C$4)+1,FALSE)</f>
        <v>8</v>
      </c>
      <c r="SR5" cm="1">
        <f t="array" ref="SR5">VLOOKUP(RC5,'Tablas auxiliares'!$O$2:$Y$28,_xlfn.SINGLE('Tablas auxiliares'!$C$4)+1,FALSE)</f>
        <v>0</v>
      </c>
      <c r="SS5" cm="1">
        <f t="array" ref="SS5">VLOOKUP(RD5,'Tablas auxiliares'!$O$2:$Y$28,_xlfn.SINGLE('Tablas auxiliares'!$C$4)+1,FALSE)</f>
        <v>4</v>
      </c>
      <c r="ST5" cm="1">
        <f t="array" ref="ST5">VLOOKUP(RE5,'Tablas auxiliares'!$O$2:$Y$28,_xlfn.SINGLE('Tablas auxiliares'!$C$4)+1,FALSE)</f>
        <v>0</v>
      </c>
      <c r="SU5" cm="1">
        <f t="array" ref="SU5">VLOOKUP(RF5,'Tablas auxiliares'!$O$2:$Y$28,_xlfn.SINGLE('Tablas auxiliares'!$C$4)+1,FALSE)</f>
        <v>7</v>
      </c>
      <c r="SV5" cm="1">
        <f t="array" ref="SV5">VLOOKUP(RG5,'Tablas auxiliares'!$O$2:$Y$28,_xlfn.SINGLE('Tablas auxiliares'!$C$4)+1,FALSE)</f>
        <v>12</v>
      </c>
      <c r="SW5" cm="1">
        <f t="array" ref="SW5">VLOOKUP(RH5,'Tablas auxiliares'!$O$2:$Y$28,_xlfn.SINGLE('Tablas auxiliares'!$C$4)+1,FALSE)</f>
        <v>8</v>
      </c>
      <c r="SX5" cm="1">
        <f t="array" ref="SX5">VLOOKUP(RI5,'Tablas auxiliares'!$O$2:$Y$28,_xlfn.SINGLE('Tablas auxiliares'!$C$4)+1,FALSE)</f>
        <v>10</v>
      </c>
      <c r="SY5" cm="1">
        <f t="array" ref="SY5">VLOOKUP(RJ5,'Tablas auxiliares'!$O$2:$Y$28,_xlfn.SINGLE('Tablas auxiliares'!$C$4)+1,FALSE)</f>
        <v>0</v>
      </c>
      <c r="SZ5" cm="1">
        <f t="array" ref="SZ5">VLOOKUP(RK5,'Tablas auxiliares'!$O$2:$Y$28,_xlfn.SINGLE('Tablas auxiliares'!$C$4)+1,FALSE)</f>
        <v>2</v>
      </c>
      <c r="TA5" cm="1">
        <f t="array" ref="TA5">VLOOKUP(RL5,'Tablas auxiliares'!$O$2:$Y$28,_xlfn.SINGLE('Tablas auxiliares'!$C$4)+1,FALSE)</f>
        <v>5</v>
      </c>
      <c r="TB5" cm="1">
        <f t="array" ref="TB5">VLOOKUP(RM5,'Tablas auxiliares'!$O$2:$Y$28,_xlfn.SINGLE('Tablas auxiliares'!$C$4)+1,FALSE)</f>
        <v>3</v>
      </c>
      <c r="TC5" cm="1">
        <f t="array" ref="TC5">VLOOKUP(RN5,'Tablas auxiliares'!$O$2:$Y$28,_xlfn.SINGLE('Tablas auxiliares'!$C$4)+1,FALSE)</f>
        <v>5</v>
      </c>
      <c r="TD5" cm="1">
        <f t="array" ref="TD5">VLOOKUP(RO5,'Tablas auxiliares'!$O$2:$Y$28,_xlfn.SINGLE('Tablas auxiliares'!$C$4)+1,FALSE)</f>
        <v>0</v>
      </c>
      <c r="TE5" cm="1">
        <f t="array" ref="TE5">VLOOKUP(RP5,'Tablas auxiliares'!$O$2:$Y$28,_xlfn.SINGLE('Tablas auxiliares'!$C$4)+1,FALSE)</f>
        <v>2</v>
      </c>
      <c r="TF5" cm="1">
        <f t="array" ref="TF5">VLOOKUP(RQ5,'Tablas auxiliares'!$O$2:$Y$28,_xlfn.SINGLE('Tablas auxiliares'!$C$4)+1,FALSE)</f>
        <v>5</v>
      </c>
      <c r="TG5" cm="1">
        <f t="array" ref="TG5">VLOOKUP(RR5,'Tablas auxiliares'!$O$2:$Y$28,_xlfn.SINGLE('Tablas auxiliares'!$C$4)+1,FALSE)</f>
        <v>12</v>
      </c>
      <c r="TH5" cm="1">
        <f t="array" ref="TH5">VLOOKUP(RS5,'Tablas auxiliares'!$O$2:$Y$28,_xlfn.SINGLE('Tablas auxiliares'!$C$4)+1,FALSE)</f>
        <v>8</v>
      </c>
      <c r="TI5" cm="1">
        <f t="array" ref="TI5">VLOOKUP(RT5,'Tablas auxiliares'!$O$2:$Y$28,_xlfn.SINGLE('Tablas auxiliares'!$C$4)+1,FALSE)</f>
        <v>12</v>
      </c>
      <c r="TJ5" cm="1">
        <f t="array" ref="TJ5">VLOOKUP(RU5,'Tablas auxiliares'!$O$2:$Y$28,_xlfn.SINGLE('Tablas auxiliares'!$C$4)+1,FALSE)</f>
        <v>6</v>
      </c>
      <c r="TK5" cm="1">
        <f t="array" ref="TK5">VLOOKUP(RV5,'Tablas auxiliares'!$O$2:$Y$28,_xlfn.SINGLE('Tablas auxiliares'!$C$4)+1,FALSE)</f>
        <v>1</v>
      </c>
      <c r="TL5" cm="1">
        <f t="array" ref="TL5">VLOOKUP(RW5,'Tablas auxiliares'!$O$2:$Y$28,_xlfn.SINGLE('Tablas auxiliares'!$C$4)+1,FALSE)</f>
        <v>0</v>
      </c>
      <c r="TM5" cm="1">
        <f t="array" ref="TM5">VLOOKUP(RX5,'Tablas auxiliares'!$O$2:$Y$28,_xlfn.SINGLE('Tablas auxiliares'!$C$4)+1,FALSE)</f>
        <v>7</v>
      </c>
      <c r="TN5" cm="1">
        <f t="array" ref="TN5">VLOOKUP(RY5,'Tablas auxiliares'!$O$2:$Y$28,_xlfn.SINGLE('Tablas auxiliares'!$C$4)+1,FALSE)</f>
        <v>7</v>
      </c>
      <c r="TO5" cm="1">
        <f t="array" ref="TO5">VLOOKUP(RZ5,'Tablas auxiliares'!$O$2:$Y$28,_xlfn.SINGLE('Tablas auxiliares'!$C$4)+1,FALSE)</f>
        <v>2</v>
      </c>
      <c r="TP5">
        <f>IF('Tablas auxiliares'!$C$5=1,SUM(SA5:TO5),SUMIF($IN$29:$KB$29,"=325",SA5:TO5))</f>
        <v>162</v>
      </c>
      <c r="TQ5">
        <v>1</v>
      </c>
      <c r="TR5">
        <v>10</v>
      </c>
      <c r="TS5">
        <v>0</v>
      </c>
      <c r="TU5">
        <v>0</v>
      </c>
      <c r="TV5">
        <v>0</v>
      </c>
      <c r="TW5">
        <v>4</v>
      </c>
      <c r="TX5">
        <v>0</v>
      </c>
      <c r="TY5">
        <v>0</v>
      </c>
      <c r="TZ5">
        <v>0</v>
      </c>
      <c r="UA5">
        <v>3</v>
      </c>
      <c r="UB5">
        <v>0</v>
      </c>
      <c r="UC5">
        <v>0</v>
      </c>
      <c r="UD5">
        <v>10</v>
      </c>
      <c r="UE5">
        <v>0</v>
      </c>
      <c r="UF5">
        <v>10</v>
      </c>
      <c r="UG5">
        <v>0</v>
      </c>
      <c r="UH5">
        <v>0</v>
      </c>
      <c r="UI5">
        <v>0</v>
      </c>
      <c r="UJ5">
        <v>0</v>
      </c>
      <c r="UK5">
        <v>4</v>
      </c>
      <c r="UL5">
        <v>10</v>
      </c>
      <c r="UM5">
        <v>3</v>
      </c>
      <c r="UN5">
        <v>6</v>
      </c>
      <c r="UO5">
        <v>0</v>
      </c>
      <c r="UP5">
        <v>2</v>
      </c>
      <c r="UQ5">
        <v>10</v>
      </c>
      <c r="UR5">
        <v>0</v>
      </c>
      <c r="US5">
        <v>10</v>
      </c>
      <c r="UT5">
        <v>5</v>
      </c>
      <c r="UU5">
        <v>2</v>
      </c>
      <c r="UV5">
        <v>2</v>
      </c>
      <c r="UW5">
        <v>10</v>
      </c>
      <c r="UX5">
        <v>7</v>
      </c>
      <c r="UY5">
        <v>8</v>
      </c>
      <c r="UZ5">
        <v>12</v>
      </c>
      <c r="VA5">
        <v>0</v>
      </c>
      <c r="VB5">
        <v>0</v>
      </c>
      <c r="VC5">
        <v>6</v>
      </c>
      <c r="VD5">
        <v>5</v>
      </c>
      <c r="VE5">
        <v>1</v>
      </c>
      <c r="VF5">
        <v>1</v>
      </c>
      <c r="VG5">
        <v>5</v>
      </c>
      <c r="VH5">
        <v>1</v>
      </c>
      <c r="VJ5">
        <v>3</v>
      </c>
      <c r="VK5">
        <v>0</v>
      </c>
      <c r="VL5">
        <v>4</v>
      </c>
      <c r="VM5">
        <v>2</v>
      </c>
      <c r="VN5">
        <v>8</v>
      </c>
      <c r="VO5">
        <v>2</v>
      </c>
      <c r="VP5">
        <v>0</v>
      </c>
      <c r="VQ5">
        <v>2</v>
      </c>
      <c r="VR5">
        <v>2</v>
      </c>
      <c r="VS5">
        <v>5</v>
      </c>
      <c r="VT5">
        <v>2</v>
      </c>
      <c r="VU5">
        <v>6</v>
      </c>
      <c r="VV5">
        <v>6</v>
      </c>
      <c r="VW5">
        <v>0</v>
      </c>
      <c r="VX5">
        <v>3</v>
      </c>
      <c r="VY5">
        <v>0</v>
      </c>
      <c r="VZ5">
        <v>10</v>
      </c>
      <c r="WA5">
        <v>10</v>
      </c>
      <c r="WB5">
        <v>6</v>
      </c>
      <c r="WC5">
        <v>6</v>
      </c>
      <c r="WD5">
        <v>6</v>
      </c>
      <c r="WE5">
        <v>1</v>
      </c>
      <c r="WF5">
        <v>0</v>
      </c>
      <c r="WG5">
        <v>3</v>
      </c>
      <c r="WH5">
        <v>0</v>
      </c>
      <c r="WI5">
        <v>0</v>
      </c>
      <c r="WJ5">
        <v>4</v>
      </c>
      <c r="WK5">
        <v>2</v>
      </c>
      <c r="WL5">
        <v>6</v>
      </c>
      <c r="WM5">
        <v>4</v>
      </c>
      <c r="WN5">
        <v>10</v>
      </c>
      <c r="WO5">
        <v>2</v>
      </c>
      <c r="WP5">
        <v>4</v>
      </c>
      <c r="WQ5">
        <v>0</v>
      </c>
      <c r="WR5">
        <v>0</v>
      </c>
      <c r="WS5">
        <v>5</v>
      </c>
      <c r="WT5">
        <v>0</v>
      </c>
      <c r="WU5">
        <f t="shared" si="8"/>
        <v>2.0009999999999999</v>
      </c>
      <c r="WV5">
        <f t="shared" si="3"/>
        <v>15.005000000000001</v>
      </c>
      <c r="WW5">
        <f t="shared" si="3"/>
        <v>1.0009999999999999</v>
      </c>
      <c r="WX5">
        <f t="shared" si="3"/>
        <v>0</v>
      </c>
      <c r="WY5">
        <f t="shared" si="3"/>
        <v>3.0030000000000001</v>
      </c>
      <c r="WZ5">
        <f t="shared" si="3"/>
        <v>0</v>
      </c>
      <c r="XA5">
        <f t="shared" si="3"/>
        <v>8.0039999999999996</v>
      </c>
      <c r="XB5">
        <f t="shared" si="3"/>
        <v>2.0019999999999998</v>
      </c>
      <c r="XC5">
        <f t="shared" si="3"/>
        <v>8.0079999999999991</v>
      </c>
      <c r="XD5">
        <f t="shared" si="3"/>
        <v>2.0019999999999998</v>
      </c>
      <c r="XE5">
        <f t="shared" si="3"/>
        <v>3</v>
      </c>
      <c r="XF5">
        <f t="shared" si="3"/>
        <v>2.0019999999999998</v>
      </c>
      <c r="XG5">
        <f t="shared" si="3"/>
        <v>2.0019999999999998</v>
      </c>
      <c r="XH5">
        <f t="shared" si="3"/>
        <v>15.005000000000001</v>
      </c>
      <c r="XI5">
        <f t="shared" si="3"/>
        <v>2.0019999999999998</v>
      </c>
      <c r="XJ5">
        <f t="shared" si="3"/>
        <v>16.006</v>
      </c>
      <c r="XK5">
        <f t="shared" si="3"/>
        <v>6.0060000000000002</v>
      </c>
      <c r="XL5">
        <f t="shared" si="3"/>
        <v>0</v>
      </c>
      <c r="XM5">
        <f t="shared" si="3"/>
        <v>3.0030000000000001</v>
      </c>
      <c r="XN5">
        <f t="shared" si="3"/>
        <v>0</v>
      </c>
      <c r="XO5">
        <f t="shared" si="3"/>
        <v>14.01</v>
      </c>
      <c r="XP5">
        <f t="shared" si="3"/>
        <v>20.010000000000002</v>
      </c>
      <c r="XQ5">
        <f t="shared" si="3"/>
        <v>9.0060000000000002</v>
      </c>
      <c r="XR5">
        <f t="shared" si="3"/>
        <v>12.006</v>
      </c>
      <c r="XS5">
        <f t="shared" si="3"/>
        <v>6.0060000000000002</v>
      </c>
      <c r="XT5">
        <f t="shared" si="3"/>
        <v>3.0009999999999999</v>
      </c>
      <c r="XU5">
        <f t="shared" si="3"/>
        <v>10</v>
      </c>
      <c r="XV5">
        <f t="shared" si="3"/>
        <v>3.0030000000000001</v>
      </c>
      <c r="XW5">
        <f t="shared" si="3"/>
        <v>10</v>
      </c>
      <c r="XX5">
        <f t="shared" si="3"/>
        <v>5</v>
      </c>
      <c r="XY5">
        <f t="shared" si="3"/>
        <v>6.0039999999999996</v>
      </c>
      <c r="XZ5">
        <f t="shared" si="3"/>
        <v>4.0019999999999998</v>
      </c>
      <c r="YA5">
        <f t="shared" si="3"/>
        <v>16.006</v>
      </c>
      <c r="YB5">
        <f t="shared" si="3"/>
        <v>11.004</v>
      </c>
      <c r="YC5">
        <f t="shared" si="3"/>
        <v>18.010000000000002</v>
      </c>
      <c r="YD5">
        <f t="shared" si="3"/>
        <v>14.002000000000001</v>
      </c>
      <c r="YE5">
        <f t="shared" si="3"/>
        <v>4.0039999999999996</v>
      </c>
      <c r="YF5">
        <f t="shared" si="3"/>
        <v>0</v>
      </c>
      <c r="YG5">
        <f t="shared" si="3"/>
        <v>6</v>
      </c>
      <c r="YH5">
        <f t="shared" si="3"/>
        <v>10.005000000000001</v>
      </c>
      <c r="YI5">
        <f t="shared" si="3"/>
        <v>1</v>
      </c>
      <c r="YJ5">
        <f>RANK(WU5,WU3:WU28,0)</f>
        <v>13</v>
      </c>
      <c r="YK5">
        <f t="shared" ref="YK5:ZX5" si="17">RANK(WV5,WV3:WV28,0)</f>
        <v>5</v>
      </c>
      <c r="YL5">
        <f t="shared" si="17"/>
        <v>13</v>
      </c>
      <c r="YM5">
        <f t="shared" si="17"/>
        <v>14</v>
      </c>
      <c r="YN5">
        <f t="shared" si="17"/>
        <v>12</v>
      </c>
      <c r="YO5">
        <f t="shared" si="17"/>
        <v>14</v>
      </c>
      <c r="YP5">
        <f t="shared" si="17"/>
        <v>5</v>
      </c>
      <c r="YQ5">
        <f t="shared" si="17"/>
        <v>13</v>
      </c>
      <c r="YR5">
        <f t="shared" si="17"/>
        <v>7</v>
      </c>
      <c r="YS5">
        <f t="shared" si="17"/>
        <v>12</v>
      </c>
      <c r="YT5">
        <f t="shared" si="17"/>
        <v>12</v>
      </c>
      <c r="YU5">
        <f t="shared" si="17"/>
        <v>11</v>
      </c>
      <c r="YV5">
        <f t="shared" si="17"/>
        <v>12</v>
      </c>
      <c r="YW5">
        <f t="shared" si="17"/>
        <v>4</v>
      </c>
      <c r="YX5">
        <f t="shared" si="17"/>
        <v>12</v>
      </c>
      <c r="YY5">
        <f t="shared" si="17"/>
        <v>2</v>
      </c>
      <c r="YZ5">
        <f t="shared" si="17"/>
        <v>11</v>
      </c>
      <c r="ZA5">
        <f t="shared" si="17"/>
        <v>17</v>
      </c>
      <c r="ZB5">
        <f t="shared" si="17"/>
        <v>11</v>
      </c>
      <c r="ZC5">
        <f t="shared" si="17"/>
        <v>17</v>
      </c>
      <c r="ZD5">
        <f t="shared" si="17"/>
        <v>4</v>
      </c>
      <c r="ZE5">
        <f t="shared" si="17"/>
        <v>1</v>
      </c>
      <c r="ZF5">
        <f t="shared" si="17"/>
        <v>5</v>
      </c>
      <c r="ZG5">
        <f t="shared" si="17"/>
        <v>3</v>
      </c>
      <c r="ZH5">
        <f t="shared" si="17"/>
        <v>11</v>
      </c>
      <c r="ZI5">
        <f t="shared" si="17"/>
        <v>12</v>
      </c>
      <c r="ZJ5">
        <f t="shared" si="17"/>
        <v>6</v>
      </c>
      <c r="ZK5">
        <f t="shared" si="17"/>
        <v>11</v>
      </c>
      <c r="ZL5">
        <f t="shared" si="17"/>
        <v>7</v>
      </c>
      <c r="ZM5">
        <f t="shared" si="17"/>
        <v>8</v>
      </c>
      <c r="ZN5">
        <f t="shared" si="17"/>
        <v>10</v>
      </c>
      <c r="ZO5">
        <f t="shared" si="17"/>
        <v>11</v>
      </c>
      <c r="ZP5">
        <f t="shared" si="17"/>
        <v>1</v>
      </c>
      <c r="ZQ5">
        <f t="shared" si="17"/>
        <v>5</v>
      </c>
      <c r="ZR5">
        <f t="shared" si="17"/>
        <v>1</v>
      </c>
      <c r="ZS5">
        <f t="shared" si="17"/>
        <v>5</v>
      </c>
      <c r="ZT5">
        <f t="shared" si="17"/>
        <v>12</v>
      </c>
      <c r="ZU5">
        <f t="shared" si="17"/>
        <v>14</v>
      </c>
      <c r="ZV5">
        <f t="shared" si="17"/>
        <v>7</v>
      </c>
      <c r="ZW5">
        <f t="shared" si="17"/>
        <v>6</v>
      </c>
      <c r="ZX5">
        <f t="shared" si="17"/>
        <v>15</v>
      </c>
      <c r="ZY5">
        <f>VLOOKUP(YJ5,'Tablas auxiliares'!$O$2:$P$28,2,FALSE)</f>
        <v>0</v>
      </c>
      <c r="ZZ5">
        <f>VLOOKUP(YK5,'Tablas auxiliares'!$O$2:$P$28,2,FALSE)</f>
        <v>6</v>
      </c>
      <c r="AAA5">
        <f>VLOOKUP(YL5,'Tablas auxiliares'!$O$2:$P$28,2,FALSE)</f>
        <v>0</v>
      </c>
      <c r="AAB5">
        <f>VLOOKUP(YM5,'Tablas auxiliares'!$O$2:$P$28,2,FALSE)</f>
        <v>0</v>
      </c>
      <c r="AAC5">
        <f>VLOOKUP(YN5,'Tablas auxiliares'!$O$2:$P$28,2,FALSE)</f>
        <v>0</v>
      </c>
      <c r="AAD5">
        <f>VLOOKUP(YO5,'Tablas auxiliares'!$O$2:$P$28,2,FALSE)</f>
        <v>0</v>
      </c>
      <c r="AAE5">
        <f>VLOOKUP(YP5,'Tablas auxiliares'!$O$2:$P$28,2,FALSE)</f>
        <v>6</v>
      </c>
      <c r="AAF5">
        <f>VLOOKUP(YQ5,'Tablas auxiliares'!$O$2:$P$28,2,FALSE)</f>
        <v>0</v>
      </c>
      <c r="AAG5">
        <f>VLOOKUP(YR5,'Tablas auxiliares'!$O$2:$P$28,2,FALSE)</f>
        <v>4</v>
      </c>
      <c r="AAH5">
        <f>VLOOKUP(YS5,'Tablas auxiliares'!$O$2:$P$28,2,FALSE)</f>
        <v>0</v>
      </c>
      <c r="AAI5">
        <f>VLOOKUP(YT5,'Tablas auxiliares'!$O$2:$P$28,2,FALSE)</f>
        <v>0</v>
      </c>
      <c r="AAJ5">
        <f>VLOOKUP(YU5,'Tablas auxiliares'!$O$2:$P$28,2,FALSE)</f>
        <v>0</v>
      </c>
      <c r="AAK5">
        <f>VLOOKUP(YV5,'Tablas auxiliares'!$O$2:$P$28,2,FALSE)</f>
        <v>0</v>
      </c>
      <c r="AAL5">
        <f>VLOOKUP(YW5,'Tablas auxiliares'!$O$2:$P$28,2,FALSE)</f>
        <v>7</v>
      </c>
      <c r="AAM5">
        <f>VLOOKUP(YX5,'Tablas auxiliares'!$O$2:$P$28,2,FALSE)</f>
        <v>0</v>
      </c>
      <c r="AAN5">
        <f>VLOOKUP(YY5,'Tablas auxiliares'!$O$2:$P$28,2,FALSE)</f>
        <v>10</v>
      </c>
      <c r="AAO5">
        <f>VLOOKUP(YZ5,'Tablas auxiliares'!$O$2:$P$28,2,FALSE)</f>
        <v>0</v>
      </c>
      <c r="AAP5">
        <f>VLOOKUP(ZA5,'Tablas auxiliares'!$O$2:$P$28,2,FALSE)</f>
        <v>0</v>
      </c>
      <c r="AAQ5">
        <f>VLOOKUP(ZB5,'Tablas auxiliares'!$O$2:$P$28,2,FALSE)</f>
        <v>0</v>
      </c>
      <c r="AAR5">
        <f>VLOOKUP(ZC5,'Tablas auxiliares'!$O$2:$P$28,2,FALSE)</f>
        <v>0</v>
      </c>
      <c r="AAS5">
        <f>VLOOKUP(ZD5,'Tablas auxiliares'!$O$2:$P$28,2,FALSE)</f>
        <v>7</v>
      </c>
      <c r="AAT5">
        <f>VLOOKUP(ZE5,'Tablas auxiliares'!$O$2:$P$28,2,FALSE)</f>
        <v>12</v>
      </c>
      <c r="AAU5">
        <f>VLOOKUP(ZF5,'Tablas auxiliares'!$O$2:$P$28,2,FALSE)</f>
        <v>6</v>
      </c>
      <c r="AAV5">
        <f>VLOOKUP(ZG5,'Tablas auxiliares'!$O$2:$P$28,2,FALSE)</f>
        <v>8</v>
      </c>
      <c r="AAW5">
        <f>VLOOKUP(ZH5,'Tablas auxiliares'!$O$2:$P$28,2,FALSE)</f>
        <v>0</v>
      </c>
      <c r="AAX5">
        <f>VLOOKUP(ZI5,'Tablas auxiliares'!$O$2:$P$28,2,FALSE)</f>
        <v>0</v>
      </c>
      <c r="AAY5">
        <f>VLOOKUP(ZJ5,'Tablas auxiliares'!$O$2:$P$28,2,FALSE)</f>
        <v>5</v>
      </c>
      <c r="AAZ5">
        <f>VLOOKUP(ZK5,'Tablas auxiliares'!$O$2:$P$28,2,FALSE)</f>
        <v>0</v>
      </c>
      <c r="ABA5">
        <f>VLOOKUP(ZL5,'Tablas auxiliares'!$O$2:$P$28,2,FALSE)</f>
        <v>4</v>
      </c>
      <c r="ABB5">
        <f>VLOOKUP(ZM5,'Tablas auxiliares'!$O$2:$P$28,2,FALSE)</f>
        <v>3</v>
      </c>
      <c r="ABC5">
        <f>VLOOKUP(ZN5,'Tablas auxiliares'!$O$2:$P$28,2,FALSE)</f>
        <v>1</v>
      </c>
      <c r="ABD5">
        <f>VLOOKUP(ZO5,'Tablas auxiliares'!$O$2:$P$28,2,FALSE)</f>
        <v>0</v>
      </c>
      <c r="ABE5">
        <f>VLOOKUP(ZP5,'Tablas auxiliares'!$O$2:$P$28,2,FALSE)</f>
        <v>12</v>
      </c>
      <c r="ABF5">
        <f>VLOOKUP(ZQ5,'Tablas auxiliares'!$O$2:$P$28,2,FALSE)</f>
        <v>6</v>
      </c>
      <c r="ABG5">
        <f>VLOOKUP(ZR5,'Tablas auxiliares'!$O$2:$P$28,2,FALSE)</f>
        <v>12</v>
      </c>
      <c r="ABH5">
        <f>VLOOKUP(ZS5,'Tablas auxiliares'!$O$2:$P$28,2,FALSE)</f>
        <v>6</v>
      </c>
      <c r="ABI5">
        <f>VLOOKUP(ZT5,'Tablas auxiliares'!$O$2:$P$28,2,FALSE)</f>
        <v>0</v>
      </c>
      <c r="ABJ5">
        <f>VLOOKUP(ZU5,'Tablas auxiliares'!$O$2:$P$28,2,FALSE)</f>
        <v>0</v>
      </c>
      <c r="ABK5">
        <f>VLOOKUP(ZV5,'Tablas auxiliares'!$O$2:$P$28,2,FALSE)</f>
        <v>4</v>
      </c>
      <c r="ABL5">
        <f>VLOOKUP(ZW5,'Tablas auxiliares'!$O$2:$P$28,2,FALSE)</f>
        <v>5</v>
      </c>
      <c r="ABM5">
        <f>VLOOKUP(ZX5,'Tablas auxiliares'!$O$2:$P$28,2,FALSE)</f>
        <v>0</v>
      </c>
      <c r="ABN5">
        <f>IF('Tablas auxiliares'!$C$5=1,SUM(ZY5:ABM5),SUMIF($IN$29:$KB$29,"=325",ZY5:ABM5))</f>
        <v>124</v>
      </c>
      <c r="ABP5">
        <f t="shared" si="10"/>
        <v>124.00230000000001</v>
      </c>
      <c r="ABQ5">
        <f t="shared" si="11"/>
        <v>162.00229999999999</v>
      </c>
      <c r="ABR5">
        <f t="shared" si="5"/>
        <v>284.00229999999999</v>
      </c>
      <c r="ABS5">
        <f>IF('Tablas auxiliares'!$C$3=1,'2019 FINAL'!ABP5,IF('Tablas auxiliares'!$C$3=2,'2019 FINAL'!ABQ5,'2019 FINAL'!ABR5))</f>
        <v>284.00229999999999</v>
      </c>
      <c r="ABT5" t="s">
        <v>6</v>
      </c>
      <c r="ABV5">
        <v>3</v>
      </c>
      <c r="ABW5">
        <f t="shared" si="12"/>
        <v>370.00040000000001</v>
      </c>
      <c r="ABX5" t="str">
        <f t="shared" si="13"/>
        <v>Rusia</v>
      </c>
    </row>
    <row r="6" spans="1:752" x14ac:dyDescent="0.25">
      <c r="A6" t="s">
        <v>18</v>
      </c>
      <c r="B6">
        <v>9</v>
      </c>
      <c r="C6">
        <v>10</v>
      </c>
      <c r="D6">
        <v>26</v>
      </c>
      <c r="E6">
        <v>9</v>
      </c>
      <c r="F6">
        <v>10</v>
      </c>
      <c r="H6">
        <v>8</v>
      </c>
      <c r="J6">
        <v>5</v>
      </c>
      <c r="K6">
        <v>6</v>
      </c>
      <c r="L6">
        <v>15</v>
      </c>
      <c r="M6">
        <v>13</v>
      </c>
      <c r="N6">
        <v>3</v>
      </c>
      <c r="O6">
        <v>9</v>
      </c>
      <c r="P6">
        <v>13</v>
      </c>
      <c r="Q6">
        <v>8</v>
      </c>
      <c r="R6">
        <v>4</v>
      </c>
      <c r="S6">
        <v>3</v>
      </c>
      <c r="T6">
        <v>4</v>
      </c>
      <c r="U6">
        <v>17</v>
      </c>
      <c r="V6">
        <v>5</v>
      </c>
      <c r="W6">
        <v>5</v>
      </c>
      <c r="X6">
        <v>1</v>
      </c>
      <c r="Y6">
        <v>8</v>
      </c>
      <c r="Z6">
        <v>7</v>
      </c>
      <c r="AA6">
        <v>3</v>
      </c>
      <c r="AB6">
        <v>7</v>
      </c>
      <c r="AC6">
        <v>2</v>
      </c>
      <c r="AD6">
        <v>11</v>
      </c>
      <c r="AE6">
        <v>14</v>
      </c>
      <c r="AF6">
        <v>2</v>
      </c>
      <c r="AG6">
        <v>14</v>
      </c>
      <c r="AH6">
        <v>5</v>
      </c>
      <c r="AI6">
        <v>7</v>
      </c>
      <c r="AJ6">
        <v>3</v>
      </c>
      <c r="AK6">
        <v>3</v>
      </c>
      <c r="AL6">
        <v>4</v>
      </c>
      <c r="AM6">
        <v>5</v>
      </c>
      <c r="AN6">
        <v>1</v>
      </c>
      <c r="AO6">
        <v>9</v>
      </c>
      <c r="AP6">
        <v>16</v>
      </c>
      <c r="AQ6">
        <v>4</v>
      </c>
      <c r="AR6">
        <v>18</v>
      </c>
      <c r="AS6">
        <v>26</v>
      </c>
      <c r="AT6">
        <v>15</v>
      </c>
      <c r="AU6">
        <v>12</v>
      </c>
      <c r="AW6">
        <v>8</v>
      </c>
      <c r="AY6">
        <v>9</v>
      </c>
      <c r="AZ6">
        <v>7</v>
      </c>
      <c r="BA6">
        <v>14</v>
      </c>
      <c r="BB6">
        <v>3</v>
      </c>
      <c r="BC6">
        <v>4</v>
      </c>
      <c r="BD6">
        <v>1</v>
      </c>
      <c r="BE6">
        <v>2</v>
      </c>
      <c r="BF6">
        <v>15</v>
      </c>
      <c r="BG6">
        <v>4</v>
      </c>
      <c r="BH6">
        <v>2</v>
      </c>
      <c r="BI6">
        <v>8</v>
      </c>
      <c r="BJ6">
        <v>5</v>
      </c>
      <c r="BK6">
        <v>5</v>
      </c>
      <c r="BL6">
        <v>7</v>
      </c>
      <c r="BM6">
        <v>6</v>
      </c>
      <c r="BN6">
        <v>7</v>
      </c>
      <c r="BO6">
        <v>3</v>
      </c>
      <c r="BP6">
        <v>2</v>
      </c>
      <c r="BQ6">
        <v>5</v>
      </c>
      <c r="BR6">
        <v>5</v>
      </c>
      <c r="BS6">
        <v>1</v>
      </c>
      <c r="BT6">
        <v>11</v>
      </c>
      <c r="BU6">
        <v>5</v>
      </c>
      <c r="BV6">
        <v>8</v>
      </c>
      <c r="BW6">
        <v>8</v>
      </c>
      <c r="BX6">
        <v>2</v>
      </c>
      <c r="BY6">
        <v>8</v>
      </c>
      <c r="BZ6">
        <v>1</v>
      </c>
      <c r="CA6">
        <v>4</v>
      </c>
      <c r="CB6">
        <v>8</v>
      </c>
      <c r="CC6">
        <v>11</v>
      </c>
      <c r="CD6">
        <v>9</v>
      </c>
      <c r="CE6">
        <v>4</v>
      </c>
      <c r="CF6">
        <v>2</v>
      </c>
      <c r="CG6">
        <v>25</v>
      </c>
      <c r="CH6">
        <v>26</v>
      </c>
      <c r="CI6">
        <v>4</v>
      </c>
      <c r="CJ6">
        <v>5</v>
      </c>
      <c r="CL6">
        <v>23</v>
      </c>
      <c r="CN6">
        <v>8</v>
      </c>
      <c r="CO6">
        <v>5</v>
      </c>
      <c r="CP6">
        <v>23</v>
      </c>
      <c r="CQ6">
        <v>5</v>
      </c>
      <c r="CR6">
        <v>19</v>
      </c>
      <c r="CS6">
        <v>4</v>
      </c>
      <c r="CT6">
        <v>5</v>
      </c>
      <c r="CU6">
        <v>11</v>
      </c>
      <c r="CV6">
        <v>13</v>
      </c>
      <c r="CW6">
        <v>2</v>
      </c>
      <c r="CX6">
        <v>5</v>
      </c>
      <c r="CY6">
        <v>2</v>
      </c>
      <c r="CZ6">
        <v>7</v>
      </c>
      <c r="DA6">
        <v>10</v>
      </c>
      <c r="DB6">
        <v>16</v>
      </c>
      <c r="DC6">
        <v>4</v>
      </c>
      <c r="DD6">
        <v>7</v>
      </c>
      <c r="DE6">
        <v>2</v>
      </c>
      <c r="DF6">
        <v>12</v>
      </c>
      <c r="DG6">
        <v>6</v>
      </c>
      <c r="DH6">
        <v>16</v>
      </c>
      <c r="DI6">
        <v>7</v>
      </c>
      <c r="DJ6">
        <v>6</v>
      </c>
      <c r="DK6">
        <v>17</v>
      </c>
      <c r="DL6">
        <v>10</v>
      </c>
      <c r="DM6">
        <v>3</v>
      </c>
      <c r="DN6">
        <v>8</v>
      </c>
      <c r="DO6">
        <v>6</v>
      </c>
      <c r="DP6">
        <v>1</v>
      </c>
      <c r="DQ6">
        <v>6</v>
      </c>
      <c r="DR6">
        <v>19</v>
      </c>
      <c r="DS6">
        <v>5</v>
      </c>
      <c r="DT6">
        <v>13</v>
      </c>
      <c r="DU6">
        <v>1</v>
      </c>
      <c r="DV6">
        <v>9</v>
      </c>
      <c r="DW6">
        <v>26</v>
      </c>
      <c r="DX6">
        <v>10</v>
      </c>
      <c r="DY6">
        <v>14</v>
      </c>
      <c r="EA6">
        <v>15</v>
      </c>
      <c r="EC6">
        <v>1</v>
      </c>
      <c r="ED6">
        <v>9</v>
      </c>
      <c r="EE6">
        <v>7</v>
      </c>
      <c r="EF6">
        <v>6</v>
      </c>
      <c r="EG6">
        <v>3</v>
      </c>
      <c r="EH6">
        <v>3</v>
      </c>
      <c r="EI6">
        <v>4</v>
      </c>
      <c r="EJ6">
        <v>4</v>
      </c>
      <c r="EK6">
        <v>5</v>
      </c>
      <c r="EL6">
        <v>3</v>
      </c>
      <c r="EM6">
        <v>5</v>
      </c>
      <c r="EN6">
        <v>7</v>
      </c>
      <c r="EO6">
        <v>5</v>
      </c>
      <c r="EP6">
        <v>9</v>
      </c>
      <c r="EQ6">
        <v>3</v>
      </c>
      <c r="ER6">
        <v>1</v>
      </c>
      <c r="ES6">
        <v>2</v>
      </c>
      <c r="ET6">
        <v>3</v>
      </c>
      <c r="EU6">
        <v>8</v>
      </c>
      <c r="EV6">
        <v>2</v>
      </c>
      <c r="EW6">
        <v>6</v>
      </c>
      <c r="EX6">
        <v>10</v>
      </c>
      <c r="EY6">
        <v>7</v>
      </c>
      <c r="EZ6">
        <v>11</v>
      </c>
      <c r="FA6">
        <v>10</v>
      </c>
      <c r="FB6">
        <v>11</v>
      </c>
      <c r="FC6">
        <v>5</v>
      </c>
      <c r="FD6">
        <v>3</v>
      </c>
      <c r="FE6">
        <v>4</v>
      </c>
      <c r="FF6">
        <v>20</v>
      </c>
      <c r="FG6">
        <v>4</v>
      </c>
      <c r="FH6">
        <v>8</v>
      </c>
      <c r="FI6">
        <v>16</v>
      </c>
      <c r="FJ6">
        <v>8</v>
      </c>
      <c r="FK6">
        <v>9</v>
      </c>
      <c r="FL6">
        <v>26</v>
      </c>
      <c r="FM6">
        <v>18</v>
      </c>
      <c r="FN6">
        <v>6</v>
      </c>
      <c r="FP6">
        <v>12</v>
      </c>
      <c r="FR6">
        <v>8</v>
      </c>
      <c r="FS6">
        <v>6</v>
      </c>
      <c r="FT6">
        <v>7</v>
      </c>
      <c r="FU6">
        <v>12</v>
      </c>
      <c r="FV6">
        <v>2</v>
      </c>
      <c r="FW6">
        <v>10</v>
      </c>
      <c r="FX6">
        <v>9</v>
      </c>
      <c r="FY6">
        <v>12</v>
      </c>
      <c r="FZ6">
        <v>4</v>
      </c>
      <c r="GA6">
        <v>2</v>
      </c>
      <c r="GB6">
        <v>12</v>
      </c>
      <c r="GC6">
        <v>18</v>
      </c>
      <c r="GD6">
        <v>2</v>
      </c>
      <c r="GE6">
        <v>6</v>
      </c>
      <c r="GF6">
        <v>16</v>
      </c>
      <c r="GG6">
        <v>5</v>
      </c>
      <c r="GH6">
        <v>6</v>
      </c>
      <c r="GI6">
        <v>3</v>
      </c>
      <c r="GJ6">
        <v>7</v>
      </c>
      <c r="GK6">
        <v>1</v>
      </c>
      <c r="GL6">
        <v>5</v>
      </c>
      <c r="GM6">
        <v>16</v>
      </c>
      <c r="GN6">
        <v>14</v>
      </c>
      <c r="GO6">
        <v>13</v>
      </c>
      <c r="GP6">
        <v>19</v>
      </c>
      <c r="GQ6">
        <v>9</v>
      </c>
      <c r="GR6">
        <v>4</v>
      </c>
      <c r="GS6">
        <v>1</v>
      </c>
      <c r="GT6">
        <v>3</v>
      </c>
      <c r="GU6">
        <v>10</v>
      </c>
      <c r="GV6">
        <v>23</v>
      </c>
      <c r="GW6">
        <v>7</v>
      </c>
      <c r="GX6">
        <v>12</v>
      </c>
      <c r="GY6">
        <f>IF('Tablas auxiliares'!$C$7=1,AVERAGE('2019 FINAL'!B6,'2019 FINAL'!AQ6,'2019 FINAL'!CF6,'2019 FINAL'!DU6,'2019 FINAL'!FJ6)+B6/10000,(-1)*(SUM(VLOOKUP(B6,'Tablas auxiliares'!$BG$1:$BH$28,2,FALSE),VLOOKUP(AQ6,'Tablas auxiliares'!$BG$1:$BH$28,2,FALSE),VLOOKUP(CF6,'Tablas auxiliares'!$BG$1:$BH$28,2,FALSE),VLOOKUP(DU6,'Tablas auxiliares'!$BG$1:$BH$28,2,FALSE),VLOOKUP(FJ6,'Tablas auxiliares'!$BG$1:$BH$28,2,FALSE))-B6/100000000))</f>
        <v>-34.508084560739256</v>
      </c>
      <c r="GZ6">
        <f>IF('Tablas auxiliares'!$C$7=1,AVERAGE('2019 FINAL'!C6,'2019 FINAL'!AR6,'2019 FINAL'!CG6,'2019 FINAL'!DV6,'2019 FINAL'!FK6)+C6/10000,(-1)*(SUM(VLOOKUP(C6,'Tablas auxiliares'!$BG$1:$BH$28,2,FALSE),VLOOKUP(AR6,'Tablas auxiliares'!$BG$1:$BH$28,2,FALSE),VLOOKUP(CG6,'Tablas auxiliares'!$BG$1:$BH$28,2,FALSE),VLOOKUP(DV6,'Tablas auxiliares'!$BG$1:$BH$28,2,FALSE),VLOOKUP(FK6,'Tablas auxiliares'!$BG$1:$BH$28,2,FALSE))-C6/100000000))</f>
        <v>-8.0197093910405268</v>
      </c>
      <c r="HA6">
        <f>IF('Tablas auxiliares'!$C$7=1,AVERAGE('2019 FINAL'!D6,'2019 FINAL'!AS6,'2019 FINAL'!CH6,'2019 FINAL'!DW6,'2019 FINAL'!FL6)+D6/10000,(-1)*(SUM(VLOOKUP(D6,'Tablas auxiliares'!$BG$1:$BH$28,2,FALSE),VLOOKUP(AS6,'Tablas auxiliares'!$BG$1:$BH$28,2,FALSE),VLOOKUP(CH6,'Tablas auxiliares'!$BG$1:$BH$28,2,FALSE),VLOOKUP(DW6,'Tablas auxiliares'!$BG$1:$BH$28,2,FALSE),VLOOKUP(FL6,'Tablas auxiliares'!$BG$1:$BH$28,2,FALSE))-D6/100000000))</f>
        <v>-0.51910145218723813</v>
      </c>
      <c r="HB6">
        <f>IF('Tablas auxiliares'!$C$7=1,AVERAGE('2019 FINAL'!E6,'2019 FINAL'!AT6,'2019 FINAL'!CI6,'2019 FINAL'!DX6,'2019 FINAL'!FM6)+E6/10000,(-1)*(SUM(VLOOKUP(E6,'Tablas auxiliares'!$BG$1:$BH$28,2,FALSE),VLOOKUP(AT6,'Tablas auxiliares'!$BG$1:$BH$28,2,FALSE),VLOOKUP(CI6,'Tablas auxiliares'!$BG$1:$BH$28,2,FALSE),VLOOKUP(DX6,'Tablas auxiliares'!$BG$1:$BH$28,2,FALSE),VLOOKUP(FM6,'Tablas auxiliares'!$BG$1:$BH$28,2,FALSE))-E6/100000000))</f>
        <v>-12.895305975623137</v>
      </c>
      <c r="HC6">
        <f>IF('Tablas auxiliares'!$C$7=1,AVERAGE('2019 FINAL'!F6,'2019 FINAL'!AU6,'2019 FINAL'!CJ6,'2019 FINAL'!DY6,'2019 FINAL'!FN6)+F6/10000,(-1)*(SUM(VLOOKUP(F6,'Tablas auxiliares'!$BG$1:$BH$28,2,FALSE),VLOOKUP(AU6,'Tablas auxiliares'!$BG$1:$BH$28,2,FALSE),VLOOKUP(CJ6,'Tablas auxiliares'!$BG$1:$BH$28,2,FALSE),VLOOKUP(DY6,'Tablas auxiliares'!$BG$1:$BH$28,2,FALSE),VLOOKUP(FN6,'Tablas auxiliares'!$BG$1:$BH$28,2,FALSE))-F6/100000000))</f>
        <v>-14.922542754806626</v>
      </c>
      <c r="HE6">
        <f>IF('Tablas auxiliares'!$C$7=1,AVERAGE('2019 FINAL'!H6,'2019 FINAL'!AW6,'2019 FINAL'!CL6,'2019 FINAL'!EA6,'2019 FINAL'!FP6)+H6/10000,(-1)*(SUM(VLOOKUP(H6,'Tablas auxiliares'!$BG$1:$BH$28,2,FALSE),VLOOKUP(AW6,'Tablas auxiliares'!$BG$1:$BH$28,2,FALSE),VLOOKUP(CL6,'Tablas auxiliares'!$BG$1:$BH$28,2,FALSE),VLOOKUP(EA6,'Tablas auxiliares'!$BG$1:$BH$28,2,FALSE),VLOOKUP(FP6,'Tablas auxiliares'!$BG$1:$BH$28,2,FALSE))-H6/100000000))</f>
        <v>-8.8546605727418033</v>
      </c>
      <c r="HF6" t="e">
        <f>IF('Tablas auxiliares'!$C$7=1,AVERAGE('2019 FINAL'!I6,'2019 FINAL'!AX6,'2019 FINAL'!CM6,'2019 FINAL'!EB6,'2019 FINAL'!FQ6)+I6/10000,(-1)*(SUM(VLOOKUP(I6,'Tablas auxiliares'!$BG$1:$BH$28,2,FALSE),VLOOKUP(AX6,'Tablas auxiliares'!$BG$1:$BH$28,2,FALSE),VLOOKUP(CM6,'Tablas auxiliares'!$BG$1:$BH$28,2,FALSE),VLOOKUP(EB6,'Tablas auxiliares'!$BG$1:$BH$28,2,FALSE),VLOOKUP(FQ6,'Tablas auxiliares'!$BG$1:$BH$28,2,FALSE))-I6/100000000))</f>
        <v>#N/A</v>
      </c>
      <c r="HG6">
        <f>IF('Tablas auxiliares'!$C$7=1,AVERAGE('2019 FINAL'!J6,'2019 FINAL'!AY6,'2019 FINAL'!CN6,'2019 FINAL'!EC6,'2019 FINAL'!FR6)+J6/10000,(-1)*(SUM(VLOOKUP(J6,'Tablas auxiliares'!$BG$1:$BH$28,2,FALSE),VLOOKUP(AY6,'Tablas auxiliares'!$BG$1:$BH$28,2,FALSE),VLOOKUP(CN6,'Tablas auxiliares'!$BG$1:$BH$28,2,FALSE),VLOOKUP(EC6,'Tablas auxiliares'!$BG$1:$BH$28,2,FALSE),VLOOKUP(FR6,'Tablas auxiliares'!$BG$1:$BH$28,2,FALSE))-J6/100000000))</f>
        <v>-26.583993988741259</v>
      </c>
      <c r="HH6">
        <f>IF('Tablas auxiliares'!$C$7=1,AVERAGE('2019 FINAL'!K6,'2019 FINAL'!AZ6,'2019 FINAL'!CO6,'2019 FINAL'!ED6,'2019 FINAL'!FS6)+K6/10000,(-1)*(SUM(VLOOKUP(K6,'Tablas auxiliares'!$BG$1:$BH$28,2,FALSE),VLOOKUP(AZ6,'Tablas auxiliares'!$BG$1:$BH$28,2,FALSE),VLOOKUP(CO6,'Tablas auxiliares'!$BG$1:$BH$28,2,FALSE),VLOOKUP(ED6,'Tablas auxiliares'!$BG$1:$BH$28,2,FALSE),VLOOKUP(FS6,'Tablas auxiliares'!$BG$1:$BH$28,2,FALSE))-K6/100000000))</f>
        <v>-21.356152532249162</v>
      </c>
      <c r="HI6">
        <f>IF('Tablas auxiliares'!$C$7=1,AVERAGE('2019 FINAL'!L6,'2019 FINAL'!BA6,'2019 FINAL'!CP6,'2019 FINAL'!EE6,'2019 FINAL'!FT6)+L6/10000,(-1)*(SUM(VLOOKUP(L6,'Tablas auxiliares'!$BG$1:$BH$28,2,FALSE),VLOOKUP(BA6,'Tablas auxiliares'!$BG$1:$BH$28,2,FALSE),VLOOKUP(CP6,'Tablas auxiliares'!$BG$1:$BH$28,2,FALSE),VLOOKUP(EE6,'Tablas auxiliares'!$BG$1:$BH$28,2,FALSE),VLOOKUP(FT6,'Tablas auxiliares'!$BG$1:$BH$28,2,FALSE))-L6/100000000))</f>
        <v>-9.7136354333466386</v>
      </c>
      <c r="HJ6">
        <f>IF('Tablas auxiliares'!$C$7=1,AVERAGE('2019 FINAL'!M6,'2019 FINAL'!BB6,'2019 FINAL'!CQ6,'2019 FINAL'!EF6,'2019 FINAL'!FU6)+M6/10000,(-1)*(SUM(VLOOKUP(M6,'Tablas auxiliares'!$BG$1:$BH$28,2,FALSE),VLOOKUP(BB6,'Tablas auxiliares'!$BG$1:$BH$28,2,FALSE),VLOOKUP(CQ6,'Tablas auxiliares'!$BG$1:$BH$28,2,FALSE),VLOOKUP(EF6,'Tablas auxiliares'!$BG$1:$BH$28,2,FALSE),VLOOKUP(FU6,'Tablas auxiliares'!$BG$1:$BH$28,2,FALSE))-M6/100000000))</f>
        <v>-21.170882296517103</v>
      </c>
      <c r="HK6">
        <f>IF('Tablas auxiliares'!$C$7=1,AVERAGE('2019 FINAL'!N6,'2019 FINAL'!BC6,'2019 FINAL'!CR6,'2019 FINAL'!EG6,'2019 FINAL'!FV6)+N6/10000,(-1)*(SUM(VLOOKUP(N6,'Tablas auxiliares'!$BG$1:$BH$28,2,FALSE),VLOOKUP(BC6,'Tablas auxiliares'!$BG$1:$BH$28,2,FALSE),VLOOKUP(CR6,'Tablas auxiliares'!$BG$1:$BH$28,2,FALSE),VLOOKUP(EG6,'Tablas auxiliares'!$BG$1:$BH$28,2,FALSE),VLOOKUP(FV6,'Tablas auxiliares'!$BG$1:$BH$28,2,FALSE))-N6/100000000))</f>
        <v>-33.515037882079568</v>
      </c>
      <c r="HL6">
        <f>IF('Tablas auxiliares'!$C$7=1,AVERAGE('2019 FINAL'!O6,'2019 FINAL'!BD6,'2019 FINAL'!CS6,'2019 FINAL'!EH6,'2019 FINAL'!FW6)+O6/10000,(-1)*(SUM(VLOOKUP(O6,'Tablas auxiliares'!$BG$1:$BH$28,2,FALSE),VLOOKUP(BD6,'Tablas auxiliares'!$BG$1:$BH$28,2,FALSE),VLOOKUP(CS6,'Tablas auxiliares'!$BG$1:$BH$28,2,FALSE),VLOOKUP(EH6,'Tablas auxiliares'!$BG$1:$BH$28,2,FALSE),VLOOKUP(FW6,'Tablas auxiliares'!$BG$1:$BH$28,2,FALSE))-O6/100000000))</f>
        <v>-31.787574239774756</v>
      </c>
      <c r="HM6">
        <f>IF('Tablas auxiliares'!$C$7=1,AVERAGE('2019 FINAL'!P6,'2019 FINAL'!BE6,'2019 FINAL'!CT6,'2019 FINAL'!EI6,'2019 FINAL'!FX6)+P6/10000,(-1)*(SUM(VLOOKUP(P6,'Tablas auxiliares'!$BG$1:$BH$28,2,FALSE),VLOOKUP(BE6,'Tablas auxiliares'!$BG$1:$BH$28,2,FALSE),VLOOKUP(CT6,'Tablas auxiliares'!$BG$1:$BH$28,2,FALSE),VLOOKUP(EI6,'Tablas auxiliares'!$BG$1:$BH$28,2,FALSE),VLOOKUP(FX6,'Tablas auxiliares'!$BG$1:$BH$28,2,FALSE))-P6/100000000))</f>
        <v>-26.173764989846731</v>
      </c>
      <c r="HN6">
        <f>IF('Tablas auxiliares'!$C$7=1,AVERAGE('2019 FINAL'!Q6,'2019 FINAL'!BF6,'2019 FINAL'!CU6,'2019 FINAL'!EJ6,'2019 FINAL'!FY6)+Q6/10000,(-1)*(SUM(VLOOKUP(Q6,'Tablas auxiliares'!$BG$1:$BH$28,2,FALSE),VLOOKUP(BF6,'Tablas auxiliares'!$BG$1:$BH$28,2,FALSE),VLOOKUP(CU6,'Tablas auxiliares'!$BG$1:$BH$28,2,FALSE),VLOOKUP(EJ6,'Tablas auxiliares'!$BG$1:$BH$28,2,FALSE),VLOOKUP(FY6,'Tablas auxiliares'!$BG$1:$BH$28,2,FALSE))-Q6/100000000))</f>
        <v>-14.078480041409275</v>
      </c>
      <c r="HO6">
        <f>IF('Tablas auxiliares'!$C$7=1,AVERAGE('2019 FINAL'!R6,'2019 FINAL'!BG6,'2019 FINAL'!CV6,'2019 FINAL'!EK6,'2019 FINAL'!FZ6)+R6/10000,(-1)*(SUM(VLOOKUP(R6,'Tablas auxiliares'!$BG$1:$BH$28,2,FALSE),VLOOKUP(BG6,'Tablas auxiliares'!$BG$1:$BH$28,2,FALSE),VLOOKUP(CV6,'Tablas auxiliares'!$BG$1:$BH$28,2,FALSE),VLOOKUP(EK6,'Tablas auxiliares'!$BG$1:$BH$28,2,FALSE),VLOOKUP(FZ6,'Tablas auxiliares'!$BG$1:$BH$28,2,FALSE))-R6/100000000))</f>
        <v>-27.198323357888693</v>
      </c>
      <c r="HP6">
        <f>IF('Tablas auxiliares'!$C$7=1,AVERAGE('2019 FINAL'!S6,'2019 FINAL'!BH6,'2019 FINAL'!CW6,'2019 FINAL'!EL6,'2019 FINAL'!GA6)+S6/10000,(-1)*(SUM(VLOOKUP(S6,'Tablas auxiliares'!$BG$1:$BH$28,2,FALSE),VLOOKUP(BH6,'Tablas auxiliares'!$BG$1:$BH$28,2,FALSE),VLOOKUP(CW6,'Tablas auxiliares'!$BG$1:$BH$28,2,FALSE),VLOOKUP(EL6,'Tablas auxiliares'!$BG$1:$BH$28,2,FALSE),VLOOKUP(GA6,'Tablas auxiliares'!$BG$1:$BH$28,2,FALSE))-S6/100000000))</f>
        <v>-46.183202613057581</v>
      </c>
      <c r="HQ6">
        <f>IF('Tablas auxiliares'!$C$7=1,AVERAGE('2019 FINAL'!T6,'2019 FINAL'!BI6,'2019 FINAL'!CX6,'2019 FINAL'!EM6,'2019 FINAL'!GB6)+T6/10000,(-1)*(SUM(VLOOKUP(T6,'Tablas auxiliares'!$BG$1:$BH$28,2,FALSE),VLOOKUP(BI6,'Tablas auxiliares'!$BG$1:$BH$28,2,FALSE),VLOOKUP(CX6,'Tablas auxiliares'!$BG$1:$BH$28,2,FALSE),VLOOKUP(EM6,'Tablas auxiliares'!$BG$1:$BH$28,2,FALSE),VLOOKUP(GB6,'Tablas auxiliares'!$BG$1:$BH$28,2,FALSE))-T6/100000000))</f>
        <v>-22.668272238039613</v>
      </c>
      <c r="HR6">
        <f>IF('Tablas auxiliares'!$C$7=1,AVERAGE('2019 FINAL'!U6,'2019 FINAL'!BJ6,'2019 FINAL'!CY6,'2019 FINAL'!EN6,'2019 FINAL'!GC6)+U6/10000,(-1)*(SUM(VLOOKUP(U6,'Tablas auxiliares'!$BG$1:$BH$28,2,FALSE),VLOOKUP(BJ6,'Tablas auxiliares'!$BG$1:$BH$28,2,FALSE),VLOOKUP(CY6,'Tablas auxiliares'!$BG$1:$BH$28,2,FALSE),VLOOKUP(EN6,'Tablas auxiliares'!$BG$1:$BH$28,2,FALSE),VLOOKUP(GC6,'Tablas auxiliares'!$BG$1:$BH$28,2,FALSE))-U6/100000000))</f>
        <v>-20.422043482626069</v>
      </c>
      <c r="HS6">
        <f>IF('Tablas auxiliares'!$C$7=1,AVERAGE('2019 FINAL'!V6,'2019 FINAL'!BK6,'2019 FINAL'!CZ6,'2019 FINAL'!EO6,'2019 FINAL'!GD6)+V6/10000,(-1)*(SUM(VLOOKUP(V6,'Tablas auxiliares'!$BG$1:$BH$28,2,FALSE),VLOOKUP(BK6,'Tablas auxiliares'!$BG$1:$BH$28,2,FALSE),VLOOKUP(CZ6,'Tablas auxiliares'!$BG$1:$BH$28,2,FALSE),VLOOKUP(EO6,'Tablas auxiliares'!$BG$1:$BH$28,2,FALSE),VLOOKUP(GD6,'Tablas auxiliares'!$BG$1:$BH$28,2,FALSE))-V6/100000000))</f>
        <v>-30.597329191472728</v>
      </c>
      <c r="HT6">
        <f>IF('Tablas auxiliares'!$C$7=1,AVERAGE('2019 FINAL'!W6,'2019 FINAL'!BL6,'2019 FINAL'!DA6,'2019 FINAL'!EP6,'2019 FINAL'!GE6)+W6/10000,(-1)*(SUM(VLOOKUP(W6,'Tablas auxiliares'!$BG$1:$BH$28,2,FALSE),VLOOKUP(BL6,'Tablas auxiliares'!$BG$1:$BH$28,2,FALSE),VLOOKUP(DA6,'Tablas auxiliares'!$BG$1:$BH$28,2,FALSE),VLOOKUP(EP6,'Tablas auxiliares'!$BG$1:$BH$28,2,FALSE),VLOOKUP(GE6,'Tablas auxiliares'!$BG$1:$BH$28,2,FALSE))-W6/100000000))</f>
        <v>-18.885649772200615</v>
      </c>
      <c r="HU6">
        <f>IF('Tablas auxiliares'!$C$7=1,AVERAGE('2019 FINAL'!X6,'2019 FINAL'!BM6,'2019 FINAL'!DB6,'2019 FINAL'!EQ6,'2019 FINAL'!GF6)+X6/10000,(-1)*(SUM(VLOOKUP(X6,'Tablas auxiliares'!$BG$1:$BH$28,2,FALSE),VLOOKUP(BM6,'Tablas auxiliares'!$BG$1:$BH$28,2,FALSE),VLOOKUP(DB6,'Tablas auxiliares'!$BG$1:$BH$28,2,FALSE),VLOOKUP(EQ6,'Tablas auxiliares'!$BG$1:$BH$28,2,FALSE),VLOOKUP(GF6,'Tablas auxiliares'!$BG$1:$BH$28,2,FALSE))-X6/100000000))</f>
        <v>-26.235492882998404</v>
      </c>
      <c r="HV6">
        <f>IF('Tablas auxiliares'!$C$7=1,AVERAGE('2019 FINAL'!Y6,'2019 FINAL'!BN6,'2019 FINAL'!DC6,'2019 FINAL'!ER6,'2019 FINAL'!GG6)+Y6/10000,(-1)*(SUM(VLOOKUP(Y6,'Tablas auxiliares'!$BG$1:$BH$28,2,FALSE),VLOOKUP(BN6,'Tablas auxiliares'!$BG$1:$BH$28,2,FALSE),VLOOKUP(DC6,'Tablas auxiliares'!$BG$1:$BH$28,2,FALSE),VLOOKUP(ER6,'Tablas auxiliares'!$BG$1:$BH$28,2,FALSE),VLOOKUP(GG6,'Tablas auxiliares'!$BG$1:$BH$28,2,FALSE))-Y6/100000000))</f>
        <v>-31.409857705906891</v>
      </c>
      <c r="HW6">
        <f>IF('Tablas auxiliares'!$C$7=1,AVERAGE('2019 FINAL'!Z6,'2019 FINAL'!BO6,'2019 FINAL'!DD6,'2019 FINAL'!ES6,'2019 FINAL'!GH6)+Z6/10000,(-1)*(SUM(VLOOKUP(Z6,'Tablas auxiliares'!$BG$1:$BH$28,2,FALSE),VLOOKUP(BO6,'Tablas auxiliares'!$BG$1:$BH$28,2,FALSE),VLOOKUP(DD6,'Tablas auxiliares'!$BG$1:$BH$28,2,FALSE),VLOOKUP(ES6,'Tablas auxiliares'!$BG$1:$BH$28,2,FALSE),VLOOKUP(GH6,'Tablas auxiliares'!$BG$1:$BH$28,2,FALSE))-Z6/100000000))</f>
        <v>-30.446395252913927</v>
      </c>
      <c r="HX6">
        <f>IF('Tablas auxiliares'!$C$7=1,AVERAGE('2019 FINAL'!AA6,'2019 FINAL'!BP6,'2019 FINAL'!DE6,'2019 FINAL'!ET6,'2019 FINAL'!GI6)+AA6/10000,(-1)*(SUM(VLOOKUP(AA6,'Tablas auxiliares'!$BG$1:$BH$28,2,FALSE),VLOOKUP(BP6,'Tablas auxiliares'!$BG$1:$BH$28,2,FALSE),VLOOKUP(DE6,'Tablas auxiliares'!$BG$1:$BH$28,2,FALSE),VLOOKUP(ET6,'Tablas auxiliares'!$BG$1:$BH$28,2,FALSE),VLOOKUP(GI6,'Tablas auxiliares'!$BG$1:$BH$28,2,FALSE))-AA6/100000000))</f>
        <v>-44.4660299162855</v>
      </c>
      <c r="HY6">
        <f>IF('Tablas auxiliares'!$C$7=1,AVERAGE('2019 FINAL'!AB6,'2019 FINAL'!BQ6,'2019 FINAL'!DF6,'2019 FINAL'!EU6,'2019 FINAL'!GJ6)+AB6/10000,(-1)*(SUM(VLOOKUP(AB6,'Tablas auxiliares'!$BG$1:$BH$28,2,FALSE),VLOOKUP(BQ6,'Tablas auxiliares'!$BG$1:$BH$28,2,FALSE),VLOOKUP(DF6,'Tablas auxiliares'!$BG$1:$BH$28,2,FALSE),VLOOKUP(EU6,'Tablas auxiliares'!$BG$1:$BH$28,2,FALSE),VLOOKUP(GJ6,'Tablas auxiliares'!$BG$1:$BH$28,2,FALSE))-AB6/100000000))</f>
        <v>-17.945626343117549</v>
      </c>
      <c r="HZ6">
        <f>IF('Tablas auxiliares'!$C$7=1,AVERAGE('2019 FINAL'!AC6,'2019 FINAL'!BR6,'2019 FINAL'!DG6,'2019 FINAL'!EV6,'2019 FINAL'!GK6)+AC6/10000,(-1)*(SUM(VLOOKUP(AC6,'Tablas auxiliares'!$BG$1:$BH$28,2,FALSE),VLOOKUP(BR6,'Tablas auxiliares'!$BG$1:$BH$28,2,FALSE),VLOOKUP(DG6,'Tablas auxiliares'!$BG$1:$BH$28,2,FALSE),VLOOKUP(EV6,'Tablas auxiliares'!$BG$1:$BH$28,2,FALSE),VLOOKUP(GK6,'Tablas auxiliares'!$BG$1:$BH$28,2,FALSE))-AC6/100000000))</f>
        <v>-42.099908600213624</v>
      </c>
      <c r="IA6">
        <f>IF('Tablas auxiliares'!$C$7=1,AVERAGE('2019 FINAL'!AD6,'2019 FINAL'!BS6,'2019 FINAL'!DH6,'2019 FINAL'!EW6,'2019 FINAL'!GL6)+AD6/10000,(-1)*(SUM(VLOOKUP(AD6,'Tablas auxiliares'!$BG$1:$BH$28,2,FALSE),VLOOKUP(BS6,'Tablas auxiliares'!$BG$1:$BH$28,2,FALSE),VLOOKUP(DH6,'Tablas auxiliares'!$BG$1:$BH$28,2,FALSE),VLOOKUP(EW6,'Tablas auxiliares'!$BG$1:$BH$28,2,FALSE),VLOOKUP(GL6,'Tablas auxiliares'!$BG$1:$BH$28,2,FALSE))-AD6/100000000))</f>
        <v>-24.741844576742608</v>
      </c>
      <c r="IB6">
        <f>IF('Tablas auxiliares'!$C$7=1,AVERAGE('2019 FINAL'!AE6,'2019 FINAL'!BT6,'2019 FINAL'!DI6,'2019 FINAL'!EX6,'2019 FINAL'!GM6)+AE6/10000,(-1)*(SUM(VLOOKUP(AE6,'Tablas auxiliares'!$BG$1:$BH$28,2,FALSE),VLOOKUP(BT6,'Tablas auxiliares'!$BG$1:$BH$28,2,FALSE),VLOOKUP(DI6,'Tablas auxiliares'!$BG$1:$BH$28,2,FALSE),VLOOKUP(EX6,'Tablas auxiliares'!$BG$1:$BH$28,2,FALSE),VLOOKUP(GM6,'Tablas auxiliares'!$BG$1:$BH$28,2,FALSE))-AE6/100000000))</f>
        <v>-9.5121912223895713</v>
      </c>
      <c r="IC6">
        <f>IF('Tablas auxiliares'!$C$7=1,AVERAGE('2019 FINAL'!AF6,'2019 FINAL'!BU6,'2019 FINAL'!DJ6,'2019 FINAL'!EY6,'2019 FINAL'!GN6)+AF6/10000,(-1)*(SUM(VLOOKUP(AF6,'Tablas auxiliares'!$BG$1:$BH$28,2,FALSE),VLOOKUP(BU6,'Tablas auxiliares'!$BG$1:$BH$28,2,FALSE),VLOOKUP(DJ6,'Tablas auxiliares'!$BG$1:$BH$28,2,FALSE),VLOOKUP(EY6,'Tablas auxiliares'!$BG$1:$BH$28,2,FALSE),VLOOKUP(GN6,'Tablas auxiliares'!$BG$1:$BH$28,2,FALSE))-AF6/100000000))</f>
        <v>-25.029245562707693</v>
      </c>
      <c r="ID6">
        <f>IF('Tablas auxiliares'!$C$7=1,AVERAGE('2019 FINAL'!AG6,'2019 FINAL'!BV6,'2019 FINAL'!DK6,'2019 FINAL'!EZ6,'2019 FINAL'!GO6)+AG6/10000,(-1)*(SUM(VLOOKUP(AG6,'Tablas auxiliares'!$BG$1:$BH$28,2,FALSE),VLOOKUP(BV6,'Tablas auxiliares'!$BG$1:$BH$28,2,FALSE),VLOOKUP(DK6,'Tablas auxiliares'!$BG$1:$BH$28,2,FALSE),VLOOKUP(EZ6,'Tablas auxiliares'!$BG$1:$BH$28,2,FALSE),VLOOKUP(GO6,'Tablas auxiliares'!$BG$1:$BH$28,2,FALSE))-AG6/100000000))</f>
        <v>-7.7849978888051146</v>
      </c>
      <c r="IE6">
        <f>IF('Tablas auxiliares'!$C$7=1,AVERAGE('2019 FINAL'!AH6,'2019 FINAL'!BW6,'2019 FINAL'!DL6,'2019 FINAL'!FA6,'2019 FINAL'!GP6)+AH6/10000,(-1)*(SUM(VLOOKUP(AH6,'Tablas auxiliares'!$BG$1:$BH$28,2,FALSE),VLOOKUP(BW6,'Tablas auxiliares'!$BG$1:$BH$28,2,FALSE),VLOOKUP(DL6,'Tablas auxiliares'!$BG$1:$BH$28,2,FALSE),VLOOKUP(FA6,'Tablas auxiliares'!$BG$1:$BH$28,2,FALSE),VLOOKUP(GP6,'Tablas auxiliares'!$BG$1:$BH$28,2,FALSE))-AH6/100000000))</f>
        <v>-13.519052451795968</v>
      </c>
      <c r="IF6">
        <f>IF('Tablas auxiliares'!$C$7=1,AVERAGE('2019 FINAL'!AI6,'2019 FINAL'!BX6,'2019 FINAL'!DM6,'2019 FINAL'!FB6,'2019 FINAL'!GQ6)+AI6/10000,(-1)*(SUM(VLOOKUP(AI6,'Tablas auxiliares'!$BG$1:$BH$28,2,FALSE),VLOOKUP(BX6,'Tablas auxiliares'!$BG$1:$BH$28,2,FALSE),VLOOKUP(DM6,'Tablas auxiliares'!$BG$1:$BH$28,2,FALSE),VLOOKUP(FB6,'Tablas auxiliares'!$BG$1:$BH$28,2,FALSE),VLOOKUP(GQ6,'Tablas auxiliares'!$BG$1:$BH$28,2,FALSE))-AI6/100000000))</f>
        <v>-26.387040783762462</v>
      </c>
      <c r="IG6">
        <f>IF('Tablas auxiliares'!$C$7=1,AVERAGE('2019 FINAL'!AJ6,'2019 FINAL'!BY6,'2019 FINAL'!DN6,'2019 FINAL'!FC6,'2019 FINAL'!GR6)+AJ6/10000,(-1)*(SUM(VLOOKUP(AJ6,'Tablas auxiliares'!$BG$1:$BH$28,2,FALSE),VLOOKUP(BY6,'Tablas auxiliares'!$BG$1:$BH$28,2,FALSE),VLOOKUP(DN6,'Tablas auxiliares'!$BG$1:$BH$28,2,FALSE),VLOOKUP(FC6,'Tablas auxiliares'!$BG$1:$BH$28,2,FALSE),VLOOKUP(GR6,'Tablas auxiliares'!$BG$1:$BH$28,2,FALSE))-AJ6/100000000))</f>
        <v>-26.952093540257405</v>
      </c>
      <c r="IH6">
        <f>IF('Tablas auxiliares'!$C$7=1,AVERAGE('2019 FINAL'!AK6,'2019 FINAL'!BZ6,'2019 FINAL'!DO6,'2019 FINAL'!FD6,'2019 FINAL'!GS6)+AK6/10000,(-1)*(SUM(VLOOKUP(AK6,'Tablas auxiliares'!$BG$1:$BH$28,2,FALSE),VLOOKUP(BZ6,'Tablas auxiliares'!$BG$1:$BH$28,2,FALSE),VLOOKUP(DO6,'Tablas auxiliares'!$BG$1:$BH$28,2,FALSE),VLOOKUP(FD6,'Tablas auxiliares'!$BG$1:$BH$28,2,FALSE),VLOOKUP(GS6,'Tablas auxiliares'!$BG$1:$BH$28,2,FALSE))-AK6/100000000))</f>
        <v>-45.053566072550552</v>
      </c>
      <c r="II6">
        <f>IF('Tablas auxiliares'!$C$7=1,AVERAGE('2019 FINAL'!AL6,'2019 FINAL'!CA6,'2019 FINAL'!DP6,'2019 FINAL'!FE6,'2019 FINAL'!GT6)+AL6/10000,(-1)*(SUM(VLOOKUP(AL6,'Tablas auxiliares'!$BG$1:$BH$28,2,FALSE),VLOOKUP(CA6,'Tablas auxiliares'!$BG$1:$BH$28,2,FALSE),VLOOKUP(DP6,'Tablas auxiliares'!$BG$1:$BH$28,2,FALSE),VLOOKUP(FE6,'Tablas auxiliares'!$BG$1:$BH$28,2,FALSE),VLOOKUP(GT6,'Tablas auxiliares'!$BG$1:$BH$28,2,FALSE))-AL6/100000000))</f>
        <v>-40.565252663731599</v>
      </c>
      <c r="IJ6">
        <f>IF('Tablas auxiliares'!$C$7=1,AVERAGE('2019 FINAL'!AM6,'2019 FINAL'!CB6,'2019 FINAL'!DQ6,'2019 FINAL'!FF6,'2019 FINAL'!GU6)+AM6/10000,(-1)*(SUM(VLOOKUP(AM6,'Tablas auxiliares'!$BG$1:$BH$28,2,FALSE),VLOOKUP(CB6,'Tablas auxiliares'!$BG$1:$BH$28,2,FALSE),VLOOKUP(DQ6,'Tablas auxiliares'!$BG$1:$BH$28,2,FALSE),VLOOKUP(FF6,'Tablas auxiliares'!$BG$1:$BH$28,2,FALSE),VLOOKUP(GU6,'Tablas auxiliares'!$BG$1:$BH$28,2,FALSE))-AM6/100000000))</f>
        <v>-15.921628164972484</v>
      </c>
      <c r="IK6">
        <f>IF('Tablas auxiliares'!$C$7=1,AVERAGE('2019 FINAL'!AN6,'2019 FINAL'!CC6,'2019 FINAL'!DR6,'2019 FINAL'!FG6,'2019 FINAL'!GV6)+AN6/10000,(-1)*(SUM(VLOOKUP(AN6,'Tablas auxiliares'!$BG$1:$BH$28,2,FALSE),VLOOKUP(CC6,'Tablas auxiliares'!$BG$1:$BH$28,2,FALSE),VLOOKUP(DR6,'Tablas auxiliares'!$BG$1:$BH$28,2,FALSE),VLOOKUP(FG6,'Tablas auxiliares'!$BG$1:$BH$28,2,FALSE),VLOOKUP(GV6,'Tablas auxiliares'!$BG$1:$BH$28,2,FALSE))-AN6/100000000))</f>
        <v>-21.157259995135007</v>
      </c>
      <c r="IL6">
        <f>IF('Tablas auxiliares'!$C$7=1,AVERAGE('2019 FINAL'!AO6,'2019 FINAL'!CD6,'2019 FINAL'!DS6,'2019 FINAL'!FH6,'2019 FINAL'!GW6)+AO6/10000,(-1)*(SUM(VLOOKUP(AO6,'Tablas auxiliares'!$BG$1:$BH$28,2,FALSE),VLOOKUP(CD6,'Tablas auxiliares'!$BG$1:$BH$28,2,FALSE),VLOOKUP(DS6,'Tablas auxiliares'!$BG$1:$BH$28,2,FALSE),VLOOKUP(FH6,'Tablas auxiliares'!$BG$1:$BH$28,2,FALSE),VLOOKUP(GW6,'Tablas auxiliares'!$BG$1:$BH$28,2,FALSE))-AO6/100000000))</f>
        <v>-17.872637718365599</v>
      </c>
      <c r="IM6">
        <f>IF('Tablas auxiliares'!$C$7=1,AVERAGE('2019 FINAL'!AP6,'2019 FINAL'!CE6,'2019 FINAL'!DT6,'2019 FINAL'!FI6,'2019 FINAL'!GX6)+AP6/10000,(-1)*(SUM(VLOOKUP(AP6,'Tablas auxiliares'!$BG$1:$BH$28,2,FALSE),VLOOKUP(CE6,'Tablas auxiliares'!$BG$1:$BH$28,2,FALSE),VLOOKUP(DT6,'Tablas auxiliares'!$BG$1:$BH$28,2,FALSE),VLOOKUP(FI6,'Tablas auxiliares'!$BG$1:$BH$28,2,FALSE),VLOOKUP(GX6,'Tablas auxiliares'!$BG$1:$BH$28,2,FALSE))-AP6/100000000))</f>
        <v>-10.886224915786475</v>
      </c>
      <c r="IN6">
        <f>RANK(GY6,GY3:GY28,1)</f>
        <v>3</v>
      </c>
      <c r="IO6">
        <f t="shared" ref="IO6:KB6" si="18">RANK(GZ6,GZ3:GZ28,1)</f>
        <v>12</v>
      </c>
      <c r="IP6">
        <f t="shared" si="18"/>
        <v>26</v>
      </c>
      <c r="IQ6">
        <f t="shared" si="18"/>
        <v>9</v>
      </c>
      <c r="IR6">
        <f t="shared" si="18"/>
        <v>7</v>
      </c>
      <c r="IT6">
        <f t="shared" si="18"/>
        <v>12</v>
      </c>
      <c r="IU6" s="118">
        <v>6</v>
      </c>
      <c r="IV6">
        <f t="shared" si="18"/>
        <v>6</v>
      </c>
      <c r="IW6">
        <f t="shared" si="18"/>
        <v>5</v>
      </c>
      <c r="IX6">
        <f t="shared" si="18"/>
        <v>13</v>
      </c>
      <c r="IY6">
        <f t="shared" si="18"/>
        <v>7</v>
      </c>
      <c r="IZ6">
        <f t="shared" si="18"/>
        <v>2</v>
      </c>
      <c r="JA6">
        <f t="shared" si="18"/>
        <v>4</v>
      </c>
      <c r="JB6">
        <f t="shared" si="18"/>
        <v>6</v>
      </c>
      <c r="JC6">
        <f t="shared" si="18"/>
        <v>9</v>
      </c>
      <c r="JD6">
        <f t="shared" si="18"/>
        <v>5</v>
      </c>
      <c r="JE6">
        <f t="shared" si="18"/>
        <v>2</v>
      </c>
      <c r="JF6">
        <f t="shared" si="18"/>
        <v>3</v>
      </c>
      <c r="JG6">
        <f t="shared" si="18"/>
        <v>6</v>
      </c>
      <c r="JH6">
        <f t="shared" si="18"/>
        <v>4</v>
      </c>
      <c r="JI6">
        <f t="shared" si="18"/>
        <v>7</v>
      </c>
      <c r="JJ6">
        <f t="shared" si="18"/>
        <v>4</v>
      </c>
      <c r="JK6">
        <f t="shared" si="18"/>
        <v>4</v>
      </c>
      <c r="JL6">
        <f t="shared" si="18"/>
        <v>5</v>
      </c>
      <c r="JM6">
        <f t="shared" si="18"/>
        <v>2</v>
      </c>
      <c r="JN6">
        <f t="shared" si="18"/>
        <v>7</v>
      </c>
      <c r="JO6">
        <f t="shared" si="18"/>
        <v>3</v>
      </c>
      <c r="JP6">
        <f t="shared" si="18"/>
        <v>5</v>
      </c>
      <c r="JQ6">
        <f t="shared" si="18"/>
        <v>11</v>
      </c>
      <c r="JR6">
        <f t="shared" si="18"/>
        <v>6</v>
      </c>
      <c r="JS6">
        <f t="shared" si="18"/>
        <v>14</v>
      </c>
      <c r="JT6">
        <f t="shared" si="18"/>
        <v>9</v>
      </c>
      <c r="JU6">
        <f t="shared" si="18"/>
        <v>3</v>
      </c>
      <c r="JV6">
        <f t="shared" si="18"/>
        <v>4</v>
      </c>
      <c r="JW6">
        <f t="shared" si="18"/>
        <v>2</v>
      </c>
      <c r="JX6">
        <f t="shared" si="18"/>
        <v>1</v>
      </c>
      <c r="JY6">
        <f t="shared" si="18"/>
        <v>7</v>
      </c>
      <c r="JZ6">
        <f t="shared" si="18"/>
        <v>8</v>
      </c>
      <c r="KA6">
        <f t="shared" si="18"/>
        <v>6</v>
      </c>
      <c r="KB6">
        <f t="shared" si="18"/>
        <v>12</v>
      </c>
      <c r="KC6">
        <f>VLOOKUP(IN6,'Tablas auxiliares'!$O$2:$Y$28,'Tablas auxiliares'!$C$4+1,FALSE)</f>
        <v>8</v>
      </c>
      <c r="KD6">
        <f>VLOOKUP(IO6,'Tablas auxiliares'!$O$2:$Y$28,'Tablas auxiliares'!$C$4+1,FALSE)</f>
        <v>0</v>
      </c>
      <c r="KE6">
        <f>VLOOKUP(IP6,'Tablas auxiliares'!$O$2:$Y$28,'Tablas auxiliares'!$C$4+1,FALSE)</f>
        <v>0</v>
      </c>
      <c r="KF6">
        <f>VLOOKUP(IQ6,'Tablas auxiliares'!$O$2:$Y$28,'Tablas auxiliares'!$C$4+1,FALSE)</f>
        <v>2</v>
      </c>
      <c r="KG6">
        <f>VLOOKUP(IR6,'Tablas auxiliares'!$O$2:$Y$28,'Tablas auxiliares'!$C$4+1,FALSE)</f>
        <v>4</v>
      </c>
      <c r="KI6">
        <f>VLOOKUP(IT6,'Tablas auxiliares'!$O$2:$Y$28,'Tablas auxiliares'!$C$4+1,FALSE)</f>
        <v>0</v>
      </c>
      <c r="KJ6">
        <f>VLOOKUP(IU6,'Tablas auxiliares'!$O$2:$Y$28,'Tablas auxiliares'!$C$4+1,FALSE)</f>
        <v>5</v>
      </c>
      <c r="KK6">
        <f>VLOOKUP(IV6,'Tablas auxiliares'!$O$2:$Y$28,'Tablas auxiliares'!$C$4+1,FALSE)</f>
        <v>5</v>
      </c>
      <c r="KL6">
        <f>VLOOKUP(IW6,'Tablas auxiliares'!$O$2:$Y$28,'Tablas auxiliares'!$C$4+1,FALSE)</f>
        <v>6</v>
      </c>
      <c r="KM6">
        <f>VLOOKUP(IX6,'Tablas auxiliares'!$O$2:$Y$28,'Tablas auxiliares'!$C$4+1,FALSE)</f>
        <v>0</v>
      </c>
      <c r="KN6">
        <f>VLOOKUP(IY6,'Tablas auxiliares'!$O$2:$Y$28,'Tablas auxiliares'!$C$4+1,FALSE)</f>
        <v>4</v>
      </c>
      <c r="KO6">
        <f>VLOOKUP(IZ6,'Tablas auxiliares'!$O$2:$Y$28,'Tablas auxiliares'!$C$4+1,FALSE)</f>
        <v>10</v>
      </c>
      <c r="KP6">
        <f>VLOOKUP(JA6,'Tablas auxiliares'!$O$2:$Y$28,'Tablas auxiliares'!$C$4+1,FALSE)</f>
        <v>7</v>
      </c>
      <c r="KQ6">
        <f>VLOOKUP(JB6,'Tablas auxiliares'!$O$2:$Y$28,'Tablas auxiliares'!$C$4+1,FALSE)</f>
        <v>5</v>
      </c>
      <c r="KR6">
        <f>VLOOKUP(JC6,'Tablas auxiliares'!$O$2:$Y$28,'Tablas auxiliares'!$C$4+1,FALSE)</f>
        <v>2</v>
      </c>
      <c r="KS6">
        <f>VLOOKUP(JD6,'Tablas auxiliares'!$O$2:$Y$28,'Tablas auxiliares'!$C$4+1,FALSE)</f>
        <v>6</v>
      </c>
      <c r="KT6">
        <f>VLOOKUP(JE6,'Tablas auxiliares'!$O$2:$Y$28,'Tablas auxiliares'!$C$4+1,FALSE)</f>
        <v>10</v>
      </c>
      <c r="KU6">
        <f>VLOOKUP(JF6,'Tablas auxiliares'!$O$2:$Y$28,'Tablas auxiliares'!$C$4+1,FALSE)</f>
        <v>8</v>
      </c>
      <c r="KV6">
        <f>VLOOKUP(JG6,'Tablas auxiliares'!$O$2:$Y$28,'Tablas auxiliares'!$C$4+1,FALSE)</f>
        <v>5</v>
      </c>
      <c r="KW6">
        <f>VLOOKUP(JH6,'Tablas auxiliares'!$O$2:$Y$28,'Tablas auxiliares'!$C$4+1,FALSE)</f>
        <v>7</v>
      </c>
      <c r="KX6">
        <f>VLOOKUP(JI6,'Tablas auxiliares'!$O$2:$Y$28,'Tablas auxiliares'!$C$4+1,FALSE)</f>
        <v>4</v>
      </c>
      <c r="KY6">
        <f>VLOOKUP(JJ6,'Tablas auxiliares'!$O$2:$Y$28,'Tablas auxiliares'!$C$4+1,FALSE)</f>
        <v>7</v>
      </c>
      <c r="KZ6">
        <f>VLOOKUP(JK6,'Tablas auxiliares'!$O$2:$Y$28,'Tablas auxiliares'!$C$4+1,FALSE)</f>
        <v>7</v>
      </c>
      <c r="LA6">
        <f>VLOOKUP(JL6,'Tablas auxiliares'!$O$2:$Y$28,'Tablas auxiliares'!$C$4+1,FALSE)</f>
        <v>6</v>
      </c>
      <c r="LB6">
        <f>VLOOKUP(JM6,'Tablas auxiliares'!$O$2:$Y$28,'Tablas auxiliares'!$C$4+1,FALSE)</f>
        <v>10</v>
      </c>
      <c r="LC6">
        <f>VLOOKUP(JN6,'Tablas auxiliares'!$O$2:$Y$28,'Tablas auxiliares'!$C$4+1,FALSE)</f>
        <v>4</v>
      </c>
      <c r="LD6">
        <f>VLOOKUP(JO6,'Tablas auxiliares'!$O$2:$Y$28,'Tablas auxiliares'!$C$4+1,FALSE)</f>
        <v>8</v>
      </c>
      <c r="LE6">
        <f>VLOOKUP(JP6,'Tablas auxiliares'!$O$2:$Y$28,'Tablas auxiliares'!$C$4+1,FALSE)</f>
        <v>6</v>
      </c>
      <c r="LF6">
        <f>VLOOKUP(JQ6,'Tablas auxiliares'!$O$2:$Y$28,'Tablas auxiliares'!$C$4+1,FALSE)</f>
        <v>0</v>
      </c>
      <c r="LG6">
        <f>VLOOKUP(JR6,'Tablas auxiliares'!$O$2:$Y$28,'Tablas auxiliares'!$C$4+1,FALSE)</f>
        <v>5</v>
      </c>
      <c r="LH6">
        <f>VLOOKUP(JS6,'Tablas auxiliares'!$O$2:$Y$28,'Tablas auxiliares'!$C$4+1,FALSE)</f>
        <v>0</v>
      </c>
      <c r="LI6">
        <f>VLOOKUP(JT6,'Tablas auxiliares'!$O$2:$Y$28,'Tablas auxiliares'!$C$4+1,FALSE)</f>
        <v>2</v>
      </c>
      <c r="LJ6">
        <f>VLOOKUP(JU6,'Tablas auxiliares'!$O$2:$Y$28,'Tablas auxiliares'!$C$4+1,FALSE)</f>
        <v>8</v>
      </c>
      <c r="LK6">
        <f>VLOOKUP(JV6,'Tablas auxiliares'!$O$2:$Y$28,'Tablas auxiliares'!$C$4+1,FALSE)</f>
        <v>7</v>
      </c>
      <c r="LL6">
        <f>VLOOKUP(JW6,'Tablas auxiliares'!$O$2:$Y$28,'Tablas auxiliares'!$C$4+1,FALSE)</f>
        <v>10</v>
      </c>
      <c r="LM6">
        <f>VLOOKUP(JX6,'Tablas auxiliares'!$O$2:$Y$28,'Tablas auxiliares'!$C$4+1,FALSE)</f>
        <v>12</v>
      </c>
      <c r="LN6">
        <f>VLOOKUP(JY6,'Tablas auxiliares'!$O$2:$Y$28,'Tablas auxiliares'!$C$4+1,FALSE)</f>
        <v>4</v>
      </c>
      <c r="LO6">
        <f>VLOOKUP(JZ6,'Tablas auxiliares'!$O$2:$Y$28,'Tablas auxiliares'!$C$4+1,FALSE)</f>
        <v>3</v>
      </c>
      <c r="LP6">
        <f>VLOOKUP(KA6,'Tablas auxiliares'!$O$2:$Y$28,'Tablas auxiliares'!$C$4+1,FALSE)</f>
        <v>5</v>
      </c>
      <c r="LQ6">
        <f>VLOOKUP(KB6,'Tablas auxiliares'!$O$2:$Y$28,'Tablas auxiliares'!$C$4+1,FALSE)</f>
        <v>0</v>
      </c>
      <c r="LR6">
        <v>8</v>
      </c>
      <c r="LS6">
        <v>13</v>
      </c>
      <c r="LT6">
        <v>18</v>
      </c>
      <c r="LU6">
        <v>10</v>
      </c>
      <c r="LV6">
        <v>10</v>
      </c>
      <c r="LX6">
        <v>14</v>
      </c>
      <c r="LY6" s="118">
        <v>5</v>
      </c>
      <c r="LZ6">
        <v>4</v>
      </c>
      <c r="MA6">
        <v>17</v>
      </c>
      <c r="MB6">
        <v>13</v>
      </c>
      <c r="MC6">
        <v>6</v>
      </c>
      <c r="MD6">
        <v>16</v>
      </c>
      <c r="ME6">
        <v>10</v>
      </c>
      <c r="MF6">
        <v>10</v>
      </c>
      <c r="MG6">
        <v>16</v>
      </c>
      <c r="MH6">
        <v>12</v>
      </c>
      <c r="MI6">
        <v>4</v>
      </c>
      <c r="MJ6">
        <v>12</v>
      </c>
      <c r="MK6">
        <v>9</v>
      </c>
      <c r="ML6">
        <v>13</v>
      </c>
      <c r="MM6">
        <v>13</v>
      </c>
      <c r="MN6">
        <v>8</v>
      </c>
      <c r="MO6">
        <v>10</v>
      </c>
      <c r="MP6">
        <v>7</v>
      </c>
      <c r="MQ6">
        <v>6</v>
      </c>
      <c r="MR6">
        <v>10</v>
      </c>
      <c r="MS6">
        <v>9</v>
      </c>
      <c r="MT6">
        <v>2</v>
      </c>
      <c r="MU6">
        <v>8</v>
      </c>
      <c r="MV6">
        <v>8</v>
      </c>
      <c r="MW6">
        <v>7</v>
      </c>
      <c r="MX6">
        <v>9</v>
      </c>
      <c r="MY6">
        <v>13</v>
      </c>
      <c r="MZ6">
        <v>8</v>
      </c>
      <c r="NA6">
        <v>5</v>
      </c>
      <c r="NB6">
        <v>1</v>
      </c>
      <c r="NC6">
        <v>7</v>
      </c>
      <c r="ND6">
        <v>14</v>
      </c>
      <c r="NE6">
        <v>8</v>
      </c>
      <c r="NF6">
        <v>12</v>
      </c>
      <c r="NG6">
        <f>VLOOKUP(LR6,'Tablas auxiliares'!$O$2:$Y$28,'Tablas auxiliares'!$C$4+1,FALSE)</f>
        <v>3</v>
      </c>
      <c r="NH6">
        <f>VLOOKUP(LS6,'Tablas auxiliares'!$O$2:$Y$28,'Tablas auxiliares'!$C$4+1,FALSE)</f>
        <v>0</v>
      </c>
      <c r="NI6">
        <f>VLOOKUP(LT6,'Tablas auxiliares'!$O$2:$Y$28,'Tablas auxiliares'!$C$4+1,FALSE)</f>
        <v>0</v>
      </c>
      <c r="NJ6">
        <f>VLOOKUP(LU6,'Tablas auxiliares'!$O$2:$Y$28,'Tablas auxiliares'!$C$4+1,FALSE)</f>
        <v>1</v>
      </c>
      <c r="NK6">
        <f>VLOOKUP(LV6,'Tablas auxiliares'!$O$2:$Y$28,'Tablas auxiliares'!$C$4+1,FALSE)</f>
        <v>1</v>
      </c>
      <c r="NM6">
        <f>VLOOKUP(LX6,'Tablas auxiliares'!$O$2:$Y$28,'Tablas auxiliares'!$C$4+1,FALSE)</f>
        <v>0</v>
      </c>
      <c r="NN6">
        <f>VLOOKUP(LY6,'Tablas auxiliares'!$O$2:$Y$28,'Tablas auxiliares'!$C$4+1,FALSE)</f>
        <v>6</v>
      </c>
      <c r="NO6">
        <f>VLOOKUP(LZ6,'Tablas auxiliares'!$O$2:$Y$28,'Tablas auxiliares'!$C$4+1,FALSE)</f>
        <v>7</v>
      </c>
      <c r="NP6">
        <f>VLOOKUP(MA6,'Tablas auxiliares'!$O$2:$Y$28,'Tablas auxiliares'!$C$4+1,FALSE)</f>
        <v>0</v>
      </c>
      <c r="NQ6">
        <f>VLOOKUP(MB6,'Tablas auxiliares'!$O$2:$Y$28,'Tablas auxiliares'!$C$4+1,FALSE)</f>
        <v>0</v>
      </c>
      <c r="NR6">
        <f>VLOOKUP(MC6,'Tablas auxiliares'!$O$2:$Y$28,'Tablas auxiliares'!$C$4+1,FALSE)</f>
        <v>5</v>
      </c>
      <c r="NS6">
        <f>VLOOKUP(MD6,'Tablas auxiliares'!$O$2:$Y$28,'Tablas auxiliares'!$C$4+1,FALSE)</f>
        <v>0</v>
      </c>
      <c r="NT6">
        <f>VLOOKUP(ME6,'Tablas auxiliares'!$O$2:$Y$28,'Tablas auxiliares'!$C$4+1,FALSE)</f>
        <v>1</v>
      </c>
      <c r="NU6">
        <f>VLOOKUP(MF6,'Tablas auxiliares'!$O$2:$Y$28,'Tablas auxiliares'!$C$4+1,FALSE)</f>
        <v>1</v>
      </c>
      <c r="NV6">
        <f>VLOOKUP(MG6,'Tablas auxiliares'!$O$2:$Y$28,'Tablas auxiliares'!$C$4+1,FALSE)</f>
        <v>0</v>
      </c>
      <c r="NW6">
        <f>VLOOKUP(MH6,'Tablas auxiliares'!$O$2:$Y$28,'Tablas auxiliares'!$C$4+1,FALSE)</f>
        <v>0</v>
      </c>
      <c r="NX6">
        <f>VLOOKUP(MI6,'Tablas auxiliares'!$O$2:$Y$28,'Tablas auxiliares'!$C$4+1,FALSE)</f>
        <v>7</v>
      </c>
      <c r="NY6">
        <f>VLOOKUP(MJ6,'Tablas auxiliares'!$O$2:$Y$28,'Tablas auxiliares'!$C$4+1,FALSE)</f>
        <v>0</v>
      </c>
      <c r="NZ6">
        <f>VLOOKUP(MK6,'Tablas auxiliares'!$O$2:$Y$28,'Tablas auxiliares'!$C$4+1,FALSE)</f>
        <v>2</v>
      </c>
      <c r="OA6">
        <f>VLOOKUP(ML6,'Tablas auxiliares'!$O$2:$Y$28,'Tablas auxiliares'!$C$4+1,FALSE)</f>
        <v>0</v>
      </c>
      <c r="OB6">
        <f>VLOOKUP(MM6,'Tablas auxiliares'!$O$2:$Y$28,'Tablas auxiliares'!$C$4+1,FALSE)</f>
        <v>0</v>
      </c>
      <c r="OC6">
        <f>VLOOKUP(MN6,'Tablas auxiliares'!$O$2:$Y$28,'Tablas auxiliares'!$C$4+1,FALSE)</f>
        <v>3</v>
      </c>
      <c r="OD6">
        <f>VLOOKUP(MO6,'Tablas auxiliares'!$O$2:$Y$28,'Tablas auxiliares'!$C$4+1,FALSE)</f>
        <v>1</v>
      </c>
      <c r="OE6">
        <f>VLOOKUP(MP6,'Tablas auxiliares'!$O$2:$Y$28,'Tablas auxiliares'!$C$4+1,FALSE)</f>
        <v>4</v>
      </c>
      <c r="OF6">
        <f>VLOOKUP(MQ6,'Tablas auxiliares'!$O$2:$Y$28,'Tablas auxiliares'!$C$4+1,FALSE)</f>
        <v>5</v>
      </c>
      <c r="OG6">
        <f>VLOOKUP(MR6,'Tablas auxiliares'!$O$2:$Y$28,'Tablas auxiliares'!$C$4+1,FALSE)</f>
        <v>1</v>
      </c>
      <c r="OH6">
        <f>VLOOKUP(MS6,'Tablas auxiliares'!$O$2:$Y$28,'Tablas auxiliares'!$C$4+1,FALSE)</f>
        <v>2</v>
      </c>
      <c r="OI6">
        <f>VLOOKUP(MT6,'Tablas auxiliares'!$O$2:$Y$28,'Tablas auxiliares'!$C$4+1,FALSE)</f>
        <v>10</v>
      </c>
      <c r="OJ6">
        <f>VLOOKUP(MU6,'Tablas auxiliares'!$O$2:$Y$28,'Tablas auxiliares'!$C$4+1,FALSE)</f>
        <v>3</v>
      </c>
      <c r="OK6">
        <f>VLOOKUP(MV6,'Tablas auxiliares'!$O$2:$Y$28,'Tablas auxiliares'!$C$4+1,FALSE)</f>
        <v>3</v>
      </c>
      <c r="OL6">
        <f>VLOOKUP(MW6,'Tablas auxiliares'!$O$2:$Y$28,'Tablas auxiliares'!$C$4+1,FALSE)</f>
        <v>4</v>
      </c>
      <c r="OM6">
        <f>VLOOKUP(MX6,'Tablas auxiliares'!$O$2:$Y$28,'Tablas auxiliares'!$C$4+1,FALSE)</f>
        <v>2</v>
      </c>
      <c r="ON6">
        <f>VLOOKUP(MY6,'Tablas auxiliares'!$O$2:$Y$28,'Tablas auxiliares'!$C$4+1,FALSE)</f>
        <v>0</v>
      </c>
      <c r="OO6">
        <f>VLOOKUP(MZ6,'Tablas auxiliares'!$O$2:$Y$28,'Tablas auxiliares'!$C$4+1,FALSE)</f>
        <v>3</v>
      </c>
      <c r="OP6">
        <f>VLOOKUP(NA6,'Tablas auxiliares'!$O$2:$Y$28,'Tablas auxiliares'!$C$4+1,FALSE)</f>
        <v>6</v>
      </c>
      <c r="OQ6">
        <f>VLOOKUP(NB6,'Tablas auxiliares'!$O$2:$Y$28,'Tablas auxiliares'!$C$4+1,FALSE)</f>
        <v>12</v>
      </c>
      <c r="OR6">
        <f>VLOOKUP(NC6,'Tablas auxiliares'!$O$2:$Y$28,'Tablas auxiliares'!$C$4+1,FALSE)</f>
        <v>4</v>
      </c>
      <c r="OS6">
        <f>VLOOKUP(ND6,'Tablas auxiliares'!$O$2:$Y$28,'Tablas auxiliares'!$C$4+1,FALSE)</f>
        <v>0</v>
      </c>
      <c r="OT6">
        <f>VLOOKUP(NE6,'Tablas auxiliares'!$O$2:$Y$28,'Tablas auxiliares'!$C$4+1,FALSE)</f>
        <v>3</v>
      </c>
      <c r="OU6">
        <f>VLOOKUP(NF6,'Tablas auxiliares'!$O$2:$Y$28,'Tablas auxiliares'!$C$4+1,FALSE)</f>
        <v>0</v>
      </c>
      <c r="OV6">
        <f>IF('Tablas auxiliares'!$C$6&lt;&gt;2,IF('Tablas auxiliares'!$C$5=1,SUM(KC6:LQ6),SUMIF($IN$29:$KB$29,"=325",KC6:LQ6)),0)+IF('Tablas auxiliares'!$C$6&lt;&gt;3,IF('Tablas auxiliares'!$C$5=1,SUM(NG6:OU6),SUMIF($IN$29:$KB$29,"=325",NG6:OU6)),0)</f>
        <v>302</v>
      </c>
      <c r="OW6">
        <f t="shared" si="15"/>
        <v>5.508</v>
      </c>
      <c r="OX6">
        <f t="shared" si="1"/>
        <v>12.513</v>
      </c>
      <c r="OY6">
        <f t="shared" si="1"/>
        <v>22.018000000000001</v>
      </c>
      <c r="OZ6">
        <f t="shared" si="1"/>
        <v>9.51</v>
      </c>
      <c r="PA6">
        <f t="shared" si="1"/>
        <v>8.51</v>
      </c>
      <c r="PC6">
        <f t="shared" si="1"/>
        <v>13.013999999999999</v>
      </c>
      <c r="PD6">
        <f t="shared" si="1"/>
        <v>5.5049999999999999</v>
      </c>
      <c r="PE6">
        <f t="shared" si="1"/>
        <v>5.0039999999999996</v>
      </c>
      <c r="PF6">
        <f t="shared" si="1"/>
        <v>11.016999999999999</v>
      </c>
      <c r="PG6">
        <f t="shared" si="1"/>
        <v>13.013</v>
      </c>
      <c r="PH6">
        <f t="shared" si="1"/>
        <v>6.5060000000000002</v>
      </c>
      <c r="PI6">
        <f t="shared" si="1"/>
        <v>9.016</v>
      </c>
      <c r="PJ6">
        <f t="shared" si="1"/>
        <v>7.01</v>
      </c>
      <c r="PK6">
        <f t="shared" si="1"/>
        <v>8.01</v>
      </c>
      <c r="PL6">
        <f t="shared" si="1"/>
        <v>12.516</v>
      </c>
      <c r="PM6">
        <f t="shared" si="1"/>
        <v>8.5120000000000005</v>
      </c>
      <c r="PN6">
        <f t="shared" si="1"/>
        <v>3.004</v>
      </c>
      <c r="PO6">
        <f t="shared" si="1"/>
        <v>7.5119999999999996</v>
      </c>
      <c r="PP6">
        <f t="shared" si="1"/>
        <v>7.5090000000000003</v>
      </c>
      <c r="PQ6">
        <f t="shared" si="1"/>
        <v>8.5129999999999999</v>
      </c>
      <c r="PR6">
        <f t="shared" si="1"/>
        <v>10.013</v>
      </c>
      <c r="PS6">
        <f t="shared" si="1"/>
        <v>6.008</v>
      </c>
      <c r="PT6">
        <f t="shared" si="1"/>
        <v>7.01</v>
      </c>
      <c r="PU6">
        <f t="shared" si="1"/>
        <v>6.0069999999999997</v>
      </c>
      <c r="PV6">
        <f t="shared" si="1"/>
        <v>4.0060000000000002</v>
      </c>
      <c r="PW6">
        <f t="shared" si="1"/>
        <v>8.51</v>
      </c>
      <c r="PX6">
        <f t="shared" si="1"/>
        <v>6.0090000000000003</v>
      </c>
      <c r="PY6">
        <f t="shared" si="1"/>
        <v>3.5019999999999998</v>
      </c>
      <c r="PZ6">
        <f t="shared" si="1"/>
        <v>9.5079999999999991</v>
      </c>
      <c r="QA6">
        <f t="shared" si="1"/>
        <v>7.008</v>
      </c>
      <c r="QB6">
        <f t="shared" si="1"/>
        <v>10.507</v>
      </c>
      <c r="QC6">
        <f t="shared" si="1"/>
        <v>9.0090000000000003</v>
      </c>
      <c r="QD6">
        <f t="shared" si="1"/>
        <v>8.0129999999999999</v>
      </c>
      <c r="QE6">
        <f t="shared" si="1"/>
        <v>6.008</v>
      </c>
      <c r="QF6">
        <f t="shared" si="1"/>
        <v>3.5049999999999999</v>
      </c>
      <c r="QG6">
        <f t="shared" si="1"/>
        <v>1.0009999999999999</v>
      </c>
      <c r="QH6">
        <f t="shared" si="1"/>
        <v>7.0069999999999997</v>
      </c>
      <c r="QI6">
        <f t="shared" si="1"/>
        <v>11.013999999999999</v>
      </c>
      <c r="QJ6">
        <f t="shared" si="1"/>
        <v>7.008</v>
      </c>
      <c r="QK6">
        <f t="shared" si="1"/>
        <v>12.012</v>
      </c>
      <c r="QL6">
        <f>RANK(OW6,OW3:OW28,1)</f>
        <v>5</v>
      </c>
      <c r="QM6">
        <f t="shared" ref="QM6:RZ6" si="19">RANK(OX6,OX3:OX28,1)</f>
        <v>12</v>
      </c>
      <c r="QN6">
        <f t="shared" si="19"/>
        <v>24</v>
      </c>
      <c r="QO6">
        <f t="shared" si="19"/>
        <v>9</v>
      </c>
      <c r="QP6">
        <f t="shared" si="19"/>
        <v>7</v>
      </c>
      <c r="QR6">
        <f t="shared" si="19"/>
        <v>13</v>
      </c>
      <c r="QS6">
        <f t="shared" si="19"/>
        <v>3</v>
      </c>
      <c r="QT6">
        <f t="shared" si="19"/>
        <v>1</v>
      </c>
      <c r="QU6">
        <f t="shared" si="19"/>
        <v>10</v>
      </c>
      <c r="QV6">
        <f t="shared" si="19"/>
        <v>13</v>
      </c>
      <c r="QW6">
        <f t="shared" si="19"/>
        <v>6</v>
      </c>
      <c r="QX6">
        <f t="shared" si="19"/>
        <v>10</v>
      </c>
      <c r="QY6">
        <f t="shared" si="19"/>
        <v>6</v>
      </c>
      <c r="QZ6">
        <f t="shared" si="19"/>
        <v>7</v>
      </c>
      <c r="RA6">
        <f t="shared" si="19"/>
        <v>13</v>
      </c>
      <c r="RB6">
        <f t="shared" si="19"/>
        <v>7</v>
      </c>
      <c r="RC6">
        <f t="shared" si="19"/>
        <v>2</v>
      </c>
      <c r="RD6">
        <f t="shared" si="19"/>
        <v>5</v>
      </c>
      <c r="RE6">
        <f t="shared" si="19"/>
        <v>7</v>
      </c>
      <c r="RF6">
        <f t="shared" si="19"/>
        <v>8</v>
      </c>
      <c r="RG6">
        <f t="shared" si="19"/>
        <v>10</v>
      </c>
      <c r="RH6">
        <f t="shared" si="19"/>
        <v>5</v>
      </c>
      <c r="RI6">
        <f t="shared" si="19"/>
        <v>4</v>
      </c>
      <c r="RJ6">
        <f t="shared" si="19"/>
        <v>4</v>
      </c>
      <c r="RK6">
        <f t="shared" si="19"/>
        <v>2</v>
      </c>
      <c r="RL6">
        <f t="shared" si="19"/>
        <v>9</v>
      </c>
      <c r="RM6">
        <f t="shared" si="19"/>
        <v>5</v>
      </c>
      <c r="RN6">
        <f t="shared" si="19"/>
        <v>2</v>
      </c>
      <c r="RO6">
        <f t="shared" si="19"/>
        <v>6</v>
      </c>
      <c r="RP6">
        <f t="shared" si="19"/>
        <v>6</v>
      </c>
      <c r="RQ6">
        <f t="shared" si="19"/>
        <v>11</v>
      </c>
      <c r="RR6">
        <f t="shared" si="19"/>
        <v>9</v>
      </c>
      <c r="RS6">
        <f t="shared" si="19"/>
        <v>6</v>
      </c>
      <c r="RT6">
        <f t="shared" si="19"/>
        <v>6</v>
      </c>
      <c r="RU6">
        <f t="shared" si="19"/>
        <v>2</v>
      </c>
      <c r="RV6">
        <f t="shared" si="19"/>
        <v>1</v>
      </c>
      <c r="RW6">
        <f t="shared" si="19"/>
        <v>6</v>
      </c>
      <c r="RX6">
        <f t="shared" si="19"/>
        <v>11</v>
      </c>
      <c r="RY6">
        <f t="shared" si="19"/>
        <v>7</v>
      </c>
      <c r="RZ6">
        <f t="shared" si="19"/>
        <v>13</v>
      </c>
      <c r="SA6" cm="1">
        <f t="array" ref="SA6">VLOOKUP(QL6,'Tablas auxiliares'!$O$2:$Y$28,_xlfn.SINGLE('Tablas auxiliares'!$C$4)+1,FALSE)</f>
        <v>6</v>
      </c>
      <c r="SB6" cm="1">
        <f t="array" ref="SB6">VLOOKUP(QM6,'Tablas auxiliares'!$O$2:$Y$28,_xlfn.SINGLE('Tablas auxiliares'!$C$4)+1,FALSE)</f>
        <v>0</v>
      </c>
      <c r="SC6" cm="1">
        <f t="array" ref="SC6">VLOOKUP(QN6,'Tablas auxiliares'!$O$2:$Y$28,_xlfn.SINGLE('Tablas auxiliares'!$C$4)+1,FALSE)</f>
        <v>0</v>
      </c>
      <c r="SD6" cm="1">
        <f t="array" ref="SD6">VLOOKUP(QO6,'Tablas auxiliares'!$O$2:$Y$28,_xlfn.SINGLE('Tablas auxiliares'!$C$4)+1,FALSE)</f>
        <v>2</v>
      </c>
      <c r="SE6" cm="1">
        <f t="array" ref="SE6">VLOOKUP(QP6,'Tablas auxiliares'!$O$2:$Y$28,_xlfn.SINGLE('Tablas auxiliares'!$C$4)+1,FALSE)</f>
        <v>4</v>
      </c>
      <c r="SG6" cm="1">
        <f t="array" ref="SG6">VLOOKUP(QR6,'Tablas auxiliares'!$O$2:$Y$28,_xlfn.SINGLE('Tablas auxiliares'!$C$4)+1,FALSE)</f>
        <v>0</v>
      </c>
      <c r="SH6" cm="1">
        <f t="array" ref="SH6">VLOOKUP(QS6,'Tablas auxiliares'!$O$2:$Y$28,_xlfn.SINGLE('Tablas auxiliares'!$C$4)+1,FALSE)</f>
        <v>8</v>
      </c>
      <c r="SI6" cm="1">
        <f t="array" ref="SI6">VLOOKUP(QT6,'Tablas auxiliares'!$O$2:$Y$28,_xlfn.SINGLE('Tablas auxiliares'!$C$4)+1,FALSE)</f>
        <v>12</v>
      </c>
      <c r="SJ6" cm="1">
        <f t="array" ref="SJ6">VLOOKUP(QU6,'Tablas auxiliares'!$O$2:$Y$28,_xlfn.SINGLE('Tablas auxiliares'!$C$4)+1,FALSE)</f>
        <v>1</v>
      </c>
      <c r="SK6" cm="1">
        <f t="array" ref="SK6">VLOOKUP(QV6,'Tablas auxiliares'!$O$2:$Y$28,_xlfn.SINGLE('Tablas auxiliares'!$C$4)+1,FALSE)</f>
        <v>0</v>
      </c>
      <c r="SL6" cm="1">
        <f t="array" ref="SL6">VLOOKUP(QW6,'Tablas auxiliares'!$O$2:$Y$28,_xlfn.SINGLE('Tablas auxiliares'!$C$4)+1,FALSE)</f>
        <v>5</v>
      </c>
      <c r="SM6" cm="1">
        <f t="array" ref="SM6">VLOOKUP(QX6,'Tablas auxiliares'!$O$2:$Y$28,_xlfn.SINGLE('Tablas auxiliares'!$C$4)+1,FALSE)</f>
        <v>1</v>
      </c>
      <c r="SN6" cm="1">
        <f t="array" ref="SN6">VLOOKUP(QY6,'Tablas auxiliares'!$O$2:$Y$28,_xlfn.SINGLE('Tablas auxiliares'!$C$4)+1,FALSE)</f>
        <v>5</v>
      </c>
      <c r="SO6" cm="1">
        <f t="array" ref="SO6">VLOOKUP(QZ6,'Tablas auxiliares'!$O$2:$Y$28,_xlfn.SINGLE('Tablas auxiliares'!$C$4)+1,FALSE)</f>
        <v>4</v>
      </c>
      <c r="SP6" cm="1">
        <f t="array" ref="SP6">VLOOKUP(RA6,'Tablas auxiliares'!$O$2:$Y$28,_xlfn.SINGLE('Tablas auxiliares'!$C$4)+1,FALSE)</f>
        <v>0</v>
      </c>
      <c r="SQ6" cm="1">
        <f t="array" ref="SQ6">VLOOKUP(RB6,'Tablas auxiliares'!$O$2:$Y$28,_xlfn.SINGLE('Tablas auxiliares'!$C$4)+1,FALSE)</f>
        <v>4</v>
      </c>
      <c r="SR6" cm="1">
        <f t="array" ref="SR6">VLOOKUP(RC6,'Tablas auxiliares'!$O$2:$Y$28,_xlfn.SINGLE('Tablas auxiliares'!$C$4)+1,FALSE)</f>
        <v>10</v>
      </c>
      <c r="SS6" cm="1">
        <f t="array" ref="SS6">VLOOKUP(RD6,'Tablas auxiliares'!$O$2:$Y$28,_xlfn.SINGLE('Tablas auxiliares'!$C$4)+1,FALSE)</f>
        <v>6</v>
      </c>
      <c r="ST6" cm="1">
        <f t="array" ref="ST6">VLOOKUP(RE6,'Tablas auxiliares'!$O$2:$Y$28,_xlfn.SINGLE('Tablas auxiliares'!$C$4)+1,FALSE)</f>
        <v>4</v>
      </c>
      <c r="SU6" cm="1">
        <f t="array" ref="SU6">VLOOKUP(RF6,'Tablas auxiliares'!$O$2:$Y$28,_xlfn.SINGLE('Tablas auxiliares'!$C$4)+1,FALSE)</f>
        <v>3</v>
      </c>
      <c r="SV6" cm="1">
        <f t="array" ref="SV6">VLOOKUP(RG6,'Tablas auxiliares'!$O$2:$Y$28,_xlfn.SINGLE('Tablas auxiliares'!$C$4)+1,FALSE)</f>
        <v>1</v>
      </c>
      <c r="SW6" cm="1">
        <f t="array" ref="SW6">VLOOKUP(RH6,'Tablas auxiliares'!$O$2:$Y$28,_xlfn.SINGLE('Tablas auxiliares'!$C$4)+1,FALSE)</f>
        <v>6</v>
      </c>
      <c r="SX6" cm="1">
        <f t="array" ref="SX6">VLOOKUP(RI6,'Tablas auxiliares'!$O$2:$Y$28,_xlfn.SINGLE('Tablas auxiliares'!$C$4)+1,FALSE)</f>
        <v>7</v>
      </c>
      <c r="SY6" cm="1">
        <f t="array" ref="SY6">VLOOKUP(RJ6,'Tablas auxiliares'!$O$2:$Y$28,_xlfn.SINGLE('Tablas auxiliares'!$C$4)+1,FALSE)</f>
        <v>7</v>
      </c>
      <c r="SZ6" cm="1">
        <f t="array" ref="SZ6">VLOOKUP(RK6,'Tablas auxiliares'!$O$2:$Y$28,_xlfn.SINGLE('Tablas auxiliares'!$C$4)+1,FALSE)</f>
        <v>10</v>
      </c>
      <c r="TA6" cm="1">
        <f t="array" ref="TA6">VLOOKUP(RL6,'Tablas auxiliares'!$O$2:$Y$28,_xlfn.SINGLE('Tablas auxiliares'!$C$4)+1,FALSE)</f>
        <v>2</v>
      </c>
      <c r="TB6" cm="1">
        <f t="array" ref="TB6">VLOOKUP(RM6,'Tablas auxiliares'!$O$2:$Y$28,_xlfn.SINGLE('Tablas auxiliares'!$C$4)+1,FALSE)</f>
        <v>6</v>
      </c>
      <c r="TC6" cm="1">
        <f t="array" ref="TC6">VLOOKUP(RN6,'Tablas auxiliares'!$O$2:$Y$28,_xlfn.SINGLE('Tablas auxiliares'!$C$4)+1,FALSE)</f>
        <v>10</v>
      </c>
      <c r="TD6" cm="1">
        <f t="array" ref="TD6">VLOOKUP(RO6,'Tablas auxiliares'!$O$2:$Y$28,_xlfn.SINGLE('Tablas auxiliares'!$C$4)+1,FALSE)</f>
        <v>5</v>
      </c>
      <c r="TE6" cm="1">
        <f t="array" ref="TE6">VLOOKUP(RP6,'Tablas auxiliares'!$O$2:$Y$28,_xlfn.SINGLE('Tablas auxiliares'!$C$4)+1,FALSE)</f>
        <v>5</v>
      </c>
      <c r="TF6" cm="1">
        <f t="array" ref="TF6">VLOOKUP(RQ6,'Tablas auxiliares'!$O$2:$Y$28,_xlfn.SINGLE('Tablas auxiliares'!$C$4)+1,FALSE)</f>
        <v>0</v>
      </c>
      <c r="TG6" cm="1">
        <f t="array" ref="TG6">VLOOKUP(RR6,'Tablas auxiliares'!$O$2:$Y$28,_xlfn.SINGLE('Tablas auxiliares'!$C$4)+1,FALSE)</f>
        <v>2</v>
      </c>
      <c r="TH6" cm="1">
        <f t="array" ref="TH6">VLOOKUP(RS6,'Tablas auxiliares'!$O$2:$Y$28,_xlfn.SINGLE('Tablas auxiliares'!$C$4)+1,FALSE)</f>
        <v>5</v>
      </c>
      <c r="TI6" cm="1">
        <f t="array" ref="TI6">VLOOKUP(RT6,'Tablas auxiliares'!$O$2:$Y$28,_xlfn.SINGLE('Tablas auxiliares'!$C$4)+1,FALSE)</f>
        <v>5</v>
      </c>
      <c r="TJ6" cm="1">
        <f t="array" ref="TJ6">VLOOKUP(RU6,'Tablas auxiliares'!$O$2:$Y$28,_xlfn.SINGLE('Tablas auxiliares'!$C$4)+1,FALSE)</f>
        <v>10</v>
      </c>
      <c r="TK6" cm="1">
        <f t="array" ref="TK6">VLOOKUP(RV6,'Tablas auxiliares'!$O$2:$Y$28,_xlfn.SINGLE('Tablas auxiliares'!$C$4)+1,FALSE)</f>
        <v>12</v>
      </c>
      <c r="TL6" cm="1">
        <f t="array" ref="TL6">VLOOKUP(RW6,'Tablas auxiliares'!$O$2:$Y$28,_xlfn.SINGLE('Tablas auxiliares'!$C$4)+1,FALSE)</f>
        <v>5</v>
      </c>
      <c r="TM6" cm="1">
        <f t="array" ref="TM6">VLOOKUP(RX6,'Tablas auxiliares'!$O$2:$Y$28,_xlfn.SINGLE('Tablas auxiliares'!$C$4)+1,FALSE)</f>
        <v>0</v>
      </c>
      <c r="TN6" cm="1">
        <f t="array" ref="TN6">VLOOKUP(RY6,'Tablas auxiliares'!$O$2:$Y$28,_xlfn.SINGLE('Tablas auxiliares'!$C$4)+1,FALSE)</f>
        <v>4</v>
      </c>
      <c r="TO6" cm="1">
        <f t="array" ref="TO6">VLOOKUP(RZ6,'Tablas auxiliares'!$O$2:$Y$28,_xlfn.SINGLE('Tablas auxiliares'!$C$4)+1,FALSE)</f>
        <v>0</v>
      </c>
      <c r="TP6">
        <f>IF('Tablas auxiliares'!$C$5=1,SUM(SA6:TO6),SUMIF($IN$29:$KB$29,"=325",SA6:TO6))</f>
        <v>177</v>
      </c>
      <c r="TQ6">
        <v>10</v>
      </c>
      <c r="TR6">
        <v>0</v>
      </c>
      <c r="TS6">
        <v>0</v>
      </c>
      <c r="TT6">
        <v>3</v>
      </c>
      <c r="TU6">
        <v>4</v>
      </c>
      <c r="TW6">
        <v>0</v>
      </c>
      <c r="TX6">
        <v>5</v>
      </c>
      <c r="TY6">
        <v>5</v>
      </c>
      <c r="TZ6">
        <v>8</v>
      </c>
      <c r="UA6">
        <v>0</v>
      </c>
      <c r="UB6">
        <v>4</v>
      </c>
      <c r="UC6">
        <v>10</v>
      </c>
      <c r="UD6">
        <v>7</v>
      </c>
      <c r="UE6">
        <v>7</v>
      </c>
      <c r="UF6">
        <v>4</v>
      </c>
      <c r="UG6">
        <v>8</v>
      </c>
      <c r="UH6">
        <v>10</v>
      </c>
      <c r="UI6">
        <v>8</v>
      </c>
      <c r="UJ6">
        <v>3</v>
      </c>
      <c r="UK6">
        <v>7</v>
      </c>
      <c r="UL6">
        <v>5</v>
      </c>
      <c r="UM6">
        <v>6</v>
      </c>
      <c r="UN6">
        <v>7</v>
      </c>
      <c r="UO6">
        <v>6</v>
      </c>
      <c r="UP6">
        <v>10</v>
      </c>
      <c r="UQ6">
        <v>4</v>
      </c>
      <c r="UR6">
        <v>8</v>
      </c>
      <c r="US6">
        <v>4</v>
      </c>
      <c r="UT6">
        <v>1</v>
      </c>
      <c r="UU6">
        <v>5</v>
      </c>
      <c r="UV6">
        <v>0</v>
      </c>
      <c r="UW6">
        <v>3</v>
      </c>
      <c r="UX6">
        <v>10</v>
      </c>
      <c r="UY6">
        <v>7</v>
      </c>
      <c r="UZ6">
        <v>10</v>
      </c>
      <c r="VA6">
        <v>12</v>
      </c>
      <c r="VB6">
        <v>4</v>
      </c>
      <c r="VC6">
        <v>0</v>
      </c>
      <c r="VD6">
        <v>7</v>
      </c>
      <c r="VE6">
        <v>0</v>
      </c>
      <c r="VF6">
        <v>3</v>
      </c>
      <c r="VG6">
        <v>0</v>
      </c>
      <c r="VH6">
        <v>0</v>
      </c>
      <c r="VI6">
        <v>1</v>
      </c>
      <c r="VJ6">
        <v>1</v>
      </c>
      <c r="VL6">
        <v>0</v>
      </c>
      <c r="VM6">
        <v>6</v>
      </c>
      <c r="VN6">
        <v>7</v>
      </c>
      <c r="VO6">
        <v>0</v>
      </c>
      <c r="VP6">
        <v>0</v>
      </c>
      <c r="VQ6">
        <v>5</v>
      </c>
      <c r="VR6">
        <v>0</v>
      </c>
      <c r="VS6">
        <v>1</v>
      </c>
      <c r="VT6">
        <v>1</v>
      </c>
      <c r="VU6">
        <v>0</v>
      </c>
      <c r="VV6">
        <v>0</v>
      </c>
      <c r="VW6">
        <v>7</v>
      </c>
      <c r="VX6">
        <v>0</v>
      </c>
      <c r="VY6">
        <v>2</v>
      </c>
      <c r="VZ6">
        <v>0</v>
      </c>
      <c r="WA6">
        <v>0</v>
      </c>
      <c r="WB6">
        <v>3</v>
      </c>
      <c r="WC6">
        <v>1</v>
      </c>
      <c r="WD6">
        <v>4</v>
      </c>
      <c r="WE6">
        <v>5</v>
      </c>
      <c r="WF6">
        <v>1</v>
      </c>
      <c r="WG6">
        <v>2</v>
      </c>
      <c r="WH6">
        <v>10</v>
      </c>
      <c r="WI6">
        <v>3</v>
      </c>
      <c r="WJ6">
        <v>3</v>
      </c>
      <c r="WK6">
        <v>4</v>
      </c>
      <c r="WL6">
        <v>2</v>
      </c>
      <c r="WM6">
        <v>0</v>
      </c>
      <c r="WN6">
        <v>3</v>
      </c>
      <c r="WO6">
        <v>6</v>
      </c>
      <c r="WP6">
        <v>12</v>
      </c>
      <c r="WQ6">
        <v>4</v>
      </c>
      <c r="WR6">
        <v>0</v>
      </c>
      <c r="WS6">
        <v>3</v>
      </c>
      <c r="WT6">
        <v>0</v>
      </c>
      <c r="WU6">
        <f t="shared" si="8"/>
        <v>13.003</v>
      </c>
      <c r="WV6">
        <f t="shared" si="3"/>
        <v>0</v>
      </c>
      <c r="WW6">
        <f t="shared" si="3"/>
        <v>0</v>
      </c>
      <c r="WX6">
        <f t="shared" si="3"/>
        <v>4.0010000000000003</v>
      </c>
      <c r="WY6">
        <f t="shared" si="3"/>
        <v>5.0010000000000003</v>
      </c>
      <c r="WZ6">
        <f t="shared" si="3"/>
        <v>0</v>
      </c>
      <c r="XA6">
        <f t="shared" si="3"/>
        <v>0</v>
      </c>
      <c r="XB6">
        <f t="shared" si="3"/>
        <v>11.006</v>
      </c>
      <c r="XC6">
        <f t="shared" si="3"/>
        <v>12.007</v>
      </c>
      <c r="XD6">
        <f t="shared" si="3"/>
        <v>8</v>
      </c>
      <c r="XE6">
        <f t="shared" si="3"/>
        <v>0</v>
      </c>
      <c r="XF6">
        <f t="shared" si="3"/>
        <v>9.0050000000000008</v>
      </c>
      <c r="XG6">
        <f t="shared" si="3"/>
        <v>10</v>
      </c>
      <c r="XH6">
        <f t="shared" si="3"/>
        <v>8.0009999999999994</v>
      </c>
      <c r="XI6">
        <f t="shared" si="3"/>
        <v>8.0009999999999994</v>
      </c>
      <c r="XJ6">
        <f t="shared" si="3"/>
        <v>4</v>
      </c>
      <c r="XK6">
        <f t="shared" si="3"/>
        <v>8</v>
      </c>
      <c r="XL6">
        <f t="shared" si="3"/>
        <v>17.007000000000001</v>
      </c>
      <c r="XM6">
        <f t="shared" si="3"/>
        <v>8</v>
      </c>
      <c r="XN6">
        <f t="shared" si="3"/>
        <v>5.0019999999999998</v>
      </c>
      <c r="XO6">
        <f t="shared" si="3"/>
        <v>7</v>
      </c>
      <c r="XP6">
        <f t="shared" si="3"/>
        <v>5</v>
      </c>
      <c r="XQ6">
        <f t="shared" si="3"/>
        <v>9.0030000000000001</v>
      </c>
      <c r="XR6">
        <f t="shared" si="3"/>
        <v>8.0009999999999994</v>
      </c>
      <c r="XS6">
        <f t="shared" si="3"/>
        <v>10.004</v>
      </c>
      <c r="XT6">
        <f t="shared" si="3"/>
        <v>15.005000000000001</v>
      </c>
      <c r="XU6">
        <f t="shared" si="3"/>
        <v>5.0010000000000003</v>
      </c>
      <c r="XV6">
        <f t="shared" si="3"/>
        <v>10.002000000000001</v>
      </c>
      <c r="XW6">
        <f t="shared" si="3"/>
        <v>14.01</v>
      </c>
      <c r="XX6">
        <f t="shared" si="3"/>
        <v>4.0030000000000001</v>
      </c>
      <c r="XY6">
        <f t="shared" si="3"/>
        <v>8.0030000000000001</v>
      </c>
      <c r="XZ6">
        <f t="shared" si="3"/>
        <v>4.0039999999999996</v>
      </c>
      <c r="YA6">
        <f t="shared" si="3"/>
        <v>5.0019999999999998</v>
      </c>
      <c r="YB6">
        <f t="shared" si="3"/>
        <v>10</v>
      </c>
      <c r="YC6">
        <f t="shared" si="3"/>
        <v>10.003</v>
      </c>
      <c r="YD6">
        <f t="shared" si="3"/>
        <v>16.006</v>
      </c>
      <c r="YE6">
        <f t="shared" si="3"/>
        <v>24.012</v>
      </c>
      <c r="YF6">
        <f t="shared" si="3"/>
        <v>8.0039999999999996</v>
      </c>
      <c r="YG6">
        <f t="shared" si="3"/>
        <v>0</v>
      </c>
      <c r="YH6">
        <f t="shared" si="3"/>
        <v>10.003</v>
      </c>
      <c r="YI6">
        <f t="shared" si="3"/>
        <v>0</v>
      </c>
      <c r="YJ6">
        <f>RANK(WU6,WU3:WU28,0)</f>
        <v>4</v>
      </c>
      <c r="YK6">
        <f t="shared" ref="YK6:ZX6" si="20">RANK(WV6,WV3:WV28,0)</f>
        <v>14</v>
      </c>
      <c r="YL6">
        <f t="shared" si="20"/>
        <v>15</v>
      </c>
      <c r="YM6">
        <f t="shared" si="20"/>
        <v>12</v>
      </c>
      <c r="YN6">
        <f t="shared" si="20"/>
        <v>10</v>
      </c>
      <c r="YO6">
        <f t="shared" si="20"/>
        <v>14</v>
      </c>
      <c r="YP6">
        <f t="shared" si="20"/>
        <v>15</v>
      </c>
      <c r="YQ6">
        <f t="shared" si="20"/>
        <v>4</v>
      </c>
      <c r="YR6">
        <f t="shared" si="20"/>
        <v>2</v>
      </c>
      <c r="YS6">
        <f t="shared" si="20"/>
        <v>6</v>
      </c>
      <c r="YT6">
        <f t="shared" si="20"/>
        <v>16</v>
      </c>
      <c r="YU6">
        <f t="shared" si="20"/>
        <v>7</v>
      </c>
      <c r="YV6">
        <f t="shared" si="20"/>
        <v>7</v>
      </c>
      <c r="YW6">
        <f t="shared" si="20"/>
        <v>7</v>
      </c>
      <c r="YX6">
        <f t="shared" si="20"/>
        <v>7</v>
      </c>
      <c r="YY6">
        <f t="shared" si="20"/>
        <v>11</v>
      </c>
      <c r="YZ6">
        <f t="shared" si="20"/>
        <v>7</v>
      </c>
      <c r="ZA6">
        <f t="shared" si="20"/>
        <v>2</v>
      </c>
      <c r="ZB6">
        <f t="shared" si="20"/>
        <v>6</v>
      </c>
      <c r="ZC6">
        <f t="shared" si="20"/>
        <v>12</v>
      </c>
      <c r="ZD6">
        <f t="shared" si="20"/>
        <v>7</v>
      </c>
      <c r="ZE6">
        <f t="shared" si="20"/>
        <v>9</v>
      </c>
      <c r="ZF6">
        <f t="shared" si="20"/>
        <v>6</v>
      </c>
      <c r="ZG6">
        <f t="shared" si="20"/>
        <v>7</v>
      </c>
      <c r="ZH6">
        <f t="shared" si="20"/>
        <v>4</v>
      </c>
      <c r="ZI6">
        <f t="shared" si="20"/>
        <v>2</v>
      </c>
      <c r="ZJ6">
        <f t="shared" si="20"/>
        <v>11</v>
      </c>
      <c r="ZK6">
        <f t="shared" si="20"/>
        <v>5</v>
      </c>
      <c r="ZL6">
        <f t="shared" si="20"/>
        <v>2</v>
      </c>
      <c r="ZM6">
        <f t="shared" si="20"/>
        <v>10</v>
      </c>
      <c r="ZN6">
        <f t="shared" si="20"/>
        <v>7</v>
      </c>
      <c r="ZO6">
        <f t="shared" si="20"/>
        <v>10</v>
      </c>
      <c r="ZP6">
        <f t="shared" si="20"/>
        <v>11</v>
      </c>
      <c r="ZQ6">
        <f t="shared" si="20"/>
        <v>6</v>
      </c>
      <c r="ZR6">
        <f t="shared" si="20"/>
        <v>6</v>
      </c>
      <c r="ZS6">
        <f t="shared" si="20"/>
        <v>3</v>
      </c>
      <c r="ZT6">
        <f t="shared" si="20"/>
        <v>1</v>
      </c>
      <c r="ZU6">
        <f t="shared" si="20"/>
        <v>5</v>
      </c>
      <c r="ZV6">
        <f t="shared" si="20"/>
        <v>17</v>
      </c>
      <c r="ZW6">
        <f t="shared" si="20"/>
        <v>7</v>
      </c>
      <c r="ZX6">
        <f t="shared" si="20"/>
        <v>16</v>
      </c>
      <c r="ZY6">
        <f>VLOOKUP(YJ6,'Tablas auxiliares'!$O$2:$P$28,2,FALSE)</f>
        <v>7</v>
      </c>
      <c r="ZZ6">
        <f>VLOOKUP(YK6,'Tablas auxiliares'!$O$2:$P$28,2,FALSE)</f>
        <v>0</v>
      </c>
      <c r="AAA6">
        <f>VLOOKUP(YL6,'Tablas auxiliares'!$O$2:$P$28,2,FALSE)</f>
        <v>0</v>
      </c>
      <c r="AAB6">
        <f>VLOOKUP(YM6,'Tablas auxiliares'!$O$2:$P$28,2,FALSE)</f>
        <v>0</v>
      </c>
      <c r="AAC6">
        <f>VLOOKUP(YN6,'Tablas auxiliares'!$O$2:$P$28,2,FALSE)</f>
        <v>1</v>
      </c>
      <c r="AAD6">
        <f>VLOOKUP(YO6,'Tablas auxiliares'!$O$2:$P$28,2,FALSE)</f>
        <v>0</v>
      </c>
      <c r="AAE6">
        <f>VLOOKUP(YP6,'Tablas auxiliares'!$O$2:$P$28,2,FALSE)</f>
        <v>0</v>
      </c>
      <c r="AAF6">
        <f>VLOOKUP(YQ6,'Tablas auxiliares'!$O$2:$P$28,2,FALSE)</f>
        <v>7</v>
      </c>
      <c r="AAG6">
        <f>VLOOKUP(YR6,'Tablas auxiliares'!$O$2:$P$28,2,FALSE)</f>
        <v>10</v>
      </c>
      <c r="AAH6">
        <f>VLOOKUP(YS6,'Tablas auxiliares'!$O$2:$P$28,2,FALSE)</f>
        <v>5</v>
      </c>
      <c r="AAI6">
        <f>VLOOKUP(YT6,'Tablas auxiliares'!$O$2:$P$28,2,FALSE)</f>
        <v>0</v>
      </c>
      <c r="AAJ6">
        <f>VLOOKUP(YU6,'Tablas auxiliares'!$O$2:$P$28,2,FALSE)</f>
        <v>4</v>
      </c>
      <c r="AAK6">
        <f>VLOOKUP(YV6,'Tablas auxiliares'!$O$2:$P$28,2,FALSE)</f>
        <v>4</v>
      </c>
      <c r="AAL6">
        <f>VLOOKUP(YW6,'Tablas auxiliares'!$O$2:$P$28,2,FALSE)</f>
        <v>4</v>
      </c>
      <c r="AAM6">
        <f>VLOOKUP(YX6,'Tablas auxiliares'!$O$2:$P$28,2,FALSE)</f>
        <v>4</v>
      </c>
      <c r="AAN6">
        <f>VLOOKUP(YY6,'Tablas auxiliares'!$O$2:$P$28,2,FALSE)</f>
        <v>0</v>
      </c>
      <c r="AAO6">
        <f>VLOOKUP(YZ6,'Tablas auxiliares'!$O$2:$P$28,2,FALSE)</f>
        <v>4</v>
      </c>
      <c r="AAP6">
        <f>VLOOKUP(ZA6,'Tablas auxiliares'!$O$2:$P$28,2,FALSE)</f>
        <v>10</v>
      </c>
      <c r="AAQ6">
        <f>VLOOKUP(ZB6,'Tablas auxiliares'!$O$2:$P$28,2,FALSE)</f>
        <v>5</v>
      </c>
      <c r="AAR6">
        <f>VLOOKUP(ZC6,'Tablas auxiliares'!$O$2:$P$28,2,FALSE)</f>
        <v>0</v>
      </c>
      <c r="AAS6">
        <f>VLOOKUP(ZD6,'Tablas auxiliares'!$O$2:$P$28,2,FALSE)</f>
        <v>4</v>
      </c>
      <c r="AAT6">
        <f>VLOOKUP(ZE6,'Tablas auxiliares'!$O$2:$P$28,2,FALSE)</f>
        <v>2</v>
      </c>
      <c r="AAU6">
        <f>VLOOKUP(ZF6,'Tablas auxiliares'!$O$2:$P$28,2,FALSE)</f>
        <v>5</v>
      </c>
      <c r="AAV6">
        <f>VLOOKUP(ZG6,'Tablas auxiliares'!$O$2:$P$28,2,FALSE)</f>
        <v>4</v>
      </c>
      <c r="AAW6">
        <f>VLOOKUP(ZH6,'Tablas auxiliares'!$O$2:$P$28,2,FALSE)</f>
        <v>7</v>
      </c>
      <c r="AAX6">
        <f>VLOOKUP(ZI6,'Tablas auxiliares'!$O$2:$P$28,2,FALSE)</f>
        <v>10</v>
      </c>
      <c r="AAY6">
        <f>VLOOKUP(ZJ6,'Tablas auxiliares'!$O$2:$P$28,2,FALSE)</f>
        <v>0</v>
      </c>
      <c r="AAZ6">
        <f>VLOOKUP(ZK6,'Tablas auxiliares'!$O$2:$P$28,2,FALSE)</f>
        <v>6</v>
      </c>
      <c r="ABA6">
        <f>VLOOKUP(ZL6,'Tablas auxiliares'!$O$2:$P$28,2,FALSE)</f>
        <v>10</v>
      </c>
      <c r="ABB6">
        <f>VLOOKUP(ZM6,'Tablas auxiliares'!$O$2:$P$28,2,FALSE)</f>
        <v>1</v>
      </c>
      <c r="ABC6">
        <f>VLOOKUP(ZN6,'Tablas auxiliares'!$O$2:$P$28,2,FALSE)</f>
        <v>4</v>
      </c>
      <c r="ABD6">
        <f>VLOOKUP(ZO6,'Tablas auxiliares'!$O$2:$P$28,2,FALSE)</f>
        <v>1</v>
      </c>
      <c r="ABE6">
        <f>VLOOKUP(ZP6,'Tablas auxiliares'!$O$2:$P$28,2,FALSE)</f>
        <v>0</v>
      </c>
      <c r="ABF6">
        <f>VLOOKUP(ZQ6,'Tablas auxiliares'!$O$2:$P$28,2,FALSE)</f>
        <v>5</v>
      </c>
      <c r="ABG6">
        <f>VLOOKUP(ZR6,'Tablas auxiliares'!$O$2:$P$28,2,FALSE)</f>
        <v>5</v>
      </c>
      <c r="ABH6">
        <f>VLOOKUP(ZS6,'Tablas auxiliares'!$O$2:$P$28,2,FALSE)</f>
        <v>8</v>
      </c>
      <c r="ABI6">
        <f>VLOOKUP(ZT6,'Tablas auxiliares'!$O$2:$P$28,2,FALSE)</f>
        <v>12</v>
      </c>
      <c r="ABJ6">
        <f>VLOOKUP(ZU6,'Tablas auxiliares'!$O$2:$P$28,2,FALSE)</f>
        <v>6</v>
      </c>
      <c r="ABK6">
        <f>VLOOKUP(ZV6,'Tablas auxiliares'!$O$2:$P$28,2,FALSE)</f>
        <v>0</v>
      </c>
      <c r="ABL6">
        <f>VLOOKUP(ZW6,'Tablas auxiliares'!$O$2:$P$28,2,FALSE)</f>
        <v>4</v>
      </c>
      <c r="ABM6">
        <f>VLOOKUP(ZX6,'Tablas auxiliares'!$O$2:$P$28,2,FALSE)</f>
        <v>0</v>
      </c>
      <c r="ABN6">
        <f>IF('Tablas auxiliares'!$C$5=1,SUM(ZY6:ABM6),SUMIF($IN$29:$KB$29,"=325",ZY6:ABM6))</f>
        <v>159</v>
      </c>
      <c r="ABP6">
        <f t="shared" si="10"/>
        <v>159.00219999999999</v>
      </c>
      <c r="ABQ6">
        <f t="shared" si="11"/>
        <v>177.00219999999999</v>
      </c>
      <c r="ABR6">
        <f t="shared" si="5"/>
        <v>302.00220000000002</v>
      </c>
      <c r="ABS6">
        <f>IF('Tablas auxiliares'!$C$3=1,'2019 FINAL'!ABP6,IF('Tablas auxiliares'!$C$3=2,'2019 FINAL'!ABQ6,'2019 FINAL'!ABR6))</f>
        <v>302.00220000000002</v>
      </c>
      <c r="ABT6" t="s">
        <v>18</v>
      </c>
      <c r="ABV6">
        <v>4</v>
      </c>
      <c r="ABW6">
        <f t="shared" si="12"/>
        <v>364</v>
      </c>
      <c r="ABX6" t="str">
        <f t="shared" si="13"/>
        <v>Suiza</v>
      </c>
    </row>
    <row r="7" spans="1:752" x14ac:dyDescent="0.25">
      <c r="A7" t="s">
        <v>44</v>
      </c>
      <c r="B7">
        <v>16</v>
      </c>
      <c r="C7">
        <v>16</v>
      </c>
      <c r="D7">
        <v>6</v>
      </c>
      <c r="E7">
        <v>19</v>
      </c>
      <c r="F7">
        <v>11</v>
      </c>
      <c r="G7">
        <v>15</v>
      </c>
      <c r="H7">
        <v>14</v>
      </c>
      <c r="J7">
        <v>21</v>
      </c>
      <c r="K7">
        <v>19</v>
      </c>
      <c r="L7">
        <v>18</v>
      </c>
      <c r="M7">
        <v>20</v>
      </c>
      <c r="N7">
        <v>8</v>
      </c>
      <c r="O7">
        <v>22</v>
      </c>
      <c r="P7">
        <v>16</v>
      </c>
      <c r="Q7">
        <v>22</v>
      </c>
      <c r="R7">
        <v>24</v>
      </c>
      <c r="S7">
        <v>11</v>
      </c>
      <c r="T7">
        <v>19</v>
      </c>
      <c r="U7">
        <v>4</v>
      </c>
      <c r="V7">
        <v>14</v>
      </c>
      <c r="W7">
        <v>18</v>
      </c>
      <c r="X7">
        <v>23</v>
      </c>
      <c r="Y7">
        <v>13</v>
      </c>
      <c r="Z7">
        <v>13</v>
      </c>
      <c r="AA7">
        <v>23</v>
      </c>
      <c r="AB7">
        <v>20</v>
      </c>
      <c r="AC7">
        <v>14</v>
      </c>
      <c r="AD7">
        <v>26</v>
      </c>
      <c r="AE7">
        <v>13</v>
      </c>
      <c r="AF7">
        <v>22</v>
      </c>
      <c r="AG7">
        <v>18</v>
      </c>
      <c r="AH7">
        <v>18</v>
      </c>
      <c r="AI7">
        <v>8</v>
      </c>
      <c r="AJ7">
        <v>12</v>
      </c>
      <c r="AK7">
        <v>18</v>
      </c>
      <c r="AL7">
        <v>5</v>
      </c>
      <c r="AM7">
        <v>21</v>
      </c>
      <c r="AN7">
        <v>18</v>
      </c>
      <c r="AO7">
        <v>18</v>
      </c>
      <c r="AP7">
        <v>10</v>
      </c>
      <c r="AQ7">
        <v>20</v>
      </c>
      <c r="AR7">
        <v>7</v>
      </c>
      <c r="AS7">
        <v>9</v>
      </c>
      <c r="AT7">
        <v>24</v>
      </c>
      <c r="AU7">
        <v>16</v>
      </c>
      <c r="AV7">
        <v>13</v>
      </c>
      <c r="AW7">
        <v>16</v>
      </c>
      <c r="AY7">
        <v>19</v>
      </c>
      <c r="AZ7">
        <v>22</v>
      </c>
      <c r="BA7">
        <v>23</v>
      </c>
      <c r="BB7">
        <v>18</v>
      </c>
      <c r="BC7">
        <v>13</v>
      </c>
      <c r="BD7">
        <v>9</v>
      </c>
      <c r="BE7">
        <v>12</v>
      </c>
      <c r="BF7">
        <v>24</v>
      </c>
      <c r="BG7">
        <v>8</v>
      </c>
      <c r="BH7">
        <v>14</v>
      </c>
      <c r="BI7">
        <v>19</v>
      </c>
      <c r="BJ7">
        <v>6</v>
      </c>
      <c r="BK7">
        <v>22</v>
      </c>
      <c r="BL7">
        <v>14</v>
      </c>
      <c r="BM7">
        <v>3</v>
      </c>
      <c r="BN7">
        <v>11</v>
      </c>
      <c r="BO7">
        <v>12</v>
      </c>
      <c r="BP7">
        <v>21</v>
      </c>
      <c r="BQ7">
        <v>21</v>
      </c>
      <c r="BR7">
        <v>14</v>
      </c>
      <c r="BS7">
        <v>15</v>
      </c>
      <c r="BT7">
        <v>16</v>
      </c>
      <c r="BU7">
        <v>18</v>
      </c>
      <c r="BV7">
        <v>11</v>
      </c>
      <c r="BW7">
        <v>18</v>
      </c>
      <c r="BX7">
        <v>24</v>
      </c>
      <c r="BY7">
        <v>20</v>
      </c>
      <c r="BZ7">
        <v>19</v>
      </c>
      <c r="CA7">
        <v>7</v>
      </c>
      <c r="CB7">
        <v>18</v>
      </c>
      <c r="CC7">
        <v>16</v>
      </c>
      <c r="CD7">
        <v>21</v>
      </c>
      <c r="CE7">
        <v>7</v>
      </c>
      <c r="CF7">
        <v>16</v>
      </c>
      <c r="CG7">
        <v>8</v>
      </c>
      <c r="CH7">
        <v>13</v>
      </c>
      <c r="CI7">
        <v>21</v>
      </c>
      <c r="CJ7">
        <v>23</v>
      </c>
      <c r="CK7">
        <v>8</v>
      </c>
      <c r="CL7">
        <v>11</v>
      </c>
      <c r="CN7">
        <v>15</v>
      </c>
      <c r="CO7">
        <v>22</v>
      </c>
      <c r="CP7">
        <v>10</v>
      </c>
      <c r="CQ7">
        <v>20</v>
      </c>
      <c r="CR7">
        <v>10</v>
      </c>
      <c r="CS7">
        <v>11</v>
      </c>
      <c r="CT7">
        <v>13</v>
      </c>
      <c r="CU7">
        <v>25</v>
      </c>
      <c r="CV7">
        <v>7</v>
      </c>
      <c r="CW7">
        <v>17</v>
      </c>
      <c r="CX7">
        <v>13</v>
      </c>
      <c r="CY7">
        <v>8</v>
      </c>
      <c r="CZ7">
        <v>16</v>
      </c>
      <c r="DA7">
        <v>16</v>
      </c>
      <c r="DB7">
        <v>23</v>
      </c>
      <c r="DC7">
        <v>23</v>
      </c>
      <c r="DD7">
        <v>20</v>
      </c>
      <c r="DE7">
        <v>24</v>
      </c>
      <c r="DF7">
        <v>8</v>
      </c>
      <c r="DG7">
        <v>9</v>
      </c>
      <c r="DH7">
        <v>21</v>
      </c>
      <c r="DI7">
        <v>14</v>
      </c>
      <c r="DJ7">
        <v>18</v>
      </c>
      <c r="DK7">
        <v>10</v>
      </c>
      <c r="DL7">
        <v>20</v>
      </c>
      <c r="DM7">
        <v>10</v>
      </c>
      <c r="DN7">
        <v>18</v>
      </c>
      <c r="DO7">
        <v>15</v>
      </c>
      <c r="DP7">
        <v>3</v>
      </c>
      <c r="DQ7">
        <v>13</v>
      </c>
      <c r="DR7">
        <v>23</v>
      </c>
      <c r="DS7">
        <v>19</v>
      </c>
      <c r="DT7">
        <v>15</v>
      </c>
      <c r="DU7">
        <v>22</v>
      </c>
      <c r="DV7">
        <v>21</v>
      </c>
      <c r="DW7">
        <v>15</v>
      </c>
      <c r="DX7">
        <v>19</v>
      </c>
      <c r="DY7">
        <v>10</v>
      </c>
      <c r="DZ7">
        <v>7</v>
      </c>
      <c r="EA7">
        <v>22</v>
      </c>
      <c r="EC7">
        <v>13</v>
      </c>
      <c r="ED7">
        <v>8</v>
      </c>
      <c r="EE7">
        <v>17</v>
      </c>
      <c r="EF7">
        <v>20</v>
      </c>
      <c r="EG7">
        <v>6</v>
      </c>
      <c r="EH7">
        <v>8</v>
      </c>
      <c r="EI7">
        <v>3</v>
      </c>
      <c r="EJ7">
        <v>24</v>
      </c>
      <c r="EK7">
        <v>19</v>
      </c>
      <c r="EL7">
        <v>18</v>
      </c>
      <c r="EM7">
        <v>13</v>
      </c>
      <c r="EN7">
        <v>2</v>
      </c>
      <c r="EO7">
        <v>24</v>
      </c>
      <c r="EP7">
        <v>21</v>
      </c>
      <c r="EQ7">
        <v>18</v>
      </c>
      <c r="ER7">
        <v>12</v>
      </c>
      <c r="ES7">
        <v>18</v>
      </c>
      <c r="ET7">
        <v>23</v>
      </c>
      <c r="EU7">
        <v>20</v>
      </c>
      <c r="EV7">
        <v>13</v>
      </c>
      <c r="EW7">
        <v>17</v>
      </c>
      <c r="EX7">
        <v>20</v>
      </c>
      <c r="EY7">
        <v>16</v>
      </c>
      <c r="EZ7">
        <v>12</v>
      </c>
      <c r="FA7">
        <v>20</v>
      </c>
      <c r="FB7">
        <v>17</v>
      </c>
      <c r="FC7">
        <v>13</v>
      </c>
      <c r="FD7">
        <v>22</v>
      </c>
      <c r="FE7">
        <v>5</v>
      </c>
      <c r="FF7">
        <v>5</v>
      </c>
      <c r="FG7">
        <v>19</v>
      </c>
      <c r="FH7">
        <v>15</v>
      </c>
      <c r="FI7">
        <v>13</v>
      </c>
      <c r="FJ7">
        <v>23</v>
      </c>
      <c r="FK7">
        <v>19</v>
      </c>
      <c r="FL7">
        <v>16</v>
      </c>
      <c r="FM7">
        <v>14</v>
      </c>
      <c r="FN7">
        <v>14</v>
      </c>
      <c r="FO7">
        <v>4</v>
      </c>
      <c r="FP7">
        <v>18</v>
      </c>
      <c r="FR7">
        <v>10</v>
      </c>
      <c r="FS7">
        <v>20</v>
      </c>
      <c r="FT7">
        <v>21</v>
      </c>
      <c r="FU7">
        <v>20</v>
      </c>
      <c r="FV7">
        <v>10</v>
      </c>
      <c r="FW7">
        <v>21</v>
      </c>
      <c r="FX7">
        <v>18</v>
      </c>
      <c r="FY7">
        <v>20</v>
      </c>
      <c r="FZ7">
        <v>21</v>
      </c>
      <c r="GA7">
        <v>24</v>
      </c>
      <c r="GB7">
        <v>7</v>
      </c>
      <c r="GC7">
        <v>4</v>
      </c>
      <c r="GD7">
        <v>19</v>
      </c>
      <c r="GE7">
        <v>19</v>
      </c>
      <c r="GF7">
        <v>15</v>
      </c>
      <c r="GG7">
        <v>18</v>
      </c>
      <c r="GH7">
        <v>18</v>
      </c>
      <c r="GI7">
        <v>21</v>
      </c>
      <c r="GJ7">
        <v>23</v>
      </c>
      <c r="GK7">
        <v>12</v>
      </c>
      <c r="GL7">
        <v>24</v>
      </c>
      <c r="GM7">
        <v>24</v>
      </c>
      <c r="GN7">
        <v>15</v>
      </c>
      <c r="GO7">
        <v>16</v>
      </c>
      <c r="GP7">
        <v>24</v>
      </c>
      <c r="GQ7">
        <v>20</v>
      </c>
      <c r="GR7">
        <v>15</v>
      </c>
      <c r="GS7">
        <v>15</v>
      </c>
      <c r="GT7">
        <v>5</v>
      </c>
      <c r="GU7">
        <v>20</v>
      </c>
      <c r="GV7">
        <v>22</v>
      </c>
      <c r="GW7">
        <v>10</v>
      </c>
      <c r="GX7">
        <v>21</v>
      </c>
      <c r="GY7">
        <f>IF('Tablas auxiliares'!$C$7=1,AVERAGE('2019 FINAL'!B7,'2019 FINAL'!AQ7,'2019 FINAL'!CF7,'2019 FINAL'!DU7,'2019 FINAL'!FJ7)+B7/10000,(-1)*(SUM(VLOOKUP(B7,'Tablas auxiliares'!$BG$1:$BH$28,2,FALSE),VLOOKUP(AQ7,'Tablas auxiliares'!$BG$1:$BH$28,2,FALSE),VLOOKUP(CF7,'Tablas auxiliares'!$BG$1:$BH$28,2,FALSE),VLOOKUP(DU7,'Tablas auxiliares'!$BG$1:$BH$28,2,FALSE),VLOOKUP(FJ7,'Tablas auxiliares'!$BG$1:$BH$28,2,FALSE))-B7/100000000))</f>
        <v>-2.1184643636308653</v>
      </c>
      <c r="GZ7">
        <f>IF('Tablas auxiliares'!$C$7=1,AVERAGE('2019 FINAL'!C7,'2019 FINAL'!AR7,'2019 FINAL'!CG7,'2019 FINAL'!DV7,'2019 FINAL'!FK7)+C7/10000,(-1)*(SUM(VLOOKUP(C7,'Tablas auxiliares'!$BG$1:$BH$28,2,FALSE),VLOOKUP(AR7,'Tablas auxiliares'!$BG$1:$BH$28,2,FALSE),VLOOKUP(CG7,'Tablas auxiliares'!$BG$1:$BH$28,2,FALSE),VLOOKUP(DV7,'Tablas auxiliares'!$BG$1:$BH$28,2,FALSE),VLOOKUP(FK7,'Tablas auxiliares'!$BG$1:$BH$28,2,FALSE))-C7/100000000))</f>
        <v>-8.3666855694338178</v>
      </c>
      <c r="HA7">
        <f>IF('Tablas auxiliares'!$C$7=1,AVERAGE('2019 FINAL'!D7,'2019 FINAL'!AS7,'2019 FINAL'!CH7,'2019 FINAL'!DW7,'2019 FINAL'!FL7)+D7/10000,(-1)*(SUM(VLOOKUP(D7,'Tablas auxiliares'!$BG$1:$BH$28,2,FALSE),VLOOKUP(AS7,'Tablas auxiliares'!$BG$1:$BH$28,2,FALSE),VLOOKUP(CH7,'Tablas auxiliares'!$BG$1:$BH$28,2,FALSE),VLOOKUP(DW7,'Tablas auxiliares'!$BG$1:$BH$28,2,FALSE),VLOOKUP(FL7,'Tablas auxiliares'!$BG$1:$BH$28,2,FALSE))-D7/100000000))</f>
        <v>-10.026355856900967</v>
      </c>
      <c r="HB7">
        <f>IF('Tablas auxiliares'!$C$7=1,AVERAGE('2019 FINAL'!E7,'2019 FINAL'!AT7,'2019 FINAL'!CI7,'2019 FINAL'!DX7,'2019 FINAL'!FM7)+E7/10000,(-1)*(SUM(VLOOKUP(E7,'Tablas auxiliares'!$BG$1:$BH$28,2,FALSE),VLOOKUP(AT7,'Tablas auxiliares'!$BG$1:$BH$28,2,FALSE),VLOOKUP(CI7,'Tablas auxiliares'!$BG$1:$BH$28,2,FALSE),VLOOKUP(DX7,'Tablas auxiliares'!$BG$1:$BH$28,2,FALSE),VLOOKUP(FM7,'Tablas auxiliares'!$BG$1:$BH$28,2,FALSE))-E7/100000000))</f>
        <v>-2.2203807056453027</v>
      </c>
      <c r="HC7">
        <f>IF('Tablas auxiliares'!$C$7=1,AVERAGE('2019 FINAL'!F7,'2019 FINAL'!AU7,'2019 FINAL'!CJ7,'2019 FINAL'!DY7,'2019 FINAL'!FN7)+F7/10000,(-1)*(SUM(VLOOKUP(F7,'Tablas auxiliares'!$BG$1:$BH$28,2,FALSE),VLOOKUP(AU7,'Tablas auxiliares'!$BG$1:$BH$28,2,FALSE),VLOOKUP(CJ7,'Tablas auxiliares'!$BG$1:$BH$28,2,FALSE),VLOOKUP(DY7,'Tablas auxiliares'!$BG$1:$BH$28,2,FALSE),VLOOKUP(FN7,'Tablas auxiliares'!$BG$1:$BH$28,2,FALSE))-F7/100000000))</f>
        <v>-5.8579450813946297</v>
      </c>
      <c r="HD7">
        <f>IF('Tablas auxiliares'!$C$7=1,AVERAGE('2019 FINAL'!G7,'2019 FINAL'!AV7,'2019 FINAL'!CK7,'2019 FINAL'!DZ7,'2019 FINAL'!FO7)+G7/10000,(-1)*(SUM(VLOOKUP(G7,'Tablas auxiliares'!$BG$1:$BH$28,2,FALSE),VLOOKUP(AV7,'Tablas auxiliares'!$BG$1:$BH$28,2,FALSE),VLOOKUP(CK7,'Tablas auxiliares'!$BG$1:$BH$28,2,FALSE),VLOOKUP(DZ7,'Tablas auxiliares'!$BG$1:$BH$28,2,FALSE),VLOOKUP(FO7,'Tablas auxiliares'!$BG$1:$BH$28,2,FALSE))-G7/100000000))</f>
        <v>-15.864649653310291</v>
      </c>
      <c r="HE7">
        <f>IF('Tablas auxiliares'!$C$7=1,AVERAGE('2019 FINAL'!H7,'2019 FINAL'!AW7,'2019 FINAL'!CL7,'2019 FINAL'!EA7,'2019 FINAL'!FP7)+H7/10000,(-1)*(SUM(VLOOKUP(H7,'Tablas auxiliares'!$BG$1:$BH$28,2,FALSE),VLOOKUP(AW7,'Tablas auxiliares'!$BG$1:$BH$28,2,FALSE),VLOOKUP(CL7,'Tablas auxiliares'!$BG$1:$BH$28,2,FALSE),VLOOKUP(EA7,'Tablas auxiliares'!$BG$1:$BH$28,2,FALSE),VLOOKUP(FP7,'Tablas auxiliares'!$BG$1:$BH$28,2,FALSE))-H7/100000000))</f>
        <v>-4.2006600040870739</v>
      </c>
      <c r="HG7">
        <f>IF('Tablas auxiliares'!$C$7=1,AVERAGE('2019 FINAL'!J7,'2019 FINAL'!AY7,'2019 FINAL'!CN7,'2019 FINAL'!EC7,'2019 FINAL'!FR7)+J7/10000,(-1)*(SUM(VLOOKUP(J7,'Tablas auxiliares'!$BG$1:$BH$28,2,FALSE),VLOOKUP(AY7,'Tablas auxiliares'!$BG$1:$BH$28,2,FALSE),VLOOKUP(CN7,'Tablas auxiliares'!$BG$1:$BH$28,2,FALSE),VLOOKUP(EC7,'Tablas auxiliares'!$BG$1:$BH$28,2,FALSE),VLOOKUP(FR7,'Tablas auxiliares'!$BG$1:$BH$28,2,FALSE))-J7/100000000))</f>
        <v>-4.898176924470004</v>
      </c>
      <c r="HH7">
        <f>IF('Tablas auxiliares'!$C$7=1,AVERAGE('2019 FINAL'!K7,'2019 FINAL'!AZ7,'2019 FINAL'!CO7,'2019 FINAL'!ED7,'2019 FINAL'!FS7)+K7/10000,(-1)*(SUM(VLOOKUP(K7,'Tablas auxiliares'!$BG$1:$BH$28,2,FALSE),VLOOKUP(AZ7,'Tablas auxiliares'!$BG$1:$BH$28,2,FALSE),VLOOKUP(CO7,'Tablas auxiliares'!$BG$1:$BH$28,2,FALSE),VLOOKUP(ED7,'Tablas auxiliares'!$BG$1:$BH$28,2,FALSE),VLOOKUP(FS7,'Tablas auxiliares'!$BG$1:$BH$28,2,FALSE))-K7/100000000))</f>
        <v>-4.334891466137992</v>
      </c>
      <c r="HI7">
        <f>IF('Tablas auxiliares'!$C$7=1,AVERAGE('2019 FINAL'!L7,'2019 FINAL'!BA7,'2019 FINAL'!CP7,'2019 FINAL'!EE7,'2019 FINAL'!FT7)+L7/10000,(-1)*(SUM(VLOOKUP(L7,'Tablas auxiliares'!$BG$1:$BH$28,2,FALSE),VLOOKUP(BA7,'Tablas auxiliares'!$BG$1:$BH$28,2,FALSE),VLOOKUP(CP7,'Tablas auxiliares'!$BG$1:$BH$28,2,FALSE),VLOOKUP(EE7,'Tablas auxiliares'!$BG$1:$BH$28,2,FALSE),VLOOKUP(FT7,'Tablas auxiliares'!$BG$1:$BH$28,2,FALSE))-L7/100000000))</f>
        <v>-3.6711293438713244</v>
      </c>
      <c r="HJ7">
        <f>IF('Tablas auxiliares'!$C$7=1,AVERAGE('2019 FINAL'!M7,'2019 FINAL'!BB7,'2019 FINAL'!CQ7,'2019 FINAL'!EF7,'2019 FINAL'!FU7)+M7/10000,(-1)*(SUM(VLOOKUP(M7,'Tablas auxiliares'!$BG$1:$BH$28,2,FALSE),VLOOKUP(BB7,'Tablas auxiliares'!$BG$1:$BH$28,2,FALSE),VLOOKUP(CQ7,'Tablas auxiliares'!$BG$1:$BH$28,2,FALSE),VLOOKUP(EF7,'Tablas auxiliares'!$BG$1:$BH$28,2,FALSE),VLOOKUP(FU7,'Tablas auxiliares'!$BG$1:$BH$28,2,FALSE))-M7/100000000))</f>
        <v>-1.7731784350456048</v>
      </c>
      <c r="HK7">
        <f>IF('Tablas auxiliares'!$C$7=1,AVERAGE('2019 FINAL'!N7,'2019 FINAL'!BC7,'2019 FINAL'!CR7,'2019 FINAL'!EG7,'2019 FINAL'!FV7)+N7/10000,(-1)*(SUM(VLOOKUP(N7,'Tablas auxiliares'!$BG$1:$BH$28,2,FALSE),VLOOKUP(BC7,'Tablas auxiliares'!$BG$1:$BH$28,2,FALSE),VLOOKUP(CR7,'Tablas auxiliares'!$BG$1:$BH$28,2,FALSE),VLOOKUP(EG7,'Tablas auxiliares'!$BG$1:$BH$28,2,FALSE),VLOOKUP(FV7,'Tablas auxiliares'!$BG$1:$BH$28,2,FALSE))-N7/100000000))</f>
        <v>-13.382808840449282</v>
      </c>
      <c r="HL7">
        <f>IF('Tablas auxiliares'!$C$7=1,AVERAGE('2019 FINAL'!O7,'2019 FINAL'!BD7,'2019 FINAL'!CS7,'2019 FINAL'!EH7,'2019 FINAL'!FW7)+O7/10000,(-1)*(SUM(VLOOKUP(O7,'Tablas auxiliares'!$BG$1:$BH$28,2,FALSE),VLOOKUP(BD7,'Tablas auxiliares'!$BG$1:$BH$28,2,FALSE),VLOOKUP(CS7,'Tablas auxiliares'!$BG$1:$BH$28,2,FALSE),VLOOKUP(EH7,'Tablas auxiliares'!$BG$1:$BH$28,2,FALSE),VLOOKUP(FW7,'Tablas auxiliares'!$BG$1:$BH$28,2,FALSE))-O7/100000000))</f>
        <v>-8.0835388214079043</v>
      </c>
      <c r="HM7">
        <f>IF('Tablas auxiliares'!$C$7=1,AVERAGE('2019 FINAL'!P7,'2019 FINAL'!BE7,'2019 FINAL'!CT7,'2019 FINAL'!EI7,'2019 FINAL'!FX7)+P7/10000,(-1)*(SUM(VLOOKUP(P7,'Tablas auxiliares'!$BG$1:$BH$28,2,FALSE),VLOOKUP(BE7,'Tablas auxiliares'!$BG$1:$BH$28,2,FALSE),VLOOKUP(CT7,'Tablas auxiliares'!$BG$1:$BH$28,2,FALSE),VLOOKUP(EI7,'Tablas auxiliares'!$BG$1:$BH$28,2,FALSE),VLOOKUP(FX7,'Tablas auxiliares'!$BG$1:$BH$28,2,FALSE))-P7/100000000))</f>
        <v>-12.086814696903023</v>
      </c>
      <c r="HN7">
        <f>IF('Tablas auxiliares'!$C$7=1,AVERAGE('2019 FINAL'!Q7,'2019 FINAL'!BF7,'2019 FINAL'!CU7,'2019 FINAL'!EJ7,'2019 FINAL'!FY7)+Q7/10000,(-1)*(SUM(VLOOKUP(Q7,'Tablas auxiliares'!$BG$1:$BH$28,2,FALSE),VLOOKUP(BF7,'Tablas auxiliares'!$BG$1:$BH$28,2,FALSE),VLOOKUP(CU7,'Tablas auxiliares'!$BG$1:$BH$28,2,FALSE),VLOOKUP(EJ7,'Tablas auxiliares'!$BG$1:$BH$28,2,FALSE),VLOOKUP(FY7,'Tablas auxiliares'!$BG$1:$BH$28,2,FALSE))-Q7/100000000))</f>
        <v>-0.97579299278728482</v>
      </c>
      <c r="HO7">
        <f>IF('Tablas auxiliares'!$C$7=1,AVERAGE('2019 FINAL'!R7,'2019 FINAL'!BG7,'2019 FINAL'!CV7,'2019 FINAL'!EK7,'2019 FINAL'!FZ7)+R7/10000,(-1)*(SUM(VLOOKUP(R7,'Tablas auxiliares'!$BG$1:$BH$28,2,FALSE),VLOOKUP(BG7,'Tablas auxiliares'!$BG$1:$BH$28,2,FALSE),VLOOKUP(CV7,'Tablas auxiliares'!$BG$1:$BH$28,2,FALSE),VLOOKUP(EK7,'Tablas auxiliares'!$BG$1:$BH$28,2,FALSE),VLOOKUP(FZ7,'Tablas auxiliares'!$BG$1:$BH$28,2,FALSE))-R7/100000000))</f>
        <v>-7.8243685257518214</v>
      </c>
      <c r="HP7">
        <f>IF('Tablas auxiliares'!$C$7=1,AVERAGE('2019 FINAL'!S7,'2019 FINAL'!BH7,'2019 FINAL'!CW7,'2019 FINAL'!EL7,'2019 FINAL'!GA7)+S7/10000,(-1)*(SUM(VLOOKUP(S7,'Tablas auxiliares'!$BG$1:$BH$28,2,FALSE),VLOOKUP(BH7,'Tablas auxiliares'!$BG$1:$BH$28,2,FALSE),VLOOKUP(CW7,'Tablas auxiliares'!$BG$1:$BH$28,2,FALSE),VLOOKUP(EL7,'Tablas auxiliares'!$BG$1:$BH$28,2,FALSE),VLOOKUP(GA7,'Tablas auxiliares'!$BG$1:$BH$28,2,FALSE))-S7/100000000))</f>
        <v>-4.0103651748976255</v>
      </c>
      <c r="HQ7">
        <f>IF('Tablas auxiliares'!$C$7=1,AVERAGE('2019 FINAL'!T7,'2019 FINAL'!BI7,'2019 FINAL'!CX7,'2019 FINAL'!EM7,'2019 FINAL'!GB7)+T7/10000,(-1)*(SUM(VLOOKUP(T7,'Tablas auxiliares'!$BG$1:$BH$28,2,FALSE),VLOOKUP(BI7,'Tablas auxiliares'!$BG$1:$BH$28,2,FALSE),VLOOKUP(CX7,'Tablas auxiliares'!$BG$1:$BH$28,2,FALSE),VLOOKUP(EM7,'Tablas auxiliares'!$BG$1:$BH$28,2,FALSE),VLOOKUP(GB7,'Tablas auxiliares'!$BG$1:$BH$28,2,FALSE))-T7/100000000))</f>
        <v>-7.0777474715050204</v>
      </c>
      <c r="HR7">
        <f>IF('Tablas auxiliares'!$C$7=1,AVERAGE('2019 FINAL'!U7,'2019 FINAL'!BJ7,'2019 FINAL'!CY7,'2019 FINAL'!EN7,'2019 FINAL'!GC7)+U7/10000,(-1)*(SUM(VLOOKUP(U7,'Tablas auxiliares'!$BG$1:$BH$28,2,FALSE),VLOOKUP(BJ7,'Tablas auxiliares'!$BG$1:$BH$28,2,FALSE),VLOOKUP(CY7,'Tablas auxiliares'!$BG$1:$BH$28,2,FALSE),VLOOKUP(EN7,'Tablas auxiliares'!$BG$1:$BH$28,2,FALSE),VLOOKUP(GC7,'Tablas auxiliares'!$BG$1:$BH$28,2,FALSE))-U7/100000000))</f>
        <v>-31.310739513161142</v>
      </c>
      <c r="HS7">
        <f>IF('Tablas auxiliares'!$C$7=1,AVERAGE('2019 FINAL'!V7,'2019 FINAL'!BK7,'2019 FINAL'!CZ7,'2019 FINAL'!EO7,'2019 FINAL'!GD7)+V7/10000,(-1)*(SUM(VLOOKUP(V7,'Tablas auxiliares'!$BG$1:$BH$28,2,FALSE),VLOOKUP(BK7,'Tablas auxiliares'!$BG$1:$BH$28,2,FALSE),VLOOKUP(CZ7,'Tablas auxiliares'!$BG$1:$BH$28,2,FALSE),VLOOKUP(EO7,'Tablas auxiliares'!$BG$1:$BH$28,2,FALSE),VLOOKUP(GD7,'Tablas auxiliares'!$BG$1:$BH$28,2,FALSE))-V7/100000000))</f>
        <v>-2.4755106940389702</v>
      </c>
      <c r="HT7">
        <f>IF('Tablas auxiliares'!$C$7=1,AVERAGE('2019 FINAL'!W7,'2019 FINAL'!BL7,'2019 FINAL'!DA7,'2019 FINAL'!EP7,'2019 FINAL'!GE7)+W7/10000,(-1)*(SUM(VLOOKUP(W7,'Tablas auxiliares'!$BG$1:$BH$28,2,FALSE),VLOOKUP(BL7,'Tablas auxiliares'!$BG$1:$BH$28,2,FALSE),VLOOKUP(DA7,'Tablas auxiliares'!$BG$1:$BH$28,2,FALSE),VLOOKUP(EP7,'Tablas auxiliares'!$BG$1:$BH$28,2,FALSE),VLOOKUP(GE7,'Tablas auxiliares'!$BG$1:$BH$28,2,FALSE))-W7/100000000))</f>
        <v>-2.8448384455198479</v>
      </c>
      <c r="HU7">
        <f>IF('Tablas auxiliares'!$C$7=1,AVERAGE('2019 FINAL'!X7,'2019 FINAL'!BM7,'2019 FINAL'!DB7,'2019 FINAL'!EQ7,'2019 FINAL'!GF7)+X7/10000,(-1)*(SUM(VLOOKUP(X7,'Tablas auxiliares'!$BG$1:$BH$28,2,FALSE),VLOOKUP(BM7,'Tablas auxiliares'!$BG$1:$BH$28,2,FALSE),VLOOKUP(DB7,'Tablas auxiliares'!$BG$1:$BH$28,2,FALSE),VLOOKUP(EQ7,'Tablas auxiliares'!$BG$1:$BH$28,2,FALSE),VLOOKUP(GF7,'Tablas auxiliares'!$BG$1:$BH$28,2,FALSE))-X7/100000000))</f>
        <v>-9.8875695085463331</v>
      </c>
      <c r="HV7">
        <f>IF('Tablas auxiliares'!$C$7=1,AVERAGE('2019 FINAL'!Y7,'2019 FINAL'!BN7,'2019 FINAL'!DC7,'2019 FINAL'!ER7,'2019 FINAL'!GG7)+Y7/10000,(-1)*(SUM(VLOOKUP(Y7,'Tablas auxiliares'!$BG$1:$BH$28,2,FALSE),VLOOKUP(BN7,'Tablas auxiliares'!$BG$1:$BH$28,2,FALSE),VLOOKUP(DC7,'Tablas auxiliares'!$BG$1:$BH$28,2,FALSE),VLOOKUP(ER7,'Tablas auxiliares'!$BG$1:$BH$28,2,FALSE),VLOOKUP(GG7,'Tablas auxiliares'!$BG$1:$BH$28,2,FALSE))-Y7/100000000))</f>
        <v>-5.1647514873290188</v>
      </c>
      <c r="HW7">
        <f>IF('Tablas auxiliares'!$C$7=1,AVERAGE('2019 FINAL'!Z7,'2019 FINAL'!BO7,'2019 FINAL'!DD7,'2019 FINAL'!ES7,'2019 FINAL'!GH7)+Z7/10000,(-1)*(SUM(VLOOKUP(Z7,'Tablas auxiliares'!$BG$1:$BH$28,2,FALSE),VLOOKUP(BO7,'Tablas auxiliares'!$BG$1:$BH$28,2,FALSE),VLOOKUP(DD7,'Tablas auxiliares'!$BG$1:$BH$28,2,FALSE),VLOOKUP(ES7,'Tablas auxiliares'!$BG$1:$BH$28,2,FALSE),VLOOKUP(GH7,'Tablas auxiliares'!$BG$1:$BH$28,2,FALSE))-Z7/100000000))</f>
        <v>-3.9856581137136815</v>
      </c>
      <c r="HX7">
        <f>IF('Tablas auxiliares'!$C$7=1,AVERAGE('2019 FINAL'!AA7,'2019 FINAL'!BP7,'2019 FINAL'!DE7,'2019 FINAL'!ET7,'2019 FINAL'!GI7)+AA7/10000,(-1)*(SUM(VLOOKUP(AA7,'Tablas auxiliares'!$BG$1:$BH$28,2,FALSE),VLOOKUP(BP7,'Tablas auxiliares'!$BG$1:$BH$28,2,FALSE),VLOOKUP(DE7,'Tablas auxiliares'!$BG$1:$BH$28,2,FALSE),VLOOKUP(ET7,'Tablas auxiliares'!$BG$1:$BH$28,2,FALSE),VLOOKUP(GI7,'Tablas auxiliares'!$BG$1:$BH$28,2,FALSE))-AA7/100000000))</f>
        <v>-1.0558773629654508</v>
      </c>
      <c r="HY7">
        <f>IF('Tablas auxiliares'!$C$7=1,AVERAGE('2019 FINAL'!AB7,'2019 FINAL'!BQ7,'2019 FINAL'!DF7,'2019 FINAL'!EU7,'2019 FINAL'!GJ7)+AB7/10000,(-1)*(SUM(VLOOKUP(AB7,'Tablas auxiliares'!$BG$1:$BH$28,2,FALSE),VLOOKUP(BQ7,'Tablas auxiliares'!$BG$1:$BH$28,2,FALSE),VLOOKUP(DF7,'Tablas auxiliares'!$BG$1:$BH$28,2,FALSE),VLOOKUP(EU7,'Tablas auxiliares'!$BG$1:$BH$28,2,FALSE),VLOOKUP(GJ7,'Tablas auxiliares'!$BG$1:$BH$28,2,FALSE))-AB7/100000000))</f>
        <v>-4.2750026134649906</v>
      </c>
      <c r="HZ7">
        <f>IF('Tablas auxiliares'!$C$7=1,AVERAGE('2019 FINAL'!AC7,'2019 FINAL'!BR7,'2019 FINAL'!DG7,'2019 FINAL'!EV7,'2019 FINAL'!GK7)+AC7/10000,(-1)*(SUM(VLOOKUP(AC7,'Tablas auxiliares'!$BG$1:$BH$28,2,FALSE),VLOOKUP(BR7,'Tablas auxiliares'!$BG$1:$BH$28,2,FALSE),VLOOKUP(DG7,'Tablas auxiliares'!$BG$1:$BH$28,2,FALSE),VLOOKUP(EV7,'Tablas auxiliares'!$BG$1:$BH$28,2,FALSE),VLOOKUP(GK7,'Tablas auxiliares'!$BG$1:$BH$28,2,FALSE))-AC7/100000000))</f>
        <v>-7.3662352298600355</v>
      </c>
      <c r="IA7">
        <f>IF('Tablas auxiliares'!$C$7=1,AVERAGE('2019 FINAL'!AD7,'2019 FINAL'!BS7,'2019 FINAL'!DH7,'2019 FINAL'!EW7,'2019 FINAL'!GL7)+AD7/10000,(-1)*(SUM(VLOOKUP(AD7,'Tablas auxiliares'!$BG$1:$BH$28,2,FALSE),VLOOKUP(BS7,'Tablas auxiliares'!$BG$1:$BH$28,2,FALSE),VLOOKUP(DH7,'Tablas auxiliares'!$BG$1:$BH$28,2,FALSE),VLOOKUP(EW7,'Tablas auxiliares'!$BG$1:$BH$28,2,FALSE),VLOOKUP(GL7,'Tablas auxiliares'!$BG$1:$BH$28,2,FALSE))-AD7/100000000))</f>
        <v>-1.9374815663937432</v>
      </c>
      <c r="IB7">
        <f>IF('Tablas auxiliares'!$C$7=1,AVERAGE('2019 FINAL'!AE7,'2019 FINAL'!BT7,'2019 FINAL'!DI7,'2019 FINAL'!EX7,'2019 FINAL'!GM7)+AE7/10000,(-1)*(SUM(VLOOKUP(AE7,'Tablas auxiliares'!$BG$1:$BH$28,2,FALSE),VLOOKUP(BT7,'Tablas auxiliares'!$BG$1:$BH$28,2,FALSE),VLOOKUP(DI7,'Tablas auxiliares'!$BG$1:$BH$28,2,FALSE),VLOOKUP(EX7,'Tablas auxiliares'!$BG$1:$BH$28,2,FALSE),VLOOKUP(GM7,'Tablas auxiliares'!$BG$1:$BH$28,2,FALSE))-AE7/100000000))</f>
        <v>-3.4129975583155554</v>
      </c>
      <c r="IC7">
        <f>IF('Tablas auxiliares'!$C$7=1,AVERAGE('2019 FINAL'!AF7,'2019 FINAL'!BU7,'2019 FINAL'!DJ7,'2019 FINAL'!EY7,'2019 FINAL'!GN7)+AF7/10000,(-1)*(SUM(VLOOKUP(AF7,'Tablas auxiliares'!$BG$1:$BH$28,2,FALSE),VLOOKUP(BU7,'Tablas auxiliares'!$BG$1:$BH$28,2,FALSE),VLOOKUP(DJ7,'Tablas auxiliares'!$BG$1:$BH$28,2,FALSE),VLOOKUP(EY7,'Tablas auxiliares'!$BG$1:$BH$28,2,FALSE),VLOOKUP(GN7,'Tablas auxiliares'!$BG$1:$BH$28,2,FALSE))-AF7/100000000))</f>
        <v>-2.7048868317933259</v>
      </c>
      <c r="ID7">
        <f>IF('Tablas auxiliares'!$C$7=1,AVERAGE('2019 FINAL'!AG7,'2019 FINAL'!BV7,'2019 FINAL'!DK7,'2019 FINAL'!EZ7,'2019 FINAL'!GO7)+AG7/10000,(-1)*(SUM(VLOOKUP(AG7,'Tablas auxiliares'!$BG$1:$BH$28,2,FALSE),VLOOKUP(BV7,'Tablas auxiliares'!$BG$1:$BH$28,2,FALSE),VLOOKUP(DK7,'Tablas auxiliares'!$BG$1:$BH$28,2,FALSE),VLOOKUP(EZ7,'Tablas auxiliares'!$BG$1:$BH$28,2,FALSE),VLOOKUP(GO7,'Tablas auxiliares'!$BG$1:$BH$28,2,FALSE))-AG7/100000000))</f>
        <v>-6.6182802278453901</v>
      </c>
      <c r="IE7">
        <f>IF('Tablas auxiliares'!$C$7=1,AVERAGE('2019 FINAL'!AH7,'2019 FINAL'!BW7,'2019 FINAL'!DL7,'2019 FINAL'!FA7,'2019 FINAL'!GP7)+AH7/10000,(-1)*(SUM(VLOOKUP(AH7,'Tablas auxiliares'!$BG$1:$BH$28,2,FALSE),VLOOKUP(BW7,'Tablas auxiliares'!$BG$1:$BH$28,2,FALSE),VLOOKUP(DL7,'Tablas auxiliares'!$BG$1:$BH$28,2,FALSE),VLOOKUP(FA7,'Tablas auxiliares'!$BG$1:$BH$28,2,FALSE),VLOOKUP(GP7,'Tablas auxiliares'!$BG$1:$BH$28,2,FALSE))-AH7/100000000))</f>
        <v>-1.7504390025300431</v>
      </c>
      <c r="IF7">
        <f>IF('Tablas auxiliares'!$C$7=1,AVERAGE('2019 FINAL'!AI7,'2019 FINAL'!BX7,'2019 FINAL'!DM7,'2019 FINAL'!FB7,'2019 FINAL'!GQ7)+AI7/10000,(-1)*(SUM(VLOOKUP(AI7,'Tablas auxiliares'!$BG$1:$BH$28,2,FALSE),VLOOKUP(BX7,'Tablas auxiliares'!$BG$1:$BH$28,2,FALSE),VLOOKUP(DM7,'Tablas auxiliares'!$BG$1:$BH$28,2,FALSE),VLOOKUP(FB7,'Tablas auxiliares'!$BG$1:$BH$28,2,FALSE),VLOOKUP(GQ7,'Tablas auxiliares'!$BG$1:$BH$28,2,FALSE))-AI7/100000000))</f>
        <v>-6.3945722901460007</v>
      </c>
      <c r="IG7">
        <f>IF('Tablas auxiliares'!$C$7=1,AVERAGE('2019 FINAL'!AJ7,'2019 FINAL'!BY7,'2019 FINAL'!DN7,'2019 FINAL'!FC7,'2019 FINAL'!GR7)+AJ7/10000,(-1)*(SUM(VLOOKUP(AJ7,'Tablas auxiliares'!$BG$1:$BH$28,2,FALSE),VLOOKUP(BY7,'Tablas auxiliares'!$BG$1:$BH$28,2,FALSE),VLOOKUP(DN7,'Tablas auxiliares'!$BG$1:$BH$28,2,FALSE),VLOOKUP(FC7,'Tablas auxiliares'!$BG$1:$BH$28,2,FALSE),VLOOKUP(GR7,'Tablas auxiliares'!$BG$1:$BH$28,2,FALSE))-AJ7/100000000))</f>
        <v>-4.3503467991887605</v>
      </c>
      <c r="IH7">
        <f>IF('Tablas auxiliares'!$C$7=1,AVERAGE('2019 FINAL'!AK7,'2019 FINAL'!BZ7,'2019 FINAL'!DO7,'2019 FINAL'!FD7,'2019 FINAL'!GS7)+AK7/10000,(-1)*(SUM(VLOOKUP(AK7,'Tablas auxiliares'!$BG$1:$BH$28,2,FALSE),VLOOKUP(BZ7,'Tablas auxiliares'!$BG$1:$BH$28,2,FALSE),VLOOKUP(DO7,'Tablas auxiliares'!$BG$1:$BH$28,2,FALSE),VLOOKUP(FD7,'Tablas auxiliares'!$BG$1:$BH$28,2,FALSE),VLOOKUP(GS7,'Tablas auxiliares'!$BG$1:$BH$28,2,FALSE))-AK7/100000000))</f>
        <v>-2.7679929160385823</v>
      </c>
      <c r="II7">
        <f>IF('Tablas auxiliares'!$C$7=1,AVERAGE('2019 FINAL'!AL7,'2019 FINAL'!CA7,'2019 FINAL'!DP7,'2019 FINAL'!FE7,'2019 FINAL'!GT7)+AL7/10000,(-1)*(SUM(VLOOKUP(AL7,'Tablas auxiliares'!$BG$1:$BH$28,2,FALSE),VLOOKUP(CA7,'Tablas auxiliares'!$BG$1:$BH$28,2,FALSE),VLOOKUP(DP7,'Tablas auxiliares'!$BG$1:$BH$28,2,FALSE),VLOOKUP(FE7,'Tablas auxiliares'!$BG$1:$BH$28,2,FALSE),VLOOKUP(GT7,'Tablas auxiliares'!$BG$1:$BH$28,2,FALSE))-AL7/100000000))</f>
        <v>-28.88015649470065</v>
      </c>
      <c r="IJ7">
        <f>IF('Tablas auxiliares'!$C$7=1,AVERAGE('2019 FINAL'!AM7,'2019 FINAL'!CB7,'2019 FINAL'!DQ7,'2019 FINAL'!FF7,'2019 FINAL'!GU7)+AM7/10000,(-1)*(SUM(VLOOKUP(AM7,'Tablas auxiliares'!$BG$1:$BH$28,2,FALSE),VLOOKUP(CB7,'Tablas auxiliares'!$BG$1:$BH$28,2,FALSE),VLOOKUP(DQ7,'Tablas auxiliares'!$BG$1:$BH$28,2,FALSE),VLOOKUP(FF7,'Tablas auxiliares'!$BG$1:$BH$28,2,FALSE),VLOOKUP(GU7,'Tablas auxiliares'!$BG$1:$BH$28,2,FALSE))-AM7/100000000))</f>
        <v>-7.9071688048363376</v>
      </c>
      <c r="IK7">
        <f>IF('Tablas auxiliares'!$C$7=1,AVERAGE('2019 FINAL'!AN7,'2019 FINAL'!CC7,'2019 FINAL'!DR7,'2019 FINAL'!FG7,'2019 FINAL'!GV7)+AN7/10000,(-1)*(SUM(VLOOKUP(AN7,'Tablas auxiliares'!$BG$1:$BH$28,2,FALSE),VLOOKUP(CC7,'Tablas auxiliares'!$BG$1:$BH$28,2,FALSE),VLOOKUP(DR7,'Tablas auxiliares'!$BG$1:$BH$28,2,FALSE),VLOOKUP(FG7,'Tablas auxiliares'!$BG$1:$BH$28,2,FALSE),VLOOKUP(GV7,'Tablas auxiliares'!$BG$1:$BH$28,2,FALSE))-AN7/100000000))</f>
        <v>-1.966949535465621</v>
      </c>
      <c r="IL7">
        <f>IF('Tablas auxiliares'!$C$7=1,AVERAGE('2019 FINAL'!AO7,'2019 FINAL'!CD7,'2019 FINAL'!DS7,'2019 FINAL'!FH7,'2019 FINAL'!GW7)+AO7/10000,(-1)*(SUM(VLOOKUP(AO7,'Tablas auxiliares'!$BG$1:$BH$28,2,FALSE),VLOOKUP(CD7,'Tablas auxiliares'!$BG$1:$BH$28,2,FALSE),VLOOKUP(DS7,'Tablas auxiliares'!$BG$1:$BH$28,2,FALSE),VLOOKUP(FH7,'Tablas auxiliares'!$BG$1:$BH$28,2,FALSE),VLOOKUP(GW7,'Tablas auxiliares'!$BG$1:$BH$28,2,FALSE))-AO7/100000000))</f>
        <v>-4.1454564593443388</v>
      </c>
      <c r="IM7">
        <f>IF('Tablas auxiliares'!$C$7=1,AVERAGE('2019 FINAL'!AP7,'2019 FINAL'!CE7,'2019 FINAL'!DT7,'2019 FINAL'!FI7,'2019 FINAL'!GX7)+AP7/10000,(-1)*(SUM(VLOOKUP(AP7,'Tablas auxiliares'!$BG$1:$BH$28,2,FALSE),VLOOKUP(CE7,'Tablas auxiliares'!$BG$1:$BH$28,2,FALSE),VLOOKUP(DT7,'Tablas auxiliares'!$BG$1:$BH$28,2,FALSE),VLOOKUP(FI7,'Tablas auxiliares'!$BG$1:$BH$28,2,FALSE),VLOOKUP(GX7,'Tablas auxiliares'!$BG$1:$BH$28,2,FALSE))-AP7/100000000))</f>
        <v>-8.3434560769974127</v>
      </c>
      <c r="IN7">
        <f>RANK(GY7,GY3:GY28,1)</f>
        <v>21</v>
      </c>
      <c r="IO7">
        <f t="shared" ref="IO7:KB7" si="21">RANK(GZ7,GZ3:GZ28,1)</f>
        <v>11</v>
      </c>
      <c r="IP7">
        <f t="shared" si="21"/>
        <v>10</v>
      </c>
      <c r="IQ7">
        <f t="shared" si="21"/>
        <v>23</v>
      </c>
      <c r="IR7">
        <f t="shared" si="21"/>
        <v>16</v>
      </c>
      <c r="IS7">
        <f t="shared" si="21"/>
        <v>10</v>
      </c>
      <c r="IT7">
        <f t="shared" si="21"/>
        <v>19</v>
      </c>
      <c r="IU7" s="118"/>
      <c r="IV7">
        <f t="shared" si="21"/>
        <v>17</v>
      </c>
      <c r="IW7">
        <f t="shared" si="21"/>
        <v>18</v>
      </c>
      <c r="IX7">
        <f t="shared" si="21"/>
        <v>19</v>
      </c>
      <c r="IY7">
        <f t="shared" si="21"/>
        <v>24</v>
      </c>
      <c r="IZ7">
        <f t="shared" si="21"/>
        <v>12</v>
      </c>
      <c r="JA7">
        <f t="shared" si="21"/>
        <v>15</v>
      </c>
      <c r="JB7">
        <f t="shared" si="21"/>
        <v>10</v>
      </c>
      <c r="JC7">
        <f t="shared" si="21"/>
        <v>25</v>
      </c>
      <c r="JD7">
        <f t="shared" si="21"/>
        <v>14</v>
      </c>
      <c r="JE7">
        <f t="shared" si="21"/>
        <v>19</v>
      </c>
      <c r="JF7">
        <f t="shared" si="21"/>
        <v>16</v>
      </c>
      <c r="JG7">
        <f t="shared" si="21"/>
        <v>3</v>
      </c>
      <c r="JH7">
        <f t="shared" si="21"/>
        <v>23</v>
      </c>
      <c r="JI7">
        <f t="shared" si="21"/>
        <v>20</v>
      </c>
      <c r="JJ7">
        <f t="shared" si="21"/>
        <v>13</v>
      </c>
      <c r="JK7">
        <f t="shared" si="21"/>
        <v>14</v>
      </c>
      <c r="JL7">
        <f t="shared" si="21"/>
        <v>19</v>
      </c>
      <c r="JM7">
        <f t="shared" si="21"/>
        <v>26</v>
      </c>
      <c r="JN7">
        <f t="shared" si="21"/>
        <v>17</v>
      </c>
      <c r="JO7">
        <f t="shared" si="21"/>
        <v>12</v>
      </c>
      <c r="JP7">
        <f t="shared" si="21"/>
        <v>24</v>
      </c>
      <c r="JQ7">
        <f t="shared" si="21"/>
        <v>22</v>
      </c>
      <c r="JR7">
        <f t="shared" si="21"/>
        <v>19</v>
      </c>
      <c r="JS7">
        <f t="shared" si="21"/>
        <v>15</v>
      </c>
      <c r="JT7">
        <f t="shared" si="21"/>
        <v>22</v>
      </c>
      <c r="JU7">
        <f t="shared" si="21"/>
        <v>19</v>
      </c>
      <c r="JV7">
        <f t="shared" si="21"/>
        <v>18</v>
      </c>
      <c r="JW7">
        <f t="shared" si="21"/>
        <v>22</v>
      </c>
      <c r="JX7">
        <f t="shared" si="21"/>
        <v>4</v>
      </c>
      <c r="JY7">
        <f t="shared" si="21"/>
        <v>14</v>
      </c>
      <c r="JZ7">
        <f t="shared" si="21"/>
        <v>23</v>
      </c>
      <c r="KA7">
        <f t="shared" si="21"/>
        <v>19</v>
      </c>
      <c r="KB7">
        <f t="shared" si="21"/>
        <v>14</v>
      </c>
      <c r="KC7">
        <f>VLOOKUP(IN7,'Tablas auxiliares'!$O$2:$Y$28,'Tablas auxiliares'!$C$4+1,FALSE)</f>
        <v>0</v>
      </c>
      <c r="KD7">
        <f>VLOOKUP(IO7,'Tablas auxiliares'!$O$2:$Y$28,'Tablas auxiliares'!$C$4+1,FALSE)</f>
        <v>0</v>
      </c>
      <c r="KE7">
        <f>VLOOKUP(IP7,'Tablas auxiliares'!$O$2:$Y$28,'Tablas auxiliares'!$C$4+1,FALSE)</f>
        <v>1</v>
      </c>
      <c r="KF7">
        <f>VLOOKUP(IQ7,'Tablas auxiliares'!$O$2:$Y$28,'Tablas auxiliares'!$C$4+1,FALSE)</f>
        <v>0</v>
      </c>
      <c r="KG7">
        <f>VLOOKUP(IR7,'Tablas auxiliares'!$O$2:$Y$28,'Tablas auxiliares'!$C$4+1,FALSE)</f>
        <v>0</v>
      </c>
      <c r="KH7">
        <f>VLOOKUP(IS7,'Tablas auxiliares'!$O$2:$Y$28,'Tablas auxiliares'!$C$4+1,FALSE)</f>
        <v>1</v>
      </c>
      <c r="KI7">
        <f>VLOOKUP(IT7,'Tablas auxiliares'!$O$2:$Y$28,'Tablas auxiliares'!$C$4+1,FALSE)</f>
        <v>0</v>
      </c>
      <c r="KK7">
        <f>VLOOKUP(IV7,'Tablas auxiliares'!$O$2:$Y$28,'Tablas auxiliares'!$C$4+1,FALSE)</f>
        <v>0</v>
      </c>
      <c r="KL7">
        <f>VLOOKUP(IW7,'Tablas auxiliares'!$O$2:$Y$28,'Tablas auxiliares'!$C$4+1,FALSE)</f>
        <v>0</v>
      </c>
      <c r="KM7">
        <f>VLOOKUP(IX7,'Tablas auxiliares'!$O$2:$Y$28,'Tablas auxiliares'!$C$4+1,FALSE)</f>
        <v>0</v>
      </c>
      <c r="KN7">
        <f>VLOOKUP(IY7,'Tablas auxiliares'!$O$2:$Y$28,'Tablas auxiliares'!$C$4+1,FALSE)</f>
        <v>0</v>
      </c>
      <c r="KO7">
        <f>VLOOKUP(IZ7,'Tablas auxiliares'!$O$2:$Y$28,'Tablas auxiliares'!$C$4+1,FALSE)</f>
        <v>0</v>
      </c>
      <c r="KP7">
        <f>VLOOKUP(JA7,'Tablas auxiliares'!$O$2:$Y$28,'Tablas auxiliares'!$C$4+1,FALSE)</f>
        <v>0</v>
      </c>
      <c r="KQ7">
        <f>VLOOKUP(JB7,'Tablas auxiliares'!$O$2:$Y$28,'Tablas auxiliares'!$C$4+1,FALSE)</f>
        <v>1</v>
      </c>
      <c r="KR7">
        <f>VLOOKUP(JC7,'Tablas auxiliares'!$O$2:$Y$28,'Tablas auxiliares'!$C$4+1,FALSE)</f>
        <v>0</v>
      </c>
      <c r="KS7">
        <f>VLOOKUP(JD7,'Tablas auxiliares'!$O$2:$Y$28,'Tablas auxiliares'!$C$4+1,FALSE)</f>
        <v>0</v>
      </c>
      <c r="KT7">
        <f>VLOOKUP(JE7,'Tablas auxiliares'!$O$2:$Y$28,'Tablas auxiliares'!$C$4+1,FALSE)</f>
        <v>0</v>
      </c>
      <c r="KU7">
        <f>VLOOKUP(JF7,'Tablas auxiliares'!$O$2:$Y$28,'Tablas auxiliares'!$C$4+1,FALSE)</f>
        <v>0</v>
      </c>
      <c r="KV7">
        <f>VLOOKUP(JG7,'Tablas auxiliares'!$O$2:$Y$28,'Tablas auxiliares'!$C$4+1,FALSE)</f>
        <v>8</v>
      </c>
      <c r="KW7">
        <f>VLOOKUP(JH7,'Tablas auxiliares'!$O$2:$Y$28,'Tablas auxiliares'!$C$4+1,FALSE)</f>
        <v>0</v>
      </c>
      <c r="KX7">
        <f>VLOOKUP(JI7,'Tablas auxiliares'!$O$2:$Y$28,'Tablas auxiliares'!$C$4+1,FALSE)</f>
        <v>0</v>
      </c>
      <c r="KY7">
        <f>VLOOKUP(JJ7,'Tablas auxiliares'!$O$2:$Y$28,'Tablas auxiliares'!$C$4+1,FALSE)</f>
        <v>0</v>
      </c>
      <c r="KZ7">
        <f>VLOOKUP(JK7,'Tablas auxiliares'!$O$2:$Y$28,'Tablas auxiliares'!$C$4+1,FALSE)</f>
        <v>0</v>
      </c>
      <c r="LA7">
        <f>VLOOKUP(JL7,'Tablas auxiliares'!$O$2:$Y$28,'Tablas auxiliares'!$C$4+1,FALSE)</f>
        <v>0</v>
      </c>
      <c r="LB7">
        <f>VLOOKUP(JM7,'Tablas auxiliares'!$O$2:$Y$28,'Tablas auxiliares'!$C$4+1,FALSE)</f>
        <v>0</v>
      </c>
      <c r="LC7">
        <f>VLOOKUP(JN7,'Tablas auxiliares'!$O$2:$Y$28,'Tablas auxiliares'!$C$4+1,FALSE)</f>
        <v>0</v>
      </c>
      <c r="LD7">
        <f>VLOOKUP(JO7,'Tablas auxiliares'!$O$2:$Y$28,'Tablas auxiliares'!$C$4+1,FALSE)</f>
        <v>0</v>
      </c>
      <c r="LE7">
        <f>VLOOKUP(JP7,'Tablas auxiliares'!$O$2:$Y$28,'Tablas auxiliares'!$C$4+1,FALSE)</f>
        <v>0</v>
      </c>
      <c r="LF7">
        <f>VLOOKUP(JQ7,'Tablas auxiliares'!$O$2:$Y$28,'Tablas auxiliares'!$C$4+1,FALSE)</f>
        <v>0</v>
      </c>
      <c r="LG7">
        <f>VLOOKUP(JR7,'Tablas auxiliares'!$O$2:$Y$28,'Tablas auxiliares'!$C$4+1,FALSE)</f>
        <v>0</v>
      </c>
      <c r="LH7">
        <f>VLOOKUP(JS7,'Tablas auxiliares'!$O$2:$Y$28,'Tablas auxiliares'!$C$4+1,FALSE)</f>
        <v>0</v>
      </c>
      <c r="LI7">
        <f>VLOOKUP(JT7,'Tablas auxiliares'!$O$2:$Y$28,'Tablas auxiliares'!$C$4+1,FALSE)</f>
        <v>0</v>
      </c>
      <c r="LJ7">
        <f>VLOOKUP(JU7,'Tablas auxiliares'!$O$2:$Y$28,'Tablas auxiliares'!$C$4+1,FALSE)</f>
        <v>0</v>
      </c>
      <c r="LK7">
        <f>VLOOKUP(JV7,'Tablas auxiliares'!$O$2:$Y$28,'Tablas auxiliares'!$C$4+1,FALSE)</f>
        <v>0</v>
      </c>
      <c r="LL7">
        <f>VLOOKUP(JW7,'Tablas auxiliares'!$O$2:$Y$28,'Tablas auxiliares'!$C$4+1,FALSE)</f>
        <v>0</v>
      </c>
      <c r="LM7">
        <f>VLOOKUP(JX7,'Tablas auxiliares'!$O$2:$Y$28,'Tablas auxiliares'!$C$4+1,FALSE)</f>
        <v>7</v>
      </c>
      <c r="LN7">
        <f>VLOOKUP(JY7,'Tablas auxiliares'!$O$2:$Y$28,'Tablas auxiliares'!$C$4+1,FALSE)</f>
        <v>0</v>
      </c>
      <c r="LO7">
        <f>VLOOKUP(JZ7,'Tablas auxiliares'!$O$2:$Y$28,'Tablas auxiliares'!$C$4+1,FALSE)</f>
        <v>0</v>
      </c>
      <c r="LP7">
        <f>VLOOKUP(KA7,'Tablas auxiliares'!$O$2:$Y$28,'Tablas auxiliares'!$C$4+1,FALSE)</f>
        <v>0</v>
      </c>
      <c r="LQ7">
        <f>VLOOKUP(KB7,'Tablas auxiliares'!$O$2:$Y$28,'Tablas auxiliares'!$C$4+1,FALSE)</f>
        <v>0</v>
      </c>
      <c r="LR7">
        <v>25</v>
      </c>
      <c r="LS7">
        <v>23</v>
      </c>
      <c r="LT7">
        <v>20</v>
      </c>
      <c r="LU7">
        <v>21</v>
      </c>
      <c r="LV7">
        <v>25</v>
      </c>
      <c r="LW7">
        <v>6</v>
      </c>
      <c r="LX7">
        <v>25</v>
      </c>
      <c r="LY7" s="118"/>
      <c r="LZ7">
        <v>19</v>
      </c>
      <c r="MA7">
        <v>15</v>
      </c>
      <c r="MB7">
        <v>24</v>
      </c>
      <c r="MC7">
        <v>19</v>
      </c>
      <c r="MD7">
        <v>18</v>
      </c>
      <c r="ME7">
        <v>17</v>
      </c>
      <c r="MF7">
        <v>15</v>
      </c>
      <c r="MG7">
        <v>23</v>
      </c>
      <c r="MH7">
        <v>21</v>
      </c>
      <c r="MI7">
        <v>11</v>
      </c>
      <c r="MJ7">
        <v>17</v>
      </c>
      <c r="MK7">
        <v>23</v>
      </c>
      <c r="ML7">
        <v>21</v>
      </c>
      <c r="MM7">
        <v>17</v>
      </c>
      <c r="MN7">
        <v>18</v>
      </c>
      <c r="MO7">
        <v>19</v>
      </c>
      <c r="MP7">
        <v>13</v>
      </c>
      <c r="MQ7">
        <v>14</v>
      </c>
      <c r="MR7">
        <v>21</v>
      </c>
      <c r="MS7">
        <v>25</v>
      </c>
      <c r="MT7">
        <v>12</v>
      </c>
      <c r="MU7">
        <v>16</v>
      </c>
      <c r="MV7">
        <v>23</v>
      </c>
      <c r="MW7">
        <v>24</v>
      </c>
      <c r="MX7">
        <v>17</v>
      </c>
      <c r="MY7">
        <v>21</v>
      </c>
      <c r="MZ7">
        <v>22</v>
      </c>
      <c r="NA7">
        <v>24</v>
      </c>
      <c r="NB7">
        <v>3</v>
      </c>
      <c r="NC7">
        <v>23</v>
      </c>
      <c r="ND7">
        <v>13</v>
      </c>
      <c r="NE7">
        <v>25</v>
      </c>
      <c r="NF7">
        <v>24</v>
      </c>
      <c r="NG7">
        <f>VLOOKUP(LR7,'Tablas auxiliares'!$O$2:$Y$28,'Tablas auxiliares'!$C$4+1,FALSE)</f>
        <v>0</v>
      </c>
      <c r="NH7">
        <f>VLOOKUP(LS7,'Tablas auxiliares'!$O$2:$Y$28,'Tablas auxiliares'!$C$4+1,FALSE)</f>
        <v>0</v>
      </c>
      <c r="NI7">
        <f>VLOOKUP(LT7,'Tablas auxiliares'!$O$2:$Y$28,'Tablas auxiliares'!$C$4+1,FALSE)</f>
        <v>0</v>
      </c>
      <c r="NJ7">
        <f>VLOOKUP(LU7,'Tablas auxiliares'!$O$2:$Y$28,'Tablas auxiliares'!$C$4+1,FALSE)</f>
        <v>0</v>
      </c>
      <c r="NK7">
        <f>VLOOKUP(LV7,'Tablas auxiliares'!$O$2:$Y$28,'Tablas auxiliares'!$C$4+1,FALSE)</f>
        <v>0</v>
      </c>
      <c r="NL7">
        <f>VLOOKUP(LW7,'Tablas auxiliares'!$O$2:$Y$28,'Tablas auxiliares'!$C$4+1,FALSE)</f>
        <v>5</v>
      </c>
      <c r="NM7">
        <f>VLOOKUP(LX7,'Tablas auxiliares'!$O$2:$Y$28,'Tablas auxiliares'!$C$4+1,FALSE)</f>
        <v>0</v>
      </c>
      <c r="NO7">
        <f>VLOOKUP(LZ7,'Tablas auxiliares'!$O$2:$Y$28,'Tablas auxiliares'!$C$4+1,FALSE)</f>
        <v>0</v>
      </c>
      <c r="NP7">
        <f>VLOOKUP(MA7,'Tablas auxiliares'!$O$2:$Y$28,'Tablas auxiliares'!$C$4+1,FALSE)</f>
        <v>0</v>
      </c>
      <c r="NQ7">
        <f>VLOOKUP(MB7,'Tablas auxiliares'!$O$2:$Y$28,'Tablas auxiliares'!$C$4+1,FALSE)</f>
        <v>0</v>
      </c>
      <c r="NR7">
        <f>VLOOKUP(MC7,'Tablas auxiliares'!$O$2:$Y$28,'Tablas auxiliares'!$C$4+1,FALSE)</f>
        <v>0</v>
      </c>
      <c r="NS7">
        <f>VLOOKUP(MD7,'Tablas auxiliares'!$O$2:$Y$28,'Tablas auxiliares'!$C$4+1,FALSE)</f>
        <v>0</v>
      </c>
      <c r="NT7">
        <f>VLOOKUP(ME7,'Tablas auxiliares'!$O$2:$Y$28,'Tablas auxiliares'!$C$4+1,FALSE)</f>
        <v>0</v>
      </c>
      <c r="NU7">
        <f>VLOOKUP(MF7,'Tablas auxiliares'!$O$2:$Y$28,'Tablas auxiliares'!$C$4+1,FALSE)</f>
        <v>0</v>
      </c>
      <c r="NV7">
        <f>VLOOKUP(MG7,'Tablas auxiliares'!$O$2:$Y$28,'Tablas auxiliares'!$C$4+1,FALSE)</f>
        <v>0</v>
      </c>
      <c r="NW7">
        <f>VLOOKUP(MH7,'Tablas auxiliares'!$O$2:$Y$28,'Tablas auxiliares'!$C$4+1,FALSE)</f>
        <v>0</v>
      </c>
      <c r="NX7">
        <f>VLOOKUP(MI7,'Tablas auxiliares'!$O$2:$Y$28,'Tablas auxiliares'!$C$4+1,FALSE)</f>
        <v>0</v>
      </c>
      <c r="NY7">
        <f>VLOOKUP(MJ7,'Tablas auxiliares'!$O$2:$Y$28,'Tablas auxiliares'!$C$4+1,FALSE)</f>
        <v>0</v>
      </c>
      <c r="NZ7">
        <f>VLOOKUP(MK7,'Tablas auxiliares'!$O$2:$Y$28,'Tablas auxiliares'!$C$4+1,FALSE)</f>
        <v>0</v>
      </c>
      <c r="OA7">
        <f>VLOOKUP(ML7,'Tablas auxiliares'!$O$2:$Y$28,'Tablas auxiliares'!$C$4+1,FALSE)</f>
        <v>0</v>
      </c>
      <c r="OB7">
        <f>VLOOKUP(MM7,'Tablas auxiliares'!$O$2:$Y$28,'Tablas auxiliares'!$C$4+1,FALSE)</f>
        <v>0</v>
      </c>
      <c r="OC7">
        <f>VLOOKUP(MN7,'Tablas auxiliares'!$O$2:$Y$28,'Tablas auxiliares'!$C$4+1,FALSE)</f>
        <v>0</v>
      </c>
      <c r="OD7">
        <f>VLOOKUP(MO7,'Tablas auxiliares'!$O$2:$Y$28,'Tablas auxiliares'!$C$4+1,FALSE)</f>
        <v>0</v>
      </c>
      <c r="OE7">
        <f>VLOOKUP(MP7,'Tablas auxiliares'!$O$2:$Y$28,'Tablas auxiliares'!$C$4+1,FALSE)</f>
        <v>0</v>
      </c>
      <c r="OF7">
        <f>VLOOKUP(MQ7,'Tablas auxiliares'!$O$2:$Y$28,'Tablas auxiliares'!$C$4+1,FALSE)</f>
        <v>0</v>
      </c>
      <c r="OG7">
        <f>VLOOKUP(MR7,'Tablas auxiliares'!$O$2:$Y$28,'Tablas auxiliares'!$C$4+1,FALSE)</f>
        <v>0</v>
      </c>
      <c r="OH7">
        <f>VLOOKUP(MS7,'Tablas auxiliares'!$O$2:$Y$28,'Tablas auxiliares'!$C$4+1,FALSE)</f>
        <v>0</v>
      </c>
      <c r="OI7">
        <f>VLOOKUP(MT7,'Tablas auxiliares'!$O$2:$Y$28,'Tablas auxiliares'!$C$4+1,FALSE)</f>
        <v>0</v>
      </c>
      <c r="OJ7">
        <f>VLOOKUP(MU7,'Tablas auxiliares'!$O$2:$Y$28,'Tablas auxiliares'!$C$4+1,FALSE)</f>
        <v>0</v>
      </c>
      <c r="OK7">
        <f>VLOOKUP(MV7,'Tablas auxiliares'!$O$2:$Y$28,'Tablas auxiliares'!$C$4+1,FALSE)</f>
        <v>0</v>
      </c>
      <c r="OL7">
        <f>VLOOKUP(MW7,'Tablas auxiliares'!$O$2:$Y$28,'Tablas auxiliares'!$C$4+1,FALSE)</f>
        <v>0</v>
      </c>
      <c r="OM7">
        <f>VLOOKUP(MX7,'Tablas auxiliares'!$O$2:$Y$28,'Tablas auxiliares'!$C$4+1,FALSE)</f>
        <v>0</v>
      </c>
      <c r="ON7">
        <f>VLOOKUP(MY7,'Tablas auxiliares'!$O$2:$Y$28,'Tablas auxiliares'!$C$4+1,FALSE)</f>
        <v>0</v>
      </c>
      <c r="OO7">
        <f>VLOOKUP(MZ7,'Tablas auxiliares'!$O$2:$Y$28,'Tablas auxiliares'!$C$4+1,FALSE)</f>
        <v>0</v>
      </c>
      <c r="OP7">
        <f>VLOOKUP(NA7,'Tablas auxiliares'!$O$2:$Y$28,'Tablas auxiliares'!$C$4+1,FALSE)</f>
        <v>0</v>
      </c>
      <c r="OQ7">
        <f>VLOOKUP(NB7,'Tablas auxiliares'!$O$2:$Y$28,'Tablas auxiliares'!$C$4+1,FALSE)</f>
        <v>8</v>
      </c>
      <c r="OR7">
        <f>VLOOKUP(NC7,'Tablas auxiliares'!$O$2:$Y$28,'Tablas auxiliares'!$C$4+1,FALSE)</f>
        <v>0</v>
      </c>
      <c r="OS7">
        <f>VLOOKUP(ND7,'Tablas auxiliares'!$O$2:$Y$28,'Tablas auxiliares'!$C$4+1,FALSE)</f>
        <v>0</v>
      </c>
      <c r="OT7">
        <f>VLOOKUP(NE7,'Tablas auxiliares'!$O$2:$Y$28,'Tablas auxiliares'!$C$4+1,FALSE)</f>
        <v>0</v>
      </c>
      <c r="OU7">
        <f>VLOOKUP(NF7,'Tablas auxiliares'!$O$2:$Y$28,'Tablas auxiliares'!$C$4+1,FALSE)</f>
        <v>0</v>
      </c>
      <c r="OV7">
        <f>IF('Tablas auxiliares'!$C$6&lt;&gt;2,IF('Tablas auxiliares'!$C$5=1,SUM(KC7:LQ7),SUMIF($IN$29:$KB$29,"=325",KC7:LQ7)),0)+IF('Tablas auxiliares'!$C$6&lt;&gt;3,IF('Tablas auxiliares'!$C$5=1,SUM(NG7:OU7),SUMIF($IN$29:$KB$29,"=325",NG7:OU7)),0)</f>
        <v>31</v>
      </c>
      <c r="OW7">
        <f t="shared" si="15"/>
        <v>23.024999999999999</v>
      </c>
      <c r="OX7">
        <f t="shared" si="1"/>
        <v>17.023</v>
      </c>
      <c r="OY7">
        <f t="shared" si="1"/>
        <v>15.02</v>
      </c>
      <c r="OZ7">
        <f t="shared" si="1"/>
        <v>22.021000000000001</v>
      </c>
      <c r="PA7">
        <f t="shared" si="1"/>
        <v>20.524999999999999</v>
      </c>
      <c r="PB7">
        <f t="shared" si="1"/>
        <v>8.0060000000000002</v>
      </c>
      <c r="PC7">
        <f t="shared" si="1"/>
        <v>22.024999999999999</v>
      </c>
      <c r="PE7">
        <f t="shared" si="1"/>
        <v>18.018999999999998</v>
      </c>
      <c r="PF7">
        <f t="shared" si="1"/>
        <v>16.515000000000001</v>
      </c>
      <c r="PG7">
        <f t="shared" si="1"/>
        <v>21.524000000000001</v>
      </c>
      <c r="PH7">
        <f t="shared" si="1"/>
        <v>21.518999999999998</v>
      </c>
      <c r="PI7">
        <f t="shared" si="1"/>
        <v>15.018000000000001</v>
      </c>
      <c r="PJ7">
        <f t="shared" si="1"/>
        <v>16.016999999999999</v>
      </c>
      <c r="PK7">
        <f t="shared" si="1"/>
        <v>12.515000000000001</v>
      </c>
      <c r="PL7">
        <f t="shared" si="1"/>
        <v>24.023</v>
      </c>
      <c r="PM7">
        <f t="shared" si="1"/>
        <v>17.521000000000001</v>
      </c>
      <c r="PN7">
        <f t="shared" si="1"/>
        <v>15.010999999999999</v>
      </c>
      <c r="PO7">
        <f t="shared" si="1"/>
        <v>16.516999999999999</v>
      </c>
      <c r="PP7">
        <f t="shared" si="1"/>
        <v>13.023</v>
      </c>
      <c r="PQ7">
        <f t="shared" si="1"/>
        <v>22.021000000000001</v>
      </c>
      <c r="PR7">
        <f t="shared" si="1"/>
        <v>18.516999999999999</v>
      </c>
      <c r="PS7">
        <f t="shared" si="1"/>
        <v>15.518000000000001</v>
      </c>
      <c r="PT7">
        <f t="shared" si="1"/>
        <v>16.518999999999998</v>
      </c>
      <c r="PU7">
        <f t="shared" si="1"/>
        <v>16.013000000000002</v>
      </c>
      <c r="PV7">
        <f t="shared" si="1"/>
        <v>20.013999999999999</v>
      </c>
      <c r="PW7">
        <f t="shared" si="1"/>
        <v>19.021000000000001</v>
      </c>
      <c r="PX7">
        <f t="shared" si="1"/>
        <v>18.524999999999999</v>
      </c>
      <c r="PY7">
        <f t="shared" si="1"/>
        <v>18.012</v>
      </c>
      <c r="PZ7">
        <f t="shared" si="1"/>
        <v>19.015999999999998</v>
      </c>
      <c r="QA7">
        <f t="shared" si="1"/>
        <v>21.023</v>
      </c>
      <c r="QB7">
        <f t="shared" si="1"/>
        <v>19.524000000000001</v>
      </c>
      <c r="QC7">
        <f t="shared" si="1"/>
        <v>19.516999999999999</v>
      </c>
      <c r="QD7">
        <f t="shared" si="1"/>
        <v>20.021000000000001</v>
      </c>
      <c r="QE7">
        <f t="shared" si="1"/>
        <v>20.021999999999998</v>
      </c>
      <c r="QF7">
        <f t="shared" si="1"/>
        <v>23.024000000000001</v>
      </c>
      <c r="QG7">
        <f t="shared" si="1"/>
        <v>3.5030000000000001</v>
      </c>
      <c r="QH7">
        <f t="shared" si="1"/>
        <v>18.523</v>
      </c>
      <c r="QI7">
        <f t="shared" si="1"/>
        <v>18.013000000000002</v>
      </c>
      <c r="QJ7">
        <f t="shared" si="1"/>
        <v>22.024999999999999</v>
      </c>
      <c r="QK7">
        <f t="shared" si="1"/>
        <v>19.024000000000001</v>
      </c>
      <c r="QL7">
        <f>RANK(OW7,OW3:OW28,1)</f>
        <v>25</v>
      </c>
      <c r="QM7">
        <f t="shared" ref="QM7:RZ7" si="22">RANK(OX7,OX3:OX28,1)</f>
        <v>18</v>
      </c>
      <c r="QN7">
        <f t="shared" si="22"/>
        <v>15</v>
      </c>
      <c r="QO7">
        <f t="shared" si="22"/>
        <v>23</v>
      </c>
      <c r="QP7">
        <f t="shared" si="22"/>
        <v>21</v>
      </c>
      <c r="QQ7">
        <f t="shared" si="22"/>
        <v>7</v>
      </c>
      <c r="QR7">
        <f t="shared" si="22"/>
        <v>23</v>
      </c>
      <c r="QT7">
        <f t="shared" si="22"/>
        <v>19</v>
      </c>
      <c r="QU7">
        <f t="shared" si="22"/>
        <v>16</v>
      </c>
      <c r="QV7">
        <f t="shared" si="22"/>
        <v>25</v>
      </c>
      <c r="QW7">
        <f t="shared" si="22"/>
        <v>21</v>
      </c>
      <c r="QX7">
        <f t="shared" si="22"/>
        <v>18</v>
      </c>
      <c r="QY7">
        <f t="shared" si="22"/>
        <v>17</v>
      </c>
      <c r="QZ7">
        <f t="shared" si="22"/>
        <v>12</v>
      </c>
      <c r="RA7">
        <f t="shared" si="22"/>
        <v>26</v>
      </c>
      <c r="RB7">
        <f t="shared" si="22"/>
        <v>20</v>
      </c>
      <c r="RC7">
        <f t="shared" si="22"/>
        <v>16</v>
      </c>
      <c r="RD7">
        <f t="shared" si="22"/>
        <v>17</v>
      </c>
      <c r="RE7">
        <f t="shared" si="22"/>
        <v>14</v>
      </c>
      <c r="RF7">
        <f t="shared" si="22"/>
        <v>21</v>
      </c>
      <c r="RG7">
        <f t="shared" si="22"/>
        <v>19</v>
      </c>
      <c r="RH7">
        <f t="shared" si="22"/>
        <v>17</v>
      </c>
      <c r="RI7">
        <f t="shared" si="22"/>
        <v>18</v>
      </c>
      <c r="RJ7">
        <f t="shared" si="22"/>
        <v>17</v>
      </c>
      <c r="RK7">
        <f t="shared" si="22"/>
        <v>20</v>
      </c>
      <c r="RL7">
        <f t="shared" si="22"/>
        <v>20</v>
      </c>
      <c r="RM7">
        <f t="shared" si="22"/>
        <v>20</v>
      </c>
      <c r="RN7">
        <f t="shared" si="22"/>
        <v>19</v>
      </c>
      <c r="RO7">
        <f t="shared" si="22"/>
        <v>20</v>
      </c>
      <c r="RP7">
        <f t="shared" si="22"/>
        <v>24</v>
      </c>
      <c r="RQ7">
        <f t="shared" si="22"/>
        <v>23</v>
      </c>
      <c r="RR7">
        <f t="shared" si="22"/>
        <v>19</v>
      </c>
      <c r="RS7">
        <f t="shared" si="22"/>
        <v>22</v>
      </c>
      <c r="RT7">
        <f t="shared" si="22"/>
        <v>20</v>
      </c>
      <c r="RU7">
        <f t="shared" si="22"/>
        <v>24</v>
      </c>
      <c r="RV7">
        <f t="shared" si="22"/>
        <v>2</v>
      </c>
      <c r="RW7">
        <f t="shared" si="22"/>
        <v>20</v>
      </c>
      <c r="RX7">
        <f t="shared" si="22"/>
        <v>20</v>
      </c>
      <c r="RY7">
        <f t="shared" si="22"/>
        <v>24</v>
      </c>
      <c r="RZ7">
        <f t="shared" si="22"/>
        <v>21</v>
      </c>
      <c r="SA7" cm="1">
        <f t="array" ref="SA7">VLOOKUP(QL7,'Tablas auxiliares'!$O$2:$Y$28,_xlfn.SINGLE('Tablas auxiliares'!$C$4)+1,FALSE)</f>
        <v>0</v>
      </c>
      <c r="SB7" cm="1">
        <f t="array" ref="SB7">VLOOKUP(QM7,'Tablas auxiliares'!$O$2:$Y$28,_xlfn.SINGLE('Tablas auxiliares'!$C$4)+1,FALSE)</f>
        <v>0</v>
      </c>
      <c r="SC7" cm="1">
        <f t="array" ref="SC7">VLOOKUP(QN7,'Tablas auxiliares'!$O$2:$Y$28,_xlfn.SINGLE('Tablas auxiliares'!$C$4)+1,FALSE)</f>
        <v>0</v>
      </c>
      <c r="SD7" cm="1">
        <f t="array" ref="SD7">VLOOKUP(QO7,'Tablas auxiliares'!$O$2:$Y$28,_xlfn.SINGLE('Tablas auxiliares'!$C$4)+1,FALSE)</f>
        <v>0</v>
      </c>
      <c r="SE7" cm="1">
        <f t="array" ref="SE7">VLOOKUP(QP7,'Tablas auxiliares'!$O$2:$Y$28,_xlfn.SINGLE('Tablas auxiliares'!$C$4)+1,FALSE)</f>
        <v>0</v>
      </c>
      <c r="SF7" cm="1">
        <f t="array" ref="SF7">VLOOKUP(QQ7,'Tablas auxiliares'!$O$2:$Y$28,_xlfn.SINGLE('Tablas auxiliares'!$C$4)+1,FALSE)</f>
        <v>4</v>
      </c>
      <c r="SG7" cm="1">
        <f t="array" ref="SG7">VLOOKUP(QR7,'Tablas auxiliares'!$O$2:$Y$28,_xlfn.SINGLE('Tablas auxiliares'!$C$4)+1,FALSE)</f>
        <v>0</v>
      </c>
      <c r="SI7" cm="1">
        <f t="array" ref="SI7">VLOOKUP(QT7,'Tablas auxiliares'!$O$2:$Y$28,_xlfn.SINGLE('Tablas auxiliares'!$C$4)+1,FALSE)</f>
        <v>0</v>
      </c>
      <c r="SJ7" cm="1">
        <f t="array" ref="SJ7">VLOOKUP(QU7,'Tablas auxiliares'!$O$2:$Y$28,_xlfn.SINGLE('Tablas auxiliares'!$C$4)+1,FALSE)</f>
        <v>0</v>
      </c>
      <c r="SK7" cm="1">
        <f t="array" ref="SK7">VLOOKUP(QV7,'Tablas auxiliares'!$O$2:$Y$28,_xlfn.SINGLE('Tablas auxiliares'!$C$4)+1,FALSE)</f>
        <v>0</v>
      </c>
      <c r="SL7" cm="1">
        <f t="array" ref="SL7">VLOOKUP(QW7,'Tablas auxiliares'!$O$2:$Y$28,_xlfn.SINGLE('Tablas auxiliares'!$C$4)+1,FALSE)</f>
        <v>0</v>
      </c>
      <c r="SM7" cm="1">
        <f t="array" ref="SM7">VLOOKUP(QX7,'Tablas auxiliares'!$O$2:$Y$28,_xlfn.SINGLE('Tablas auxiliares'!$C$4)+1,FALSE)</f>
        <v>0</v>
      </c>
      <c r="SN7" cm="1">
        <f t="array" ref="SN7">VLOOKUP(QY7,'Tablas auxiliares'!$O$2:$Y$28,_xlfn.SINGLE('Tablas auxiliares'!$C$4)+1,FALSE)</f>
        <v>0</v>
      </c>
      <c r="SO7" cm="1">
        <f t="array" ref="SO7">VLOOKUP(QZ7,'Tablas auxiliares'!$O$2:$Y$28,_xlfn.SINGLE('Tablas auxiliares'!$C$4)+1,FALSE)</f>
        <v>0</v>
      </c>
      <c r="SP7" cm="1">
        <f t="array" ref="SP7">VLOOKUP(RA7,'Tablas auxiliares'!$O$2:$Y$28,_xlfn.SINGLE('Tablas auxiliares'!$C$4)+1,FALSE)</f>
        <v>0</v>
      </c>
      <c r="SQ7" cm="1">
        <f t="array" ref="SQ7">VLOOKUP(RB7,'Tablas auxiliares'!$O$2:$Y$28,_xlfn.SINGLE('Tablas auxiliares'!$C$4)+1,FALSE)</f>
        <v>0</v>
      </c>
      <c r="SR7" cm="1">
        <f t="array" ref="SR7">VLOOKUP(RC7,'Tablas auxiliares'!$O$2:$Y$28,_xlfn.SINGLE('Tablas auxiliares'!$C$4)+1,FALSE)</f>
        <v>0</v>
      </c>
      <c r="SS7" cm="1">
        <f t="array" ref="SS7">VLOOKUP(RD7,'Tablas auxiliares'!$O$2:$Y$28,_xlfn.SINGLE('Tablas auxiliares'!$C$4)+1,FALSE)</f>
        <v>0</v>
      </c>
      <c r="ST7" cm="1">
        <f t="array" ref="ST7">VLOOKUP(RE7,'Tablas auxiliares'!$O$2:$Y$28,_xlfn.SINGLE('Tablas auxiliares'!$C$4)+1,FALSE)</f>
        <v>0</v>
      </c>
      <c r="SU7" cm="1">
        <f t="array" ref="SU7">VLOOKUP(RF7,'Tablas auxiliares'!$O$2:$Y$28,_xlfn.SINGLE('Tablas auxiliares'!$C$4)+1,FALSE)</f>
        <v>0</v>
      </c>
      <c r="SV7" cm="1">
        <f t="array" ref="SV7">VLOOKUP(RG7,'Tablas auxiliares'!$O$2:$Y$28,_xlfn.SINGLE('Tablas auxiliares'!$C$4)+1,FALSE)</f>
        <v>0</v>
      </c>
      <c r="SW7" cm="1">
        <f t="array" ref="SW7">VLOOKUP(RH7,'Tablas auxiliares'!$O$2:$Y$28,_xlfn.SINGLE('Tablas auxiliares'!$C$4)+1,FALSE)</f>
        <v>0</v>
      </c>
      <c r="SX7" cm="1">
        <f t="array" ref="SX7">VLOOKUP(RI7,'Tablas auxiliares'!$O$2:$Y$28,_xlfn.SINGLE('Tablas auxiliares'!$C$4)+1,FALSE)</f>
        <v>0</v>
      </c>
      <c r="SY7" cm="1">
        <f t="array" ref="SY7">VLOOKUP(RJ7,'Tablas auxiliares'!$O$2:$Y$28,_xlfn.SINGLE('Tablas auxiliares'!$C$4)+1,FALSE)</f>
        <v>0</v>
      </c>
      <c r="SZ7" cm="1">
        <f t="array" ref="SZ7">VLOOKUP(RK7,'Tablas auxiliares'!$O$2:$Y$28,_xlfn.SINGLE('Tablas auxiliares'!$C$4)+1,FALSE)</f>
        <v>0</v>
      </c>
      <c r="TA7" cm="1">
        <f t="array" ref="TA7">VLOOKUP(RL7,'Tablas auxiliares'!$O$2:$Y$28,_xlfn.SINGLE('Tablas auxiliares'!$C$4)+1,FALSE)</f>
        <v>0</v>
      </c>
      <c r="TB7" cm="1">
        <f t="array" ref="TB7">VLOOKUP(RM7,'Tablas auxiliares'!$O$2:$Y$28,_xlfn.SINGLE('Tablas auxiliares'!$C$4)+1,FALSE)</f>
        <v>0</v>
      </c>
      <c r="TC7" cm="1">
        <f t="array" ref="TC7">VLOOKUP(RN7,'Tablas auxiliares'!$O$2:$Y$28,_xlfn.SINGLE('Tablas auxiliares'!$C$4)+1,FALSE)</f>
        <v>0</v>
      </c>
      <c r="TD7" cm="1">
        <f t="array" ref="TD7">VLOOKUP(RO7,'Tablas auxiliares'!$O$2:$Y$28,_xlfn.SINGLE('Tablas auxiliares'!$C$4)+1,FALSE)</f>
        <v>0</v>
      </c>
      <c r="TE7" cm="1">
        <f t="array" ref="TE7">VLOOKUP(RP7,'Tablas auxiliares'!$O$2:$Y$28,_xlfn.SINGLE('Tablas auxiliares'!$C$4)+1,FALSE)</f>
        <v>0</v>
      </c>
      <c r="TF7" cm="1">
        <f t="array" ref="TF7">VLOOKUP(RQ7,'Tablas auxiliares'!$O$2:$Y$28,_xlfn.SINGLE('Tablas auxiliares'!$C$4)+1,FALSE)</f>
        <v>0</v>
      </c>
      <c r="TG7" cm="1">
        <f t="array" ref="TG7">VLOOKUP(RR7,'Tablas auxiliares'!$O$2:$Y$28,_xlfn.SINGLE('Tablas auxiliares'!$C$4)+1,FALSE)</f>
        <v>0</v>
      </c>
      <c r="TH7" cm="1">
        <f t="array" ref="TH7">VLOOKUP(RS7,'Tablas auxiliares'!$O$2:$Y$28,_xlfn.SINGLE('Tablas auxiliares'!$C$4)+1,FALSE)</f>
        <v>0</v>
      </c>
      <c r="TI7" cm="1">
        <f t="array" ref="TI7">VLOOKUP(RT7,'Tablas auxiliares'!$O$2:$Y$28,_xlfn.SINGLE('Tablas auxiliares'!$C$4)+1,FALSE)</f>
        <v>0</v>
      </c>
      <c r="TJ7" cm="1">
        <f t="array" ref="TJ7">VLOOKUP(RU7,'Tablas auxiliares'!$O$2:$Y$28,_xlfn.SINGLE('Tablas auxiliares'!$C$4)+1,FALSE)</f>
        <v>0</v>
      </c>
      <c r="TK7" cm="1">
        <f t="array" ref="TK7">VLOOKUP(RV7,'Tablas auxiliares'!$O$2:$Y$28,_xlfn.SINGLE('Tablas auxiliares'!$C$4)+1,FALSE)</f>
        <v>10</v>
      </c>
      <c r="TL7" cm="1">
        <f t="array" ref="TL7">VLOOKUP(RW7,'Tablas auxiliares'!$O$2:$Y$28,_xlfn.SINGLE('Tablas auxiliares'!$C$4)+1,FALSE)</f>
        <v>0</v>
      </c>
      <c r="TM7" cm="1">
        <f t="array" ref="TM7">VLOOKUP(RX7,'Tablas auxiliares'!$O$2:$Y$28,_xlfn.SINGLE('Tablas auxiliares'!$C$4)+1,FALSE)</f>
        <v>0</v>
      </c>
      <c r="TN7" cm="1">
        <f t="array" ref="TN7">VLOOKUP(RY7,'Tablas auxiliares'!$O$2:$Y$28,_xlfn.SINGLE('Tablas auxiliares'!$C$4)+1,FALSE)</f>
        <v>0</v>
      </c>
      <c r="TO7" cm="1">
        <f t="array" ref="TO7">VLOOKUP(RZ7,'Tablas auxiliares'!$O$2:$Y$28,_xlfn.SINGLE('Tablas auxiliares'!$C$4)+1,FALSE)</f>
        <v>0</v>
      </c>
      <c r="TP7">
        <f>IF('Tablas auxiliares'!$C$5=1,SUM(SA7:TO7),SUMIF($IN$29:$KB$29,"=325",SA7:TO7))</f>
        <v>14</v>
      </c>
      <c r="TQ7">
        <v>0</v>
      </c>
      <c r="TR7">
        <v>0</v>
      </c>
      <c r="TS7">
        <v>1</v>
      </c>
      <c r="TT7">
        <v>0</v>
      </c>
      <c r="TU7">
        <v>0</v>
      </c>
      <c r="TV7">
        <v>3</v>
      </c>
      <c r="TW7">
        <v>0</v>
      </c>
      <c r="TY7">
        <v>0</v>
      </c>
      <c r="TZ7">
        <v>0</v>
      </c>
      <c r="UA7">
        <v>0</v>
      </c>
      <c r="UB7">
        <v>0</v>
      </c>
      <c r="UC7">
        <v>2</v>
      </c>
      <c r="UD7">
        <v>0</v>
      </c>
      <c r="UE7">
        <v>0</v>
      </c>
      <c r="UF7">
        <v>0</v>
      </c>
      <c r="UG7">
        <v>0</v>
      </c>
      <c r="UH7">
        <v>0</v>
      </c>
      <c r="UI7">
        <v>0</v>
      </c>
      <c r="UJ7">
        <v>12</v>
      </c>
      <c r="UK7">
        <v>0</v>
      </c>
      <c r="UL7">
        <v>0</v>
      </c>
      <c r="UM7">
        <v>0</v>
      </c>
      <c r="UN7">
        <v>0</v>
      </c>
      <c r="UO7">
        <v>0</v>
      </c>
      <c r="UP7">
        <v>0</v>
      </c>
      <c r="UQ7">
        <v>0</v>
      </c>
      <c r="UR7">
        <v>0</v>
      </c>
      <c r="US7">
        <v>0</v>
      </c>
      <c r="UT7">
        <v>0</v>
      </c>
      <c r="UU7">
        <v>0</v>
      </c>
      <c r="UV7">
        <v>0</v>
      </c>
      <c r="UW7">
        <v>0</v>
      </c>
      <c r="UX7">
        <v>0</v>
      </c>
      <c r="UY7">
        <v>0</v>
      </c>
      <c r="UZ7">
        <v>0</v>
      </c>
      <c r="VA7">
        <v>8</v>
      </c>
      <c r="VB7">
        <v>0</v>
      </c>
      <c r="VC7">
        <v>0</v>
      </c>
      <c r="VD7">
        <v>0</v>
      </c>
      <c r="VE7">
        <v>0</v>
      </c>
      <c r="VF7">
        <v>0</v>
      </c>
      <c r="VG7">
        <v>0</v>
      </c>
      <c r="VH7">
        <v>0</v>
      </c>
      <c r="VI7">
        <v>0</v>
      </c>
      <c r="VJ7">
        <v>0</v>
      </c>
      <c r="VK7">
        <v>5</v>
      </c>
      <c r="VL7">
        <v>0</v>
      </c>
      <c r="VN7">
        <v>0</v>
      </c>
      <c r="VO7">
        <v>0</v>
      </c>
      <c r="VP7">
        <v>0</v>
      </c>
      <c r="VQ7">
        <v>0</v>
      </c>
      <c r="VR7">
        <v>0</v>
      </c>
      <c r="VS7">
        <v>0</v>
      </c>
      <c r="VT7">
        <v>0</v>
      </c>
      <c r="VU7">
        <v>0</v>
      </c>
      <c r="VV7">
        <v>0</v>
      </c>
      <c r="VW7">
        <v>0</v>
      </c>
      <c r="VX7">
        <v>0</v>
      </c>
      <c r="VY7">
        <v>0</v>
      </c>
      <c r="VZ7">
        <v>0</v>
      </c>
      <c r="WA7">
        <v>0</v>
      </c>
      <c r="WB7">
        <v>0</v>
      </c>
      <c r="WC7">
        <v>0</v>
      </c>
      <c r="WD7">
        <v>0</v>
      </c>
      <c r="WE7">
        <v>0</v>
      </c>
      <c r="WF7">
        <v>0</v>
      </c>
      <c r="WG7">
        <v>0</v>
      </c>
      <c r="WH7">
        <v>0</v>
      </c>
      <c r="WI7">
        <v>0</v>
      </c>
      <c r="WJ7">
        <v>0</v>
      </c>
      <c r="WK7">
        <v>0</v>
      </c>
      <c r="WL7">
        <v>0</v>
      </c>
      <c r="WM7">
        <v>0</v>
      </c>
      <c r="WN7">
        <v>0</v>
      </c>
      <c r="WO7">
        <v>0</v>
      </c>
      <c r="WP7">
        <v>8</v>
      </c>
      <c r="WQ7">
        <v>0</v>
      </c>
      <c r="WR7">
        <v>0</v>
      </c>
      <c r="WS7">
        <v>0</v>
      </c>
      <c r="WT7">
        <v>0</v>
      </c>
      <c r="WU7">
        <f t="shared" si="8"/>
        <v>0</v>
      </c>
      <c r="WV7">
        <f t="shared" si="3"/>
        <v>0</v>
      </c>
      <c r="WW7">
        <f t="shared" si="3"/>
        <v>1</v>
      </c>
      <c r="WX7">
        <f t="shared" si="3"/>
        <v>0</v>
      </c>
      <c r="WY7">
        <f t="shared" si="3"/>
        <v>0</v>
      </c>
      <c r="WZ7">
        <f t="shared" si="3"/>
        <v>8.0050000000000008</v>
      </c>
      <c r="XA7">
        <f t="shared" si="3"/>
        <v>0</v>
      </c>
      <c r="XB7">
        <f t="shared" si="3"/>
        <v>0</v>
      </c>
      <c r="XC7">
        <f t="shared" si="3"/>
        <v>0</v>
      </c>
      <c r="XD7">
        <f t="shared" si="3"/>
        <v>0</v>
      </c>
      <c r="XE7">
        <f t="shared" si="3"/>
        <v>0</v>
      </c>
      <c r="XF7">
        <f t="shared" si="3"/>
        <v>0</v>
      </c>
      <c r="XG7">
        <f t="shared" si="3"/>
        <v>2</v>
      </c>
      <c r="XH7">
        <f t="shared" si="3"/>
        <v>0</v>
      </c>
      <c r="XI7">
        <f t="shared" si="3"/>
        <v>0</v>
      </c>
      <c r="XJ7">
        <f t="shared" si="3"/>
        <v>0</v>
      </c>
      <c r="XK7">
        <f t="shared" si="3"/>
        <v>0</v>
      </c>
      <c r="XL7">
        <f t="shared" si="3"/>
        <v>0</v>
      </c>
      <c r="XM7">
        <f t="shared" si="3"/>
        <v>0</v>
      </c>
      <c r="XN7">
        <f t="shared" si="3"/>
        <v>12</v>
      </c>
      <c r="XO7">
        <f t="shared" si="3"/>
        <v>0</v>
      </c>
      <c r="XP7">
        <f t="shared" si="3"/>
        <v>0</v>
      </c>
      <c r="XQ7">
        <f t="shared" si="3"/>
        <v>0</v>
      </c>
      <c r="XR7">
        <f t="shared" si="3"/>
        <v>0</v>
      </c>
      <c r="XS7">
        <f t="shared" si="3"/>
        <v>0</v>
      </c>
      <c r="XT7">
        <f t="shared" si="3"/>
        <v>0</v>
      </c>
      <c r="XU7">
        <f t="shared" si="3"/>
        <v>0</v>
      </c>
      <c r="XV7">
        <f t="shared" si="3"/>
        <v>0</v>
      </c>
      <c r="XW7">
        <f t="shared" si="3"/>
        <v>0</v>
      </c>
      <c r="XX7">
        <f t="shared" si="3"/>
        <v>0</v>
      </c>
      <c r="XY7">
        <f t="shared" si="3"/>
        <v>0</v>
      </c>
      <c r="XZ7">
        <f t="shared" si="3"/>
        <v>0</v>
      </c>
      <c r="YA7">
        <f t="shared" si="3"/>
        <v>0</v>
      </c>
      <c r="YB7">
        <f t="shared" si="3"/>
        <v>0</v>
      </c>
      <c r="YC7">
        <f t="shared" si="3"/>
        <v>0</v>
      </c>
      <c r="YD7">
        <f t="shared" si="3"/>
        <v>0</v>
      </c>
      <c r="YE7">
        <f t="shared" si="3"/>
        <v>16.007999999999999</v>
      </c>
      <c r="YF7">
        <f t="shared" si="3"/>
        <v>0</v>
      </c>
      <c r="YG7">
        <f t="shared" si="3"/>
        <v>0</v>
      </c>
      <c r="YH7">
        <f t="shared" si="3"/>
        <v>0</v>
      </c>
      <c r="YI7">
        <f t="shared" si="3"/>
        <v>0</v>
      </c>
      <c r="YJ7">
        <f>RANK(WU7,WU3:WU28,0)</f>
        <v>14</v>
      </c>
      <c r="YK7">
        <f t="shared" ref="YK7:ZX7" si="23">RANK(WV7,WV3:WV28,0)</f>
        <v>14</v>
      </c>
      <c r="YL7">
        <f t="shared" si="23"/>
        <v>14</v>
      </c>
      <c r="YM7">
        <f t="shared" si="23"/>
        <v>14</v>
      </c>
      <c r="YN7">
        <f t="shared" si="23"/>
        <v>15</v>
      </c>
      <c r="YO7">
        <f t="shared" si="23"/>
        <v>7</v>
      </c>
      <c r="YP7">
        <f t="shared" si="23"/>
        <v>15</v>
      </c>
      <c r="YQ7">
        <f t="shared" si="23"/>
        <v>16</v>
      </c>
      <c r="YR7">
        <f t="shared" si="23"/>
        <v>17</v>
      </c>
      <c r="YS7">
        <f t="shared" si="23"/>
        <v>16</v>
      </c>
      <c r="YT7">
        <f t="shared" si="23"/>
        <v>16</v>
      </c>
      <c r="YU7">
        <f t="shared" si="23"/>
        <v>15</v>
      </c>
      <c r="YV7">
        <f t="shared" si="23"/>
        <v>13</v>
      </c>
      <c r="YW7">
        <f t="shared" si="23"/>
        <v>13</v>
      </c>
      <c r="YX7">
        <f t="shared" si="23"/>
        <v>15</v>
      </c>
      <c r="YY7">
        <f t="shared" si="23"/>
        <v>15</v>
      </c>
      <c r="YZ7">
        <f t="shared" si="23"/>
        <v>16</v>
      </c>
      <c r="ZA7">
        <f t="shared" si="23"/>
        <v>17</v>
      </c>
      <c r="ZB7">
        <f t="shared" si="23"/>
        <v>16</v>
      </c>
      <c r="ZC7">
        <f t="shared" si="23"/>
        <v>3</v>
      </c>
      <c r="ZD7">
        <f t="shared" si="23"/>
        <v>14</v>
      </c>
      <c r="ZE7">
        <f t="shared" si="23"/>
        <v>15</v>
      </c>
      <c r="ZF7">
        <f t="shared" si="23"/>
        <v>15</v>
      </c>
      <c r="ZG7">
        <f t="shared" si="23"/>
        <v>16</v>
      </c>
      <c r="ZH7">
        <f t="shared" si="23"/>
        <v>16</v>
      </c>
      <c r="ZI7">
        <f t="shared" si="23"/>
        <v>14</v>
      </c>
      <c r="ZJ7">
        <f t="shared" si="23"/>
        <v>15</v>
      </c>
      <c r="ZK7">
        <f t="shared" si="23"/>
        <v>15</v>
      </c>
      <c r="ZL7">
        <f t="shared" si="23"/>
        <v>16</v>
      </c>
      <c r="ZM7">
        <f t="shared" si="23"/>
        <v>15</v>
      </c>
      <c r="ZN7">
        <f t="shared" si="23"/>
        <v>15</v>
      </c>
      <c r="ZO7">
        <f t="shared" si="23"/>
        <v>15</v>
      </c>
      <c r="ZP7">
        <f t="shared" si="23"/>
        <v>15</v>
      </c>
      <c r="ZQ7">
        <f t="shared" si="23"/>
        <v>16</v>
      </c>
      <c r="ZR7">
        <f t="shared" si="23"/>
        <v>14</v>
      </c>
      <c r="ZS7">
        <f t="shared" si="23"/>
        <v>16</v>
      </c>
      <c r="ZT7">
        <f t="shared" si="23"/>
        <v>2</v>
      </c>
      <c r="ZU7">
        <f t="shared" si="23"/>
        <v>14</v>
      </c>
      <c r="ZV7">
        <f t="shared" si="23"/>
        <v>17</v>
      </c>
      <c r="ZW7">
        <f t="shared" si="23"/>
        <v>14</v>
      </c>
      <c r="ZX7">
        <f t="shared" si="23"/>
        <v>16</v>
      </c>
      <c r="ZY7">
        <f>VLOOKUP(YJ7,'Tablas auxiliares'!$O$2:$P$28,2,FALSE)</f>
        <v>0</v>
      </c>
      <c r="ZZ7">
        <f>VLOOKUP(YK7,'Tablas auxiliares'!$O$2:$P$28,2,FALSE)</f>
        <v>0</v>
      </c>
      <c r="AAA7">
        <f>VLOOKUP(YL7,'Tablas auxiliares'!$O$2:$P$28,2,FALSE)</f>
        <v>0</v>
      </c>
      <c r="AAB7">
        <f>VLOOKUP(YM7,'Tablas auxiliares'!$O$2:$P$28,2,FALSE)</f>
        <v>0</v>
      </c>
      <c r="AAC7">
        <f>VLOOKUP(YN7,'Tablas auxiliares'!$O$2:$P$28,2,FALSE)</f>
        <v>0</v>
      </c>
      <c r="AAD7">
        <f>VLOOKUP(YO7,'Tablas auxiliares'!$O$2:$P$28,2,FALSE)</f>
        <v>4</v>
      </c>
      <c r="AAE7">
        <f>VLOOKUP(YP7,'Tablas auxiliares'!$O$2:$P$28,2,FALSE)</f>
        <v>0</v>
      </c>
      <c r="AAF7">
        <f>VLOOKUP(YQ7,'Tablas auxiliares'!$O$2:$P$28,2,FALSE)</f>
        <v>0</v>
      </c>
      <c r="AAG7">
        <f>VLOOKUP(YR7,'Tablas auxiliares'!$O$2:$P$28,2,FALSE)</f>
        <v>0</v>
      </c>
      <c r="AAH7">
        <f>VLOOKUP(YS7,'Tablas auxiliares'!$O$2:$P$28,2,FALSE)</f>
        <v>0</v>
      </c>
      <c r="AAI7">
        <f>VLOOKUP(YT7,'Tablas auxiliares'!$O$2:$P$28,2,FALSE)</f>
        <v>0</v>
      </c>
      <c r="AAJ7">
        <f>VLOOKUP(YU7,'Tablas auxiliares'!$O$2:$P$28,2,FALSE)</f>
        <v>0</v>
      </c>
      <c r="AAK7">
        <f>VLOOKUP(YV7,'Tablas auxiliares'!$O$2:$P$28,2,FALSE)</f>
        <v>0</v>
      </c>
      <c r="AAL7">
        <f>VLOOKUP(YW7,'Tablas auxiliares'!$O$2:$P$28,2,FALSE)</f>
        <v>0</v>
      </c>
      <c r="AAM7">
        <f>VLOOKUP(YX7,'Tablas auxiliares'!$O$2:$P$28,2,FALSE)</f>
        <v>0</v>
      </c>
      <c r="AAN7">
        <f>VLOOKUP(YY7,'Tablas auxiliares'!$O$2:$P$28,2,FALSE)</f>
        <v>0</v>
      </c>
      <c r="AAO7">
        <f>VLOOKUP(YZ7,'Tablas auxiliares'!$O$2:$P$28,2,FALSE)</f>
        <v>0</v>
      </c>
      <c r="AAP7">
        <f>VLOOKUP(ZA7,'Tablas auxiliares'!$O$2:$P$28,2,FALSE)</f>
        <v>0</v>
      </c>
      <c r="AAQ7">
        <f>VLOOKUP(ZB7,'Tablas auxiliares'!$O$2:$P$28,2,FALSE)</f>
        <v>0</v>
      </c>
      <c r="AAR7">
        <f>VLOOKUP(ZC7,'Tablas auxiliares'!$O$2:$P$28,2,FALSE)</f>
        <v>8</v>
      </c>
      <c r="AAS7">
        <f>VLOOKUP(ZD7,'Tablas auxiliares'!$O$2:$P$28,2,FALSE)</f>
        <v>0</v>
      </c>
      <c r="AAT7">
        <f>VLOOKUP(ZE7,'Tablas auxiliares'!$O$2:$P$28,2,FALSE)</f>
        <v>0</v>
      </c>
      <c r="AAU7">
        <f>VLOOKUP(ZF7,'Tablas auxiliares'!$O$2:$P$28,2,FALSE)</f>
        <v>0</v>
      </c>
      <c r="AAV7">
        <f>VLOOKUP(ZG7,'Tablas auxiliares'!$O$2:$P$28,2,FALSE)</f>
        <v>0</v>
      </c>
      <c r="AAW7">
        <f>VLOOKUP(ZH7,'Tablas auxiliares'!$O$2:$P$28,2,FALSE)</f>
        <v>0</v>
      </c>
      <c r="AAX7">
        <f>VLOOKUP(ZI7,'Tablas auxiliares'!$O$2:$P$28,2,FALSE)</f>
        <v>0</v>
      </c>
      <c r="AAY7">
        <f>VLOOKUP(ZJ7,'Tablas auxiliares'!$O$2:$P$28,2,FALSE)</f>
        <v>0</v>
      </c>
      <c r="AAZ7">
        <f>VLOOKUP(ZK7,'Tablas auxiliares'!$O$2:$P$28,2,FALSE)</f>
        <v>0</v>
      </c>
      <c r="ABA7">
        <f>VLOOKUP(ZL7,'Tablas auxiliares'!$O$2:$P$28,2,FALSE)</f>
        <v>0</v>
      </c>
      <c r="ABB7">
        <f>VLOOKUP(ZM7,'Tablas auxiliares'!$O$2:$P$28,2,FALSE)</f>
        <v>0</v>
      </c>
      <c r="ABC7">
        <f>VLOOKUP(ZN7,'Tablas auxiliares'!$O$2:$P$28,2,FALSE)</f>
        <v>0</v>
      </c>
      <c r="ABD7">
        <f>VLOOKUP(ZO7,'Tablas auxiliares'!$O$2:$P$28,2,FALSE)</f>
        <v>0</v>
      </c>
      <c r="ABE7">
        <f>VLOOKUP(ZP7,'Tablas auxiliares'!$O$2:$P$28,2,FALSE)</f>
        <v>0</v>
      </c>
      <c r="ABF7">
        <f>VLOOKUP(ZQ7,'Tablas auxiliares'!$O$2:$P$28,2,FALSE)</f>
        <v>0</v>
      </c>
      <c r="ABG7">
        <f>VLOOKUP(ZR7,'Tablas auxiliares'!$O$2:$P$28,2,FALSE)</f>
        <v>0</v>
      </c>
      <c r="ABH7">
        <f>VLOOKUP(ZS7,'Tablas auxiliares'!$O$2:$P$28,2,FALSE)</f>
        <v>0</v>
      </c>
      <c r="ABI7">
        <f>VLOOKUP(ZT7,'Tablas auxiliares'!$O$2:$P$28,2,FALSE)</f>
        <v>10</v>
      </c>
      <c r="ABJ7">
        <f>VLOOKUP(ZU7,'Tablas auxiliares'!$O$2:$P$28,2,FALSE)</f>
        <v>0</v>
      </c>
      <c r="ABK7">
        <f>VLOOKUP(ZV7,'Tablas auxiliares'!$O$2:$P$28,2,FALSE)</f>
        <v>0</v>
      </c>
      <c r="ABL7">
        <f>VLOOKUP(ZW7,'Tablas auxiliares'!$O$2:$P$28,2,FALSE)</f>
        <v>0</v>
      </c>
      <c r="ABM7">
        <f>VLOOKUP(ZX7,'Tablas auxiliares'!$O$2:$P$28,2,FALSE)</f>
        <v>0</v>
      </c>
      <c r="ABN7">
        <f>IF('Tablas auxiliares'!$C$5=1,SUM(ZY7:ABM7),SUMIF($IN$29:$KB$29,"=325",ZY7:ABM7))</f>
        <v>22</v>
      </c>
      <c r="ABP7">
        <f t="shared" si="10"/>
        <v>22.002099999999999</v>
      </c>
      <c r="ABQ7">
        <f t="shared" si="11"/>
        <v>14.0021</v>
      </c>
      <c r="ABR7">
        <f t="shared" si="5"/>
        <v>31.002099999999999</v>
      </c>
      <c r="ABS7">
        <f>IF('Tablas auxiliares'!$C$3=1,'2019 FINAL'!ABP7,IF('Tablas auxiliares'!$C$3=2,'2019 FINAL'!ABQ7,'2019 FINAL'!ABR7))</f>
        <v>31.002099999999999</v>
      </c>
      <c r="ABT7" t="s">
        <v>44</v>
      </c>
      <c r="ABV7">
        <v>5</v>
      </c>
      <c r="ABW7">
        <f t="shared" si="12"/>
        <v>334.00009999999997</v>
      </c>
      <c r="ABX7" t="str">
        <f t="shared" si="13"/>
        <v>Suecia</v>
      </c>
    </row>
    <row r="8" spans="1:752" x14ac:dyDescent="0.25">
      <c r="A8" t="s">
        <v>16</v>
      </c>
      <c r="B8">
        <v>10</v>
      </c>
      <c r="C8">
        <v>12</v>
      </c>
      <c r="D8">
        <v>22</v>
      </c>
      <c r="E8">
        <v>13</v>
      </c>
      <c r="F8">
        <v>16</v>
      </c>
      <c r="G8">
        <v>19</v>
      </c>
      <c r="H8">
        <v>5</v>
      </c>
      <c r="K8">
        <v>16</v>
      </c>
      <c r="L8">
        <v>5</v>
      </c>
      <c r="M8">
        <v>4</v>
      </c>
      <c r="N8">
        <v>1</v>
      </c>
      <c r="O8">
        <v>5</v>
      </c>
      <c r="P8">
        <v>6</v>
      </c>
      <c r="Q8">
        <v>10</v>
      </c>
      <c r="R8">
        <v>13</v>
      </c>
      <c r="S8">
        <v>2</v>
      </c>
      <c r="T8">
        <v>22</v>
      </c>
      <c r="U8">
        <v>6</v>
      </c>
      <c r="V8">
        <v>23</v>
      </c>
      <c r="W8">
        <v>10</v>
      </c>
      <c r="X8">
        <v>6</v>
      </c>
      <c r="Y8">
        <v>5</v>
      </c>
      <c r="Z8">
        <v>6</v>
      </c>
      <c r="AA8">
        <v>1</v>
      </c>
      <c r="AB8">
        <v>14</v>
      </c>
      <c r="AC8">
        <v>21</v>
      </c>
      <c r="AD8">
        <v>7</v>
      </c>
      <c r="AE8">
        <v>10</v>
      </c>
      <c r="AF8">
        <v>1</v>
      </c>
      <c r="AG8">
        <v>5</v>
      </c>
      <c r="AH8">
        <v>11</v>
      </c>
      <c r="AI8">
        <v>5</v>
      </c>
      <c r="AJ8">
        <v>23</v>
      </c>
      <c r="AK8">
        <v>2</v>
      </c>
      <c r="AL8">
        <v>13</v>
      </c>
      <c r="AM8">
        <v>12</v>
      </c>
      <c r="AN8">
        <v>9</v>
      </c>
      <c r="AO8">
        <v>3</v>
      </c>
      <c r="AP8">
        <v>12</v>
      </c>
      <c r="AQ8">
        <v>18</v>
      </c>
      <c r="AR8">
        <v>20</v>
      </c>
      <c r="AS8">
        <v>8</v>
      </c>
      <c r="AT8">
        <v>13</v>
      </c>
      <c r="AU8">
        <v>11</v>
      </c>
      <c r="AV8">
        <v>21</v>
      </c>
      <c r="AW8">
        <v>7</v>
      </c>
      <c r="AZ8">
        <v>19</v>
      </c>
      <c r="BA8">
        <v>7</v>
      </c>
      <c r="BB8">
        <v>5</v>
      </c>
      <c r="BC8">
        <v>1</v>
      </c>
      <c r="BD8">
        <v>21</v>
      </c>
      <c r="BE8">
        <v>10</v>
      </c>
      <c r="BF8">
        <v>10</v>
      </c>
      <c r="BG8">
        <v>3</v>
      </c>
      <c r="BH8">
        <v>3</v>
      </c>
      <c r="BI8">
        <v>17</v>
      </c>
      <c r="BJ8">
        <v>3</v>
      </c>
      <c r="BK8">
        <v>12</v>
      </c>
      <c r="BL8">
        <v>10</v>
      </c>
      <c r="BM8">
        <v>9</v>
      </c>
      <c r="BN8">
        <v>6</v>
      </c>
      <c r="BO8">
        <v>16</v>
      </c>
      <c r="BP8">
        <v>11</v>
      </c>
      <c r="BQ8">
        <v>11</v>
      </c>
      <c r="BR8">
        <v>24</v>
      </c>
      <c r="BS8">
        <v>3</v>
      </c>
      <c r="BT8">
        <v>15</v>
      </c>
      <c r="BU8">
        <v>1</v>
      </c>
      <c r="BV8">
        <v>16</v>
      </c>
      <c r="BW8">
        <v>15</v>
      </c>
      <c r="BX8">
        <v>10</v>
      </c>
      <c r="BY8">
        <v>12</v>
      </c>
      <c r="BZ8">
        <v>7</v>
      </c>
      <c r="CA8">
        <v>22</v>
      </c>
      <c r="CB8">
        <v>21</v>
      </c>
      <c r="CC8">
        <v>8</v>
      </c>
      <c r="CD8">
        <v>15</v>
      </c>
      <c r="CE8">
        <v>9</v>
      </c>
      <c r="CF8">
        <v>24</v>
      </c>
      <c r="CG8">
        <v>16</v>
      </c>
      <c r="CH8">
        <v>11</v>
      </c>
      <c r="CI8">
        <v>11</v>
      </c>
      <c r="CJ8">
        <v>10</v>
      </c>
      <c r="CK8">
        <v>22</v>
      </c>
      <c r="CL8">
        <v>4</v>
      </c>
      <c r="CO8">
        <v>25</v>
      </c>
      <c r="CP8">
        <v>2</v>
      </c>
      <c r="CQ8">
        <v>9</v>
      </c>
      <c r="CR8">
        <v>11</v>
      </c>
      <c r="CS8">
        <v>10</v>
      </c>
      <c r="CT8">
        <v>3</v>
      </c>
      <c r="CU8">
        <v>8</v>
      </c>
      <c r="CV8">
        <v>6</v>
      </c>
      <c r="CW8">
        <v>1</v>
      </c>
      <c r="CX8">
        <v>3</v>
      </c>
      <c r="CY8">
        <v>18</v>
      </c>
      <c r="CZ8">
        <v>20</v>
      </c>
      <c r="DA8">
        <v>3</v>
      </c>
      <c r="DB8">
        <v>11</v>
      </c>
      <c r="DC8">
        <v>17</v>
      </c>
      <c r="DD8">
        <v>16</v>
      </c>
      <c r="DE8">
        <v>4</v>
      </c>
      <c r="DF8">
        <v>9</v>
      </c>
      <c r="DG8">
        <v>19</v>
      </c>
      <c r="DH8">
        <v>4</v>
      </c>
      <c r="DI8">
        <v>8</v>
      </c>
      <c r="DJ8">
        <v>2</v>
      </c>
      <c r="DK8">
        <v>9</v>
      </c>
      <c r="DL8">
        <v>6</v>
      </c>
      <c r="DM8">
        <v>1</v>
      </c>
      <c r="DN8">
        <v>10</v>
      </c>
      <c r="DO8">
        <v>7</v>
      </c>
      <c r="DP8">
        <v>21</v>
      </c>
      <c r="DQ8">
        <v>19</v>
      </c>
      <c r="DR8">
        <v>6</v>
      </c>
      <c r="DS8">
        <v>18</v>
      </c>
      <c r="DT8">
        <v>8</v>
      </c>
      <c r="DU8">
        <v>8</v>
      </c>
      <c r="DV8">
        <v>16</v>
      </c>
      <c r="DW8">
        <v>16</v>
      </c>
      <c r="DX8">
        <v>1</v>
      </c>
      <c r="DY8">
        <v>4</v>
      </c>
      <c r="DZ8">
        <v>2</v>
      </c>
      <c r="EA8">
        <v>9</v>
      </c>
      <c r="ED8">
        <v>19</v>
      </c>
      <c r="EE8">
        <v>3</v>
      </c>
      <c r="EF8">
        <v>18</v>
      </c>
      <c r="EG8">
        <v>2</v>
      </c>
      <c r="EH8">
        <v>2</v>
      </c>
      <c r="EI8">
        <v>2</v>
      </c>
      <c r="EJ8">
        <v>9</v>
      </c>
      <c r="EK8">
        <v>21</v>
      </c>
      <c r="EL8">
        <v>1</v>
      </c>
      <c r="EM8">
        <v>17</v>
      </c>
      <c r="EN8">
        <v>3</v>
      </c>
      <c r="EO8">
        <v>14</v>
      </c>
      <c r="EP8">
        <v>2</v>
      </c>
      <c r="EQ8">
        <v>7</v>
      </c>
      <c r="ER8">
        <v>6</v>
      </c>
      <c r="ES8">
        <v>4</v>
      </c>
      <c r="ET8">
        <v>8</v>
      </c>
      <c r="EU8">
        <v>19</v>
      </c>
      <c r="EV8">
        <v>18</v>
      </c>
      <c r="EW8">
        <v>8</v>
      </c>
      <c r="EX8">
        <v>16</v>
      </c>
      <c r="EY8">
        <v>3</v>
      </c>
      <c r="EZ8">
        <v>6</v>
      </c>
      <c r="FA8">
        <v>9</v>
      </c>
      <c r="FB8">
        <v>14</v>
      </c>
      <c r="FC8">
        <v>3</v>
      </c>
      <c r="FD8">
        <v>7</v>
      </c>
      <c r="FE8">
        <v>14</v>
      </c>
      <c r="FF8">
        <v>9</v>
      </c>
      <c r="FG8">
        <v>10</v>
      </c>
      <c r="FH8">
        <v>7</v>
      </c>
      <c r="FI8">
        <v>9</v>
      </c>
      <c r="FJ8">
        <v>17</v>
      </c>
      <c r="FK8">
        <v>13</v>
      </c>
      <c r="FL8">
        <v>1</v>
      </c>
      <c r="FM8">
        <v>6</v>
      </c>
      <c r="FN8">
        <v>9</v>
      </c>
      <c r="FO8">
        <v>17</v>
      </c>
      <c r="FP8">
        <v>4</v>
      </c>
      <c r="FS8">
        <v>16</v>
      </c>
      <c r="FT8">
        <v>5</v>
      </c>
      <c r="FU8">
        <v>16</v>
      </c>
      <c r="FV8">
        <v>13</v>
      </c>
      <c r="FW8">
        <v>4</v>
      </c>
      <c r="FX8">
        <v>10</v>
      </c>
      <c r="FY8">
        <v>6</v>
      </c>
      <c r="FZ8">
        <v>11</v>
      </c>
      <c r="GA8">
        <v>1</v>
      </c>
      <c r="GB8">
        <v>21</v>
      </c>
      <c r="GC8">
        <v>1</v>
      </c>
      <c r="GD8">
        <v>10</v>
      </c>
      <c r="GE8">
        <v>9</v>
      </c>
      <c r="GF8">
        <v>12</v>
      </c>
      <c r="GG8">
        <v>8</v>
      </c>
      <c r="GH8">
        <v>17</v>
      </c>
      <c r="GI8">
        <v>6</v>
      </c>
      <c r="GJ8">
        <v>10</v>
      </c>
      <c r="GK8">
        <v>21</v>
      </c>
      <c r="GL8">
        <v>3</v>
      </c>
      <c r="GM8">
        <v>8</v>
      </c>
      <c r="GN8">
        <v>3</v>
      </c>
      <c r="GO8">
        <v>6</v>
      </c>
      <c r="GP8">
        <v>10</v>
      </c>
      <c r="GQ8">
        <v>5</v>
      </c>
      <c r="GR8">
        <v>12</v>
      </c>
      <c r="GS8">
        <v>2</v>
      </c>
      <c r="GT8">
        <v>23</v>
      </c>
      <c r="GU8">
        <v>11</v>
      </c>
      <c r="GV8">
        <v>2</v>
      </c>
      <c r="GW8">
        <v>19</v>
      </c>
      <c r="GX8">
        <v>14</v>
      </c>
      <c r="GY8">
        <f>IF('Tablas auxiliares'!$C$7=1,AVERAGE('2019 FINAL'!B8,'2019 FINAL'!AQ8,'2019 FINAL'!CF8,'2019 FINAL'!DU8,'2019 FINAL'!FJ8)+B8/10000,(-1)*(SUM(VLOOKUP(B8,'Tablas auxiliares'!$BG$1:$BH$28,2,FALSE),VLOOKUP(AQ8,'Tablas auxiliares'!$BG$1:$BH$28,2,FALSE),VLOOKUP(CF8,'Tablas auxiliares'!$BG$1:$BH$28,2,FALSE),VLOOKUP(DU8,'Tablas auxiliares'!$BG$1:$BH$28,2,FALSE),VLOOKUP(FJ8,'Tablas auxiliares'!$BG$1:$BH$28,2,FALSE))-B8/100000000))</f>
        <v>-6.5446400932105808</v>
      </c>
      <c r="GZ8">
        <f>IF('Tablas auxiliares'!$C$7=1,AVERAGE('2019 FINAL'!C8,'2019 FINAL'!AR8,'2019 FINAL'!CG8,'2019 FINAL'!DV8,'2019 FINAL'!FK8)+C8/10000,(-1)*(SUM(VLOOKUP(C8,'Tablas auxiliares'!$BG$1:$BH$28,2,FALSE),VLOOKUP(AR8,'Tablas auxiliares'!$BG$1:$BH$28,2,FALSE),VLOOKUP(CG8,'Tablas auxiliares'!$BG$1:$BH$28,2,FALSE),VLOOKUP(DV8,'Tablas auxiliares'!$BG$1:$BH$28,2,FALSE),VLOOKUP(FK8,'Tablas auxiliares'!$BG$1:$BH$28,2,FALSE))-C8/100000000))</f>
        <v>-4.4245418537882353</v>
      </c>
      <c r="HA8">
        <f>IF('Tablas auxiliares'!$C$7=1,AVERAGE('2019 FINAL'!D8,'2019 FINAL'!AS8,'2019 FINAL'!CH8,'2019 FINAL'!DW8,'2019 FINAL'!FL8)+D8/10000,(-1)*(SUM(VLOOKUP(D8,'Tablas auxiliares'!$BG$1:$BH$28,2,FALSE),VLOOKUP(AS8,'Tablas auxiliares'!$BG$1:$BH$28,2,FALSE),VLOOKUP(CH8,'Tablas auxiliares'!$BG$1:$BH$28,2,FALSE),VLOOKUP(DW8,'Tablas auxiliares'!$BG$1:$BH$28,2,FALSE),VLOOKUP(FL8,'Tablas auxiliares'!$BG$1:$BH$28,2,FALSE))-D8/100000000))</f>
        <v>-17.884678766205401</v>
      </c>
      <c r="HB8">
        <f>IF('Tablas auxiliares'!$C$7=1,AVERAGE('2019 FINAL'!E8,'2019 FINAL'!AT8,'2019 FINAL'!CI8,'2019 FINAL'!DX8,'2019 FINAL'!FM8)+E8/10000,(-1)*(SUM(VLOOKUP(E8,'Tablas auxiliares'!$BG$1:$BH$28,2,FALSE),VLOOKUP(AT8,'Tablas auxiliares'!$BG$1:$BH$28,2,FALSE),VLOOKUP(CI8,'Tablas auxiliares'!$BG$1:$BH$28,2,FALSE),VLOOKUP(DX8,'Tablas auxiliares'!$BG$1:$BH$28,2,FALSE),VLOOKUP(FM8,'Tablas auxiliares'!$BG$1:$BH$28,2,FALSE))-E8/100000000))</f>
        <v>-20.890536543298534</v>
      </c>
      <c r="HC8">
        <f>IF('Tablas auxiliares'!$C$7=1,AVERAGE('2019 FINAL'!F8,'2019 FINAL'!AU8,'2019 FINAL'!CJ8,'2019 FINAL'!DY8,'2019 FINAL'!FN8)+F8/10000,(-1)*(SUM(VLOOKUP(F8,'Tablas auxiliares'!$BG$1:$BH$28,2,FALSE),VLOOKUP(AU8,'Tablas auxiliares'!$BG$1:$BH$28,2,FALSE),VLOOKUP(CJ8,'Tablas auxiliares'!$BG$1:$BH$28,2,FALSE),VLOOKUP(DY8,'Tablas auxiliares'!$BG$1:$BH$28,2,FALSE),VLOOKUP(FN8,'Tablas auxiliares'!$BG$1:$BH$28,2,FALSE))-F8/100000000))</f>
        <v>-14.070192540396169</v>
      </c>
      <c r="HD8">
        <f>IF('Tablas auxiliares'!$C$7=1,AVERAGE('2019 FINAL'!G8,'2019 FINAL'!AV8,'2019 FINAL'!CK8,'2019 FINAL'!DZ8,'2019 FINAL'!FO8)+G8/10000,(-1)*(SUM(VLOOKUP(G8,'Tablas auxiliares'!$BG$1:$BH$28,2,FALSE),VLOOKUP(AV8,'Tablas auxiliares'!$BG$1:$BH$28,2,FALSE),VLOOKUP(CK8,'Tablas auxiliares'!$BG$1:$BH$28,2,FALSE),VLOOKUP(DZ8,'Tablas auxiliares'!$BG$1:$BH$28,2,FALSE),VLOOKUP(FO8,'Tablas auxiliares'!$BG$1:$BH$28,2,FALSE))-G8/100000000))</f>
        <v>-11.380523142230786</v>
      </c>
      <c r="HE8">
        <f>IF('Tablas auxiliares'!$C$7=1,AVERAGE('2019 FINAL'!H8,'2019 FINAL'!AW8,'2019 FINAL'!CL8,'2019 FINAL'!EA8,'2019 FINAL'!FP8)+H8/10000,(-1)*(SUM(VLOOKUP(H8,'Tablas auxiliares'!$BG$1:$BH$28,2,FALSE),VLOOKUP(AW8,'Tablas auxiliares'!$BG$1:$BH$28,2,FALSE),VLOOKUP(CL8,'Tablas auxiliares'!$BG$1:$BH$28,2,FALSE),VLOOKUP(EA8,'Tablas auxiliares'!$BG$1:$BH$28,2,FALSE),VLOOKUP(FP8,'Tablas auxiliares'!$BG$1:$BH$28,2,FALSE))-H8/100000000))</f>
        <v>-25.646978508130022</v>
      </c>
      <c r="HF8" t="e">
        <f>IF('Tablas auxiliares'!$C$7=1,AVERAGE('2019 FINAL'!I8,'2019 FINAL'!AX8,'2019 FINAL'!CM8,'2019 FINAL'!EB8,'2019 FINAL'!FQ8)+I8/10000,(-1)*(SUM(VLOOKUP(I8,'Tablas auxiliares'!$BG$1:$BH$28,2,FALSE),VLOOKUP(AX8,'Tablas auxiliares'!$BG$1:$BH$28,2,FALSE),VLOOKUP(CM8,'Tablas auxiliares'!$BG$1:$BH$28,2,FALSE),VLOOKUP(EB8,'Tablas auxiliares'!$BG$1:$BH$28,2,FALSE),VLOOKUP(FQ8,'Tablas auxiliares'!$BG$1:$BH$28,2,FALSE))-I8/100000000))</f>
        <v>#N/A</v>
      </c>
      <c r="HH8">
        <f>IF('Tablas auxiliares'!$C$7=1,AVERAGE('2019 FINAL'!K8,'2019 FINAL'!AZ8,'2019 FINAL'!CO8,'2019 FINAL'!ED8,'2019 FINAL'!FS8)+K8/10000,(-1)*(SUM(VLOOKUP(K8,'Tablas auxiliares'!$BG$1:$BH$28,2,FALSE),VLOOKUP(AZ8,'Tablas auxiliares'!$BG$1:$BH$28,2,FALSE),VLOOKUP(CO8,'Tablas auxiliares'!$BG$1:$BH$28,2,FALSE),VLOOKUP(ED8,'Tablas auxiliares'!$BG$1:$BH$28,2,FALSE),VLOOKUP(FS8,'Tablas auxiliares'!$BG$1:$BH$28,2,FALSE))-K8/100000000))</f>
        <v>-2.2989066868537202</v>
      </c>
      <c r="HI8">
        <f>IF('Tablas auxiliares'!$C$7=1,AVERAGE('2019 FINAL'!L8,'2019 FINAL'!BA8,'2019 FINAL'!CP8,'2019 FINAL'!EE8,'2019 FINAL'!FT8)+L8/10000,(-1)*(SUM(VLOOKUP(L8,'Tablas auxiliares'!$BG$1:$BH$28,2,FALSE),VLOOKUP(BA8,'Tablas auxiliares'!$BG$1:$BH$28,2,FALSE),VLOOKUP(CP8,'Tablas auxiliares'!$BG$1:$BH$28,2,FALSE),VLOOKUP(EE8,'Tablas auxiliares'!$BG$1:$BH$28,2,FALSE),VLOOKUP(FT8,'Tablas auxiliares'!$BG$1:$BH$28,2,FALSE))-L8/100000000))</f>
        <v>-33.19166897790209</v>
      </c>
      <c r="HJ8">
        <f>IF('Tablas auxiliares'!$C$7=1,AVERAGE('2019 FINAL'!M8,'2019 FINAL'!BB8,'2019 FINAL'!CQ8,'2019 FINAL'!EF8,'2019 FINAL'!FU8)+M8/10000,(-1)*(SUM(VLOOKUP(M8,'Tablas auxiliares'!$BG$1:$BH$28,2,FALSE),VLOOKUP(BB8,'Tablas auxiliares'!$BG$1:$BH$28,2,FALSE),VLOOKUP(CQ8,'Tablas auxiliares'!$BG$1:$BH$28,2,FALSE),VLOOKUP(EF8,'Tablas auxiliares'!$BG$1:$BH$28,2,FALSE),VLOOKUP(FU8,'Tablas auxiliares'!$BG$1:$BH$28,2,FALSE))-M8/100000000))</f>
        <v>-16.191666827898779</v>
      </c>
      <c r="HK8">
        <f>IF('Tablas auxiliares'!$C$7=1,AVERAGE('2019 FINAL'!N8,'2019 FINAL'!BC8,'2019 FINAL'!CR8,'2019 FINAL'!EG8,'2019 FINAL'!FV8)+N8/10000,(-1)*(SUM(VLOOKUP(N8,'Tablas auxiliares'!$BG$1:$BH$28,2,FALSE),VLOOKUP(BC8,'Tablas auxiliares'!$BG$1:$BH$28,2,FALSE),VLOOKUP(CR8,'Tablas auxiliares'!$BG$1:$BH$28,2,FALSE),VLOOKUP(EG8,'Tablas auxiliares'!$BG$1:$BH$28,2,FALSE),VLOOKUP(FV8,'Tablas auxiliares'!$BG$1:$BH$28,2,FALSE))-N8/100000000))</f>
        <v>-36.945743508578417</v>
      </c>
      <c r="HL8">
        <f>IF('Tablas auxiliares'!$C$7=1,AVERAGE('2019 FINAL'!O8,'2019 FINAL'!BD8,'2019 FINAL'!CS8,'2019 FINAL'!EH8,'2019 FINAL'!FW8)+O8/10000,(-1)*(SUM(VLOOKUP(O8,'Tablas auxiliares'!$BG$1:$BH$28,2,FALSE),VLOOKUP(BD8,'Tablas auxiliares'!$BG$1:$BH$28,2,FALSE),VLOOKUP(CS8,'Tablas auxiliares'!$BG$1:$BH$28,2,FALSE),VLOOKUP(EH8,'Tablas auxiliares'!$BG$1:$BH$28,2,FALSE),VLOOKUP(FW8,'Tablas auxiliares'!$BG$1:$BH$28,2,FALSE))-O8/100000000))</f>
        <v>-24.760650719513155</v>
      </c>
      <c r="HM8">
        <f>IF('Tablas auxiliares'!$C$7=1,AVERAGE('2019 FINAL'!P8,'2019 FINAL'!BE8,'2019 FINAL'!CT8,'2019 FINAL'!EI8,'2019 FINAL'!FX8)+P8/10000,(-1)*(SUM(VLOOKUP(P8,'Tablas auxiliares'!$BG$1:$BH$28,2,FALSE),VLOOKUP(BE8,'Tablas auxiliares'!$BG$1:$BH$28,2,FALSE),VLOOKUP(CT8,'Tablas auxiliares'!$BG$1:$BH$28,2,FALSE),VLOOKUP(EI8,'Tablas auxiliares'!$BG$1:$BH$28,2,FALSE),VLOOKUP(FX8,'Tablas auxiliares'!$BG$1:$BH$28,2,FALSE))-P8/100000000))</f>
        <v>-27.111517762133559</v>
      </c>
      <c r="HN8">
        <f>IF('Tablas auxiliares'!$C$7=1,AVERAGE('2019 FINAL'!Q8,'2019 FINAL'!BF8,'2019 FINAL'!CU8,'2019 FINAL'!EJ8,'2019 FINAL'!FY8)+Q8/10000,(-1)*(SUM(VLOOKUP(Q8,'Tablas auxiliares'!$BG$1:$BH$28,2,FALSE),VLOOKUP(BF8,'Tablas auxiliares'!$BG$1:$BH$28,2,FALSE),VLOOKUP(CU8,'Tablas auxiliares'!$BG$1:$BH$28,2,FALSE),VLOOKUP(EJ8,'Tablas auxiliares'!$BG$1:$BH$28,2,FALSE),VLOOKUP(FY8,'Tablas auxiliares'!$BG$1:$BH$28,2,FALSE))-Q8/100000000))</f>
        <v>-14.779940983289409</v>
      </c>
      <c r="HO8">
        <f>IF('Tablas auxiliares'!$C$7=1,AVERAGE('2019 FINAL'!R8,'2019 FINAL'!BG8,'2019 FINAL'!CV8,'2019 FINAL'!EK8,'2019 FINAL'!FZ8)+R8/10000,(-1)*(SUM(VLOOKUP(R8,'Tablas auxiliares'!$BG$1:$BH$28,2,FALSE),VLOOKUP(BG8,'Tablas auxiliares'!$BG$1:$BH$28,2,FALSE),VLOOKUP(CV8,'Tablas auxiliares'!$BG$1:$BH$28,2,FALSE),VLOOKUP(EK8,'Tablas auxiliares'!$BG$1:$BH$28,2,FALSE),VLOOKUP(FZ8,'Tablas auxiliares'!$BG$1:$BH$28,2,FALSE))-R8/100000000))</f>
        <v>-16.137912235534344</v>
      </c>
      <c r="HP8">
        <f>IF('Tablas auxiliares'!$C$7=1,AVERAGE('2019 FINAL'!S8,'2019 FINAL'!BH8,'2019 FINAL'!CW8,'2019 FINAL'!EL8,'2019 FINAL'!GA8)+S8/10000,(-1)*(SUM(VLOOKUP(S8,'Tablas auxiliares'!$BG$1:$BH$28,2,FALSE),VLOOKUP(BH8,'Tablas auxiliares'!$BG$1:$BH$28,2,FALSE),VLOOKUP(CW8,'Tablas auxiliares'!$BG$1:$BH$28,2,FALSE),VLOOKUP(EL8,'Tablas auxiliares'!$BG$1:$BH$28,2,FALSE),VLOOKUP(GA8,'Tablas auxiliares'!$BG$1:$BH$28,2,FALSE))-S8/100000000))</f>
        <v>-54.129846497868613</v>
      </c>
      <c r="HQ8">
        <f>IF('Tablas auxiliares'!$C$7=1,AVERAGE('2019 FINAL'!T8,'2019 FINAL'!BI8,'2019 FINAL'!CX8,'2019 FINAL'!EM8,'2019 FINAL'!GB8)+T8/10000,(-1)*(SUM(VLOOKUP(T8,'Tablas auxiliares'!$BG$1:$BH$28,2,FALSE),VLOOKUP(BI8,'Tablas auxiliares'!$BG$1:$BH$28,2,FALSE),VLOOKUP(CX8,'Tablas auxiliares'!$BG$1:$BH$28,2,FALSE),VLOOKUP(EM8,'Tablas auxiliares'!$BG$1:$BH$28,2,FALSE),VLOOKUP(GB8,'Tablas auxiliares'!$BG$1:$BH$28,2,FALSE))-T8/100000000))</f>
        <v>-9.8448198701208494</v>
      </c>
      <c r="HR8">
        <f>IF('Tablas auxiliares'!$C$7=1,AVERAGE('2019 FINAL'!U8,'2019 FINAL'!BJ8,'2019 FINAL'!CY8,'2019 FINAL'!EN8,'2019 FINAL'!GC8)+U8/10000,(-1)*(SUM(VLOOKUP(U8,'Tablas auxiliares'!$BG$1:$BH$28,2,FALSE),VLOOKUP(BJ8,'Tablas auxiliares'!$BG$1:$BH$28,2,FALSE),VLOOKUP(CY8,'Tablas auxiliares'!$BG$1:$BH$28,2,FALSE),VLOOKUP(EN8,'Tablas auxiliares'!$BG$1:$BH$28,2,FALSE),VLOOKUP(GC8,'Tablas auxiliares'!$BG$1:$BH$28,2,FALSE))-U8/100000000))</f>
        <v>-33.528256028011342</v>
      </c>
      <c r="HS8">
        <f>IF('Tablas auxiliares'!$C$7=1,AVERAGE('2019 FINAL'!V8,'2019 FINAL'!BK8,'2019 FINAL'!CZ8,'2019 FINAL'!EO8,'2019 FINAL'!GD8)+V8/10000,(-1)*(SUM(VLOOKUP(V8,'Tablas auxiliares'!$BG$1:$BH$28,2,FALSE),VLOOKUP(BK8,'Tablas auxiliares'!$BG$1:$BH$28,2,FALSE),VLOOKUP(CZ8,'Tablas auxiliares'!$BG$1:$BH$28,2,FALSE),VLOOKUP(EO8,'Tablas auxiliares'!$BG$1:$BH$28,2,FALSE),VLOOKUP(GD8,'Tablas auxiliares'!$BG$1:$BH$28,2,FALSE))-V8/100000000))</f>
        <v>-5.1778574724306106</v>
      </c>
      <c r="HT8">
        <f>IF('Tablas auxiliares'!$C$7=1,AVERAGE('2019 FINAL'!W8,'2019 FINAL'!BL8,'2019 FINAL'!DA8,'2019 FINAL'!EP8,'2019 FINAL'!GE8)+W8/10000,(-1)*(SUM(VLOOKUP(W8,'Tablas auxiliares'!$BG$1:$BH$28,2,FALSE),VLOOKUP(BL8,'Tablas auxiliares'!$BG$1:$BH$28,2,FALSE),VLOOKUP(DA8,'Tablas auxiliares'!$BG$1:$BH$28,2,FALSE),VLOOKUP(EP8,'Tablas auxiliares'!$BG$1:$BH$28,2,FALSE),VLOOKUP(GE8,'Tablas auxiliares'!$BG$1:$BH$28,2,FALSE))-W8/100000000))</f>
        <v>-25.095168084106124</v>
      </c>
      <c r="HU8">
        <f>IF('Tablas auxiliares'!$C$7=1,AVERAGE('2019 FINAL'!X8,'2019 FINAL'!BM8,'2019 FINAL'!DB8,'2019 FINAL'!EQ8,'2019 FINAL'!GF8)+X8/10000,(-1)*(SUM(VLOOKUP(X8,'Tablas auxiliares'!$BG$1:$BH$28,2,FALSE),VLOOKUP(BM8,'Tablas auxiliares'!$BG$1:$BH$28,2,FALSE),VLOOKUP(DB8,'Tablas auxiliares'!$BG$1:$BH$28,2,FALSE),VLOOKUP(EQ8,'Tablas auxiliares'!$BG$1:$BH$28,2,FALSE),VLOOKUP(GF8,'Tablas auxiliares'!$BG$1:$BH$28,2,FALSE))-X8/100000000))</f>
        <v>-14.382332187157317</v>
      </c>
      <c r="HV8">
        <f>IF('Tablas auxiliares'!$C$7=1,AVERAGE('2019 FINAL'!Y8,'2019 FINAL'!BN8,'2019 FINAL'!DC8,'2019 FINAL'!ER8,'2019 FINAL'!GG8)+Y8/10000,(-1)*(SUM(VLOOKUP(Y8,'Tablas auxiliares'!$BG$1:$BH$28,2,FALSE),VLOOKUP(BN8,'Tablas auxiliares'!$BG$1:$BH$28,2,FALSE),VLOOKUP(DC8,'Tablas auxiliares'!$BG$1:$BH$28,2,FALSE),VLOOKUP(ER8,'Tablas auxiliares'!$BG$1:$BH$28,2,FALSE),VLOOKUP(GG8,'Tablas auxiliares'!$BG$1:$BH$28,2,FALSE))-Y8/100000000))</f>
        <v>-18.641527446555209</v>
      </c>
      <c r="HW8">
        <f>IF('Tablas auxiliares'!$C$7=1,AVERAGE('2019 FINAL'!Z8,'2019 FINAL'!BO8,'2019 FINAL'!DD8,'2019 FINAL'!ES8,'2019 FINAL'!GH8)+Z8/10000,(-1)*(SUM(VLOOKUP(Z8,'Tablas auxiliares'!$BG$1:$BH$28,2,FALSE),VLOOKUP(BO8,'Tablas auxiliares'!$BG$1:$BH$28,2,FALSE),VLOOKUP(DD8,'Tablas auxiliares'!$BG$1:$BH$28,2,FALSE),VLOOKUP(ES8,'Tablas auxiliares'!$BG$1:$BH$28,2,FALSE),VLOOKUP(GH8,'Tablas auxiliares'!$BG$1:$BH$28,2,FALSE))-Z8/100000000))</f>
        <v>-13.389479860774964</v>
      </c>
      <c r="HX8">
        <f>IF('Tablas auxiliares'!$C$7=1,AVERAGE('2019 FINAL'!AA8,'2019 FINAL'!BP8,'2019 FINAL'!DE8,'2019 FINAL'!ET8,'2019 FINAL'!GI8)+AA8/10000,(-1)*(SUM(VLOOKUP(AA8,'Tablas auxiliares'!$BG$1:$BH$28,2,FALSE),VLOOKUP(BP8,'Tablas auxiliares'!$BG$1:$BH$28,2,FALSE),VLOOKUP(DE8,'Tablas auxiliares'!$BG$1:$BH$28,2,FALSE),VLOOKUP(ET8,'Tablas auxiliares'!$BG$1:$BH$28,2,FALSE),VLOOKUP(GI8,'Tablas auxiliares'!$BG$1:$BH$28,2,FALSE))-AA8/100000000))</f>
        <v>-28.395748102117963</v>
      </c>
      <c r="HY8">
        <f>IF('Tablas auxiliares'!$C$7=1,AVERAGE('2019 FINAL'!AB8,'2019 FINAL'!BQ8,'2019 FINAL'!DF8,'2019 FINAL'!EU8,'2019 FINAL'!GJ8)+AB8/10000,(-1)*(SUM(VLOOKUP(AB8,'Tablas auxiliares'!$BG$1:$BH$28,2,FALSE),VLOOKUP(BQ8,'Tablas auxiliares'!$BG$1:$BH$28,2,FALSE),VLOOKUP(DF8,'Tablas auxiliares'!$BG$1:$BH$28,2,FALSE),VLOOKUP(EU8,'Tablas auxiliares'!$BG$1:$BH$28,2,FALSE),VLOOKUP(GJ8,'Tablas auxiliares'!$BG$1:$BH$28,2,FALSE))-AB8/100000000))</f>
        <v>-7.9973229727906778</v>
      </c>
      <c r="HZ8">
        <f>IF('Tablas auxiliares'!$C$7=1,AVERAGE('2019 FINAL'!AC8,'2019 FINAL'!BR8,'2019 FINAL'!DG8,'2019 FINAL'!EV8,'2019 FINAL'!GK8)+AC8/10000,(-1)*(SUM(VLOOKUP(AC8,'Tablas auxiliares'!$BG$1:$BH$28,2,FALSE),VLOOKUP(BR8,'Tablas auxiliares'!$BG$1:$BH$28,2,FALSE),VLOOKUP(DG8,'Tablas auxiliares'!$BG$1:$BH$28,2,FALSE),VLOOKUP(EV8,'Tablas auxiliares'!$BG$1:$BH$28,2,FALSE),VLOOKUP(GK8,'Tablas auxiliares'!$BG$1:$BH$28,2,FALSE))-AC8/100000000))</f>
        <v>-1.5559524060930605</v>
      </c>
      <c r="IA8">
        <f>IF('Tablas auxiliares'!$C$7=1,AVERAGE('2019 FINAL'!AD8,'2019 FINAL'!BS8,'2019 FINAL'!DH8,'2019 FINAL'!EW8,'2019 FINAL'!GL8)+AD8/10000,(-1)*(SUM(VLOOKUP(AD8,'Tablas auxiliares'!$BG$1:$BH$28,2,FALSE),VLOOKUP(BS8,'Tablas auxiliares'!$BG$1:$BH$28,2,FALSE),VLOOKUP(DH8,'Tablas auxiliares'!$BG$1:$BH$28,2,FALSE),VLOOKUP(EW8,'Tablas auxiliares'!$BG$1:$BH$28,2,FALSE),VLOOKUP(GL8,'Tablas auxiliares'!$BG$1:$BH$28,2,FALSE))-AD8/100000000))</f>
        <v>-30.210534412884517</v>
      </c>
      <c r="IB8">
        <f>IF('Tablas auxiliares'!$C$7=1,AVERAGE('2019 FINAL'!AE8,'2019 FINAL'!BT8,'2019 FINAL'!DI8,'2019 FINAL'!EX8,'2019 FINAL'!GM8)+AE8/10000,(-1)*(SUM(VLOOKUP(AE8,'Tablas auxiliares'!$BG$1:$BH$28,2,FALSE),VLOOKUP(BT8,'Tablas auxiliares'!$BG$1:$BH$28,2,FALSE),VLOOKUP(DI8,'Tablas auxiliares'!$BG$1:$BH$28,2,FALSE),VLOOKUP(EX8,'Tablas auxiliares'!$BG$1:$BH$28,2,FALSE),VLOOKUP(GM8,'Tablas auxiliares'!$BG$1:$BH$28,2,FALSE))-AE8/100000000))</f>
        <v>-10.051354194035167</v>
      </c>
      <c r="IC8">
        <f>IF('Tablas auxiliares'!$C$7=1,AVERAGE('2019 FINAL'!AF8,'2019 FINAL'!BU8,'2019 FINAL'!DJ8,'2019 FINAL'!EY8,'2019 FINAL'!GN8)+AF8/10000,(-1)*(SUM(VLOOKUP(AF8,'Tablas auxiliares'!$BG$1:$BH$28,2,FALSE),VLOOKUP(BU8,'Tablas auxiliares'!$BG$1:$BH$28,2,FALSE),VLOOKUP(DJ8,'Tablas auxiliares'!$BG$1:$BH$28,2,FALSE),VLOOKUP(EY8,'Tablas auxiliares'!$BG$1:$BH$28,2,FALSE),VLOOKUP(GN8,'Tablas auxiliares'!$BG$1:$BH$28,2,FALSE))-AF8/100000000))</f>
        <v>-50.336183418416887</v>
      </c>
      <c r="ID8">
        <f>IF('Tablas auxiliares'!$C$7=1,AVERAGE('2019 FINAL'!AG8,'2019 FINAL'!BV8,'2019 FINAL'!DK8,'2019 FINAL'!EZ8,'2019 FINAL'!GO8)+AG8/10000,(-1)*(SUM(VLOOKUP(AG8,'Tablas auxiliares'!$BG$1:$BH$28,2,FALSE),VLOOKUP(BV8,'Tablas auxiliares'!$BG$1:$BH$28,2,FALSE),VLOOKUP(DK8,'Tablas auxiliares'!$BG$1:$BH$28,2,FALSE),VLOOKUP(EZ8,'Tablas auxiliares'!$BG$1:$BH$28,2,FALSE),VLOOKUP(GO8,'Tablas auxiliares'!$BG$1:$BH$28,2,FALSE))-AG8/100000000))</f>
        <v>-18.21245613095158</v>
      </c>
      <c r="IE8">
        <f>IF('Tablas auxiliares'!$C$7=1,AVERAGE('2019 FINAL'!AH8,'2019 FINAL'!BW8,'2019 FINAL'!DL8,'2019 FINAL'!FA8,'2019 FINAL'!GP8)+AH8/10000,(-1)*(SUM(VLOOKUP(AH8,'Tablas auxiliares'!$BG$1:$BH$28,2,FALSE),VLOOKUP(BW8,'Tablas auxiliares'!$BG$1:$BH$28,2,FALSE),VLOOKUP(DL8,'Tablas auxiliares'!$BG$1:$BH$28,2,FALSE),VLOOKUP(FA8,'Tablas auxiliares'!$BG$1:$BH$28,2,FALSE),VLOOKUP(GP8,'Tablas auxiliares'!$BG$1:$BH$28,2,FALSE))-AH8/100000000))</f>
        <v>-12.070026417893541</v>
      </c>
      <c r="IF8">
        <f>IF('Tablas auxiliares'!$C$7=1,AVERAGE('2019 FINAL'!AI8,'2019 FINAL'!BX8,'2019 FINAL'!DM8,'2019 FINAL'!FB8,'2019 FINAL'!GQ8)+AI8/10000,(-1)*(SUM(VLOOKUP(AI8,'Tablas auxiliares'!$BG$1:$BH$28,2,FALSE),VLOOKUP(BX8,'Tablas auxiliares'!$BG$1:$BH$28,2,FALSE),VLOOKUP(DM8,'Tablas auxiliares'!$BG$1:$BH$28,2,FALSE),VLOOKUP(FB8,'Tablas auxiliares'!$BG$1:$BH$28,2,FALSE),VLOOKUP(GQ8,'Tablas auxiliares'!$BG$1:$BH$28,2,FALSE))-AI8/100000000))</f>
        <v>-26.40940201766206</v>
      </c>
      <c r="IG8">
        <f>IF('Tablas auxiliares'!$C$7=1,AVERAGE('2019 FINAL'!AJ8,'2019 FINAL'!BY8,'2019 FINAL'!DN8,'2019 FINAL'!FC8,'2019 FINAL'!GR8)+AJ8/10000,(-1)*(SUM(VLOOKUP(AJ8,'Tablas auxiliares'!$BG$1:$BH$28,2,FALSE),VLOOKUP(BY8,'Tablas auxiliares'!$BG$1:$BH$28,2,FALSE),VLOOKUP(DN8,'Tablas auxiliares'!$BG$1:$BH$28,2,FALSE),VLOOKUP(FC8,'Tablas auxiliares'!$BG$1:$BH$28,2,FALSE),VLOOKUP(GR8,'Tablas auxiliares'!$BG$1:$BH$28,2,FALSE))-AJ8/100000000))</f>
        <v>-13.528799542373358</v>
      </c>
      <c r="IH8">
        <f>IF('Tablas auxiliares'!$C$7=1,AVERAGE('2019 FINAL'!AK8,'2019 FINAL'!BZ8,'2019 FINAL'!DO8,'2019 FINAL'!FD8,'2019 FINAL'!GS8)+AK8/10000,(-1)*(SUM(VLOOKUP(AK8,'Tablas auxiliares'!$BG$1:$BH$28,2,FALSE),VLOOKUP(BZ8,'Tablas auxiliares'!$BG$1:$BH$28,2,FALSE),VLOOKUP(DO8,'Tablas auxiliares'!$BG$1:$BH$28,2,FALSE),VLOOKUP(FD8,'Tablas auxiliares'!$BG$1:$BH$28,2,FALSE),VLOOKUP(GS8,'Tablas auxiliares'!$BG$1:$BH$28,2,FALSE))-AK8/100000000))</f>
        <v>-31.360503980027634</v>
      </c>
      <c r="II8">
        <f>IF('Tablas auxiliares'!$C$7=1,AVERAGE('2019 FINAL'!AL8,'2019 FINAL'!CA8,'2019 FINAL'!DP8,'2019 FINAL'!FE8,'2019 FINAL'!GT8)+AL8/10000,(-1)*(SUM(VLOOKUP(AL8,'Tablas auxiliares'!$BG$1:$BH$28,2,FALSE),VLOOKUP(CA8,'Tablas auxiliares'!$BG$1:$BH$28,2,FALSE),VLOOKUP(DP8,'Tablas auxiliares'!$BG$1:$BH$28,2,FALSE),VLOOKUP(FE8,'Tablas auxiliares'!$BG$1:$BH$28,2,FALSE),VLOOKUP(GT8,'Tablas auxiliares'!$BG$1:$BH$28,2,FALSE))-AL8/100000000))</f>
        <v>-2.9164565811177501</v>
      </c>
      <c r="IJ8">
        <f>IF('Tablas auxiliares'!$C$7=1,AVERAGE('2019 FINAL'!AM8,'2019 FINAL'!CB8,'2019 FINAL'!DQ8,'2019 FINAL'!FF8,'2019 FINAL'!GU8)+AM8/10000,(-1)*(SUM(VLOOKUP(AM8,'Tablas auxiliares'!$BG$1:$BH$28,2,FALSE),VLOOKUP(CB8,'Tablas auxiliares'!$BG$1:$BH$28,2,FALSE),VLOOKUP(DQ8,'Tablas auxiliares'!$BG$1:$BH$28,2,FALSE),VLOOKUP(FF8,'Tablas auxiliares'!$BG$1:$BH$28,2,FALSE),VLOOKUP(GU8,'Tablas auxiliares'!$BG$1:$BH$28,2,FALSE))-AM8/100000000))</f>
        <v>-6.5646100654498811</v>
      </c>
      <c r="IK8">
        <f>IF('Tablas auxiliares'!$C$7=1,AVERAGE('2019 FINAL'!AN8,'2019 FINAL'!CC8,'2019 FINAL'!DR8,'2019 FINAL'!FG8,'2019 FINAL'!GV8)+AN8/10000,(-1)*(SUM(VLOOKUP(AN8,'Tablas auxiliares'!$BG$1:$BH$28,2,FALSE),VLOOKUP(CC8,'Tablas auxiliares'!$BG$1:$BH$28,2,FALSE),VLOOKUP(DR8,'Tablas auxiliares'!$BG$1:$BH$28,2,FALSE),VLOOKUP(FG8,'Tablas auxiliares'!$BG$1:$BH$28,2,FALSE),VLOOKUP(GV8,'Tablas auxiliares'!$BG$1:$BH$28,2,FALSE))-AN8/100000000))</f>
        <v>-22.533061089204292</v>
      </c>
      <c r="IL8">
        <f>IF('Tablas auxiliares'!$C$7=1,AVERAGE('2019 FINAL'!AO8,'2019 FINAL'!CD8,'2019 FINAL'!DS8,'2019 FINAL'!FH8,'2019 FINAL'!GW8)+AO8/10000,(-1)*(SUM(VLOOKUP(AO8,'Tablas auxiliares'!$BG$1:$BH$28,2,FALSE),VLOOKUP(CD8,'Tablas auxiliares'!$BG$1:$BH$28,2,FALSE),VLOOKUP(DS8,'Tablas auxiliares'!$BG$1:$BH$28,2,FALSE),VLOOKUP(FH8,'Tablas auxiliares'!$BG$1:$BH$28,2,FALSE),VLOOKUP(GW8,'Tablas auxiliares'!$BG$1:$BH$28,2,FALSE))-AO8/100000000))</f>
        <v>-13.750783008008803</v>
      </c>
      <c r="IM8">
        <f>IF('Tablas auxiliares'!$C$7=1,AVERAGE('2019 FINAL'!AP8,'2019 FINAL'!CE8,'2019 FINAL'!DT8,'2019 FINAL'!FI8,'2019 FINAL'!GX8)+AP8/10000,(-1)*(SUM(VLOOKUP(AP8,'Tablas auxiliares'!$BG$1:$BH$28,2,FALSE),VLOOKUP(CE8,'Tablas auxiliares'!$BG$1:$BH$28,2,FALSE),VLOOKUP(DT8,'Tablas auxiliares'!$BG$1:$BH$28,2,FALSE),VLOOKUP(FI8,'Tablas auxiliares'!$BG$1:$BH$28,2,FALSE),VLOOKUP(GX8,'Tablas auxiliares'!$BG$1:$BH$28,2,FALSE))-AP8/100000000))</f>
        <v>-10.922076240279276</v>
      </c>
      <c r="IN8">
        <f>RANK(GY8,GY3:GY28,1)</f>
        <v>16</v>
      </c>
      <c r="IO8">
        <f t="shared" ref="IO8:KB8" si="24">RANK(GZ8,GZ3:GZ28,1)</f>
        <v>16</v>
      </c>
      <c r="IP8">
        <f t="shared" si="24"/>
        <v>8</v>
      </c>
      <c r="IQ8">
        <f t="shared" si="24"/>
        <v>6</v>
      </c>
      <c r="IR8">
        <f t="shared" si="24"/>
        <v>8</v>
      </c>
      <c r="IS8">
        <f t="shared" si="24"/>
        <v>14</v>
      </c>
      <c r="IT8">
        <f t="shared" si="24"/>
        <v>6</v>
      </c>
      <c r="IU8" s="118">
        <v>11</v>
      </c>
      <c r="IW8">
        <f t="shared" si="24"/>
        <v>21</v>
      </c>
      <c r="IX8">
        <f t="shared" si="24"/>
        <v>4</v>
      </c>
      <c r="IY8">
        <f t="shared" si="24"/>
        <v>11</v>
      </c>
      <c r="IZ8">
        <f t="shared" si="24"/>
        <v>1</v>
      </c>
      <c r="JA8">
        <f t="shared" si="24"/>
        <v>5</v>
      </c>
      <c r="JB8">
        <f t="shared" si="24"/>
        <v>3</v>
      </c>
      <c r="JC8">
        <f t="shared" si="24"/>
        <v>7</v>
      </c>
      <c r="JD8">
        <f t="shared" si="24"/>
        <v>8</v>
      </c>
      <c r="JE8">
        <f t="shared" si="24"/>
        <v>1</v>
      </c>
      <c r="JF8">
        <f t="shared" si="24"/>
        <v>13</v>
      </c>
      <c r="JG8">
        <f t="shared" si="24"/>
        <v>1</v>
      </c>
      <c r="JH8">
        <f t="shared" si="24"/>
        <v>19</v>
      </c>
      <c r="JI8">
        <f t="shared" si="24"/>
        <v>5</v>
      </c>
      <c r="JJ8">
        <f t="shared" si="24"/>
        <v>10</v>
      </c>
      <c r="JK8">
        <f t="shared" si="24"/>
        <v>7</v>
      </c>
      <c r="JL8">
        <f t="shared" si="24"/>
        <v>8</v>
      </c>
      <c r="JM8">
        <f t="shared" si="24"/>
        <v>4</v>
      </c>
      <c r="JN8">
        <f t="shared" si="24"/>
        <v>13</v>
      </c>
      <c r="JO8">
        <f t="shared" si="24"/>
        <v>21</v>
      </c>
      <c r="JP8">
        <f t="shared" si="24"/>
        <v>3</v>
      </c>
      <c r="JQ8">
        <f t="shared" si="24"/>
        <v>10</v>
      </c>
      <c r="JR8">
        <f t="shared" si="24"/>
        <v>1</v>
      </c>
      <c r="JS8">
        <f t="shared" si="24"/>
        <v>7</v>
      </c>
      <c r="JT8">
        <f t="shared" si="24"/>
        <v>11</v>
      </c>
      <c r="JU8">
        <f t="shared" si="24"/>
        <v>2</v>
      </c>
      <c r="JV8">
        <f t="shared" si="24"/>
        <v>10</v>
      </c>
      <c r="JW8">
        <f t="shared" si="24"/>
        <v>3</v>
      </c>
      <c r="JX8">
        <f t="shared" si="24"/>
        <v>21</v>
      </c>
      <c r="JY8">
        <f t="shared" si="24"/>
        <v>16</v>
      </c>
      <c r="JZ8">
        <f t="shared" si="24"/>
        <v>7</v>
      </c>
      <c r="KA8">
        <f t="shared" si="24"/>
        <v>10</v>
      </c>
      <c r="KB8">
        <f t="shared" si="24"/>
        <v>11</v>
      </c>
      <c r="KC8">
        <f>VLOOKUP(IN8,'Tablas auxiliares'!$O$2:$Y$28,'Tablas auxiliares'!$C$4+1,FALSE)</f>
        <v>0</v>
      </c>
      <c r="KD8">
        <f>VLOOKUP(IO8,'Tablas auxiliares'!$O$2:$Y$28,'Tablas auxiliares'!$C$4+1,FALSE)</f>
        <v>0</v>
      </c>
      <c r="KE8">
        <f>VLOOKUP(IP8,'Tablas auxiliares'!$O$2:$Y$28,'Tablas auxiliares'!$C$4+1,FALSE)</f>
        <v>3</v>
      </c>
      <c r="KF8">
        <f>VLOOKUP(IQ8,'Tablas auxiliares'!$O$2:$Y$28,'Tablas auxiliares'!$C$4+1,FALSE)</f>
        <v>5</v>
      </c>
      <c r="KG8">
        <f>VLOOKUP(IR8,'Tablas auxiliares'!$O$2:$Y$28,'Tablas auxiliares'!$C$4+1,FALSE)</f>
        <v>3</v>
      </c>
      <c r="KH8">
        <f>VLOOKUP(IS8,'Tablas auxiliares'!$O$2:$Y$28,'Tablas auxiliares'!$C$4+1,FALSE)</f>
        <v>0</v>
      </c>
      <c r="KI8">
        <f>VLOOKUP(IT8,'Tablas auxiliares'!$O$2:$Y$28,'Tablas auxiliares'!$C$4+1,FALSE)</f>
        <v>5</v>
      </c>
      <c r="KJ8">
        <f>VLOOKUP(IU8,'Tablas auxiliares'!$O$2:$Y$28,'Tablas auxiliares'!$C$4+1,FALSE)</f>
        <v>0</v>
      </c>
      <c r="KL8">
        <f>VLOOKUP(IW8,'Tablas auxiliares'!$O$2:$Y$28,'Tablas auxiliares'!$C$4+1,FALSE)</f>
        <v>0</v>
      </c>
      <c r="KM8">
        <f>VLOOKUP(IX8,'Tablas auxiliares'!$O$2:$Y$28,'Tablas auxiliares'!$C$4+1,FALSE)</f>
        <v>7</v>
      </c>
      <c r="KN8">
        <f>VLOOKUP(IY8,'Tablas auxiliares'!$O$2:$Y$28,'Tablas auxiliares'!$C$4+1,FALSE)</f>
        <v>0</v>
      </c>
      <c r="KO8">
        <f>VLOOKUP(IZ8,'Tablas auxiliares'!$O$2:$Y$28,'Tablas auxiliares'!$C$4+1,FALSE)</f>
        <v>12</v>
      </c>
      <c r="KP8">
        <f>VLOOKUP(JA8,'Tablas auxiliares'!$O$2:$Y$28,'Tablas auxiliares'!$C$4+1,FALSE)</f>
        <v>6</v>
      </c>
      <c r="KQ8">
        <f>VLOOKUP(JB8,'Tablas auxiliares'!$O$2:$Y$28,'Tablas auxiliares'!$C$4+1,FALSE)</f>
        <v>8</v>
      </c>
      <c r="KR8">
        <f>VLOOKUP(JC8,'Tablas auxiliares'!$O$2:$Y$28,'Tablas auxiliares'!$C$4+1,FALSE)</f>
        <v>4</v>
      </c>
      <c r="KS8">
        <f>VLOOKUP(JD8,'Tablas auxiliares'!$O$2:$Y$28,'Tablas auxiliares'!$C$4+1,FALSE)</f>
        <v>3</v>
      </c>
      <c r="KT8">
        <f>VLOOKUP(JE8,'Tablas auxiliares'!$O$2:$Y$28,'Tablas auxiliares'!$C$4+1,FALSE)</f>
        <v>12</v>
      </c>
      <c r="KU8">
        <f>VLOOKUP(JF8,'Tablas auxiliares'!$O$2:$Y$28,'Tablas auxiliares'!$C$4+1,FALSE)</f>
        <v>0</v>
      </c>
      <c r="KV8">
        <f>VLOOKUP(JG8,'Tablas auxiliares'!$O$2:$Y$28,'Tablas auxiliares'!$C$4+1,FALSE)</f>
        <v>12</v>
      </c>
      <c r="KW8">
        <f>VLOOKUP(JH8,'Tablas auxiliares'!$O$2:$Y$28,'Tablas auxiliares'!$C$4+1,FALSE)</f>
        <v>0</v>
      </c>
      <c r="KX8">
        <f>VLOOKUP(JI8,'Tablas auxiliares'!$O$2:$Y$28,'Tablas auxiliares'!$C$4+1,FALSE)</f>
        <v>6</v>
      </c>
      <c r="KY8">
        <f>VLOOKUP(JJ8,'Tablas auxiliares'!$O$2:$Y$28,'Tablas auxiliares'!$C$4+1,FALSE)</f>
        <v>1</v>
      </c>
      <c r="KZ8">
        <f>VLOOKUP(JK8,'Tablas auxiliares'!$O$2:$Y$28,'Tablas auxiliares'!$C$4+1,FALSE)</f>
        <v>4</v>
      </c>
      <c r="LA8">
        <f>VLOOKUP(JL8,'Tablas auxiliares'!$O$2:$Y$28,'Tablas auxiliares'!$C$4+1,FALSE)</f>
        <v>3</v>
      </c>
      <c r="LB8">
        <f>VLOOKUP(JM8,'Tablas auxiliares'!$O$2:$Y$28,'Tablas auxiliares'!$C$4+1,FALSE)</f>
        <v>7</v>
      </c>
      <c r="LC8">
        <f>VLOOKUP(JN8,'Tablas auxiliares'!$O$2:$Y$28,'Tablas auxiliares'!$C$4+1,FALSE)</f>
        <v>0</v>
      </c>
      <c r="LD8">
        <f>VLOOKUP(JO8,'Tablas auxiliares'!$O$2:$Y$28,'Tablas auxiliares'!$C$4+1,FALSE)</f>
        <v>0</v>
      </c>
      <c r="LE8">
        <f>VLOOKUP(JP8,'Tablas auxiliares'!$O$2:$Y$28,'Tablas auxiliares'!$C$4+1,FALSE)</f>
        <v>8</v>
      </c>
      <c r="LF8">
        <f>VLOOKUP(JQ8,'Tablas auxiliares'!$O$2:$Y$28,'Tablas auxiliares'!$C$4+1,FALSE)</f>
        <v>1</v>
      </c>
      <c r="LG8">
        <f>VLOOKUP(JR8,'Tablas auxiliares'!$O$2:$Y$28,'Tablas auxiliares'!$C$4+1,FALSE)</f>
        <v>12</v>
      </c>
      <c r="LH8">
        <f>VLOOKUP(JS8,'Tablas auxiliares'!$O$2:$Y$28,'Tablas auxiliares'!$C$4+1,FALSE)</f>
        <v>4</v>
      </c>
      <c r="LI8">
        <f>VLOOKUP(JT8,'Tablas auxiliares'!$O$2:$Y$28,'Tablas auxiliares'!$C$4+1,FALSE)</f>
        <v>0</v>
      </c>
      <c r="LJ8">
        <f>VLOOKUP(JU8,'Tablas auxiliares'!$O$2:$Y$28,'Tablas auxiliares'!$C$4+1,FALSE)</f>
        <v>10</v>
      </c>
      <c r="LK8">
        <f>VLOOKUP(JV8,'Tablas auxiliares'!$O$2:$Y$28,'Tablas auxiliares'!$C$4+1,FALSE)</f>
        <v>1</v>
      </c>
      <c r="LL8">
        <f>VLOOKUP(JW8,'Tablas auxiliares'!$O$2:$Y$28,'Tablas auxiliares'!$C$4+1,FALSE)</f>
        <v>8</v>
      </c>
      <c r="LM8">
        <f>VLOOKUP(JX8,'Tablas auxiliares'!$O$2:$Y$28,'Tablas auxiliares'!$C$4+1,FALSE)</f>
        <v>0</v>
      </c>
      <c r="LN8">
        <f>VLOOKUP(JY8,'Tablas auxiliares'!$O$2:$Y$28,'Tablas auxiliares'!$C$4+1,FALSE)</f>
        <v>0</v>
      </c>
      <c r="LO8">
        <f>VLOOKUP(JZ8,'Tablas auxiliares'!$O$2:$Y$28,'Tablas auxiliares'!$C$4+1,FALSE)</f>
        <v>4</v>
      </c>
      <c r="LP8">
        <f>VLOOKUP(KA8,'Tablas auxiliares'!$O$2:$Y$28,'Tablas auxiliares'!$C$4+1,FALSE)</f>
        <v>1</v>
      </c>
      <c r="LQ8">
        <f>VLOOKUP(KB8,'Tablas auxiliares'!$O$2:$Y$28,'Tablas auxiliares'!$C$4+1,FALSE)</f>
        <v>0</v>
      </c>
      <c r="LR8">
        <v>24</v>
      </c>
      <c r="LS8">
        <v>18</v>
      </c>
      <c r="LT8">
        <v>19</v>
      </c>
      <c r="LU8">
        <v>9</v>
      </c>
      <c r="LV8">
        <v>18</v>
      </c>
      <c r="LW8">
        <v>18</v>
      </c>
      <c r="LX8">
        <v>16</v>
      </c>
      <c r="LY8" s="118">
        <v>20</v>
      </c>
      <c r="MA8">
        <v>16</v>
      </c>
      <c r="MB8">
        <v>20</v>
      </c>
      <c r="MC8">
        <v>11</v>
      </c>
      <c r="MD8">
        <v>15</v>
      </c>
      <c r="ME8">
        <v>13</v>
      </c>
      <c r="MF8">
        <v>13</v>
      </c>
      <c r="MG8">
        <v>15</v>
      </c>
      <c r="MH8">
        <v>20</v>
      </c>
      <c r="MI8">
        <v>17</v>
      </c>
      <c r="MJ8">
        <v>20</v>
      </c>
      <c r="MK8">
        <v>17</v>
      </c>
      <c r="ML8">
        <v>16</v>
      </c>
      <c r="MM8">
        <v>9</v>
      </c>
      <c r="MN8">
        <v>15</v>
      </c>
      <c r="MO8">
        <v>22</v>
      </c>
      <c r="MP8">
        <v>15</v>
      </c>
      <c r="MQ8">
        <v>15</v>
      </c>
      <c r="MR8">
        <v>18</v>
      </c>
      <c r="MS8">
        <v>18</v>
      </c>
      <c r="MT8">
        <v>9</v>
      </c>
      <c r="MU8">
        <v>18</v>
      </c>
      <c r="MV8">
        <v>13</v>
      </c>
      <c r="MW8">
        <v>13</v>
      </c>
      <c r="MX8">
        <v>10</v>
      </c>
      <c r="MY8">
        <v>18</v>
      </c>
      <c r="MZ8">
        <v>16</v>
      </c>
      <c r="NA8">
        <v>20</v>
      </c>
      <c r="NB8">
        <v>18</v>
      </c>
      <c r="NC8">
        <v>20</v>
      </c>
      <c r="ND8">
        <v>12</v>
      </c>
      <c r="NE8">
        <v>18</v>
      </c>
      <c r="NF8">
        <v>19</v>
      </c>
      <c r="NG8">
        <f>VLOOKUP(LR8,'Tablas auxiliares'!$O$2:$Y$28,'Tablas auxiliares'!$C$4+1,FALSE)</f>
        <v>0</v>
      </c>
      <c r="NH8">
        <f>VLOOKUP(LS8,'Tablas auxiliares'!$O$2:$Y$28,'Tablas auxiliares'!$C$4+1,FALSE)</f>
        <v>0</v>
      </c>
      <c r="NI8">
        <f>VLOOKUP(LT8,'Tablas auxiliares'!$O$2:$Y$28,'Tablas auxiliares'!$C$4+1,FALSE)</f>
        <v>0</v>
      </c>
      <c r="NJ8">
        <f>VLOOKUP(LU8,'Tablas auxiliares'!$O$2:$Y$28,'Tablas auxiliares'!$C$4+1,FALSE)</f>
        <v>2</v>
      </c>
      <c r="NK8">
        <f>VLOOKUP(LV8,'Tablas auxiliares'!$O$2:$Y$28,'Tablas auxiliares'!$C$4+1,FALSE)</f>
        <v>0</v>
      </c>
      <c r="NL8">
        <f>VLOOKUP(LW8,'Tablas auxiliares'!$O$2:$Y$28,'Tablas auxiliares'!$C$4+1,FALSE)</f>
        <v>0</v>
      </c>
      <c r="NM8">
        <f>VLOOKUP(LX8,'Tablas auxiliares'!$O$2:$Y$28,'Tablas auxiliares'!$C$4+1,FALSE)</f>
        <v>0</v>
      </c>
      <c r="NN8">
        <f>VLOOKUP(LY8,'Tablas auxiliares'!$O$2:$Y$28,'Tablas auxiliares'!$C$4+1,FALSE)</f>
        <v>0</v>
      </c>
      <c r="NP8">
        <f>VLOOKUP(MA8,'Tablas auxiliares'!$O$2:$Y$28,'Tablas auxiliares'!$C$4+1,FALSE)</f>
        <v>0</v>
      </c>
      <c r="NQ8">
        <f>VLOOKUP(MB8,'Tablas auxiliares'!$O$2:$Y$28,'Tablas auxiliares'!$C$4+1,FALSE)</f>
        <v>0</v>
      </c>
      <c r="NR8">
        <f>VLOOKUP(MC8,'Tablas auxiliares'!$O$2:$Y$28,'Tablas auxiliares'!$C$4+1,FALSE)</f>
        <v>0</v>
      </c>
      <c r="NS8">
        <f>VLOOKUP(MD8,'Tablas auxiliares'!$O$2:$Y$28,'Tablas auxiliares'!$C$4+1,FALSE)</f>
        <v>0</v>
      </c>
      <c r="NT8">
        <f>VLOOKUP(ME8,'Tablas auxiliares'!$O$2:$Y$28,'Tablas auxiliares'!$C$4+1,FALSE)</f>
        <v>0</v>
      </c>
      <c r="NU8">
        <f>VLOOKUP(MF8,'Tablas auxiliares'!$O$2:$Y$28,'Tablas auxiliares'!$C$4+1,FALSE)</f>
        <v>0</v>
      </c>
      <c r="NV8">
        <f>VLOOKUP(MG8,'Tablas auxiliares'!$O$2:$Y$28,'Tablas auxiliares'!$C$4+1,FALSE)</f>
        <v>0</v>
      </c>
      <c r="NW8">
        <f>VLOOKUP(MH8,'Tablas auxiliares'!$O$2:$Y$28,'Tablas auxiliares'!$C$4+1,FALSE)</f>
        <v>0</v>
      </c>
      <c r="NX8">
        <f>VLOOKUP(MI8,'Tablas auxiliares'!$O$2:$Y$28,'Tablas auxiliares'!$C$4+1,FALSE)</f>
        <v>0</v>
      </c>
      <c r="NY8">
        <f>VLOOKUP(MJ8,'Tablas auxiliares'!$O$2:$Y$28,'Tablas auxiliares'!$C$4+1,FALSE)</f>
        <v>0</v>
      </c>
      <c r="NZ8">
        <f>VLOOKUP(MK8,'Tablas auxiliares'!$O$2:$Y$28,'Tablas auxiliares'!$C$4+1,FALSE)</f>
        <v>0</v>
      </c>
      <c r="OA8">
        <f>VLOOKUP(ML8,'Tablas auxiliares'!$O$2:$Y$28,'Tablas auxiliares'!$C$4+1,FALSE)</f>
        <v>0</v>
      </c>
      <c r="OB8">
        <f>VLOOKUP(MM8,'Tablas auxiliares'!$O$2:$Y$28,'Tablas auxiliares'!$C$4+1,FALSE)</f>
        <v>2</v>
      </c>
      <c r="OC8">
        <f>VLOOKUP(MN8,'Tablas auxiliares'!$O$2:$Y$28,'Tablas auxiliares'!$C$4+1,FALSE)</f>
        <v>0</v>
      </c>
      <c r="OD8">
        <f>VLOOKUP(MO8,'Tablas auxiliares'!$O$2:$Y$28,'Tablas auxiliares'!$C$4+1,FALSE)</f>
        <v>0</v>
      </c>
      <c r="OE8">
        <f>VLOOKUP(MP8,'Tablas auxiliares'!$O$2:$Y$28,'Tablas auxiliares'!$C$4+1,FALSE)</f>
        <v>0</v>
      </c>
      <c r="OF8">
        <f>VLOOKUP(MQ8,'Tablas auxiliares'!$O$2:$Y$28,'Tablas auxiliares'!$C$4+1,FALSE)</f>
        <v>0</v>
      </c>
      <c r="OG8">
        <f>VLOOKUP(MR8,'Tablas auxiliares'!$O$2:$Y$28,'Tablas auxiliares'!$C$4+1,FALSE)</f>
        <v>0</v>
      </c>
      <c r="OH8">
        <f>VLOOKUP(MS8,'Tablas auxiliares'!$O$2:$Y$28,'Tablas auxiliares'!$C$4+1,FALSE)</f>
        <v>0</v>
      </c>
      <c r="OI8">
        <f>VLOOKUP(MT8,'Tablas auxiliares'!$O$2:$Y$28,'Tablas auxiliares'!$C$4+1,FALSE)</f>
        <v>2</v>
      </c>
      <c r="OJ8">
        <f>VLOOKUP(MU8,'Tablas auxiliares'!$O$2:$Y$28,'Tablas auxiliares'!$C$4+1,FALSE)</f>
        <v>0</v>
      </c>
      <c r="OK8">
        <f>VLOOKUP(MV8,'Tablas auxiliares'!$O$2:$Y$28,'Tablas auxiliares'!$C$4+1,FALSE)</f>
        <v>0</v>
      </c>
      <c r="OL8">
        <f>VLOOKUP(MW8,'Tablas auxiliares'!$O$2:$Y$28,'Tablas auxiliares'!$C$4+1,FALSE)</f>
        <v>0</v>
      </c>
      <c r="OM8">
        <f>VLOOKUP(MX8,'Tablas auxiliares'!$O$2:$Y$28,'Tablas auxiliares'!$C$4+1,FALSE)</f>
        <v>1</v>
      </c>
      <c r="ON8">
        <f>VLOOKUP(MY8,'Tablas auxiliares'!$O$2:$Y$28,'Tablas auxiliares'!$C$4+1,FALSE)</f>
        <v>0</v>
      </c>
      <c r="OO8">
        <f>VLOOKUP(MZ8,'Tablas auxiliares'!$O$2:$Y$28,'Tablas auxiliares'!$C$4+1,FALSE)</f>
        <v>0</v>
      </c>
      <c r="OP8">
        <f>VLOOKUP(NA8,'Tablas auxiliares'!$O$2:$Y$28,'Tablas auxiliares'!$C$4+1,FALSE)</f>
        <v>0</v>
      </c>
      <c r="OQ8">
        <f>VLOOKUP(NB8,'Tablas auxiliares'!$O$2:$Y$28,'Tablas auxiliares'!$C$4+1,FALSE)</f>
        <v>0</v>
      </c>
      <c r="OR8">
        <f>VLOOKUP(NC8,'Tablas auxiliares'!$O$2:$Y$28,'Tablas auxiliares'!$C$4+1,FALSE)</f>
        <v>0</v>
      </c>
      <c r="OS8">
        <f>VLOOKUP(ND8,'Tablas auxiliares'!$O$2:$Y$28,'Tablas auxiliares'!$C$4+1,FALSE)</f>
        <v>0</v>
      </c>
      <c r="OT8">
        <f>VLOOKUP(NE8,'Tablas auxiliares'!$O$2:$Y$28,'Tablas auxiliares'!$C$4+1,FALSE)</f>
        <v>0</v>
      </c>
      <c r="OU8">
        <f>VLOOKUP(NF8,'Tablas auxiliares'!$O$2:$Y$28,'Tablas auxiliares'!$C$4+1,FALSE)</f>
        <v>0</v>
      </c>
      <c r="OV8">
        <f>IF('Tablas auxiliares'!$C$6&lt;&gt;2,IF('Tablas auxiliares'!$C$5=1,SUM(KC8:LQ8),SUMIF($IN$29:$KB$29,"=325",KC8:LQ8)),0)+IF('Tablas auxiliares'!$C$6&lt;&gt;3,IF('Tablas auxiliares'!$C$5=1,SUM(NG8:OU8),SUMIF($IN$29:$KB$29,"=325",NG8:OU8)),0)</f>
        <v>157</v>
      </c>
      <c r="OW8">
        <f t="shared" si="15"/>
        <v>20.024000000000001</v>
      </c>
      <c r="OX8">
        <f t="shared" si="1"/>
        <v>17.018000000000001</v>
      </c>
      <c r="OY8">
        <f t="shared" si="1"/>
        <v>13.519</v>
      </c>
      <c r="OZ8">
        <f t="shared" si="1"/>
        <v>7.5090000000000003</v>
      </c>
      <c r="PA8">
        <f t="shared" si="1"/>
        <v>13.018000000000001</v>
      </c>
      <c r="PB8">
        <f t="shared" si="1"/>
        <v>16.018000000000001</v>
      </c>
      <c r="PC8">
        <f t="shared" si="1"/>
        <v>11.016</v>
      </c>
      <c r="PD8">
        <f t="shared" si="1"/>
        <v>15.52</v>
      </c>
      <c r="PF8">
        <f t="shared" si="1"/>
        <v>18.515999999999998</v>
      </c>
      <c r="PG8">
        <f t="shared" si="1"/>
        <v>12.02</v>
      </c>
      <c r="PH8">
        <f t="shared" si="1"/>
        <v>11.010999999999999</v>
      </c>
      <c r="PI8">
        <f t="shared" si="1"/>
        <v>8.0150000000000006</v>
      </c>
      <c r="PJ8">
        <f t="shared" si="1"/>
        <v>9.0129999999999999</v>
      </c>
      <c r="PK8">
        <f t="shared" si="1"/>
        <v>8.0129999999999999</v>
      </c>
      <c r="PL8">
        <f t="shared" si="1"/>
        <v>11.015000000000001</v>
      </c>
      <c r="PM8">
        <f t="shared" si="1"/>
        <v>14.02</v>
      </c>
      <c r="PN8">
        <f t="shared" si="1"/>
        <v>9.0169999999999995</v>
      </c>
      <c r="PO8">
        <f t="shared" si="1"/>
        <v>16.52</v>
      </c>
      <c r="PP8">
        <f t="shared" si="1"/>
        <v>9.0169999999999995</v>
      </c>
      <c r="PQ8">
        <f t="shared" si="1"/>
        <v>17.515999999999998</v>
      </c>
      <c r="PR8">
        <f t="shared" si="1"/>
        <v>7.0090000000000003</v>
      </c>
      <c r="PS8">
        <f t="shared" si="1"/>
        <v>12.515000000000001</v>
      </c>
      <c r="PT8">
        <f t="shared" si="1"/>
        <v>14.522</v>
      </c>
      <c r="PU8">
        <f t="shared" si="1"/>
        <v>11.515000000000001</v>
      </c>
      <c r="PV8">
        <f t="shared" si="1"/>
        <v>9.5150000000000006</v>
      </c>
      <c r="PW8">
        <f t="shared" si="1"/>
        <v>15.518000000000001</v>
      </c>
      <c r="PX8">
        <f t="shared" si="1"/>
        <v>19.518000000000001</v>
      </c>
      <c r="PY8">
        <f t="shared" si="1"/>
        <v>6.0090000000000003</v>
      </c>
      <c r="PZ8">
        <f t="shared" si="1"/>
        <v>14.018000000000001</v>
      </c>
      <c r="QA8">
        <f t="shared" si="1"/>
        <v>7.0129999999999999</v>
      </c>
      <c r="QB8">
        <f t="shared" si="1"/>
        <v>10.013</v>
      </c>
      <c r="QC8">
        <f t="shared" si="1"/>
        <v>10.51</v>
      </c>
      <c r="QD8">
        <f t="shared" si="1"/>
        <v>10.018000000000001</v>
      </c>
      <c r="QE8">
        <f t="shared" si="1"/>
        <v>13.016</v>
      </c>
      <c r="QF8">
        <f t="shared" si="1"/>
        <v>11.52</v>
      </c>
      <c r="QG8">
        <f t="shared" si="1"/>
        <v>19.518000000000001</v>
      </c>
      <c r="QH8">
        <f t="shared" si="1"/>
        <v>18.02</v>
      </c>
      <c r="QI8">
        <f t="shared" si="1"/>
        <v>9.5120000000000005</v>
      </c>
      <c r="QJ8">
        <f t="shared" si="1"/>
        <v>14.018000000000001</v>
      </c>
      <c r="QK8">
        <f t="shared" si="1"/>
        <v>15.019</v>
      </c>
      <c r="QL8">
        <f>RANK(OW8,OW3:OW28,1)</f>
        <v>22</v>
      </c>
      <c r="QM8">
        <f t="shared" ref="QM8:RZ8" si="25">RANK(OX8,OX3:OX28,1)</f>
        <v>17</v>
      </c>
      <c r="QN8">
        <f t="shared" si="25"/>
        <v>11</v>
      </c>
      <c r="QO8">
        <f t="shared" si="25"/>
        <v>6</v>
      </c>
      <c r="QP8">
        <f t="shared" si="25"/>
        <v>13</v>
      </c>
      <c r="QQ8">
        <f t="shared" si="25"/>
        <v>17</v>
      </c>
      <c r="QR8">
        <f t="shared" si="25"/>
        <v>9</v>
      </c>
      <c r="QS8">
        <f t="shared" si="25"/>
        <v>16</v>
      </c>
      <c r="QU8">
        <f t="shared" si="25"/>
        <v>21</v>
      </c>
      <c r="QV8">
        <f t="shared" si="25"/>
        <v>9</v>
      </c>
      <c r="QW8">
        <f t="shared" si="25"/>
        <v>11</v>
      </c>
      <c r="QX8">
        <f t="shared" si="25"/>
        <v>8</v>
      </c>
      <c r="QY8">
        <f t="shared" si="25"/>
        <v>9</v>
      </c>
      <c r="QZ8">
        <f t="shared" si="25"/>
        <v>8</v>
      </c>
      <c r="RA8">
        <f t="shared" si="25"/>
        <v>12</v>
      </c>
      <c r="RB8">
        <f t="shared" si="25"/>
        <v>17</v>
      </c>
      <c r="RC8">
        <f t="shared" si="25"/>
        <v>6</v>
      </c>
      <c r="RD8">
        <f t="shared" si="25"/>
        <v>18</v>
      </c>
      <c r="RE8">
        <f t="shared" si="25"/>
        <v>8</v>
      </c>
      <c r="RF8">
        <f t="shared" si="25"/>
        <v>19</v>
      </c>
      <c r="RG8">
        <f t="shared" si="25"/>
        <v>7</v>
      </c>
      <c r="RH8">
        <f t="shared" si="25"/>
        <v>13</v>
      </c>
      <c r="RI8">
        <f t="shared" si="25"/>
        <v>16</v>
      </c>
      <c r="RJ8">
        <f t="shared" si="25"/>
        <v>12</v>
      </c>
      <c r="RK8">
        <f t="shared" si="25"/>
        <v>10</v>
      </c>
      <c r="RL8">
        <f t="shared" si="25"/>
        <v>16</v>
      </c>
      <c r="RM8">
        <f t="shared" si="25"/>
        <v>22</v>
      </c>
      <c r="RN8">
        <f t="shared" si="25"/>
        <v>4</v>
      </c>
      <c r="RO8">
        <f t="shared" si="25"/>
        <v>17</v>
      </c>
      <c r="RP8">
        <f t="shared" si="25"/>
        <v>7</v>
      </c>
      <c r="RQ8">
        <f t="shared" si="25"/>
        <v>9</v>
      </c>
      <c r="RR8">
        <f t="shared" si="25"/>
        <v>11</v>
      </c>
      <c r="RS8">
        <f t="shared" si="25"/>
        <v>10</v>
      </c>
      <c r="RT8">
        <f t="shared" si="25"/>
        <v>15</v>
      </c>
      <c r="RU8">
        <f t="shared" si="25"/>
        <v>11</v>
      </c>
      <c r="RV8">
        <f t="shared" si="25"/>
        <v>22</v>
      </c>
      <c r="RW8">
        <f t="shared" si="25"/>
        <v>19</v>
      </c>
      <c r="RX8">
        <f t="shared" si="25"/>
        <v>8</v>
      </c>
      <c r="RY8">
        <f t="shared" si="25"/>
        <v>14</v>
      </c>
      <c r="RZ8">
        <f t="shared" si="25"/>
        <v>15</v>
      </c>
      <c r="SA8" cm="1">
        <f t="array" ref="SA8">VLOOKUP(QL8,'Tablas auxiliares'!$O$2:$Y$28,_xlfn.SINGLE('Tablas auxiliares'!$C$4)+1,FALSE)</f>
        <v>0</v>
      </c>
      <c r="SB8" cm="1">
        <f t="array" ref="SB8">VLOOKUP(QM8,'Tablas auxiliares'!$O$2:$Y$28,_xlfn.SINGLE('Tablas auxiliares'!$C$4)+1,FALSE)</f>
        <v>0</v>
      </c>
      <c r="SC8" cm="1">
        <f t="array" ref="SC8">VLOOKUP(QN8,'Tablas auxiliares'!$O$2:$Y$28,_xlfn.SINGLE('Tablas auxiliares'!$C$4)+1,FALSE)</f>
        <v>0</v>
      </c>
      <c r="SD8" cm="1">
        <f t="array" ref="SD8">VLOOKUP(QO8,'Tablas auxiliares'!$O$2:$Y$28,_xlfn.SINGLE('Tablas auxiliares'!$C$4)+1,FALSE)</f>
        <v>5</v>
      </c>
      <c r="SE8" cm="1">
        <f t="array" ref="SE8">VLOOKUP(QP8,'Tablas auxiliares'!$O$2:$Y$28,_xlfn.SINGLE('Tablas auxiliares'!$C$4)+1,FALSE)</f>
        <v>0</v>
      </c>
      <c r="SF8" cm="1">
        <f t="array" ref="SF8">VLOOKUP(QQ8,'Tablas auxiliares'!$O$2:$Y$28,_xlfn.SINGLE('Tablas auxiliares'!$C$4)+1,FALSE)</f>
        <v>0</v>
      </c>
      <c r="SG8" cm="1">
        <f t="array" ref="SG8">VLOOKUP(QR8,'Tablas auxiliares'!$O$2:$Y$28,_xlfn.SINGLE('Tablas auxiliares'!$C$4)+1,FALSE)</f>
        <v>2</v>
      </c>
      <c r="SH8" cm="1">
        <f t="array" ref="SH8">VLOOKUP(QS8,'Tablas auxiliares'!$O$2:$Y$28,_xlfn.SINGLE('Tablas auxiliares'!$C$4)+1,FALSE)</f>
        <v>0</v>
      </c>
      <c r="SJ8" cm="1">
        <f t="array" ref="SJ8">VLOOKUP(QU8,'Tablas auxiliares'!$O$2:$Y$28,_xlfn.SINGLE('Tablas auxiliares'!$C$4)+1,FALSE)</f>
        <v>0</v>
      </c>
      <c r="SK8" cm="1">
        <f t="array" ref="SK8">VLOOKUP(QV8,'Tablas auxiliares'!$O$2:$Y$28,_xlfn.SINGLE('Tablas auxiliares'!$C$4)+1,FALSE)</f>
        <v>2</v>
      </c>
      <c r="SL8" cm="1">
        <f t="array" ref="SL8">VLOOKUP(QW8,'Tablas auxiliares'!$O$2:$Y$28,_xlfn.SINGLE('Tablas auxiliares'!$C$4)+1,FALSE)</f>
        <v>0</v>
      </c>
      <c r="SM8" cm="1">
        <f t="array" ref="SM8">VLOOKUP(QX8,'Tablas auxiliares'!$O$2:$Y$28,_xlfn.SINGLE('Tablas auxiliares'!$C$4)+1,FALSE)</f>
        <v>3</v>
      </c>
      <c r="SN8" cm="1">
        <f t="array" ref="SN8">VLOOKUP(QY8,'Tablas auxiliares'!$O$2:$Y$28,_xlfn.SINGLE('Tablas auxiliares'!$C$4)+1,FALSE)</f>
        <v>2</v>
      </c>
      <c r="SO8" cm="1">
        <f t="array" ref="SO8">VLOOKUP(QZ8,'Tablas auxiliares'!$O$2:$Y$28,_xlfn.SINGLE('Tablas auxiliares'!$C$4)+1,FALSE)</f>
        <v>3</v>
      </c>
      <c r="SP8" cm="1">
        <f t="array" ref="SP8">VLOOKUP(RA8,'Tablas auxiliares'!$O$2:$Y$28,_xlfn.SINGLE('Tablas auxiliares'!$C$4)+1,FALSE)</f>
        <v>0</v>
      </c>
      <c r="SQ8" cm="1">
        <f t="array" ref="SQ8">VLOOKUP(RB8,'Tablas auxiliares'!$O$2:$Y$28,_xlfn.SINGLE('Tablas auxiliares'!$C$4)+1,FALSE)</f>
        <v>0</v>
      </c>
      <c r="SR8" cm="1">
        <f t="array" ref="SR8">VLOOKUP(RC8,'Tablas auxiliares'!$O$2:$Y$28,_xlfn.SINGLE('Tablas auxiliares'!$C$4)+1,FALSE)</f>
        <v>5</v>
      </c>
      <c r="SS8" cm="1">
        <f t="array" ref="SS8">VLOOKUP(RD8,'Tablas auxiliares'!$O$2:$Y$28,_xlfn.SINGLE('Tablas auxiliares'!$C$4)+1,FALSE)</f>
        <v>0</v>
      </c>
      <c r="ST8" cm="1">
        <f t="array" ref="ST8">VLOOKUP(RE8,'Tablas auxiliares'!$O$2:$Y$28,_xlfn.SINGLE('Tablas auxiliares'!$C$4)+1,FALSE)</f>
        <v>3</v>
      </c>
      <c r="SU8" cm="1">
        <f t="array" ref="SU8">VLOOKUP(RF8,'Tablas auxiliares'!$O$2:$Y$28,_xlfn.SINGLE('Tablas auxiliares'!$C$4)+1,FALSE)</f>
        <v>0</v>
      </c>
      <c r="SV8" cm="1">
        <f t="array" ref="SV8">VLOOKUP(RG8,'Tablas auxiliares'!$O$2:$Y$28,_xlfn.SINGLE('Tablas auxiliares'!$C$4)+1,FALSE)</f>
        <v>4</v>
      </c>
      <c r="SW8" cm="1">
        <f t="array" ref="SW8">VLOOKUP(RH8,'Tablas auxiliares'!$O$2:$Y$28,_xlfn.SINGLE('Tablas auxiliares'!$C$4)+1,FALSE)</f>
        <v>0</v>
      </c>
      <c r="SX8" cm="1">
        <f t="array" ref="SX8">VLOOKUP(RI8,'Tablas auxiliares'!$O$2:$Y$28,_xlfn.SINGLE('Tablas auxiliares'!$C$4)+1,FALSE)</f>
        <v>0</v>
      </c>
      <c r="SY8" cm="1">
        <f t="array" ref="SY8">VLOOKUP(RJ8,'Tablas auxiliares'!$O$2:$Y$28,_xlfn.SINGLE('Tablas auxiliares'!$C$4)+1,FALSE)</f>
        <v>0</v>
      </c>
      <c r="SZ8" cm="1">
        <f t="array" ref="SZ8">VLOOKUP(RK8,'Tablas auxiliares'!$O$2:$Y$28,_xlfn.SINGLE('Tablas auxiliares'!$C$4)+1,FALSE)</f>
        <v>1</v>
      </c>
      <c r="TA8" cm="1">
        <f t="array" ref="TA8">VLOOKUP(RL8,'Tablas auxiliares'!$O$2:$Y$28,_xlfn.SINGLE('Tablas auxiliares'!$C$4)+1,FALSE)</f>
        <v>0</v>
      </c>
      <c r="TB8" cm="1">
        <f t="array" ref="TB8">VLOOKUP(RM8,'Tablas auxiliares'!$O$2:$Y$28,_xlfn.SINGLE('Tablas auxiliares'!$C$4)+1,FALSE)</f>
        <v>0</v>
      </c>
      <c r="TC8" cm="1">
        <f t="array" ref="TC8">VLOOKUP(RN8,'Tablas auxiliares'!$O$2:$Y$28,_xlfn.SINGLE('Tablas auxiliares'!$C$4)+1,FALSE)</f>
        <v>7</v>
      </c>
      <c r="TD8" cm="1">
        <f t="array" ref="TD8">VLOOKUP(RO8,'Tablas auxiliares'!$O$2:$Y$28,_xlfn.SINGLE('Tablas auxiliares'!$C$4)+1,FALSE)</f>
        <v>0</v>
      </c>
      <c r="TE8" cm="1">
        <f t="array" ref="TE8">VLOOKUP(RP8,'Tablas auxiliares'!$O$2:$Y$28,_xlfn.SINGLE('Tablas auxiliares'!$C$4)+1,FALSE)</f>
        <v>4</v>
      </c>
      <c r="TF8" cm="1">
        <f t="array" ref="TF8">VLOOKUP(RQ8,'Tablas auxiliares'!$O$2:$Y$28,_xlfn.SINGLE('Tablas auxiliares'!$C$4)+1,FALSE)</f>
        <v>2</v>
      </c>
      <c r="TG8" cm="1">
        <f t="array" ref="TG8">VLOOKUP(RR8,'Tablas auxiliares'!$O$2:$Y$28,_xlfn.SINGLE('Tablas auxiliares'!$C$4)+1,FALSE)</f>
        <v>0</v>
      </c>
      <c r="TH8" cm="1">
        <f t="array" ref="TH8">VLOOKUP(RS8,'Tablas auxiliares'!$O$2:$Y$28,_xlfn.SINGLE('Tablas auxiliares'!$C$4)+1,FALSE)</f>
        <v>1</v>
      </c>
      <c r="TI8" cm="1">
        <f t="array" ref="TI8">VLOOKUP(RT8,'Tablas auxiliares'!$O$2:$Y$28,_xlfn.SINGLE('Tablas auxiliares'!$C$4)+1,FALSE)</f>
        <v>0</v>
      </c>
      <c r="TJ8" cm="1">
        <f t="array" ref="TJ8">VLOOKUP(RU8,'Tablas auxiliares'!$O$2:$Y$28,_xlfn.SINGLE('Tablas auxiliares'!$C$4)+1,FALSE)</f>
        <v>0</v>
      </c>
      <c r="TK8" cm="1">
        <f t="array" ref="TK8">VLOOKUP(RV8,'Tablas auxiliares'!$O$2:$Y$28,_xlfn.SINGLE('Tablas auxiliares'!$C$4)+1,FALSE)</f>
        <v>0</v>
      </c>
      <c r="TL8" cm="1">
        <f t="array" ref="TL8">VLOOKUP(RW8,'Tablas auxiliares'!$O$2:$Y$28,_xlfn.SINGLE('Tablas auxiliares'!$C$4)+1,FALSE)</f>
        <v>0</v>
      </c>
      <c r="TM8" cm="1">
        <f t="array" ref="TM8">VLOOKUP(RX8,'Tablas auxiliares'!$O$2:$Y$28,_xlfn.SINGLE('Tablas auxiliares'!$C$4)+1,FALSE)</f>
        <v>3</v>
      </c>
      <c r="TN8" cm="1">
        <f t="array" ref="TN8">VLOOKUP(RY8,'Tablas auxiliares'!$O$2:$Y$28,_xlfn.SINGLE('Tablas auxiliares'!$C$4)+1,FALSE)</f>
        <v>0</v>
      </c>
      <c r="TO8" cm="1">
        <f t="array" ref="TO8">VLOOKUP(RZ8,'Tablas auxiliares'!$O$2:$Y$28,_xlfn.SINGLE('Tablas auxiliares'!$C$4)+1,FALSE)</f>
        <v>0</v>
      </c>
      <c r="TP8">
        <f>IF('Tablas auxiliares'!$C$5=1,SUM(SA8:TO8),SUMIF($IN$29:$KB$29,"=325",SA8:TO8))</f>
        <v>47</v>
      </c>
      <c r="TQ8">
        <v>0</v>
      </c>
      <c r="TR8">
        <v>0</v>
      </c>
      <c r="TS8">
        <v>2</v>
      </c>
      <c r="TT8">
        <v>4</v>
      </c>
      <c r="TU8">
        <v>3</v>
      </c>
      <c r="TV8">
        <v>0</v>
      </c>
      <c r="TW8">
        <v>7</v>
      </c>
      <c r="TX8">
        <v>0</v>
      </c>
      <c r="TZ8">
        <v>0</v>
      </c>
      <c r="UA8">
        <v>7</v>
      </c>
      <c r="UB8">
        <v>1</v>
      </c>
      <c r="UC8">
        <v>12</v>
      </c>
      <c r="UD8">
        <v>5</v>
      </c>
      <c r="UE8">
        <v>8</v>
      </c>
      <c r="UF8">
        <v>6</v>
      </c>
      <c r="UG8">
        <v>3</v>
      </c>
      <c r="UH8">
        <v>12</v>
      </c>
      <c r="UI8">
        <v>0</v>
      </c>
      <c r="UJ8">
        <v>8</v>
      </c>
      <c r="UK8">
        <v>0</v>
      </c>
      <c r="UL8">
        <v>7</v>
      </c>
      <c r="UM8">
        <v>5</v>
      </c>
      <c r="UN8">
        <v>3</v>
      </c>
      <c r="UO8">
        <v>0</v>
      </c>
      <c r="UP8">
        <v>7</v>
      </c>
      <c r="UQ8">
        <v>0</v>
      </c>
      <c r="UR8">
        <v>0</v>
      </c>
      <c r="US8">
        <v>8</v>
      </c>
      <c r="UT8">
        <v>2</v>
      </c>
      <c r="UU8">
        <v>12</v>
      </c>
      <c r="UV8">
        <v>3</v>
      </c>
      <c r="UW8">
        <v>4</v>
      </c>
      <c r="UX8">
        <v>8</v>
      </c>
      <c r="UY8">
        <v>0</v>
      </c>
      <c r="UZ8">
        <v>8</v>
      </c>
      <c r="VA8">
        <v>0</v>
      </c>
      <c r="VB8">
        <v>0</v>
      </c>
      <c r="VC8">
        <v>5</v>
      </c>
      <c r="VD8">
        <v>0</v>
      </c>
      <c r="VE8">
        <v>3</v>
      </c>
      <c r="VF8">
        <v>0</v>
      </c>
      <c r="VG8">
        <v>0</v>
      </c>
      <c r="VH8">
        <v>0</v>
      </c>
      <c r="VI8">
        <v>2</v>
      </c>
      <c r="VJ8">
        <v>0</v>
      </c>
      <c r="VK8">
        <v>0</v>
      </c>
      <c r="VL8">
        <v>0</v>
      </c>
      <c r="VM8">
        <v>0</v>
      </c>
      <c r="VO8">
        <v>0</v>
      </c>
      <c r="VP8">
        <v>0</v>
      </c>
      <c r="VQ8">
        <v>0</v>
      </c>
      <c r="VR8">
        <v>0</v>
      </c>
      <c r="VS8">
        <v>0</v>
      </c>
      <c r="VT8">
        <v>0</v>
      </c>
      <c r="VU8">
        <v>0</v>
      </c>
      <c r="VV8">
        <v>0</v>
      </c>
      <c r="VW8">
        <v>0</v>
      </c>
      <c r="VX8">
        <v>0</v>
      </c>
      <c r="VY8">
        <v>0</v>
      </c>
      <c r="VZ8">
        <v>0</v>
      </c>
      <c r="WA8">
        <v>2</v>
      </c>
      <c r="WB8">
        <v>0</v>
      </c>
      <c r="WC8">
        <v>0</v>
      </c>
      <c r="WD8">
        <v>0</v>
      </c>
      <c r="WE8">
        <v>0</v>
      </c>
      <c r="WF8">
        <v>0</v>
      </c>
      <c r="WG8">
        <v>0</v>
      </c>
      <c r="WH8">
        <v>2</v>
      </c>
      <c r="WI8">
        <v>0</v>
      </c>
      <c r="WJ8">
        <v>0</v>
      </c>
      <c r="WK8">
        <v>0</v>
      </c>
      <c r="WL8">
        <v>1</v>
      </c>
      <c r="WM8">
        <v>0</v>
      </c>
      <c r="WN8">
        <v>0</v>
      </c>
      <c r="WO8">
        <v>0</v>
      </c>
      <c r="WP8">
        <v>0</v>
      </c>
      <c r="WQ8">
        <v>0</v>
      </c>
      <c r="WR8">
        <v>0</v>
      </c>
      <c r="WS8">
        <v>0</v>
      </c>
      <c r="WT8">
        <v>0</v>
      </c>
      <c r="WU8">
        <f t="shared" si="8"/>
        <v>0</v>
      </c>
      <c r="WV8">
        <f t="shared" si="3"/>
        <v>0</v>
      </c>
      <c r="WW8">
        <f t="shared" si="3"/>
        <v>2</v>
      </c>
      <c r="WX8">
        <f t="shared" si="3"/>
        <v>6.0019999999999998</v>
      </c>
      <c r="WY8">
        <f t="shared" si="3"/>
        <v>3</v>
      </c>
      <c r="WZ8">
        <f t="shared" si="3"/>
        <v>0</v>
      </c>
      <c r="XA8">
        <f t="shared" si="3"/>
        <v>7</v>
      </c>
      <c r="XB8">
        <f t="shared" si="3"/>
        <v>0</v>
      </c>
      <c r="XC8">
        <f t="shared" si="3"/>
        <v>0</v>
      </c>
      <c r="XD8">
        <f t="shared" si="3"/>
        <v>0</v>
      </c>
      <c r="XE8">
        <f t="shared" si="3"/>
        <v>7</v>
      </c>
      <c r="XF8">
        <f t="shared" si="3"/>
        <v>1</v>
      </c>
      <c r="XG8">
        <f t="shared" si="3"/>
        <v>12</v>
      </c>
      <c r="XH8">
        <f t="shared" si="3"/>
        <v>5</v>
      </c>
      <c r="XI8">
        <f t="shared" si="3"/>
        <v>8</v>
      </c>
      <c r="XJ8">
        <f t="shared" si="3"/>
        <v>6</v>
      </c>
      <c r="XK8">
        <f t="shared" si="3"/>
        <v>3</v>
      </c>
      <c r="XL8">
        <f t="shared" si="3"/>
        <v>12</v>
      </c>
      <c r="XM8">
        <f t="shared" si="3"/>
        <v>0</v>
      </c>
      <c r="XN8">
        <f t="shared" si="3"/>
        <v>8</v>
      </c>
      <c r="XO8">
        <f t="shared" si="3"/>
        <v>0</v>
      </c>
      <c r="XP8">
        <f t="shared" si="3"/>
        <v>9.0020000000000007</v>
      </c>
      <c r="XQ8">
        <f t="shared" si="3"/>
        <v>5</v>
      </c>
      <c r="XR8">
        <f t="shared" si="3"/>
        <v>3</v>
      </c>
      <c r="XS8">
        <f t="shared" si="3"/>
        <v>0</v>
      </c>
      <c r="XT8">
        <f t="shared" si="3"/>
        <v>7</v>
      </c>
      <c r="XU8">
        <f t="shared" si="3"/>
        <v>0</v>
      </c>
      <c r="XV8">
        <f t="shared" si="3"/>
        <v>0</v>
      </c>
      <c r="XW8">
        <f t="shared" si="3"/>
        <v>10.002000000000001</v>
      </c>
      <c r="XX8">
        <f t="shared" si="3"/>
        <v>2</v>
      </c>
      <c r="XY8">
        <f t="shared" si="3"/>
        <v>12</v>
      </c>
      <c r="XZ8">
        <f t="shared" si="3"/>
        <v>3</v>
      </c>
      <c r="YA8">
        <f t="shared" si="3"/>
        <v>5.0010000000000003</v>
      </c>
      <c r="YB8">
        <f t="shared" si="3"/>
        <v>8</v>
      </c>
      <c r="YC8">
        <f t="shared" si="3"/>
        <v>0</v>
      </c>
      <c r="YD8">
        <f t="shared" si="3"/>
        <v>8</v>
      </c>
      <c r="YE8">
        <f t="shared" si="3"/>
        <v>0</v>
      </c>
      <c r="YF8">
        <f t="shared" si="3"/>
        <v>0</v>
      </c>
      <c r="YG8">
        <f t="shared" si="3"/>
        <v>5</v>
      </c>
      <c r="YH8">
        <f t="shared" si="3"/>
        <v>0</v>
      </c>
      <c r="YI8">
        <f t="shared" si="3"/>
        <v>3</v>
      </c>
      <c r="YJ8">
        <f>RANK(WU8,WU3:WU28,0)</f>
        <v>14</v>
      </c>
      <c r="YK8">
        <f t="shared" ref="YK8:ZX8" si="26">RANK(WV8,WV3:WV28,0)</f>
        <v>14</v>
      </c>
      <c r="YL8">
        <f t="shared" si="26"/>
        <v>12</v>
      </c>
      <c r="YM8">
        <f t="shared" si="26"/>
        <v>8</v>
      </c>
      <c r="YN8">
        <f t="shared" si="26"/>
        <v>13</v>
      </c>
      <c r="YO8">
        <f t="shared" si="26"/>
        <v>14</v>
      </c>
      <c r="YP8">
        <f t="shared" si="26"/>
        <v>8</v>
      </c>
      <c r="YQ8">
        <f t="shared" si="26"/>
        <v>16</v>
      </c>
      <c r="YR8">
        <f t="shared" si="26"/>
        <v>17</v>
      </c>
      <c r="YS8">
        <f t="shared" si="26"/>
        <v>16</v>
      </c>
      <c r="YT8">
        <f t="shared" si="26"/>
        <v>7</v>
      </c>
      <c r="YU8">
        <f t="shared" si="26"/>
        <v>14</v>
      </c>
      <c r="YV8">
        <f t="shared" si="26"/>
        <v>3</v>
      </c>
      <c r="YW8">
        <f t="shared" si="26"/>
        <v>9</v>
      </c>
      <c r="YX8">
        <f t="shared" si="26"/>
        <v>8</v>
      </c>
      <c r="YY8">
        <f t="shared" si="26"/>
        <v>9</v>
      </c>
      <c r="YZ8">
        <f t="shared" si="26"/>
        <v>13</v>
      </c>
      <c r="ZA8">
        <f t="shared" si="26"/>
        <v>4</v>
      </c>
      <c r="ZB8">
        <f t="shared" si="26"/>
        <v>16</v>
      </c>
      <c r="ZC8">
        <f t="shared" si="26"/>
        <v>7</v>
      </c>
      <c r="ZD8">
        <f t="shared" si="26"/>
        <v>14</v>
      </c>
      <c r="ZE8">
        <f t="shared" si="26"/>
        <v>6</v>
      </c>
      <c r="ZF8">
        <f t="shared" si="26"/>
        <v>12</v>
      </c>
      <c r="ZG8">
        <f t="shared" si="26"/>
        <v>14</v>
      </c>
      <c r="ZH8">
        <f t="shared" si="26"/>
        <v>16</v>
      </c>
      <c r="ZI8">
        <f t="shared" si="26"/>
        <v>8</v>
      </c>
      <c r="ZJ8">
        <f t="shared" si="26"/>
        <v>15</v>
      </c>
      <c r="ZK8">
        <f t="shared" si="26"/>
        <v>15</v>
      </c>
      <c r="ZL8">
        <f t="shared" si="26"/>
        <v>6</v>
      </c>
      <c r="ZM8">
        <f t="shared" si="26"/>
        <v>13</v>
      </c>
      <c r="ZN8">
        <f t="shared" si="26"/>
        <v>4</v>
      </c>
      <c r="ZO8">
        <f t="shared" si="26"/>
        <v>13</v>
      </c>
      <c r="ZP8">
        <f t="shared" si="26"/>
        <v>12</v>
      </c>
      <c r="ZQ8">
        <f t="shared" si="26"/>
        <v>7</v>
      </c>
      <c r="ZR8">
        <f t="shared" si="26"/>
        <v>14</v>
      </c>
      <c r="ZS8">
        <f t="shared" si="26"/>
        <v>7</v>
      </c>
      <c r="ZT8">
        <f t="shared" si="26"/>
        <v>18</v>
      </c>
      <c r="ZU8">
        <f t="shared" si="26"/>
        <v>14</v>
      </c>
      <c r="ZV8">
        <f t="shared" si="26"/>
        <v>9</v>
      </c>
      <c r="ZW8">
        <f t="shared" si="26"/>
        <v>14</v>
      </c>
      <c r="ZX8">
        <f t="shared" si="26"/>
        <v>12</v>
      </c>
      <c r="ZY8">
        <f>VLOOKUP(YJ8,'Tablas auxiliares'!$O$2:$P$28,2,FALSE)</f>
        <v>0</v>
      </c>
      <c r="ZZ8">
        <f>VLOOKUP(YK8,'Tablas auxiliares'!$O$2:$P$28,2,FALSE)</f>
        <v>0</v>
      </c>
      <c r="AAA8">
        <f>VLOOKUP(YL8,'Tablas auxiliares'!$O$2:$P$28,2,FALSE)</f>
        <v>0</v>
      </c>
      <c r="AAB8">
        <f>VLOOKUP(YM8,'Tablas auxiliares'!$O$2:$P$28,2,FALSE)</f>
        <v>3</v>
      </c>
      <c r="AAC8">
        <f>VLOOKUP(YN8,'Tablas auxiliares'!$O$2:$P$28,2,FALSE)</f>
        <v>0</v>
      </c>
      <c r="AAD8">
        <f>VLOOKUP(YO8,'Tablas auxiliares'!$O$2:$P$28,2,FALSE)</f>
        <v>0</v>
      </c>
      <c r="AAE8">
        <f>VLOOKUP(YP8,'Tablas auxiliares'!$O$2:$P$28,2,FALSE)</f>
        <v>3</v>
      </c>
      <c r="AAF8">
        <f>VLOOKUP(YQ8,'Tablas auxiliares'!$O$2:$P$28,2,FALSE)</f>
        <v>0</v>
      </c>
      <c r="AAG8">
        <f>VLOOKUP(YR8,'Tablas auxiliares'!$O$2:$P$28,2,FALSE)</f>
        <v>0</v>
      </c>
      <c r="AAH8">
        <f>VLOOKUP(YS8,'Tablas auxiliares'!$O$2:$P$28,2,FALSE)</f>
        <v>0</v>
      </c>
      <c r="AAI8">
        <f>VLOOKUP(YT8,'Tablas auxiliares'!$O$2:$P$28,2,FALSE)</f>
        <v>4</v>
      </c>
      <c r="AAJ8">
        <f>VLOOKUP(YU8,'Tablas auxiliares'!$O$2:$P$28,2,FALSE)</f>
        <v>0</v>
      </c>
      <c r="AAK8">
        <f>VLOOKUP(YV8,'Tablas auxiliares'!$O$2:$P$28,2,FALSE)</f>
        <v>8</v>
      </c>
      <c r="AAL8">
        <f>VLOOKUP(YW8,'Tablas auxiliares'!$O$2:$P$28,2,FALSE)</f>
        <v>2</v>
      </c>
      <c r="AAM8">
        <f>VLOOKUP(YX8,'Tablas auxiliares'!$O$2:$P$28,2,FALSE)</f>
        <v>3</v>
      </c>
      <c r="AAN8">
        <f>VLOOKUP(YY8,'Tablas auxiliares'!$O$2:$P$28,2,FALSE)</f>
        <v>2</v>
      </c>
      <c r="AAO8">
        <f>VLOOKUP(YZ8,'Tablas auxiliares'!$O$2:$P$28,2,FALSE)</f>
        <v>0</v>
      </c>
      <c r="AAP8">
        <f>VLOOKUP(ZA8,'Tablas auxiliares'!$O$2:$P$28,2,FALSE)</f>
        <v>7</v>
      </c>
      <c r="AAQ8">
        <f>VLOOKUP(ZB8,'Tablas auxiliares'!$O$2:$P$28,2,FALSE)</f>
        <v>0</v>
      </c>
      <c r="AAR8">
        <f>VLOOKUP(ZC8,'Tablas auxiliares'!$O$2:$P$28,2,FALSE)</f>
        <v>4</v>
      </c>
      <c r="AAS8">
        <f>VLOOKUP(ZD8,'Tablas auxiliares'!$O$2:$P$28,2,FALSE)</f>
        <v>0</v>
      </c>
      <c r="AAT8">
        <f>VLOOKUP(ZE8,'Tablas auxiliares'!$O$2:$P$28,2,FALSE)</f>
        <v>5</v>
      </c>
      <c r="AAU8">
        <f>VLOOKUP(ZF8,'Tablas auxiliares'!$O$2:$P$28,2,FALSE)</f>
        <v>0</v>
      </c>
      <c r="AAV8">
        <f>VLOOKUP(ZG8,'Tablas auxiliares'!$O$2:$P$28,2,FALSE)</f>
        <v>0</v>
      </c>
      <c r="AAW8">
        <f>VLOOKUP(ZH8,'Tablas auxiliares'!$O$2:$P$28,2,FALSE)</f>
        <v>0</v>
      </c>
      <c r="AAX8">
        <f>VLOOKUP(ZI8,'Tablas auxiliares'!$O$2:$P$28,2,FALSE)</f>
        <v>3</v>
      </c>
      <c r="AAY8">
        <f>VLOOKUP(ZJ8,'Tablas auxiliares'!$O$2:$P$28,2,FALSE)</f>
        <v>0</v>
      </c>
      <c r="AAZ8">
        <f>VLOOKUP(ZK8,'Tablas auxiliares'!$O$2:$P$28,2,FALSE)</f>
        <v>0</v>
      </c>
      <c r="ABA8">
        <f>VLOOKUP(ZL8,'Tablas auxiliares'!$O$2:$P$28,2,FALSE)</f>
        <v>5</v>
      </c>
      <c r="ABB8">
        <f>VLOOKUP(ZM8,'Tablas auxiliares'!$O$2:$P$28,2,FALSE)</f>
        <v>0</v>
      </c>
      <c r="ABC8">
        <f>VLOOKUP(ZN8,'Tablas auxiliares'!$O$2:$P$28,2,FALSE)</f>
        <v>7</v>
      </c>
      <c r="ABD8">
        <f>VLOOKUP(ZO8,'Tablas auxiliares'!$O$2:$P$28,2,FALSE)</f>
        <v>0</v>
      </c>
      <c r="ABE8">
        <f>VLOOKUP(ZP8,'Tablas auxiliares'!$O$2:$P$28,2,FALSE)</f>
        <v>0</v>
      </c>
      <c r="ABF8">
        <f>VLOOKUP(ZQ8,'Tablas auxiliares'!$O$2:$P$28,2,FALSE)</f>
        <v>4</v>
      </c>
      <c r="ABG8">
        <f>VLOOKUP(ZR8,'Tablas auxiliares'!$O$2:$P$28,2,FALSE)</f>
        <v>0</v>
      </c>
      <c r="ABH8">
        <f>VLOOKUP(ZS8,'Tablas auxiliares'!$O$2:$P$28,2,FALSE)</f>
        <v>4</v>
      </c>
      <c r="ABI8">
        <f>VLOOKUP(ZT8,'Tablas auxiliares'!$O$2:$P$28,2,FALSE)</f>
        <v>0</v>
      </c>
      <c r="ABJ8">
        <f>VLOOKUP(ZU8,'Tablas auxiliares'!$O$2:$P$28,2,FALSE)</f>
        <v>0</v>
      </c>
      <c r="ABK8">
        <f>VLOOKUP(ZV8,'Tablas auxiliares'!$O$2:$P$28,2,FALSE)</f>
        <v>2</v>
      </c>
      <c r="ABL8">
        <f>VLOOKUP(ZW8,'Tablas auxiliares'!$O$2:$P$28,2,FALSE)</f>
        <v>0</v>
      </c>
      <c r="ABM8">
        <f>VLOOKUP(ZX8,'Tablas auxiliares'!$O$2:$P$28,2,FALSE)</f>
        <v>0</v>
      </c>
      <c r="ABN8">
        <f>IF('Tablas auxiliares'!$C$5=1,SUM(ZY8:ABM8),SUMIF($IN$29:$KB$29,"=325",ZY8:ABM8))</f>
        <v>66</v>
      </c>
      <c r="ABP8">
        <f t="shared" si="10"/>
        <v>66.001999999999995</v>
      </c>
      <c r="ABQ8">
        <f t="shared" si="11"/>
        <v>47.002000000000002</v>
      </c>
      <c r="ABR8">
        <f t="shared" si="5"/>
        <v>157.00200000000001</v>
      </c>
      <c r="ABS8">
        <f>IF('Tablas auxiliares'!$C$3=1,'2019 FINAL'!ABP8,IF('Tablas auxiliares'!$C$3=2,'2019 FINAL'!ABQ8,'2019 FINAL'!ABR8))</f>
        <v>157.00200000000001</v>
      </c>
      <c r="ABT8" t="s">
        <v>16</v>
      </c>
      <c r="ABV8">
        <v>6</v>
      </c>
      <c r="ABW8">
        <f t="shared" si="12"/>
        <v>331.00069999999999</v>
      </c>
      <c r="ABX8" t="str">
        <f t="shared" si="13"/>
        <v>Noruega</v>
      </c>
    </row>
    <row r="9" spans="1:752" x14ac:dyDescent="0.25">
      <c r="A9" t="s">
        <v>25</v>
      </c>
      <c r="B9">
        <v>22</v>
      </c>
      <c r="C9">
        <v>15</v>
      </c>
      <c r="D9">
        <v>8</v>
      </c>
      <c r="E9">
        <v>16</v>
      </c>
      <c r="F9">
        <v>2</v>
      </c>
      <c r="G9">
        <v>10</v>
      </c>
      <c r="H9">
        <v>6</v>
      </c>
      <c r="J9">
        <v>13</v>
      </c>
      <c r="L9">
        <v>14</v>
      </c>
      <c r="M9">
        <v>12</v>
      </c>
      <c r="N9">
        <v>13</v>
      </c>
      <c r="O9">
        <v>23</v>
      </c>
      <c r="P9">
        <v>10</v>
      </c>
      <c r="Q9">
        <v>24</v>
      </c>
      <c r="R9">
        <v>9</v>
      </c>
      <c r="S9">
        <v>8</v>
      </c>
      <c r="T9">
        <v>1</v>
      </c>
      <c r="U9">
        <v>11</v>
      </c>
      <c r="V9">
        <v>18</v>
      </c>
      <c r="W9">
        <v>23</v>
      </c>
      <c r="X9">
        <v>15</v>
      </c>
      <c r="Y9">
        <v>12</v>
      </c>
      <c r="Z9">
        <v>21</v>
      </c>
      <c r="AA9">
        <v>21</v>
      </c>
      <c r="AB9">
        <v>15</v>
      </c>
      <c r="AC9">
        <v>6</v>
      </c>
      <c r="AD9">
        <v>22</v>
      </c>
      <c r="AE9">
        <v>24</v>
      </c>
      <c r="AF9">
        <v>6</v>
      </c>
      <c r="AG9">
        <v>7</v>
      </c>
      <c r="AH9">
        <v>20</v>
      </c>
      <c r="AI9">
        <v>12</v>
      </c>
      <c r="AJ9">
        <v>11</v>
      </c>
      <c r="AK9">
        <v>10</v>
      </c>
      <c r="AL9">
        <v>7</v>
      </c>
      <c r="AM9">
        <v>9</v>
      </c>
      <c r="AN9">
        <v>11</v>
      </c>
      <c r="AO9">
        <v>4</v>
      </c>
      <c r="AP9">
        <v>15</v>
      </c>
      <c r="AQ9">
        <v>3</v>
      </c>
      <c r="AR9">
        <v>11</v>
      </c>
      <c r="AS9">
        <v>21</v>
      </c>
      <c r="AT9">
        <v>23</v>
      </c>
      <c r="AU9">
        <v>20</v>
      </c>
      <c r="AV9">
        <v>12</v>
      </c>
      <c r="AW9">
        <v>6</v>
      </c>
      <c r="AY9">
        <v>5</v>
      </c>
      <c r="BA9">
        <v>13</v>
      </c>
      <c r="BB9">
        <v>19</v>
      </c>
      <c r="BC9">
        <v>12</v>
      </c>
      <c r="BD9">
        <v>10</v>
      </c>
      <c r="BE9">
        <v>20</v>
      </c>
      <c r="BF9">
        <v>23</v>
      </c>
      <c r="BG9">
        <v>9</v>
      </c>
      <c r="BH9">
        <v>4</v>
      </c>
      <c r="BI9">
        <v>1</v>
      </c>
      <c r="BJ9">
        <v>23</v>
      </c>
      <c r="BK9">
        <v>17</v>
      </c>
      <c r="BL9">
        <v>17</v>
      </c>
      <c r="BM9">
        <v>14</v>
      </c>
      <c r="BN9">
        <v>19</v>
      </c>
      <c r="BO9">
        <v>8</v>
      </c>
      <c r="BP9">
        <v>26</v>
      </c>
      <c r="BQ9">
        <v>10</v>
      </c>
      <c r="BR9">
        <v>3</v>
      </c>
      <c r="BS9">
        <v>13</v>
      </c>
      <c r="BT9">
        <v>4</v>
      </c>
      <c r="BU9">
        <v>12</v>
      </c>
      <c r="BV9">
        <v>7</v>
      </c>
      <c r="BW9">
        <v>17</v>
      </c>
      <c r="BX9">
        <v>25</v>
      </c>
      <c r="BY9">
        <v>17</v>
      </c>
      <c r="BZ9">
        <v>9</v>
      </c>
      <c r="CA9">
        <v>1</v>
      </c>
      <c r="CB9">
        <v>7</v>
      </c>
      <c r="CC9">
        <v>13</v>
      </c>
      <c r="CD9">
        <v>10</v>
      </c>
      <c r="CE9">
        <v>10</v>
      </c>
      <c r="CF9">
        <v>3</v>
      </c>
      <c r="CG9">
        <v>14</v>
      </c>
      <c r="CH9">
        <v>14</v>
      </c>
      <c r="CI9">
        <v>20</v>
      </c>
      <c r="CJ9">
        <v>24</v>
      </c>
      <c r="CK9">
        <v>7</v>
      </c>
      <c r="CL9">
        <v>13</v>
      </c>
      <c r="CN9">
        <v>18</v>
      </c>
      <c r="CP9">
        <v>13</v>
      </c>
      <c r="CQ9">
        <v>17</v>
      </c>
      <c r="CR9">
        <v>14</v>
      </c>
      <c r="CS9">
        <v>1</v>
      </c>
      <c r="CT9">
        <v>7</v>
      </c>
      <c r="CU9">
        <v>22</v>
      </c>
      <c r="CV9">
        <v>4</v>
      </c>
      <c r="CW9">
        <v>4</v>
      </c>
      <c r="CX9">
        <v>2</v>
      </c>
      <c r="CY9">
        <v>16</v>
      </c>
      <c r="CZ9">
        <v>13</v>
      </c>
      <c r="DA9">
        <v>9</v>
      </c>
      <c r="DB9">
        <v>8</v>
      </c>
      <c r="DC9">
        <v>15</v>
      </c>
      <c r="DD9">
        <v>22</v>
      </c>
      <c r="DE9">
        <v>13</v>
      </c>
      <c r="DF9">
        <v>7</v>
      </c>
      <c r="DG9">
        <v>4</v>
      </c>
      <c r="DH9">
        <v>11</v>
      </c>
      <c r="DI9">
        <v>6</v>
      </c>
      <c r="DJ9">
        <v>14</v>
      </c>
      <c r="DK9">
        <v>20</v>
      </c>
      <c r="DL9">
        <v>12</v>
      </c>
      <c r="DM9">
        <v>22</v>
      </c>
      <c r="DN9">
        <v>23</v>
      </c>
      <c r="DO9">
        <v>17</v>
      </c>
      <c r="DP9">
        <v>4</v>
      </c>
      <c r="DQ9">
        <v>5</v>
      </c>
      <c r="DR9">
        <v>9</v>
      </c>
      <c r="DS9">
        <v>10</v>
      </c>
      <c r="DT9">
        <v>16</v>
      </c>
      <c r="DU9">
        <v>3</v>
      </c>
      <c r="DV9">
        <v>22</v>
      </c>
      <c r="DW9">
        <v>24</v>
      </c>
      <c r="DX9">
        <v>14</v>
      </c>
      <c r="DY9">
        <v>21</v>
      </c>
      <c r="DZ9">
        <v>10</v>
      </c>
      <c r="EA9">
        <v>16</v>
      </c>
      <c r="EC9">
        <v>15</v>
      </c>
      <c r="EE9">
        <v>23</v>
      </c>
      <c r="EF9">
        <v>23</v>
      </c>
      <c r="EG9">
        <v>11</v>
      </c>
      <c r="EH9">
        <v>13</v>
      </c>
      <c r="EI9">
        <v>10</v>
      </c>
      <c r="EJ9">
        <v>25</v>
      </c>
      <c r="EK9">
        <v>17</v>
      </c>
      <c r="EL9">
        <v>14</v>
      </c>
      <c r="EM9">
        <v>2</v>
      </c>
      <c r="EN9">
        <v>20</v>
      </c>
      <c r="EO9">
        <v>9</v>
      </c>
      <c r="EP9">
        <v>19</v>
      </c>
      <c r="EQ9">
        <v>12</v>
      </c>
      <c r="ER9">
        <v>16</v>
      </c>
      <c r="ES9">
        <v>16</v>
      </c>
      <c r="ET9">
        <v>22</v>
      </c>
      <c r="EU9">
        <v>11</v>
      </c>
      <c r="EV9">
        <v>7</v>
      </c>
      <c r="EW9">
        <v>15</v>
      </c>
      <c r="EX9">
        <v>18</v>
      </c>
      <c r="EY9">
        <v>20</v>
      </c>
      <c r="EZ9">
        <v>17</v>
      </c>
      <c r="FA9">
        <v>14</v>
      </c>
      <c r="FB9">
        <v>8</v>
      </c>
      <c r="FC9">
        <v>17</v>
      </c>
      <c r="FD9">
        <v>19</v>
      </c>
      <c r="FE9">
        <v>7</v>
      </c>
      <c r="FF9">
        <v>8</v>
      </c>
      <c r="FG9">
        <v>12</v>
      </c>
      <c r="FH9">
        <v>1</v>
      </c>
      <c r="FI9">
        <v>20</v>
      </c>
      <c r="FJ9">
        <v>10</v>
      </c>
      <c r="FK9">
        <v>16</v>
      </c>
      <c r="FL9">
        <v>6</v>
      </c>
      <c r="FM9">
        <v>11</v>
      </c>
      <c r="FN9">
        <v>16</v>
      </c>
      <c r="FO9">
        <v>3</v>
      </c>
      <c r="FP9">
        <v>8</v>
      </c>
      <c r="FR9">
        <v>9</v>
      </c>
      <c r="FT9">
        <v>15</v>
      </c>
      <c r="FU9">
        <v>22</v>
      </c>
      <c r="FV9">
        <v>12</v>
      </c>
      <c r="FW9">
        <v>5</v>
      </c>
      <c r="FX9">
        <v>13</v>
      </c>
      <c r="FY9">
        <v>18</v>
      </c>
      <c r="FZ9">
        <v>17</v>
      </c>
      <c r="GA9">
        <v>6</v>
      </c>
      <c r="GB9">
        <v>1</v>
      </c>
      <c r="GC9">
        <v>19</v>
      </c>
      <c r="GD9">
        <v>20</v>
      </c>
      <c r="GE9">
        <v>12</v>
      </c>
      <c r="GF9">
        <v>11</v>
      </c>
      <c r="GG9">
        <v>20</v>
      </c>
      <c r="GH9">
        <v>11</v>
      </c>
      <c r="GI9">
        <v>23</v>
      </c>
      <c r="GJ9">
        <v>19</v>
      </c>
      <c r="GK9">
        <v>5</v>
      </c>
      <c r="GL9">
        <v>9</v>
      </c>
      <c r="GM9">
        <v>4</v>
      </c>
      <c r="GN9">
        <v>5</v>
      </c>
      <c r="GO9">
        <v>5</v>
      </c>
      <c r="GP9">
        <v>25</v>
      </c>
      <c r="GQ9">
        <v>14</v>
      </c>
      <c r="GR9">
        <v>19</v>
      </c>
      <c r="GS9">
        <v>8</v>
      </c>
      <c r="GT9">
        <v>4</v>
      </c>
      <c r="GU9">
        <v>13</v>
      </c>
      <c r="GV9">
        <v>9</v>
      </c>
      <c r="GW9">
        <v>15</v>
      </c>
      <c r="GX9">
        <v>23</v>
      </c>
      <c r="GY9">
        <f>IF('Tablas auxiliares'!$C$7=1,AVERAGE('2019 FINAL'!B9,'2019 FINAL'!AQ9,'2019 FINAL'!CF9,'2019 FINAL'!DU9,'2019 FINAL'!FJ9)+B9/10000,(-1)*(SUM(VLOOKUP(B9,'Tablas auxiliares'!$BG$1:$BH$28,2,FALSE),VLOOKUP(AQ9,'Tablas auxiliares'!$BG$1:$BH$28,2,FALSE),VLOOKUP(CF9,'Tablas auxiliares'!$BG$1:$BH$28,2,FALSE),VLOOKUP(DU9,'Tablas auxiliares'!$BG$1:$BH$28,2,FALSE),VLOOKUP(FJ9,'Tablas auxiliares'!$BG$1:$BH$28,2,FALSE))-B9/100000000))</f>
        <v>-27.011396592488104</v>
      </c>
      <c r="GZ9">
        <f>IF('Tablas auxiliares'!$C$7=1,AVERAGE('2019 FINAL'!C9,'2019 FINAL'!AR9,'2019 FINAL'!CG9,'2019 FINAL'!DV9,'2019 FINAL'!FK9)+C9/10000,(-1)*(SUM(VLOOKUP(C9,'Tablas auxiliares'!$BG$1:$BH$28,2,FALSE),VLOOKUP(AR9,'Tablas auxiliares'!$BG$1:$BH$28,2,FALSE),VLOOKUP(CG9,'Tablas auxiliares'!$BG$1:$BH$28,2,FALSE),VLOOKUP(DV9,'Tablas auxiliares'!$BG$1:$BH$28,2,FALSE),VLOOKUP(FK9,'Tablas auxiliares'!$BG$1:$BH$28,2,FALSE))-C9/100000000))</f>
        <v>-4.5653486695621535</v>
      </c>
      <c r="HA9">
        <f>IF('Tablas auxiliares'!$C$7=1,AVERAGE('2019 FINAL'!D9,'2019 FINAL'!AS9,'2019 FINAL'!CH9,'2019 FINAL'!DW9,'2019 FINAL'!FL9)+D9/10000,(-1)*(SUM(VLOOKUP(D9,'Tablas auxiliares'!$BG$1:$BH$28,2,FALSE),VLOOKUP(AS9,'Tablas auxiliares'!$BG$1:$BH$28,2,FALSE),VLOOKUP(CH9,'Tablas auxiliares'!$BG$1:$BH$28,2,FALSE),VLOOKUP(DW9,'Tablas auxiliares'!$BG$1:$BH$28,2,FALSE),VLOOKUP(FL9,'Tablas auxiliares'!$BG$1:$BH$28,2,FALSE))-D9/100000000))</f>
        <v>-9.2499017941607313</v>
      </c>
      <c r="HB9">
        <f>IF('Tablas auxiliares'!$C$7=1,AVERAGE('2019 FINAL'!E9,'2019 FINAL'!AT9,'2019 FINAL'!CI9,'2019 FINAL'!DX9,'2019 FINAL'!FM9)+E9/10000,(-1)*(SUM(VLOOKUP(E9,'Tablas auxiliares'!$BG$1:$BH$28,2,FALSE),VLOOKUP(AT9,'Tablas auxiliares'!$BG$1:$BH$28,2,FALSE),VLOOKUP(CI9,'Tablas auxiliares'!$BG$1:$BH$28,2,FALSE),VLOOKUP(DX9,'Tablas auxiliares'!$BG$1:$BH$28,2,FALSE),VLOOKUP(FM9,'Tablas auxiliares'!$BG$1:$BH$28,2,FALSE))-E9/100000000))</f>
        <v>-4.0121776823853699</v>
      </c>
      <c r="HC9">
        <f>IF('Tablas auxiliares'!$C$7=1,AVERAGE('2019 FINAL'!F9,'2019 FINAL'!AU9,'2019 FINAL'!CJ9,'2019 FINAL'!DY9,'2019 FINAL'!FN9)+F9/10000,(-1)*(SUM(VLOOKUP(F9,'Tablas auxiliares'!$BG$1:$BH$28,2,FALSE),VLOOKUP(AU9,'Tablas auxiliares'!$BG$1:$BH$28,2,FALSE),VLOOKUP(CJ9,'Tablas auxiliares'!$BG$1:$BH$28,2,FALSE),VLOOKUP(DY9,'Tablas auxiliares'!$BG$1:$BH$28,2,FALSE),VLOOKUP(FN9,'Tablas auxiliares'!$BG$1:$BH$28,2,FALSE))-F9/100000000))</f>
        <v>-11.362527749304666</v>
      </c>
      <c r="HD9">
        <f>IF('Tablas auxiliares'!$C$7=1,AVERAGE('2019 FINAL'!G9,'2019 FINAL'!AV9,'2019 FINAL'!CK9,'2019 FINAL'!DZ9,'2019 FINAL'!FO9)+G9/10000,(-1)*(SUM(VLOOKUP(G9,'Tablas auxiliares'!$BG$1:$BH$28,2,FALSE),VLOOKUP(AV9,'Tablas auxiliares'!$BG$1:$BH$28,2,FALSE),VLOOKUP(CK9,'Tablas auxiliares'!$BG$1:$BH$28,2,FALSE),VLOOKUP(DZ9,'Tablas auxiliares'!$BG$1:$BH$28,2,FALSE),VLOOKUP(FO9,'Tablas auxiliares'!$BG$1:$BH$28,2,FALSE))-G9/100000000))</f>
        <v>-17.869189724964304</v>
      </c>
      <c r="HE9">
        <f>IF('Tablas auxiliares'!$C$7=1,AVERAGE('2019 FINAL'!H9,'2019 FINAL'!AW9,'2019 FINAL'!CL9,'2019 FINAL'!EA9,'2019 FINAL'!FP9)+H9/10000,(-1)*(SUM(VLOOKUP(H9,'Tablas auxiliares'!$BG$1:$BH$28,2,FALSE),VLOOKUP(AW9,'Tablas auxiliares'!$BG$1:$BH$28,2,FALSE),VLOOKUP(CL9,'Tablas auxiliares'!$BG$1:$BH$28,2,FALSE),VLOOKUP(EA9,'Tablas auxiliares'!$BG$1:$BH$28,2,FALSE),VLOOKUP(FP9,'Tablas auxiliares'!$BG$1:$BH$28,2,FALSE))-H9/100000000))</f>
        <v>-14.377053969590429</v>
      </c>
      <c r="HF9" t="e">
        <f>IF('Tablas auxiliares'!$C$7=1,AVERAGE('2019 FINAL'!I9,'2019 FINAL'!AX9,'2019 FINAL'!CM9,'2019 FINAL'!EB9,'2019 FINAL'!FQ9)+I9/10000,(-1)*(SUM(VLOOKUP(I9,'Tablas auxiliares'!$BG$1:$BH$28,2,FALSE),VLOOKUP(AX9,'Tablas auxiliares'!$BG$1:$BH$28,2,FALSE),VLOOKUP(CM9,'Tablas auxiliares'!$BG$1:$BH$28,2,FALSE),VLOOKUP(EB9,'Tablas auxiliares'!$BG$1:$BH$28,2,FALSE),VLOOKUP(FQ9,'Tablas auxiliares'!$BG$1:$BH$28,2,FALSE))-I9/100000000))</f>
        <v>#N/A</v>
      </c>
      <c r="HG9">
        <f>IF('Tablas auxiliares'!$C$7=1,AVERAGE('2019 FINAL'!J9,'2019 FINAL'!AY9,'2019 FINAL'!CN9,'2019 FINAL'!EC9,'2019 FINAL'!FR9)+J9/10000,(-1)*(SUM(VLOOKUP(J9,'Tablas auxiliares'!$BG$1:$BH$28,2,FALSE),VLOOKUP(AY9,'Tablas auxiliares'!$BG$1:$BH$28,2,FALSE),VLOOKUP(CN9,'Tablas auxiliares'!$BG$1:$BH$28,2,FALSE),VLOOKUP(EC9,'Tablas auxiliares'!$BG$1:$BH$28,2,FALSE),VLOOKUP(FR9,'Tablas auxiliares'!$BG$1:$BH$28,2,FALSE))-J9/100000000))</f>
        <v>-10.778018764528586</v>
      </c>
      <c r="HI9">
        <f>IF('Tablas auxiliares'!$C$7=1,AVERAGE('2019 FINAL'!L9,'2019 FINAL'!BA9,'2019 FINAL'!CP9,'2019 FINAL'!EE9,'2019 FINAL'!FT9)+L9/10000,(-1)*(SUM(VLOOKUP(L9,'Tablas auxiliares'!$BG$1:$BH$28,2,FALSE),VLOOKUP(BA9,'Tablas auxiliares'!$BG$1:$BH$28,2,FALSE),VLOOKUP(CP9,'Tablas auxiliares'!$BG$1:$BH$28,2,FALSE),VLOOKUP(EE9,'Tablas auxiliares'!$BG$1:$BH$28,2,FALSE),VLOOKUP(FT9,'Tablas auxiliares'!$BG$1:$BH$28,2,FALSE))-L9/100000000))</f>
        <v>-4.4927998809282448</v>
      </c>
      <c r="HJ9">
        <f>IF('Tablas auxiliares'!$C$7=1,AVERAGE('2019 FINAL'!M9,'2019 FINAL'!BB9,'2019 FINAL'!CQ9,'2019 FINAL'!EF9,'2019 FINAL'!FU9)+M9/10000,(-1)*(SUM(VLOOKUP(M9,'Tablas auxiliares'!$BG$1:$BH$28,2,FALSE),VLOOKUP(BB9,'Tablas auxiliares'!$BG$1:$BH$28,2,FALSE),VLOOKUP(CQ9,'Tablas auxiliares'!$BG$1:$BH$28,2,FALSE),VLOOKUP(EF9,'Tablas auxiliares'!$BG$1:$BH$28,2,FALSE),VLOOKUP(FU9,'Tablas auxiliares'!$BG$1:$BH$28,2,FALSE))-M9/100000000))</f>
        <v>-2.8563920632466133</v>
      </c>
      <c r="HK9">
        <f>IF('Tablas auxiliares'!$C$7=1,AVERAGE('2019 FINAL'!N9,'2019 FINAL'!BC9,'2019 FINAL'!CR9,'2019 FINAL'!EG9,'2019 FINAL'!FV9)+N9/10000,(-1)*(SUM(VLOOKUP(N9,'Tablas auxiliares'!$BG$1:$BH$28,2,FALSE),VLOOKUP(BC9,'Tablas auxiliares'!$BG$1:$BH$28,2,FALSE),VLOOKUP(CR9,'Tablas auxiliares'!$BG$1:$BH$28,2,FALSE),VLOOKUP(EG9,'Tablas auxiliares'!$BG$1:$BH$28,2,FALSE),VLOOKUP(FV9,'Tablas auxiliares'!$BG$1:$BH$28,2,FALSE))-N9/100000000))</f>
        <v>-7.005743348895761</v>
      </c>
      <c r="HL9">
        <f>IF('Tablas auxiliares'!$C$7=1,AVERAGE('2019 FINAL'!O9,'2019 FINAL'!BD9,'2019 FINAL'!CS9,'2019 FINAL'!EH9,'2019 FINAL'!FW9)+O9/10000,(-1)*(SUM(VLOOKUP(O9,'Tablas auxiliares'!$BG$1:$BH$28,2,FALSE),VLOOKUP(BD9,'Tablas auxiliares'!$BG$1:$BH$28,2,FALSE),VLOOKUP(CS9,'Tablas auxiliares'!$BG$1:$BH$28,2,FALSE),VLOOKUP(EH9,'Tablas auxiliares'!$BG$1:$BH$28,2,FALSE),VLOOKUP(FW9,'Tablas auxiliares'!$BG$1:$BH$28,2,FALSE))-O9/100000000))</f>
        <v>-21.193378976911532</v>
      </c>
      <c r="HM9">
        <f>IF('Tablas auxiliares'!$C$7=1,AVERAGE('2019 FINAL'!P9,'2019 FINAL'!BE9,'2019 FINAL'!CT9,'2019 FINAL'!EI9,'2019 FINAL'!FX9)+P9/10000,(-1)*(SUM(VLOOKUP(P9,'Tablas auxiliares'!$BG$1:$BH$28,2,FALSE),VLOOKUP(BE9,'Tablas auxiliares'!$BG$1:$BH$28,2,FALSE),VLOOKUP(CT9,'Tablas auxiliares'!$BG$1:$BH$28,2,FALSE),VLOOKUP(EI9,'Tablas auxiliares'!$BG$1:$BH$28,2,FALSE),VLOOKUP(FX9,'Tablas auxiliares'!$BG$1:$BH$28,2,FALSE))-P9/100000000))</f>
        <v>-9.7306398275892327</v>
      </c>
      <c r="HN9">
        <f>IF('Tablas auxiliares'!$C$7=1,AVERAGE('2019 FINAL'!Q9,'2019 FINAL'!BF9,'2019 FINAL'!CU9,'2019 FINAL'!EJ9,'2019 FINAL'!FY9)+Q9/10000,(-1)*(SUM(VLOOKUP(Q9,'Tablas auxiliares'!$BG$1:$BH$28,2,FALSE),VLOOKUP(BF9,'Tablas auxiliares'!$BG$1:$BH$28,2,FALSE),VLOOKUP(CU9,'Tablas auxiliares'!$BG$1:$BH$28,2,FALSE),VLOOKUP(EJ9,'Tablas auxiliares'!$BG$1:$BH$28,2,FALSE),VLOOKUP(FY9,'Tablas auxiliares'!$BG$1:$BH$28,2,FALSE))-Q9/100000000))</f>
        <v>-1.1576279998365069</v>
      </c>
      <c r="HO9">
        <f>IF('Tablas auxiliares'!$C$7=1,AVERAGE('2019 FINAL'!R9,'2019 FINAL'!BG9,'2019 FINAL'!CV9,'2019 FINAL'!EK9,'2019 FINAL'!FZ9)+R9/10000,(-1)*(SUM(VLOOKUP(R9,'Tablas auxiliares'!$BG$1:$BH$28,2,FALSE),VLOOKUP(BG9,'Tablas auxiliares'!$BG$1:$BH$28,2,FALSE),VLOOKUP(CV9,'Tablas auxiliares'!$BG$1:$BH$28,2,FALSE),VLOOKUP(EK9,'Tablas auxiliares'!$BG$1:$BH$28,2,FALSE),VLOOKUP(FZ9,'Tablas auxiliares'!$BG$1:$BH$28,2,FALSE))-R9/100000000))</f>
        <v>-13.183427809108359</v>
      </c>
      <c r="HP9">
        <f>IF('Tablas auxiliares'!$C$7=1,AVERAGE('2019 FINAL'!S9,'2019 FINAL'!BH9,'2019 FINAL'!CW9,'2019 FINAL'!EL9,'2019 FINAL'!GA9)+S9/10000,(-1)*(SUM(VLOOKUP(S9,'Tablas auxiliares'!$BG$1:$BH$28,2,FALSE),VLOOKUP(BH9,'Tablas auxiliares'!$BG$1:$BH$28,2,FALSE),VLOOKUP(CW9,'Tablas auxiliares'!$BG$1:$BH$28,2,FALSE),VLOOKUP(EL9,'Tablas auxiliares'!$BG$1:$BH$28,2,FALSE),VLOOKUP(GA9,'Tablas auxiliares'!$BG$1:$BH$28,2,FALSE))-S9/100000000))</f>
        <v>-22.402248173859569</v>
      </c>
      <c r="HQ9">
        <f>IF('Tablas auxiliares'!$C$7=1,AVERAGE('2019 FINAL'!T9,'2019 FINAL'!BI9,'2019 FINAL'!CX9,'2019 FINAL'!EM9,'2019 FINAL'!GB9)+T9/10000,(-1)*(SUM(VLOOKUP(T9,'Tablas auxiliares'!$BG$1:$BH$28,2,FALSE),VLOOKUP(BI9,'Tablas auxiliares'!$BG$1:$BH$28,2,FALSE),VLOOKUP(CX9,'Tablas auxiliares'!$BG$1:$BH$28,2,FALSE),VLOOKUP(EM9,'Tablas auxiliares'!$BG$1:$BH$28,2,FALSE),VLOOKUP(GB9,'Tablas auxiliares'!$BG$1:$BH$28,2,FALSE))-T9/100000000))</f>
        <v>-55.847019204640695</v>
      </c>
      <c r="HR9">
        <f>IF('Tablas auxiliares'!$C$7=1,AVERAGE('2019 FINAL'!U9,'2019 FINAL'!BJ9,'2019 FINAL'!CY9,'2019 FINAL'!EN9,'2019 FINAL'!GC9)+U9/10000,(-1)*(SUM(VLOOKUP(U9,'Tablas auxiliares'!$BG$1:$BH$28,2,FALSE),VLOOKUP(BJ9,'Tablas auxiliares'!$BG$1:$BH$28,2,FALSE),VLOOKUP(CY9,'Tablas auxiliares'!$BG$1:$BH$28,2,FALSE),VLOOKUP(EN9,'Tablas auxiliares'!$BG$1:$BH$28,2,FALSE),VLOOKUP(GC9,'Tablas auxiliares'!$BG$1:$BH$28,2,FALSE))-U9/100000000))</f>
        <v>-3.3897086436348314</v>
      </c>
      <c r="HS9">
        <f>IF('Tablas auxiliares'!$C$7=1,AVERAGE('2019 FINAL'!V9,'2019 FINAL'!BK9,'2019 FINAL'!CZ9,'2019 FINAL'!EO9,'2019 FINAL'!GD9)+V9/10000,(-1)*(SUM(VLOOKUP(V9,'Tablas auxiliares'!$BG$1:$BH$28,2,FALSE),VLOOKUP(BK9,'Tablas auxiliares'!$BG$1:$BH$28,2,FALSE),VLOOKUP(CZ9,'Tablas auxiliares'!$BG$1:$BH$28,2,FALSE),VLOOKUP(EO9,'Tablas auxiliares'!$BG$1:$BH$28,2,FALSE),VLOOKUP(GD9,'Tablas auxiliares'!$BG$1:$BH$28,2,FALSE))-V9/100000000))</f>
        <v>-5.2252837658003957</v>
      </c>
      <c r="HT9">
        <f>IF('Tablas auxiliares'!$C$7=1,AVERAGE('2019 FINAL'!W9,'2019 FINAL'!BL9,'2019 FINAL'!DA9,'2019 FINAL'!EP9,'2019 FINAL'!GE9)+W9/10000,(-1)*(SUM(VLOOKUP(W9,'Tablas auxiliares'!$BG$1:$BH$28,2,FALSE),VLOOKUP(BL9,'Tablas auxiliares'!$BG$1:$BH$28,2,FALSE),VLOOKUP(DA9,'Tablas auxiliares'!$BG$1:$BH$28,2,FALSE),VLOOKUP(EP9,'Tablas auxiliares'!$BG$1:$BH$28,2,FALSE),VLOOKUP(GE9,'Tablas auxiliares'!$BG$1:$BH$28,2,FALSE))-W9/100000000))</f>
        <v>-5.2589380272353585</v>
      </c>
      <c r="HU9">
        <f>IF('Tablas auxiliares'!$C$7=1,AVERAGE('2019 FINAL'!X9,'2019 FINAL'!BM9,'2019 FINAL'!DB9,'2019 FINAL'!EQ9,'2019 FINAL'!GF9)+X9/10000,(-1)*(SUM(VLOOKUP(X9,'Tablas auxiliares'!$BG$1:$BH$28,2,FALSE),VLOOKUP(BM9,'Tablas auxiliares'!$BG$1:$BH$28,2,FALSE),VLOOKUP(DB9,'Tablas auxiliares'!$BG$1:$BH$28,2,FALSE),VLOOKUP(EQ9,'Tablas auxiliares'!$BG$1:$BH$28,2,FALSE),VLOOKUP(GF9,'Tablas auxiliares'!$BG$1:$BH$28,2,FALSE))-X9/100000000))</f>
        <v>-8.3071930150336062</v>
      </c>
      <c r="HV9">
        <f>IF('Tablas auxiliares'!$C$7=1,AVERAGE('2019 FINAL'!Y9,'2019 FINAL'!BN9,'2019 FINAL'!DC9,'2019 FINAL'!ER9,'2019 FINAL'!GG9)+Y9/10000,(-1)*(SUM(VLOOKUP(Y9,'Tablas auxiliares'!$BG$1:$BH$28,2,FALSE),VLOOKUP(BN9,'Tablas auxiliares'!$BG$1:$BH$28,2,FALSE),VLOOKUP(DC9,'Tablas auxiliares'!$BG$1:$BH$28,2,FALSE),VLOOKUP(ER9,'Tablas auxiliares'!$BG$1:$BH$28,2,FALSE),VLOOKUP(GG9,'Tablas auxiliares'!$BG$1:$BH$28,2,FALSE))-Y9/100000000))</f>
        <v>-3.7349274029078261</v>
      </c>
      <c r="HW9">
        <f>IF('Tablas auxiliares'!$C$7=1,AVERAGE('2019 FINAL'!Z9,'2019 FINAL'!BO9,'2019 FINAL'!DD9,'2019 FINAL'!ES9,'2019 FINAL'!GH9)+Z9/10000,(-1)*(SUM(VLOOKUP(Z9,'Tablas auxiliares'!$BG$1:$BH$28,2,FALSE),VLOOKUP(BO9,'Tablas auxiliares'!$BG$1:$BH$28,2,FALSE),VLOOKUP(DD9,'Tablas auxiliares'!$BG$1:$BH$28,2,FALSE),VLOOKUP(ES9,'Tablas auxiliares'!$BG$1:$BH$28,2,FALSE),VLOOKUP(GH9,'Tablas auxiliares'!$BG$1:$BH$28,2,FALSE))-Z9/100000000))</f>
        <v>-6.1531280384793892</v>
      </c>
      <c r="HX9">
        <f>IF('Tablas auxiliares'!$C$7=1,AVERAGE('2019 FINAL'!AA9,'2019 FINAL'!BP9,'2019 FINAL'!DE9,'2019 FINAL'!ET9,'2019 FINAL'!GI9)+AA9/10000,(-1)*(SUM(VLOOKUP(AA9,'Tablas auxiliares'!$BG$1:$BH$28,2,FALSE),VLOOKUP(BP9,'Tablas auxiliares'!$BG$1:$BH$28,2,FALSE),VLOOKUP(DE9,'Tablas auxiliares'!$BG$1:$BH$28,2,FALSE),VLOOKUP(ET9,'Tablas auxiliares'!$BG$1:$BH$28,2,FALSE),VLOOKUP(GI9,'Tablas auxiliares'!$BG$1:$BH$28,2,FALSE))-AA9/100000000))</f>
        <v>-2.0052585355364214</v>
      </c>
      <c r="HY9">
        <f>IF('Tablas auxiliares'!$C$7=1,AVERAGE('2019 FINAL'!AB9,'2019 FINAL'!BQ9,'2019 FINAL'!DF9,'2019 FINAL'!EU9,'2019 FINAL'!GJ9)+AB9/10000,(-1)*(SUM(VLOOKUP(AB9,'Tablas auxiliares'!$BG$1:$BH$28,2,FALSE),VLOOKUP(BQ9,'Tablas auxiliares'!$BG$1:$BH$28,2,FALSE),VLOOKUP(DF9,'Tablas auxiliares'!$BG$1:$BH$28,2,FALSE),VLOOKUP(EU9,'Tablas auxiliares'!$BG$1:$BH$28,2,FALSE),VLOOKUP(GJ9,'Tablas auxiliares'!$BG$1:$BH$28,2,FALSE))-AB9/100000000))</f>
        <v>-9.0349689340768347</v>
      </c>
      <c r="HZ9">
        <f>IF('Tablas auxiliares'!$C$7=1,AVERAGE('2019 FINAL'!AC9,'2019 FINAL'!BR9,'2019 FINAL'!DG9,'2019 FINAL'!EV9,'2019 FINAL'!GK9)+AC9/10000,(-1)*(SUM(VLOOKUP(AC9,'Tablas auxiliares'!$BG$1:$BH$28,2,FALSE),VLOOKUP(BR9,'Tablas auxiliares'!$BG$1:$BH$28,2,FALSE),VLOOKUP(DG9,'Tablas auxiliares'!$BG$1:$BH$28,2,FALSE),VLOOKUP(EV9,'Tablas auxiliares'!$BG$1:$BH$28,2,FALSE),VLOOKUP(GK9,'Tablas auxiliares'!$BG$1:$BH$28,2,FALSE))-AC9/100000000))</f>
        <v>-29.083359782311287</v>
      </c>
      <c r="IA9">
        <f>IF('Tablas auxiliares'!$C$7=1,AVERAGE('2019 FINAL'!AD9,'2019 FINAL'!BS9,'2019 FINAL'!DH9,'2019 FINAL'!EW9,'2019 FINAL'!GL9)+AD9/10000,(-1)*(SUM(VLOOKUP(AD9,'Tablas auxiliares'!$BG$1:$BH$28,2,FALSE),VLOOKUP(BS9,'Tablas auxiliares'!$BG$1:$BH$28,2,FALSE),VLOOKUP(DH9,'Tablas auxiliares'!$BG$1:$BH$28,2,FALSE),VLOOKUP(EW9,'Tablas auxiliares'!$BG$1:$BH$28,2,FALSE),VLOOKUP(GL9,'Tablas auxiliares'!$BG$1:$BH$28,2,FALSE))-AD9/100000000))</f>
        <v>-6.7081515650583414</v>
      </c>
      <c r="IB9">
        <f>IF('Tablas auxiliares'!$C$7=1,AVERAGE('2019 FINAL'!AE9,'2019 FINAL'!BT9,'2019 FINAL'!DI9,'2019 FINAL'!EX9,'2019 FINAL'!GM9)+AE9/10000,(-1)*(SUM(VLOOKUP(AE9,'Tablas auxiliares'!$BG$1:$BH$28,2,FALSE),VLOOKUP(BT9,'Tablas auxiliares'!$BG$1:$BH$28,2,FALSE),VLOOKUP(DI9,'Tablas auxiliares'!$BG$1:$BH$28,2,FALSE),VLOOKUP(EX9,'Tablas auxiliares'!$BG$1:$BH$28,2,FALSE),VLOOKUP(GM9,'Tablas auxiliares'!$BG$1:$BH$28,2,FALSE))-AE9/100000000))</f>
        <v>-18.840007442519756</v>
      </c>
      <c r="IC9">
        <f>IF('Tablas auxiliares'!$C$7=1,AVERAGE('2019 FINAL'!AF9,'2019 FINAL'!BU9,'2019 FINAL'!DJ9,'2019 FINAL'!EY9,'2019 FINAL'!GN9)+AF9/10000,(-1)*(SUM(VLOOKUP(AF9,'Tablas auxiliares'!$BG$1:$BH$28,2,FALSE),VLOOKUP(BU9,'Tablas auxiliares'!$BG$1:$BH$28,2,FALSE),VLOOKUP(DJ9,'Tablas auxiliares'!$BG$1:$BH$28,2,FALSE),VLOOKUP(EY9,'Tablas auxiliares'!$BG$1:$BH$28,2,FALSE),VLOOKUP(GN9,'Tablas auxiliares'!$BG$1:$BH$28,2,FALSE))-AF9/100000000))</f>
        <v>-13.076775445797365</v>
      </c>
      <c r="ID9">
        <f>IF('Tablas auxiliares'!$C$7=1,AVERAGE('2019 FINAL'!AG9,'2019 FINAL'!BV9,'2019 FINAL'!DK9,'2019 FINAL'!EZ9,'2019 FINAL'!GO9)+AG9/10000,(-1)*(SUM(VLOOKUP(AG9,'Tablas auxiliares'!$BG$1:$BH$28,2,FALSE),VLOOKUP(BV9,'Tablas auxiliares'!$BG$1:$BH$28,2,FALSE),VLOOKUP(DK9,'Tablas auxiliares'!$BG$1:$BH$28,2,FALSE),VLOOKUP(EZ9,'Tablas auxiliares'!$BG$1:$BH$28,2,FALSE),VLOOKUP(GO9,'Tablas auxiliares'!$BG$1:$BH$28,2,FALSE))-AG9/100000000))</f>
        <v>-14.186294414036789</v>
      </c>
      <c r="IE9">
        <f>IF('Tablas auxiliares'!$C$7=1,AVERAGE('2019 FINAL'!AH9,'2019 FINAL'!BW9,'2019 FINAL'!DL9,'2019 FINAL'!FA9,'2019 FINAL'!GP9)+AH9/10000,(-1)*(SUM(VLOOKUP(AH9,'Tablas auxiliares'!$BG$1:$BH$28,2,FALSE),VLOOKUP(BW9,'Tablas auxiliares'!$BG$1:$BH$28,2,FALSE),VLOOKUP(DL9,'Tablas auxiliares'!$BG$1:$BH$28,2,FALSE),VLOOKUP(FA9,'Tablas auxiliares'!$BG$1:$BH$28,2,FALSE),VLOOKUP(GP9,'Tablas auxiliares'!$BG$1:$BH$28,2,FALSE))-AH9/100000000))</f>
        <v>-3.5234492814759411</v>
      </c>
      <c r="IF9">
        <f>IF('Tablas auxiliares'!$C$7=1,AVERAGE('2019 FINAL'!AI9,'2019 FINAL'!BX9,'2019 FINAL'!DM9,'2019 FINAL'!FB9,'2019 FINAL'!GQ9)+AI9/10000,(-1)*(SUM(VLOOKUP(AI9,'Tablas auxiliares'!$BG$1:$BH$28,2,FALSE),VLOOKUP(BX9,'Tablas auxiliares'!$BG$1:$BH$28,2,FALSE),VLOOKUP(DM9,'Tablas auxiliares'!$BG$1:$BH$28,2,FALSE),VLOOKUP(FB9,'Tablas auxiliares'!$BG$1:$BH$28,2,FALSE),VLOOKUP(GQ9,'Tablas auxiliares'!$BG$1:$BH$28,2,FALSE))-AI9/100000000))</f>
        <v>-6.0205322301850739</v>
      </c>
      <c r="IG9">
        <f>IF('Tablas auxiliares'!$C$7=1,AVERAGE('2019 FINAL'!AJ9,'2019 FINAL'!BY9,'2019 FINAL'!DN9,'2019 FINAL'!FC9,'2019 FINAL'!GR9)+AJ9/10000,(-1)*(SUM(VLOOKUP(AJ9,'Tablas auxiliares'!$BG$1:$BH$28,2,FALSE),VLOOKUP(BY9,'Tablas auxiliares'!$BG$1:$BH$28,2,FALSE),VLOOKUP(DN9,'Tablas auxiliares'!$BG$1:$BH$28,2,FALSE),VLOOKUP(FC9,'Tablas auxiliares'!$BG$1:$BH$28,2,FALSE),VLOOKUP(GR9,'Tablas auxiliares'!$BG$1:$BH$28,2,FALSE))-AJ9/100000000))</f>
        <v>-3.518991978601326</v>
      </c>
      <c r="IH9">
        <f>IF('Tablas auxiliares'!$C$7=1,AVERAGE('2019 FINAL'!AK9,'2019 FINAL'!BZ9,'2019 FINAL'!DO9,'2019 FINAL'!FD9,'2019 FINAL'!GS9)+AK9/10000,(-1)*(SUM(VLOOKUP(AK9,'Tablas auxiliares'!$BG$1:$BH$28,2,FALSE),VLOOKUP(BZ9,'Tablas auxiliares'!$BG$1:$BH$28,2,FALSE),VLOOKUP(DO9,'Tablas auxiliares'!$BG$1:$BH$28,2,FALSE),VLOOKUP(FD9,'Tablas auxiliares'!$BG$1:$BH$28,2,FALSE),VLOOKUP(GS9,'Tablas auxiliares'!$BG$1:$BH$28,2,FALSE))-AK9/100000000))</f>
        <v>-8.9352270836285488</v>
      </c>
      <c r="II9">
        <f>IF('Tablas auxiliares'!$C$7=1,AVERAGE('2019 FINAL'!AL9,'2019 FINAL'!CA9,'2019 FINAL'!DP9,'2019 FINAL'!FE9,'2019 FINAL'!GT9)+AL9/10000,(-1)*(SUM(VLOOKUP(AL9,'Tablas auxiliares'!$BG$1:$BH$28,2,FALSE),VLOOKUP(CA9,'Tablas auxiliares'!$BG$1:$BH$28,2,FALSE),VLOOKUP(DP9,'Tablas auxiliares'!$BG$1:$BH$28,2,FALSE),VLOOKUP(FE9,'Tablas auxiliares'!$BG$1:$BH$28,2,FALSE),VLOOKUP(GT9,'Tablas auxiliares'!$BG$1:$BH$28,2,FALSE))-AL9/100000000))</f>
        <v>-33.248266982380187</v>
      </c>
      <c r="IJ9">
        <f>IF('Tablas auxiliares'!$C$7=1,AVERAGE('2019 FINAL'!AM9,'2019 FINAL'!CB9,'2019 FINAL'!DQ9,'2019 FINAL'!FF9,'2019 FINAL'!GU9)+AM9/10000,(-1)*(SUM(VLOOKUP(AM9,'Tablas auxiliares'!$BG$1:$BH$28,2,FALSE),VLOOKUP(CB9,'Tablas auxiliares'!$BG$1:$BH$28,2,FALSE),VLOOKUP(DQ9,'Tablas auxiliares'!$BG$1:$BH$28,2,FALSE),VLOOKUP(FF9,'Tablas auxiliares'!$BG$1:$BH$28,2,FALSE),VLOOKUP(GU9,'Tablas auxiliares'!$BG$1:$BH$28,2,FALSE))-AM9/100000000))</f>
        <v>-16.475505555525469</v>
      </c>
      <c r="IK9">
        <f>IF('Tablas auxiliares'!$C$7=1,AVERAGE('2019 FINAL'!AN9,'2019 FINAL'!CC9,'2019 FINAL'!DR9,'2019 FINAL'!FG9,'2019 FINAL'!GV9)+AN9/10000,(-1)*(SUM(VLOOKUP(AN9,'Tablas auxiliares'!$BG$1:$BH$28,2,FALSE),VLOOKUP(CC9,'Tablas auxiliares'!$BG$1:$BH$28,2,FALSE),VLOOKUP(DR9,'Tablas auxiliares'!$BG$1:$BH$28,2,FALSE),VLOOKUP(FG9,'Tablas auxiliares'!$BG$1:$BH$28,2,FALSE),VLOOKUP(GV9,'Tablas auxiliares'!$BG$1:$BH$28,2,FALSE))-AN9/100000000))</f>
        <v>-9.7555647179206826</v>
      </c>
      <c r="IL9">
        <f>IF('Tablas auxiliares'!$C$7=1,AVERAGE('2019 FINAL'!AO9,'2019 FINAL'!CD9,'2019 FINAL'!DS9,'2019 FINAL'!FH9,'2019 FINAL'!GW9)+AO9/10000,(-1)*(SUM(VLOOKUP(AO9,'Tablas auxiliares'!$BG$1:$BH$28,2,FALSE),VLOOKUP(CD9,'Tablas auxiliares'!$BG$1:$BH$28,2,FALSE),VLOOKUP(DS9,'Tablas auxiliares'!$BG$1:$BH$28,2,FALSE),VLOOKUP(FH9,'Tablas auxiliares'!$BG$1:$BH$28,2,FALSE),VLOOKUP(GW9,'Tablas auxiliares'!$BG$1:$BH$28,2,FALSE))-AO9/100000000))</f>
        <v>-23.966462908141242</v>
      </c>
      <c r="IM9">
        <f>IF('Tablas auxiliares'!$C$7=1,AVERAGE('2019 FINAL'!AP9,'2019 FINAL'!CE9,'2019 FINAL'!DT9,'2019 FINAL'!FI9,'2019 FINAL'!GX9)+AP9/10000,(-1)*(SUM(VLOOKUP(AP9,'Tablas auxiliares'!$BG$1:$BH$28,2,FALSE),VLOOKUP(CE9,'Tablas auxiliares'!$BG$1:$BH$28,2,FALSE),VLOOKUP(DT9,'Tablas auxiliares'!$BG$1:$BH$28,2,FALSE),VLOOKUP(FI9,'Tablas auxiliares'!$BG$1:$BH$28,2,FALSE),VLOOKUP(GX9,'Tablas auxiliares'!$BG$1:$BH$28,2,FALSE))-AP9/100000000))</f>
        <v>-4.2121041260363015</v>
      </c>
      <c r="IN9">
        <f>RANK(GY9,GY3:GY28,1)</f>
        <v>4</v>
      </c>
      <c r="IO9">
        <f t="shared" ref="IO9:KB9" si="27">RANK(GZ9,GZ3:GZ28,1)</f>
        <v>15</v>
      </c>
      <c r="IP9">
        <f t="shared" si="27"/>
        <v>14</v>
      </c>
      <c r="IQ9">
        <f t="shared" si="27"/>
        <v>20</v>
      </c>
      <c r="IR9">
        <f t="shared" si="27"/>
        <v>11</v>
      </c>
      <c r="IS9">
        <f t="shared" si="27"/>
        <v>8</v>
      </c>
      <c r="IT9">
        <f t="shared" si="27"/>
        <v>9</v>
      </c>
      <c r="IU9" s="118">
        <v>3</v>
      </c>
      <c r="IV9">
        <f t="shared" si="27"/>
        <v>12</v>
      </c>
      <c r="IX9">
        <f t="shared" si="27"/>
        <v>18</v>
      </c>
      <c r="IY9">
        <f t="shared" si="27"/>
        <v>23</v>
      </c>
      <c r="IZ9">
        <f t="shared" si="27"/>
        <v>16</v>
      </c>
      <c r="JA9">
        <f t="shared" si="27"/>
        <v>6</v>
      </c>
      <c r="JB9">
        <f t="shared" si="27"/>
        <v>13</v>
      </c>
      <c r="JC9">
        <f t="shared" si="27"/>
        <v>24</v>
      </c>
      <c r="JD9">
        <f t="shared" si="27"/>
        <v>11</v>
      </c>
      <c r="JE9">
        <f t="shared" si="27"/>
        <v>5</v>
      </c>
      <c r="JF9">
        <f t="shared" si="27"/>
        <v>1</v>
      </c>
      <c r="JG9">
        <f t="shared" si="27"/>
        <v>21</v>
      </c>
      <c r="JH9">
        <f t="shared" si="27"/>
        <v>18</v>
      </c>
      <c r="JI9">
        <f t="shared" si="27"/>
        <v>18</v>
      </c>
      <c r="JJ9">
        <f t="shared" si="27"/>
        <v>14</v>
      </c>
      <c r="JK9">
        <f t="shared" si="27"/>
        <v>19</v>
      </c>
      <c r="JL9">
        <f t="shared" si="27"/>
        <v>15</v>
      </c>
      <c r="JM9">
        <f t="shared" si="27"/>
        <v>22</v>
      </c>
      <c r="JN9">
        <f t="shared" si="27"/>
        <v>10</v>
      </c>
      <c r="JO9">
        <f t="shared" si="27"/>
        <v>5</v>
      </c>
      <c r="JP9">
        <f t="shared" si="27"/>
        <v>14</v>
      </c>
      <c r="JQ9">
        <f t="shared" si="27"/>
        <v>6</v>
      </c>
      <c r="JR9">
        <f t="shared" si="27"/>
        <v>10</v>
      </c>
      <c r="JS9">
        <f t="shared" si="27"/>
        <v>10</v>
      </c>
      <c r="JT9">
        <f t="shared" si="27"/>
        <v>19</v>
      </c>
      <c r="JU9">
        <f t="shared" si="27"/>
        <v>20</v>
      </c>
      <c r="JV9">
        <f t="shared" si="27"/>
        <v>19</v>
      </c>
      <c r="JW9">
        <f t="shared" si="27"/>
        <v>13</v>
      </c>
      <c r="JX9">
        <f t="shared" si="27"/>
        <v>3</v>
      </c>
      <c r="JY9">
        <f t="shared" si="27"/>
        <v>6</v>
      </c>
      <c r="JZ9">
        <f t="shared" si="27"/>
        <v>13</v>
      </c>
      <c r="KA9">
        <f t="shared" si="27"/>
        <v>4</v>
      </c>
      <c r="KB9">
        <f t="shared" si="27"/>
        <v>19</v>
      </c>
      <c r="KC9">
        <f>VLOOKUP(IN9,'Tablas auxiliares'!$O$2:$Y$28,'Tablas auxiliares'!$C$4+1,FALSE)</f>
        <v>7</v>
      </c>
      <c r="KD9">
        <f>VLOOKUP(IO9,'Tablas auxiliares'!$O$2:$Y$28,'Tablas auxiliares'!$C$4+1,FALSE)</f>
        <v>0</v>
      </c>
      <c r="KE9">
        <f>VLOOKUP(IP9,'Tablas auxiliares'!$O$2:$Y$28,'Tablas auxiliares'!$C$4+1,FALSE)</f>
        <v>0</v>
      </c>
      <c r="KF9">
        <f>VLOOKUP(IQ9,'Tablas auxiliares'!$O$2:$Y$28,'Tablas auxiliares'!$C$4+1,FALSE)</f>
        <v>0</v>
      </c>
      <c r="KG9">
        <f>VLOOKUP(IR9,'Tablas auxiliares'!$O$2:$Y$28,'Tablas auxiliares'!$C$4+1,FALSE)</f>
        <v>0</v>
      </c>
      <c r="KH9">
        <f>VLOOKUP(IS9,'Tablas auxiliares'!$O$2:$Y$28,'Tablas auxiliares'!$C$4+1,FALSE)</f>
        <v>3</v>
      </c>
      <c r="KI9">
        <f>VLOOKUP(IT9,'Tablas auxiliares'!$O$2:$Y$28,'Tablas auxiliares'!$C$4+1,FALSE)</f>
        <v>2</v>
      </c>
      <c r="KJ9">
        <f>VLOOKUP(IU9,'Tablas auxiliares'!$O$2:$Y$28,'Tablas auxiliares'!$C$4+1,FALSE)</f>
        <v>8</v>
      </c>
      <c r="KK9">
        <f>VLOOKUP(IV9,'Tablas auxiliares'!$O$2:$Y$28,'Tablas auxiliares'!$C$4+1,FALSE)</f>
        <v>0</v>
      </c>
      <c r="KM9">
        <f>VLOOKUP(IX9,'Tablas auxiliares'!$O$2:$Y$28,'Tablas auxiliares'!$C$4+1,FALSE)</f>
        <v>0</v>
      </c>
      <c r="KN9">
        <f>VLOOKUP(IY9,'Tablas auxiliares'!$O$2:$Y$28,'Tablas auxiliares'!$C$4+1,FALSE)</f>
        <v>0</v>
      </c>
      <c r="KO9">
        <f>VLOOKUP(IZ9,'Tablas auxiliares'!$O$2:$Y$28,'Tablas auxiliares'!$C$4+1,FALSE)</f>
        <v>0</v>
      </c>
      <c r="KP9">
        <f>VLOOKUP(JA9,'Tablas auxiliares'!$O$2:$Y$28,'Tablas auxiliares'!$C$4+1,FALSE)</f>
        <v>5</v>
      </c>
      <c r="KQ9">
        <f>VLOOKUP(JB9,'Tablas auxiliares'!$O$2:$Y$28,'Tablas auxiliares'!$C$4+1,FALSE)</f>
        <v>0</v>
      </c>
      <c r="KR9">
        <f>VLOOKUP(JC9,'Tablas auxiliares'!$O$2:$Y$28,'Tablas auxiliares'!$C$4+1,FALSE)</f>
        <v>0</v>
      </c>
      <c r="KS9">
        <f>VLOOKUP(JD9,'Tablas auxiliares'!$O$2:$Y$28,'Tablas auxiliares'!$C$4+1,FALSE)</f>
        <v>0</v>
      </c>
      <c r="KT9">
        <f>VLOOKUP(JE9,'Tablas auxiliares'!$O$2:$Y$28,'Tablas auxiliares'!$C$4+1,FALSE)</f>
        <v>6</v>
      </c>
      <c r="KU9">
        <f>VLOOKUP(JF9,'Tablas auxiliares'!$O$2:$Y$28,'Tablas auxiliares'!$C$4+1,FALSE)</f>
        <v>12</v>
      </c>
      <c r="KV9">
        <f>VLOOKUP(JG9,'Tablas auxiliares'!$O$2:$Y$28,'Tablas auxiliares'!$C$4+1,FALSE)</f>
        <v>0</v>
      </c>
      <c r="KW9">
        <f>VLOOKUP(JH9,'Tablas auxiliares'!$O$2:$Y$28,'Tablas auxiliares'!$C$4+1,FALSE)</f>
        <v>0</v>
      </c>
      <c r="KX9">
        <f>VLOOKUP(JI9,'Tablas auxiliares'!$O$2:$Y$28,'Tablas auxiliares'!$C$4+1,FALSE)</f>
        <v>0</v>
      </c>
      <c r="KY9">
        <f>VLOOKUP(JJ9,'Tablas auxiliares'!$O$2:$Y$28,'Tablas auxiliares'!$C$4+1,FALSE)</f>
        <v>0</v>
      </c>
      <c r="KZ9">
        <f>VLOOKUP(JK9,'Tablas auxiliares'!$O$2:$Y$28,'Tablas auxiliares'!$C$4+1,FALSE)</f>
        <v>0</v>
      </c>
      <c r="LA9">
        <f>VLOOKUP(JL9,'Tablas auxiliares'!$O$2:$Y$28,'Tablas auxiliares'!$C$4+1,FALSE)</f>
        <v>0</v>
      </c>
      <c r="LB9">
        <f>VLOOKUP(JM9,'Tablas auxiliares'!$O$2:$Y$28,'Tablas auxiliares'!$C$4+1,FALSE)</f>
        <v>0</v>
      </c>
      <c r="LC9">
        <f>VLOOKUP(JN9,'Tablas auxiliares'!$O$2:$Y$28,'Tablas auxiliares'!$C$4+1,FALSE)</f>
        <v>1</v>
      </c>
      <c r="LD9">
        <f>VLOOKUP(JO9,'Tablas auxiliares'!$O$2:$Y$28,'Tablas auxiliares'!$C$4+1,FALSE)</f>
        <v>6</v>
      </c>
      <c r="LE9">
        <f>VLOOKUP(JP9,'Tablas auxiliares'!$O$2:$Y$28,'Tablas auxiliares'!$C$4+1,FALSE)</f>
        <v>0</v>
      </c>
      <c r="LF9">
        <f>VLOOKUP(JQ9,'Tablas auxiliares'!$O$2:$Y$28,'Tablas auxiliares'!$C$4+1,FALSE)</f>
        <v>5</v>
      </c>
      <c r="LG9">
        <f>VLOOKUP(JR9,'Tablas auxiliares'!$O$2:$Y$28,'Tablas auxiliares'!$C$4+1,FALSE)</f>
        <v>1</v>
      </c>
      <c r="LH9">
        <f>VLOOKUP(JS9,'Tablas auxiliares'!$O$2:$Y$28,'Tablas auxiliares'!$C$4+1,FALSE)</f>
        <v>1</v>
      </c>
      <c r="LI9">
        <f>VLOOKUP(JT9,'Tablas auxiliares'!$O$2:$Y$28,'Tablas auxiliares'!$C$4+1,FALSE)</f>
        <v>0</v>
      </c>
      <c r="LJ9">
        <f>VLOOKUP(JU9,'Tablas auxiliares'!$O$2:$Y$28,'Tablas auxiliares'!$C$4+1,FALSE)</f>
        <v>0</v>
      </c>
      <c r="LK9">
        <f>VLOOKUP(JV9,'Tablas auxiliares'!$O$2:$Y$28,'Tablas auxiliares'!$C$4+1,FALSE)</f>
        <v>0</v>
      </c>
      <c r="LL9">
        <f>VLOOKUP(JW9,'Tablas auxiliares'!$O$2:$Y$28,'Tablas auxiliares'!$C$4+1,FALSE)</f>
        <v>0</v>
      </c>
      <c r="LM9">
        <f>VLOOKUP(JX9,'Tablas auxiliares'!$O$2:$Y$28,'Tablas auxiliares'!$C$4+1,FALSE)</f>
        <v>8</v>
      </c>
      <c r="LN9">
        <f>VLOOKUP(JY9,'Tablas auxiliares'!$O$2:$Y$28,'Tablas auxiliares'!$C$4+1,FALSE)</f>
        <v>5</v>
      </c>
      <c r="LO9">
        <f>VLOOKUP(JZ9,'Tablas auxiliares'!$O$2:$Y$28,'Tablas auxiliares'!$C$4+1,FALSE)</f>
        <v>0</v>
      </c>
      <c r="LP9">
        <f>VLOOKUP(KA9,'Tablas auxiliares'!$O$2:$Y$28,'Tablas auxiliares'!$C$4+1,FALSE)</f>
        <v>7</v>
      </c>
      <c r="LQ9">
        <f>VLOOKUP(KB9,'Tablas auxiliares'!$O$2:$Y$28,'Tablas auxiliares'!$C$4+1,FALSE)</f>
        <v>0</v>
      </c>
      <c r="LR9">
        <v>15</v>
      </c>
      <c r="LS9">
        <v>21</v>
      </c>
      <c r="LT9">
        <v>16</v>
      </c>
      <c r="LU9">
        <v>14</v>
      </c>
      <c r="LV9">
        <v>22</v>
      </c>
      <c r="LW9">
        <v>17</v>
      </c>
      <c r="LX9">
        <v>20</v>
      </c>
      <c r="LY9" s="118">
        <v>14</v>
      </c>
      <c r="LZ9">
        <v>20</v>
      </c>
      <c r="MB9">
        <v>21</v>
      </c>
      <c r="MC9">
        <v>21</v>
      </c>
      <c r="MD9">
        <v>20</v>
      </c>
      <c r="ME9">
        <v>15</v>
      </c>
      <c r="MF9">
        <v>19</v>
      </c>
      <c r="MG9">
        <v>21</v>
      </c>
      <c r="MH9">
        <v>17</v>
      </c>
      <c r="MI9">
        <v>1</v>
      </c>
      <c r="MJ9">
        <v>1</v>
      </c>
      <c r="MK9">
        <v>18</v>
      </c>
      <c r="ML9">
        <v>20</v>
      </c>
      <c r="MM9">
        <v>19</v>
      </c>
      <c r="MN9">
        <v>12</v>
      </c>
      <c r="MO9">
        <v>20</v>
      </c>
      <c r="MP9">
        <v>21</v>
      </c>
      <c r="MQ9">
        <v>18</v>
      </c>
      <c r="MR9">
        <v>17</v>
      </c>
      <c r="MS9">
        <v>17</v>
      </c>
      <c r="MT9">
        <v>26</v>
      </c>
      <c r="MU9">
        <v>14</v>
      </c>
      <c r="MV9">
        <v>19</v>
      </c>
      <c r="MW9">
        <v>22</v>
      </c>
      <c r="MX9">
        <v>20</v>
      </c>
      <c r="MY9">
        <v>20</v>
      </c>
      <c r="MZ9">
        <v>10</v>
      </c>
      <c r="NA9">
        <v>18</v>
      </c>
      <c r="NB9">
        <v>20</v>
      </c>
      <c r="NC9">
        <v>4</v>
      </c>
      <c r="ND9">
        <v>18</v>
      </c>
      <c r="NE9">
        <v>20</v>
      </c>
      <c r="NF9">
        <v>21</v>
      </c>
      <c r="NG9">
        <f>VLOOKUP(LR9,'Tablas auxiliares'!$O$2:$Y$28,'Tablas auxiliares'!$C$4+1,FALSE)</f>
        <v>0</v>
      </c>
      <c r="NH9">
        <f>VLOOKUP(LS9,'Tablas auxiliares'!$O$2:$Y$28,'Tablas auxiliares'!$C$4+1,FALSE)</f>
        <v>0</v>
      </c>
      <c r="NI9">
        <f>VLOOKUP(LT9,'Tablas auxiliares'!$O$2:$Y$28,'Tablas auxiliares'!$C$4+1,FALSE)</f>
        <v>0</v>
      </c>
      <c r="NJ9">
        <f>VLOOKUP(LU9,'Tablas auxiliares'!$O$2:$Y$28,'Tablas auxiliares'!$C$4+1,FALSE)</f>
        <v>0</v>
      </c>
      <c r="NK9">
        <f>VLOOKUP(LV9,'Tablas auxiliares'!$O$2:$Y$28,'Tablas auxiliares'!$C$4+1,FALSE)</f>
        <v>0</v>
      </c>
      <c r="NL9">
        <f>VLOOKUP(LW9,'Tablas auxiliares'!$O$2:$Y$28,'Tablas auxiliares'!$C$4+1,FALSE)</f>
        <v>0</v>
      </c>
      <c r="NM9">
        <f>VLOOKUP(LX9,'Tablas auxiliares'!$O$2:$Y$28,'Tablas auxiliares'!$C$4+1,FALSE)</f>
        <v>0</v>
      </c>
      <c r="NN9">
        <f>VLOOKUP(LY9,'Tablas auxiliares'!$O$2:$Y$28,'Tablas auxiliares'!$C$4+1,FALSE)</f>
        <v>0</v>
      </c>
      <c r="NO9">
        <f>VLOOKUP(LZ9,'Tablas auxiliares'!$O$2:$Y$28,'Tablas auxiliares'!$C$4+1,FALSE)</f>
        <v>0</v>
      </c>
      <c r="NQ9">
        <f>VLOOKUP(MB9,'Tablas auxiliares'!$O$2:$Y$28,'Tablas auxiliares'!$C$4+1,FALSE)</f>
        <v>0</v>
      </c>
      <c r="NR9">
        <f>VLOOKUP(MC9,'Tablas auxiliares'!$O$2:$Y$28,'Tablas auxiliares'!$C$4+1,FALSE)</f>
        <v>0</v>
      </c>
      <c r="NS9">
        <f>VLOOKUP(MD9,'Tablas auxiliares'!$O$2:$Y$28,'Tablas auxiliares'!$C$4+1,FALSE)</f>
        <v>0</v>
      </c>
      <c r="NT9">
        <f>VLOOKUP(ME9,'Tablas auxiliares'!$O$2:$Y$28,'Tablas auxiliares'!$C$4+1,FALSE)</f>
        <v>0</v>
      </c>
      <c r="NU9">
        <f>VLOOKUP(MF9,'Tablas auxiliares'!$O$2:$Y$28,'Tablas auxiliares'!$C$4+1,FALSE)</f>
        <v>0</v>
      </c>
      <c r="NV9">
        <f>VLOOKUP(MG9,'Tablas auxiliares'!$O$2:$Y$28,'Tablas auxiliares'!$C$4+1,FALSE)</f>
        <v>0</v>
      </c>
      <c r="NW9">
        <f>VLOOKUP(MH9,'Tablas auxiliares'!$O$2:$Y$28,'Tablas auxiliares'!$C$4+1,FALSE)</f>
        <v>0</v>
      </c>
      <c r="NX9">
        <f>VLOOKUP(MI9,'Tablas auxiliares'!$O$2:$Y$28,'Tablas auxiliares'!$C$4+1,FALSE)</f>
        <v>12</v>
      </c>
      <c r="NY9">
        <f>VLOOKUP(MJ9,'Tablas auxiliares'!$O$2:$Y$28,'Tablas auxiliares'!$C$4+1,FALSE)</f>
        <v>12</v>
      </c>
      <c r="NZ9">
        <f>VLOOKUP(MK9,'Tablas auxiliares'!$O$2:$Y$28,'Tablas auxiliares'!$C$4+1,FALSE)</f>
        <v>0</v>
      </c>
      <c r="OA9">
        <f>VLOOKUP(ML9,'Tablas auxiliares'!$O$2:$Y$28,'Tablas auxiliares'!$C$4+1,FALSE)</f>
        <v>0</v>
      </c>
      <c r="OB9">
        <f>VLOOKUP(MM9,'Tablas auxiliares'!$O$2:$Y$28,'Tablas auxiliares'!$C$4+1,FALSE)</f>
        <v>0</v>
      </c>
      <c r="OC9">
        <f>VLOOKUP(MN9,'Tablas auxiliares'!$O$2:$Y$28,'Tablas auxiliares'!$C$4+1,FALSE)</f>
        <v>0</v>
      </c>
      <c r="OD9">
        <f>VLOOKUP(MO9,'Tablas auxiliares'!$O$2:$Y$28,'Tablas auxiliares'!$C$4+1,FALSE)</f>
        <v>0</v>
      </c>
      <c r="OE9">
        <f>VLOOKUP(MP9,'Tablas auxiliares'!$O$2:$Y$28,'Tablas auxiliares'!$C$4+1,FALSE)</f>
        <v>0</v>
      </c>
      <c r="OF9">
        <f>VLOOKUP(MQ9,'Tablas auxiliares'!$O$2:$Y$28,'Tablas auxiliares'!$C$4+1,FALSE)</f>
        <v>0</v>
      </c>
      <c r="OG9">
        <f>VLOOKUP(MR9,'Tablas auxiliares'!$O$2:$Y$28,'Tablas auxiliares'!$C$4+1,FALSE)</f>
        <v>0</v>
      </c>
      <c r="OH9">
        <f>VLOOKUP(MS9,'Tablas auxiliares'!$O$2:$Y$28,'Tablas auxiliares'!$C$4+1,FALSE)</f>
        <v>0</v>
      </c>
      <c r="OI9">
        <f>VLOOKUP(MT9,'Tablas auxiliares'!$O$2:$Y$28,'Tablas auxiliares'!$C$4+1,FALSE)</f>
        <v>0</v>
      </c>
      <c r="OJ9">
        <f>VLOOKUP(MU9,'Tablas auxiliares'!$O$2:$Y$28,'Tablas auxiliares'!$C$4+1,FALSE)</f>
        <v>0</v>
      </c>
      <c r="OK9">
        <f>VLOOKUP(MV9,'Tablas auxiliares'!$O$2:$Y$28,'Tablas auxiliares'!$C$4+1,FALSE)</f>
        <v>0</v>
      </c>
      <c r="OL9">
        <f>VLOOKUP(MW9,'Tablas auxiliares'!$O$2:$Y$28,'Tablas auxiliares'!$C$4+1,FALSE)</f>
        <v>0</v>
      </c>
      <c r="OM9">
        <f>VLOOKUP(MX9,'Tablas auxiliares'!$O$2:$Y$28,'Tablas auxiliares'!$C$4+1,FALSE)</f>
        <v>0</v>
      </c>
      <c r="ON9">
        <f>VLOOKUP(MY9,'Tablas auxiliares'!$O$2:$Y$28,'Tablas auxiliares'!$C$4+1,FALSE)</f>
        <v>0</v>
      </c>
      <c r="OO9">
        <f>VLOOKUP(MZ9,'Tablas auxiliares'!$O$2:$Y$28,'Tablas auxiliares'!$C$4+1,FALSE)</f>
        <v>1</v>
      </c>
      <c r="OP9">
        <f>VLOOKUP(NA9,'Tablas auxiliares'!$O$2:$Y$28,'Tablas auxiliares'!$C$4+1,FALSE)</f>
        <v>0</v>
      </c>
      <c r="OQ9">
        <f>VLOOKUP(NB9,'Tablas auxiliares'!$O$2:$Y$28,'Tablas auxiliares'!$C$4+1,FALSE)</f>
        <v>0</v>
      </c>
      <c r="OR9">
        <f>VLOOKUP(NC9,'Tablas auxiliares'!$O$2:$Y$28,'Tablas auxiliares'!$C$4+1,FALSE)</f>
        <v>7</v>
      </c>
      <c r="OS9">
        <f>VLOOKUP(ND9,'Tablas auxiliares'!$O$2:$Y$28,'Tablas auxiliares'!$C$4+1,FALSE)</f>
        <v>0</v>
      </c>
      <c r="OT9">
        <f>VLOOKUP(NE9,'Tablas auxiliares'!$O$2:$Y$28,'Tablas auxiliares'!$C$4+1,FALSE)</f>
        <v>0</v>
      </c>
      <c r="OU9">
        <f>VLOOKUP(NF9,'Tablas auxiliares'!$O$2:$Y$28,'Tablas auxiliares'!$C$4+1,FALSE)</f>
        <v>0</v>
      </c>
      <c r="OV9">
        <f>IF('Tablas auxiliares'!$C$6&lt;&gt;2,IF('Tablas auxiliares'!$C$5=1,SUM(KC9:LQ9),SUMIF($IN$29:$KB$29,"=325",KC9:LQ9)),0)+IF('Tablas auxiliares'!$C$6&lt;&gt;3,IF('Tablas auxiliares'!$C$5=1,SUM(NG9:OU9),SUMIF($IN$29:$KB$29,"=325",NG9:OU9)),0)</f>
        <v>109</v>
      </c>
      <c r="OW9">
        <f t="shared" si="15"/>
        <v>9.5150000000000006</v>
      </c>
      <c r="OX9">
        <f t="shared" si="1"/>
        <v>18.021000000000001</v>
      </c>
      <c r="OY9">
        <f t="shared" si="1"/>
        <v>15.016</v>
      </c>
      <c r="OZ9">
        <f t="shared" si="1"/>
        <v>17.013999999999999</v>
      </c>
      <c r="PA9">
        <f t="shared" si="1"/>
        <v>16.521999999999998</v>
      </c>
      <c r="PB9">
        <f t="shared" si="1"/>
        <v>12.516999999999999</v>
      </c>
      <c r="PC9">
        <f t="shared" si="1"/>
        <v>14.52</v>
      </c>
      <c r="PD9">
        <f t="shared" si="1"/>
        <v>8.5139999999999993</v>
      </c>
      <c r="PE9">
        <f t="shared" si="1"/>
        <v>16.02</v>
      </c>
      <c r="PG9">
        <f t="shared" si="1"/>
        <v>19.521000000000001</v>
      </c>
      <c r="PH9">
        <f t="shared" si="1"/>
        <v>22.021000000000001</v>
      </c>
      <c r="PI9">
        <f t="shared" si="1"/>
        <v>18.02</v>
      </c>
      <c r="PJ9">
        <f t="shared" si="1"/>
        <v>10.515000000000001</v>
      </c>
      <c r="PK9">
        <f t="shared" si="1"/>
        <v>16.018999999999998</v>
      </c>
      <c r="PL9">
        <f t="shared" si="1"/>
        <v>22.521000000000001</v>
      </c>
      <c r="PM9">
        <f t="shared" ref="PM9:PM28" si="28">AVERAGE(JD9,MH9)+MH9/1000</f>
        <v>14.016999999999999</v>
      </c>
      <c r="PN9">
        <f t="shared" ref="PN9:PN28" si="29">AVERAGE(JE9,MI9)+MI9/1000</f>
        <v>3.0009999999999999</v>
      </c>
      <c r="PO9">
        <f t="shared" ref="PO9:PO28" si="30">AVERAGE(JF9,MJ9)+MJ9/1000</f>
        <v>1.0009999999999999</v>
      </c>
      <c r="PP9">
        <f t="shared" ref="PP9:PP28" si="31">AVERAGE(JG9,MK9)+MK9/1000</f>
        <v>19.518000000000001</v>
      </c>
      <c r="PQ9">
        <f t="shared" ref="PQ9:PQ28" si="32">AVERAGE(JH9,ML9)+ML9/1000</f>
        <v>19.02</v>
      </c>
      <c r="PR9">
        <f t="shared" ref="PR9:PR28" si="33">AVERAGE(JI9,MM9)+MM9/1000</f>
        <v>18.518999999999998</v>
      </c>
      <c r="PS9">
        <f t="shared" ref="PS9:PS28" si="34">AVERAGE(JJ9,MN9)+MN9/1000</f>
        <v>13.012</v>
      </c>
      <c r="PT9">
        <f t="shared" ref="PT9:PT28" si="35">AVERAGE(JK9,MO9)+MO9/1000</f>
        <v>19.52</v>
      </c>
      <c r="PU9">
        <f t="shared" ref="PU9:PU28" si="36">AVERAGE(JL9,MP9)+MP9/1000</f>
        <v>18.021000000000001</v>
      </c>
      <c r="PV9">
        <f t="shared" ref="PV9:PV28" si="37">AVERAGE(JM9,MQ9)+MQ9/1000</f>
        <v>20.018000000000001</v>
      </c>
      <c r="PW9">
        <f t="shared" ref="PW9:PW28" si="38">AVERAGE(JN9,MR9)+MR9/1000</f>
        <v>13.516999999999999</v>
      </c>
      <c r="PX9">
        <f t="shared" ref="PX9:PX28" si="39">AVERAGE(JO9,MS9)+MS9/1000</f>
        <v>11.016999999999999</v>
      </c>
      <c r="PY9">
        <f t="shared" ref="PY9:PY28" si="40">AVERAGE(JP9,MT9)+MT9/1000</f>
        <v>20.026</v>
      </c>
      <c r="PZ9">
        <f t="shared" ref="PZ9:PZ28" si="41">AVERAGE(JQ9,MU9)+MU9/1000</f>
        <v>10.013999999999999</v>
      </c>
      <c r="QA9">
        <f t="shared" ref="QA9:QA28" si="42">AVERAGE(JR9,MV9)+MV9/1000</f>
        <v>14.519</v>
      </c>
      <c r="QB9">
        <f t="shared" ref="QB9:QB28" si="43">AVERAGE(JS9,MW9)+MW9/1000</f>
        <v>16.021999999999998</v>
      </c>
      <c r="QC9">
        <f t="shared" ref="QC9:QC28" si="44">AVERAGE(JT9,MX9)+MX9/1000</f>
        <v>19.52</v>
      </c>
      <c r="QD9">
        <f t="shared" ref="QD9:QD28" si="45">AVERAGE(JU9,MY9)+MY9/1000</f>
        <v>20.02</v>
      </c>
      <c r="QE9">
        <f t="shared" ref="QE9:QE28" si="46">AVERAGE(JV9,MZ9)+MZ9/1000</f>
        <v>14.51</v>
      </c>
      <c r="QF9">
        <f t="shared" ref="QF9:QF28" si="47">AVERAGE(JW9,NA9)+NA9/1000</f>
        <v>15.518000000000001</v>
      </c>
      <c r="QG9">
        <f t="shared" ref="QG9:QG28" si="48">AVERAGE(JX9,NB9)+NB9/1000</f>
        <v>11.52</v>
      </c>
      <c r="QH9">
        <f t="shared" ref="QH9:QH28" si="49">AVERAGE(JY9,NC9)+NC9/1000</f>
        <v>5.0039999999999996</v>
      </c>
      <c r="QI9">
        <f t="shared" ref="QI9:QI28" si="50">AVERAGE(JZ9,ND9)+ND9/1000</f>
        <v>15.518000000000001</v>
      </c>
      <c r="QJ9">
        <f t="shared" ref="QJ9:QJ28" si="51">AVERAGE(KA9,NE9)+NE9/1000</f>
        <v>12.02</v>
      </c>
      <c r="QK9">
        <f t="shared" ref="QK9:QK27" si="52">AVERAGE(KB9,NF9)+NF9/1000</f>
        <v>20.021000000000001</v>
      </c>
      <c r="QL9">
        <f>RANK(OW9,OW3:OW28,1)</f>
        <v>10</v>
      </c>
      <c r="QM9">
        <f t="shared" ref="QM9:RZ9" si="53">RANK(OX9,OX3:OX28,1)</f>
        <v>20</v>
      </c>
      <c r="QN9">
        <f t="shared" si="53"/>
        <v>14</v>
      </c>
      <c r="QO9">
        <f t="shared" si="53"/>
        <v>18</v>
      </c>
      <c r="QP9">
        <f t="shared" si="53"/>
        <v>17</v>
      </c>
      <c r="QQ9">
        <f t="shared" si="53"/>
        <v>13</v>
      </c>
      <c r="QR9">
        <f t="shared" si="53"/>
        <v>16</v>
      </c>
      <c r="QS9">
        <f t="shared" si="53"/>
        <v>8</v>
      </c>
      <c r="QT9">
        <f t="shared" si="53"/>
        <v>18</v>
      </c>
      <c r="QV9">
        <f t="shared" si="53"/>
        <v>20</v>
      </c>
      <c r="QW9">
        <f t="shared" si="53"/>
        <v>24</v>
      </c>
      <c r="QX9">
        <f t="shared" si="53"/>
        <v>20</v>
      </c>
      <c r="QY9">
        <f t="shared" si="53"/>
        <v>11</v>
      </c>
      <c r="QZ9">
        <f t="shared" si="53"/>
        <v>17</v>
      </c>
      <c r="RA9">
        <f t="shared" si="53"/>
        <v>24</v>
      </c>
      <c r="RB9">
        <f t="shared" si="53"/>
        <v>16</v>
      </c>
      <c r="RC9">
        <f t="shared" si="53"/>
        <v>1</v>
      </c>
      <c r="RD9">
        <f t="shared" si="53"/>
        <v>1</v>
      </c>
      <c r="RE9">
        <f t="shared" si="53"/>
        <v>22</v>
      </c>
      <c r="RF9">
        <f t="shared" si="53"/>
        <v>20</v>
      </c>
      <c r="RG9">
        <f t="shared" si="53"/>
        <v>20</v>
      </c>
      <c r="RH9">
        <f t="shared" si="53"/>
        <v>14</v>
      </c>
      <c r="RI9">
        <f t="shared" si="53"/>
        <v>22</v>
      </c>
      <c r="RJ9">
        <f t="shared" si="53"/>
        <v>19</v>
      </c>
      <c r="RK9">
        <f t="shared" si="53"/>
        <v>21</v>
      </c>
      <c r="RL9">
        <f t="shared" si="53"/>
        <v>13</v>
      </c>
      <c r="RM9">
        <f t="shared" si="53"/>
        <v>10</v>
      </c>
      <c r="RN9">
        <f t="shared" si="53"/>
        <v>22</v>
      </c>
      <c r="RO9">
        <f t="shared" si="53"/>
        <v>7</v>
      </c>
      <c r="RP9">
        <f t="shared" si="53"/>
        <v>14</v>
      </c>
      <c r="RQ9">
        <f t="shared" si="53"/>
        <v>16</v>
      </c>
      <c r="RR9">
        <f t="shared" si="53"/>
        <v>20</v>
      </c>
      <c r="RS9">
        <f t="shared" si="53"/>
        <v>21</v>
      </c>
      <c r="RT9">
        <f t="shared" si="53"/>
        <v>16</v>
      </c>
      <c r="RU9">
        <f t="shared" si="53"/>
        <v>17</v>
      </c>
      <c r="RV9">
        <f t="shared" si="53"/>
        <v>11</v>
      </c>
      <c r="RW9">
        <f t="shared" si="53"/>
        <v>4</v>
      </c>
      <c r="RX9">
        <f t="shared" si="53"/>
        <v>18</v>
      </c>
      <c r="RY9">
        <f t="shared" si="53"/>
        <v>11</v>
      </c>
      <c r="RZ9">
        <f t="shared" si="53"/>
        <v>23</v>
      </c>
      <c r="SA9" cm="1">
        <f t="array" ref="SA9">VLOOKUP(QL9,'Tablas auxiliares'!$O$2:$Y$28,_xlfn.SINGLE('Tablas auxiliares'!$C$4)+1,FALSE)</f>
        <v>1</v>
      </c>
      <c r="SB9" cm="1">
        <f t="array" ref="SB9">VLOOKUP(QM9,'Tablas auxiliares'!$O$2:$Y$28,_xlfn.SINGLE('Tablas auxiliares'!$C$4)+1,FALSE)</f>
        <v>0</v>
      </c>
      <c r="SC9" cm="1">
        <f t="array" ref="SC9">VLOOKUP(QN9,'Tablas auxiliares'!$O$2:$Y$28,_xlfn.SINGLE('Tablas auxiliares'!$C$4)+1,FALSE)</f>
        <v>0</v>
      </c>
      <c r="SD9" cm="1">
        <f t="array" ref="SD9">VLOOKUP(QO9,'Tablas auxiliares'!$O$2:$Y$28,_xlfn.SINGLE('Tablas auxiliares'!$C$4)+1,FALSE)</f>
        <v>0</v>
      </c>
      <c r="SE9" cm="1">
        <f t="array" ref="SE9">VLOOKUP(QP9,'Tablas auxiliares'!$O$2:$Y$28,_xlfn.SINGLE('Tablas auxiliares'!$C$4)+1,FALSE)</f>
        <v>0</v>
      </c>
      <c r="SF9" cm="1">
        <f t="array" ref="SF9">VLOOKUP(QQ9,'Tablas auxiliares'!$O$2:$Y$28,_xlfn.SINGLE('Tablas auxiliares'!$C$4)+1,FALSE)</f>
        <v>0</v>
      </c>
      <c r="SG9" cm="1">
        <f t="array" ref="SG9">VLOOKUP(QR9,'Tablas auxiliares'!$O$2:$Y$28,_xlfn.SINGLE('Tablas auxiliares'!$C$4)+1,FALSE)</f>
        <v>0</v>
      </c>
      <c r="SH9" cm="1">
        <f t="array" ref="SH9">VLOOKUP(QS9,'Tablas auxiliares'!$O$2:$Y$28,_xlfn.SINGLE('Tablas auxiliares'!$C$4)+1,FALSE)</f>
        <v>3</v>
      </c>
      <c r="SI9" cm="1">
        <f t="array" ref="SI9">VLOOKUP(QT9,'Tablas auxiliares'!$O$2:$Y$28,_xlfn.SINGLE('Tablas auxiliares'!$C$4)+1,FALSE)</f>
        <v>0</v>
      </c>
      <c r="SK9" cm="1">
        <f t="array" ref="SK9">VLOOKUP(QV9,'Tablas auxiliares'!$O$2:$Y$28,_xlfn.SINGLE('Tablas auxiliares'!$C$4)+1,FALSE)</f>
        <v>0</v>
      </c>
      <c r="SL9" cm="1">
        <f t="array" ref="SL9">VLOOKUP(QW9,'Tablas auxiliares'!$O$2:$Y$28,_xlfn.SINGLE('Tablas auxiliares'!$C$4)+1,FALSE)</f>
        <v>0</v>
      </c>
      <c r="SM9" cm="1">
        <f t="array" ref="SM9">VLOOKUP(QX9,'Tablas auxiliares'!$O$2:$Y$28,_xlfn.SINGLE('Tablas auxiliares'!$C$4)+1,FALSE)</f>
        <v>0</v>
      </c>
      <c r="SN9" cm="1">
        <f t="array" ref="SN9">VLOOKUP(QY9,'Tablas auxiliares'!$O$2:$Y$28,_xlfn.SINGLE('Tablas auxiliares'!$C$4)+1,FALSE)</f>
        <v>0</v>
      </c>
      <c r="SO9" cm="1">
        <f t="array" ref="SO9">VLOOKUP(QZ9,'Tablas auxiliares'!$O$2:$Y$28,_xlfn.SINGLE('Tablas auxiliares'!$C$4)+1,FALSE)</f>
        <v>0</v>
      </c>
      <c r="SP9" cm="1">
        <f t="array" ref="SP9">VLOOKUP(RA9,'Tablas auxiliares'!$O$2:$Y$28,_xlfn.SINGLE('Tablas auxiliares'!$C$4)+1,FALSE)</f>
        <v>0</v>
      </c>
      <c r="SQ9" cm="1">
        <f t="array" ref="SQ9">VLOOKUP(RB9,'Tablas auxiliares'!$O$2:$Y$28,_xlfn.SINGLE('Tablas auxiliares'!$C$4)+1,FALSE)</f>
        <v>0</v>
      </c>
      <c r="SR9" cm="1">
        <f t="array" ref="SR9">VLOOKUP(RC9,'Tablas auxiliares'!$O$2:$Y$28,_xlfn.SINGLE('Tablas auxiliares'!$C$4)+1,FALSE)</f>
        <v>12</v>
      </c>
      <c r="SS9" cm="1">
        <f t="array" ref="SS9">VLOOKUP(RD9,'Tablas auxiliares'!$O$2:$Y$28,_xlfn.SINGLE('Tablas auxiliares'!$C$4)+1,FALSE)</f>
        <v>12</v>
      </c>
      <c r="ST9" cm="1">
        <f t="array" ref="ST9">VLOOKUP(RE9,'Tablas auxiliares'!$O$2:$Y$28,_xlfn.SINGLE('Tablas auxiliares'!$C$4)+1,FALSE)</f>
        <v>0</v>
      </c>
      <c r="SU9" cm="1">
        <f t="array" ref="SU9">VLOOKUP(RF9,'Tablas auxiliares'!$O$2:$Y$28,_xlfn.SINGLE('Tablas auxiliares'!$C$4)+1,FALSE)</f>
        <v>0</v>
      </c>
      <c r="SV9" cm="1">
        <f t="array" ref="SV9">VLOOKUP(RG9,'Tablas auxiliares'!$O$2:$Y$28,_xlfn.SINGLE('Tablas auxiliares'!$C$4)+1,FALSE)</f>
        <v>0</v>
      </c>
      <c r="SW9" cm="1">
        <f t="array" ref="SW9">VLOOKUP(RH9,'Tablas auxiliares'!$O$2:$Y$28,_xlfn.SINGLE('Tablas auxiliares'!$C$4)+1,FALSE)</f>
        <v>0</v>
      </c>
      <c r="SX9" cm="1">
        <f t="array" ref="SX9">VLOOKUP(RI9,'Tablas auxiliares'!$O$2:$Y$28,_xlfn.SINGLE('Tablas auxiliares'!$C$4)+1,FALSE)</f>
        <v>0</v>
      </c>
      <c r="SY9" cm="1">
        <f t="array" ref="SY9">VLOOKUP(RJ9,'Tablas auxiliares'!$O$2:$Y$28,_xlfn.SINGLE('Tablas auxiliares'!$C$4)+1,FALSE)</f>
        <v>0</v>
      </c>
      <c r="SZ9" cm="1">
        <f t="array" ref="SZ9">VLOOKUP(RK9,'Tablas auxiliares'!$O$2:$Y$28,_xlfn.SINGLE('Tablas auxiliares'!$C$4)+1,FALSE)</f>
        <v>0</v>
      </c>
      <c r="TA9" cm="1">
        <f t="array" ref="TA9">VLOOKUP(RL9,'Tablas auxiliares'!$O$2:$Y$28,_xlfn.SINGLE('Tablas auxiliares'!$C$4)+1,FALSE)</f>
        <v>0</v>
      </c>
      <c r="TB9" cm="1">
        <f t="array" ref="TB9">VLOOKUP(RM9,'Tablas auxiliares'!$O$2:$Y$28,_xlfn.SINGLE('Tablas auxiliares'!$C$4)+1,FALSE)</f>
        <v>1</v>
      </c>
      <c r="TC9" cm="1">
        <f t="array" ref="TC9">VLOOKUP(RN9,'Tablas auxiliares'!$O$2:$Y$28,_xlfn.SINGLE('Tablas auxiliares'!$C$4)+1,FALSE)</f>
        <v>0</v>
      </c>
      <c r="TD9" cm="1">
        <f t="array" ref="TD9">VLOOKUP(RO9,'Tablas auxiliares'!$O$2:$Y$28,_xlfn.SINGLE('Tablas auxiliares'!$C$4)+1,FALSE)</f>
        <v>4</v>
      </c>
      <c r="TE9" cm="1">
        <f t="array" ref="TE9">VLOOKUP(RP9,'Tablas auxiliares'!$O$2:$Y$28,_xlfn.SINGLE('Tablas auxiliares'!$C$4)+1,FALSE)</f>
        <v>0</v>
      </c>
      <c r="TF9" cm="1">
        <f t="array" ref="TF9">VLOOKUP(RQ9,'Tablas auxiliares'!$O$2:$Y$28,_xlfn.SINGLE('Tablas auxiliares'!$C$4)+1,FALSE)</f>
        <v>0</v>
      </c>
      <c r="TG9" cm="1">
        <f t="array" ref="TG9">VLOOKUP(RR9,'Tablas auxiliares'!$O$2:$Y$28,_xlfn.SINGLE('Tablas auxiliares'!$C$4)+1,FALSE)</f>
        <v>0</v>
      </c>
      <c r="TH9" cm="1">
        <f t="array" ref="TH9">VLOOKUP(RS9,'Tablas auxiliares'!$O$2:$Y$28,_xlfn.SINGLE('Tablas auxiliares'!$C$4)+1,FALSE)</f>
        <v>0</v>
      </c>
      <c r="TI9" cm="1">
        <f t="array" ref="TI9">VLOOKUP(RT9,'Tablas auxiliares'!$O$2:$Y$28,_xlfn.SINGLE('Tablas auxiliares'!$C$4)+1,FALSE)</f>
        <v>0</v>
      </c>
      <c r="TJ9" cm="1">
        <f t="array" ref="TJ9">VLOOKUP(RU9,'Tablas auxiliares'!$O$2:$Y$28,_xlfn.SINGLE('Tablas auxiliares'!$C$4)+1,FALSE)</f>
        <v>0</v>
      </c>
      <c r="TK9" cm="1">
        <f t="array" ref="TK9">VLOOKUP(RV9,'Tablas auxiliares'!$O$2:$Y$28,_xlfn.SINGLE('Tablas auxiliares'!$C$4)+1,FALSE)</f>
        <v>0</v>
      </c>
      <c r="TL9" cm="1">
        <f t="array" ref="TL9">VLOOKUP(RW9,'Tablas auxiliares'!$O$2:$Y$28,_xlfn.SINGLE('Tablas auxiliares'!$C$4)+1,FALSE)</f>
        <v>7</v>
      </c>
      <c r="TM9" cm="1">
        <f t="array" ref="TM9">VLOOKUP(RX9,'Tablas auxiliares'!$O$2:$Y$28,_xlfn.SINGLE('Tablas auxiliares'!$C$4)+1,FALSE)</f>
        <v>0</v>
      </c>
      <c r="TN9" cm="1">
        <f t="array" ref="TN9">VLOOKUP(RY9,'Tablas auxiliares'!$O$2:$Y$28,_xlfn.SINGLE('Tablas auxiliares'!$C$4)+1,FALSE)</f>
        <v>0</v>
      </c>
      <c r="TO9" cm="1">
        <f t="array" ref="TO9">VLOOKUP(RZ9,'Tablas auxiliares'!$O$2:$Y$28,_xlfn.SINGLE('Tablas auxiliares'!$C$4)+1,FALSE)</f>
        <v>0</v>
      </c>
      <c r="TP9">
        <f>IF('Tablas auxiliares'!$C$5=1,SUM(SA9:TO9),SUMIF($IN$29:$KB$29,"=325",SA9:TO9))</f>
        <v>40</v>
      </c>
      <c r="TQ9">
        <v>5</v>
      </c>
      <c r="TR9">
        <v>0</v>
      </c>
      <c r="TS9">
        <v>0</v>
      </c>
      <c r="TT9">
        <v>0</v>
      </c>
      <c r="TU9">
        <v>0</v>
      </c>
      <c r="TV9">
        <v>4</v>
      </c>
      <c r="TW9">
        <v>3</v>
      </c>
      <c r="TX9">
        <v>8</v>
      </c>
      <c r="TY9">
        <v>0</v>
      </c>
      <c r="UA9">
        <v>0</v>
      </c>
      <c r="UB9">
        <v>0</v>
      </c>
      <c r="UC9">
        <v>0</v>
      </c>
      <c r="UD9">
        <v>2</v>
      </c>
      <c r="UE9">
        <v>2</v>
      </c>
      <c r="UF9">
        <v>0</v>
      </c>
      <c r="UG9">
        <v>2</v>
      </c>
      <c r="UH9">
        <v>7</v>
      </c>
      <c r="UI9">
        <v>12</v>
      </c>
      <c r="UJ9">
        <v>0</v>
      </c>
      <c r="UK9">
        <v>0</v>
      </c>
      <c r="UL9">
        <v>0</v>
      </c>
      <c r="UM9">
        <v>0</v>
      </c>
      <c r="UN9">
        <v>0</v>
      </c>
      <c r="UO9">
        <v>0</v>
      </c>
      <c r="UP9">
        <v>0</v>
      </c>
      <c r="UQ9">
        <v>0</v>
      </c>
      <c r="UR9">
        <v>6</v>
      </c>
      <c r="US9">
        <v>0</v>
      </c>
      <c r="UT9">
        <v>3</v>
      </c>
      <c r="UU9">
        <v>0</v>
      </c>
      <c r="UV9">
        <v>1</v>
      </c>
      <c r="UW9">
        <v>0</v>
      </c>
      <c r="UX9">
        <v>0</v>
      </c>
      <c r="UY9">
        <v>0</v>
      </c>
      <c r="UZ9">
        <v>0</v>
      </c>
      <c r="VA9">
        <v>10</v>
      </c>
      <c r="VB9">
        <v>6</v>
      </c>
      <c r="VC9">
        <v>3</v>
      </c>
      <c r="VD9">
        <v>6</v>
      </c>
      <c r="VE9">
        <v>0</v>
      </c>
      <c r="VF9">
        <v>0</v>
      </c>
      <c r="VG9">
        <v>0</v>
      </c>
      <c r="VH9">
        <v>0</v>
      </c>
      <c r="VI9">
        <v>0</v>
      </c>
      <c r="VJ9">
        <v>0</v>
      </c>
      <c r="VK9">
        <v>0</v>
      </c>
      <c r="VL9">
        <v>0</v>
      </c>
      <c r="VM9">
        <v>0</v>
      </c>
      <c r="VN9">
        <v>0</v>
      </c>
      <c r="VP9">
        <v>0</v>
      </c>
      <c r="VQ9">
        <v>0</v>
      </c>
      <c r="VR9">
        <v>0</v>
      </c>
      <c r="VS9">
        <v>0</v>
      </c>
      <c r="VT9">
        <v>0</v>
      </c>
      <c r="VU9">
        <v>0</v>
      </c>
      <c r="VV9">
        <v>0</v>
      </c>
      <c r="VW9">
        <v>12</v>
      </c>
      <c r="VX9">
        <v>12</v>
      </c>
      <c r="VY9">
        <v>0</v>
      </c>
      <c r="VZ9">
        <v>0</v>
      </c>
      <c r="WA9">
        <v>0</v>
      </c>
      <c r="WB9">
        <v>0</v>
      </c>
      <c r="WC9">
        <v>0</v>
      </c>
      <c r="WD9">
        <v>0</v>
      </c>
      <c r="WE9">
        <v>0</v>
      </c>
      <c r="WF9">
        <v>0</v>
      </c>
      <c r="WG9">
        <v>0</v>
      </c>
      <c r="WH9">
        <v>0</v>
      </c>
      <c r="WI9">
        <v>0</v>
      </c>
      <c r="WJ9">
        <v>0</v>
      </c>
      <c r="WK9">
        <v>0</v>
      </c>
      <c r="WL9">
        <v>0</v>
      </c>
      <c r="WM9">
        <v>0</v>
      </c>
      <c r="WN9">
        <v>1</v>
      </c>
      <c r="WO9">
        <v>0</v>
      </c>
      <c r="WP9">
        <v>0</v>
      </c>
      <c r="WQ9">
        <v>7</v>
      </c>
      <c r="WR9">
        <v>0</v>
      </c>
      <c r="WS9">
        <v>0</v>
      </c>
      <c r="WT9">
        <v>0</v>
      </c>
      <c r="WU9">
        <f t="shared" si="8"/>
        <v>5</v>
      </c>
      <c r="WV9">
        <f t="shared" si="3"/>
        <v>0</v>
      </c>
      <c r="WW9">
        <f t="shared" si="3"/>
        <v>0</v>
      </c>
      <c r="WX9">
        <f t="shared" si="3"/>
        <v>0</v>
      </c>
      <c r="WY9">
        <f t="shared" si="3"/>
        <v>0</v>
      </c>
      <c r="WZ9">
        <f t="shared" si="3"/>
        <v>4</v>
      </c>
      <c r="XA9">
        <f t="shared" si="3"/>
        <v>3</v>
      </c>
      <c r="XB9">
        <f t="shared" si="3"/>
        <v>8</v>
      </c>
      <c r="XC9">
        <f t="shared" si="3"/>
        <v>0</v>
      </c>
      <c r="XD9">
        <f t="shared" si="3"/>
        <v>0</v>
      </c>
      <c r="XE9">
        <f t="shared" si="3"/>
        <v>0</v>
      </c>
      <c r="XF9">
        <f t="shared" si="3"/>
        <v>0</v>
      </c>
      <c r="XG9">
        <f t="shared" si="3"/>
        <v>0</v>
      </c>
      <c r="XH9">
        <f t="shared" si="3"/>
        <v>2</v>
      </c>
      <c r="XI9">
        <f t="shared" si="3"/>
        <v>2</v>
      </c>
      <c r="XJ9">
        <f t="shared" si="3"/>
        <v>0</v>
      </c>
      <c r="XK9">
        <f t="shared" ref="XK9:XK28" si="54">SUM(UG9,VV9)+VV9/1000</f>
        <v>2</v>
      </c>
      <c r="XL9">
        <f t="shared" ref="XL9:XL28" si="55">SUM(UH9,VW9)+VW9/1000</f>
        <v>19.012</v>
      </c>
      <c r="XM9">
        <f t="shared" ref="XM9:XM28" si="56">SUM(UI9,VX9)+VX9/1000</f>
        <v>24.012</v>
      </c>
      <c r="XN9">
        <f t="shared" ref="XN9:XN28" si="57">SUM(UJ9,VY9)+VY9/1000</f>
        <v>0</v>
      </c>
      <c r="XO9">
        <f t="shared" ref="XO9:XO28" si="58">SUM(UK9,VZ9)+VZ9/1000</f>
        <v>0</v>
      </c>
      <c r="XP9">
        <f t="shared" ref="XP9:XP28" si="59">SUM(UL9,WA9)+WA9/1000</f>
        <v>0</v>
      </c>
      <c r="XQ9">
        <f t="shared" ref="XQ9:XQ28" si="60">SUM(UM9,WB9)+WB9/1000</f>
        <v>0</v>
      </c>
      <c r="XR9">
        <f t="shared" ref="XR9:XR28" si="61">SUM(UN9,WC9)+WC9/1000</f>
        <v>0</v>
      </c>
      <c r="XS9">
        <f t="shared" ref="XS9:XS28" si="62">SUM(UO9,WD9)+WD9/1000</f>
        <v>0</v>
      </c>
      <c r="XT9">
        <f t="shared" ref="XT9:XT28" si="63">SUM(UP9,WE9)+WE9/1000</f>
        <v>0</v>
      </c>
      <c r="XU9">
        <f t="shared" ref="XU9:XU28" si="64">SUM(UQ9,WF9)+WF9/1000</f>
        <v>0</v>
      </c>
      <c r="XV9">
        <f t="shared" ref="XV9:XV28" si="65">SUM(UR9,WG9)+WG9/1000</f>
        <v>6</v>
      </c>
      <c r="XW9">
        <f t="shared" ref="XW9:XW28" si="66">SUM(US9,WH9)+WH9/1000</f>
        <v>0</v>
      </c>
      <c r="XX9">
        <f t="shared" ref="XX9:XX28" si="67">SUM(UT9,WI9)+WI9/1000</f>
        <v>3</v>
      </c>
      <c r="XY9">
        <f t="shared" ref="XY9:XY28" si="68">SUM(UU9,WJ9)+WJ9/1000</f>
        <v>0</v>
      </c>
      <c r="XZ9">
        <f t="shared" ref="XZ9:XZ28" si="69">SUM(UV9,WK9)+WK9/1000</f>
        <v>1</v>
      </c>
      <c r="YA9">
        <f t="shared" ref="YA9:YA28" si="70">SUM(UW9,WL9)+WL9/1000</f>
        <v>0</v>
      </c>
      <c r="YB9">
        <f t="shared" ref="YB9:YB28" si="71">SUM(UX9,WM9)+WM9/1000</f>
        <v>0</v>
      </c>
      <c r="YC9">
        <f t="shared" ref="YC9:YC28" si="72">SUM(UY9,WN9)+WN9/1000</f>
        <v>1.0009999999999999</v>
      </c>
      <c r="YD9">
        <f t="shared" ref="YD9:YD28" si="73">SUM(UZ9,WO9)+WO9/1000</f>
        <v>0</v>
      </c>
      <c r="YE9">
        <f t="shared" ref="YE9:YE28" si="74">SUM(VA9,WP9)+WP9/1000</f>
        <v>10</v>
      </c>
      <c r="YF9">
        <f t="shared" ref="YF9:YF28" si="75">SUM(VB9,WQ9)+WQ9/1000</f>
        <v>13.007</v>
      </c>
      <c r="YG9">
        <f t="shared" ref="YG9:YG28" si="76">SUM(VC9,WR9)+WR9/1000</f>
        <v>3</v>
      </c>
      <c r="YH9">
        <f t="shared" ref="YH9:YH28" si="77">SUM(VD9,WS9)+WS9/1000</f>
        <v>6</v>
      </c>
      <c r="YI9">
        <f t="shared" ref="YI9:YI28" si="78">SUM(VE9,WT9)+WT9/1000</f>
        <v>0</v>
      </c>
      <c r="YJ9">
        <f>RANK(WU9,WU3:WU28,0)</f>
        <v>10</v>
      </c>
      <c r="YK9">
        <f t="shared" ref="YK9:ZX9" si="79">RANK(WV9,WV3:WV28,0)</f>
        <v>14</v>
      </c>
      <c r="YL9">
        <f t="shared" si="79"/>
        <v>15</v>
      </c>
      <c r="YM9">
        <f t="shared" si="79"/>
        <v>14</v>
      </c>
      <c r="YN9">
        <f t="shared" si="79"/>
        <v>15</v>
      </c>
      <c r="YO9">
        <f t="shared" si="79"/>
        <v>11</v>
      </c>
      <c r="YP9">
        <f t="shared" si="79"/>
        <v>10</v>
      </c>
      <c r="YQ9">
        <f t="shared" si="79"/>
        <v>9</v>
      </c>
      <c r="YR9">
        <f t="shared" si="79"/>
        <v>17</v>
      </c>
      <c r="YS9">
        <f t="shared" si="79"/>
        <v>16</v>
      </c>
      <c r="YT9">
        <f t="shared" si="79"/>
        <v>16</v>
      </c>
      <c r="YU9">
        <f t="shared" si="79"/>
        <v>15</v>
      </c>
      <c r="YV9">
        <f t="shared" si="79"/>
        <v>16</v>
      </c>
      <c r="YW9">
        <f t="shared" si="79"/>
        <v>12</v>
      </c>
      <c r="YX9">
        <f t="shared" si="79"/>
        <v>13</v>
      </c>
      <c r="YY9">
        <f t="shared" si="79"/>
        <v>15</v>
      </c>
      <c r="YZ9">
        <f t="shared" si="79"/>
        <v>15</v>
      </c>
      <c r="ZA9">
        <f t="shared" si="79"/>
        <v>1</v>
      </c>
      <c r="ZB9">
        <f t="shared" si="79"/>
        <v>1</v>
      </c>
      <c r="ZC9">
        <f t="shared" si="79"/>
        <v>17</v>
      </c>
      <c r="ZD9">
        <f t="shared" si="79"/>
        <v>14</v>
      </c>
      <c r="ZE9">
        <f t="shared" si="79"/>
        <v>15</v>
      </c>
      <c r="ZF9">
        <f t="shared" si="79"/>
        <v>15</v>
      </c>
      <c r="ZG9">
        <f t="shared" si="79"/>
        <v>16</v>
      </c>
      <c r="ZH9">
        <f t="shared" si="79"/>
        <v>16</v>
      </c>
      <c r="ZI9">
        <f t="shared" si="79"/>
        <v>14</v>
      </c>
      <c r="ZJ9">
        <f t="shared" si="79"/>
        <v>15</v>
      </c>
      <c r="ZK9">
        <f t="shared" si="79"/>
        <v>9</v>
      </c>
      <c r="ZL9">
        <f t="shared" si="79"/>
        <v>16</v>
      </c>
      <c r="ZM9">
        <f t="shared" si="79"/>
        <v>11</v>
      </c>
      <c r="ZN9">
        <f t="shared" si="79"/>
        <v>15</v>
      </c>
      <c r="ZO9">
        <f t="shared" si="79"/>
        <v>14</v>
      </c>
      <c r="ZP9">
        <f t="shared" si="79"/>
        <v>15</v>
      </c>
      <c r="ZQ9">
        <f t="shared" si="79"/>
        <v>16</v>
      </c>
      <c r="ZR9">
        <f t="shared" si="79"/>
        <v>13</v>
      </c>
      <c r="ZS9">
        <f t="shared" si="79"/>
        <v>16</v>
      </c>
      <c r="ZT9">
        <f t="shared" si="79"/>
        <v>4</v>
      </c>
      <c r="ZU9">
        <f t="shared" si="79"/>
        <v>4</v>
      </c>
      <c r="ZV9">
        <f t="shared" si="79"/>
        <v>13</v>
      </c>
      <c r="ZW9">
        <f t="shared" si="79"/>
        <v>10</v>
      </c>
      <c r="ZX9">
        <f t="shared" si="79"/>
        <v>16</v>
      </c>
      <c r="ZY9">
        <f>VLOOKUP(YJ9,'Tablas auxiliares'!$O$2:$P$28,2,FALSE)</f>
        <v>1</v>
      </c>
      <c r="ZZ9">
        <f>VLOOKUP(YK9,'Tablas auxiliares'!$O$2:$P$28,2,FALSE)</f>
        <v>0</v>
      </c>
      <c r="AAA9">
        <f>VLOOKUP(YL9,'Tablas auxiliares'!$O$2:$P$28,2,FALSE)</f>
        <v>0</v>
      </c>
      <c r="AAB9">
        <f>VLOOKUP(YM9,'Tablas auxiliares'!$O$2:$P$28,2,FALSE)</f>
        <v>0</v>
      </c>
      <c r="AAC9">
        <f>VLOOKUP(YN9,'Tablas auxiliares'!$O$2:$P$28,2,FALSE)</f>
        <v>0</v>
      </c>
      <c r="AAD9">
        <f>VLOOKUP(YO9,'Tablas auxiliares'!$O$2:$P$28,2,FALSE)</f>
        <v>0</v>
      </c>
      <c r="AAE9">
        <f>VLOOKUP(YP9,'Tablas auxiliares'!$O$2:$P$28,2,FALSE)</f>
        <v>1</v>
      </c>
      <c r="AAF9">
        <f>VLOOKUP(YQ9,'Tablas auxiliares'!$O$2:$P$28,2,FALSE)</f>
        <v>2</v>
      </c>
      <c r="AAG9">
        <f>VLOOKUP(YR9,'Tablas auxiliares'!$O$2:$P$28,2,FALSE)</f>
        <v>0</v>
      </c>
      <c r="AAH9">
        <f>VLOOKUP(YS9,'Tablas auxiliares'!$O$2:$P$28,2,FALSE)</f>
        <v>0</v>
      </c>
      <c r="AAI9">
        <f>VLOOKUP(YT9,'Tablas auxiliares'!$O$2:$P$28,2,FALSE)</f>
        <v>0</v>
      </c>
      <c r="AAJ9">
        <f>VLOOKUP(YU9,'Tablas auxiliares'!$O$2:$P$28,2,FALSE)</f>
        <v>0</v>
      </c>
      <c r="AAK9">
        <f>VLOOKUP(YV9,'Tablas auxiliares'!$O$2:$P$28,2,FALSE)</f>
        <v>0</v>
      </c>
      <c r="AAL9">
        <f>VLOOKUP(YW9,'Tablas auxiliares'!$O$2:$P$28,2,FALSE)</f>
        <v>0</v>
      </c>
      <c r="AAM9">
        <f>VLOOKUP(YX9,'Tablas auxiliares'!$O$2:$P$28,2,FALSE)</f>
        <v>0</v>
      </c>
      <c r="AAN9">
        <f>VLOOKUP(YY9,'Tablas auxiliares'!$O$2:$P$28,2,FALSE)</f>
        <v>0</v>
      </c>
      <c r="AAO9">
        <f>VLOOKUP(YZ9,'Tablas auxiliares'!$O$2:$P$28,2,FALSE)</f>
        <v>0</v>
      </c>
      <c r="AAP9">
        <f>VLOOKUP(ZA9,'Tablas auxiliares'!$O$2:$P$28,2,FALSE)</f>
        <v>12</v>
      </c>
      <c r="AAQ9">
        <f>VLOOKUP(ZB9,'Tablas auxiliares'!$O$2:$P$28,2,FALSE)</f>
        <v>12</v>
      </c>
      <c r="AAR9">
        <f>VLOOKUP(ZC9,'Tablas auxiliares'!$O$2:$P$28,2,FALSE)</f>
        <v>0</v>
      </c>
      <c r="AAS9">
        <f>VLOOKUP(ZD9,'Tablas auxiliares'!$O$2:$P$28,2,FALSE)</f>
        <v>0</v>
      </c>
      <c r="AAT9">
        <f>VLOOKUP(ZE9,'Tablas auxiliares'!$O$2:$P$28,2,FALSE)</f>
        <v>0</v>
      </c>
      <c r="AAU9">
        <f>VLOOKUP(ZF9,'Tablas auxiliares'!$O$2:$P$28,2,FALSE)</f>
        <v>0</v>
      </c>
      <c r="AAV9">
        <f>VLOOKUP(ZG9,'Tablas auxiliares'!$O$2:$P$28,2,FALSE)</f>
        <v>0</v>
      </c>
      <c r="AAW9">
        <f>VLOOKUP(ZH9,'Tablas auxiliares'!$O$2:$P$28,2,FALSE)</f>
        <v>0</v>
      </c>
      <c r="AAX9">
        <f>VLOOKUP(ZI9,'Tablas auxiliares'!$O$2:$P$28,2,FALSE)</f>
        <v>0</v>
      </c>
      <c r="AAY9">
        <f>VLOOKUP(ZJ9,'Tablas auxiliares'!$O$2:$P$28,2,FALSE)</f>
        <v>0</v>
      </c>
      <c r="AAZ9">
        <f>VLOOKUP(ZK9,'Tablas auxiliares'!$O$2:$P$28,2,FALSE)</f>
        <v>2</v>
      </c>
      <c r="ABA9">
        <f>VLOOKUP(ZL9,'Tablas auxiliares'!$O$2:$P$28,2,FALSE)</f>
        <v>0</v>
      </c>
      <c r="ABB9">
        <f>VLOOKUP(ZM9,'Tablas auxiliares'!$O$2:$P$28,2,FALSE)</f>
        <v>0</v>
      </c>
      <c r="ABC9">
        <f>VLOOKUP(ZN9,'Tablas auxiliares'!$O$2:$P$28,2,FALSE)</f>
        <v>0</v>
      </c>
      <c r="ABD9">
        <f>VLOOKUP(ZO9,'Tablas auxiliares'!$O$2:$P$28,2,FALSE)</f>
        <v>0</v>
      </c>
      <c r="ABE9">
        <f>VLOOKUP(ZP9,'Tablas auxiliares'!$O$2:$P$28,2,FALSE)</f>
        <v>0</v>
      </c>
      <c r="ABF9">
        <f>VLOOKUP(ZQ9,'Tablas auxiliares'!$O$2:$P$28,2,FALSE)</f>
        <v>0</v>
      </c>
      <c r="ABG9">
        <f>VLOOKUP(ZR9,'Tablas auxiliares'!$O$2:$P$28,2,FALSE)</f>
        <v>0</v>
      </c>
      <c r="ABH9">
        <f>VLOOKUP(ZS9,'Tablas auxiliares'!$O$2:$P$28,2,FALSE)</f>
        <v>0</v>
      </c>
      <c r="ABI9">
        <f>VLOOKUP(ZT9,'Tablas auxiliares'!$O$2:$P$28,2,FALSE)</f>
        <v>7</v>
      </c>
      <c r="ABJ9">
        <f>VLOOKUP(ZU9,'Tablas auxiliares'!$O$2:$P$28,2,FALSE)</f>
        <v>7</v>
      </c>
      <c r="ABK9">
        <f>VLOOKUP(ZV9,'Tablas auxiliares'!$O$2:$P$28,2,FALSE)</f>
        <v>0</v>
      </c>
      <c r="ABL9">
        <f>VLOOKUP(ZW9,'Tablas auxiliares'!$O$2:$P$28,2,FALSE)</f>
        <v>1</v>
      </c>
      <c r="ABM9">
        <f>VLOOKUP(ZX9,'Tablas auxiliares'!$O$2:$P$28,2,FALSE)</f>
        <v>0</v>
      </c>
      <c r="ABN9">
        <f>IF('Tablas auxiliares'!$C$5=1,SUM(ZY9:ABM9),SUMIF($IN$29:$KB$29,"=325",ZY9:ABM9))</f>
        <v>45</v>
      </c>
      <c r="ABP9">
        <f t="shared" si="10"/>
        <v>45.001899999999999</v>
      </c>
      <c r="ABQ9">
        <f t="shared" si="11"/>
        <v>40.001899999999999</v>
      </c>
      <c r="ABR9">
        <f t="shared" si="5"/>
        <v>109.00190000000001</v>
      </c>
      <c r="ABS9">
        <f>IF('Tablas auxiliares'!$C$3=1,'2019 FINAL'!ABP9,IF('Tablas auxiliares'!$C$3=2,'2019 FINAL'!ABQ9,'2019 FINAL'!ABR9))</f>
        <v>109.00190000000001</v>
      </c>
      <c r="ABT9" t="s">
        <v>25</v>
      </c>
      <c r="ABV9">
        <v>7</v>
      </c>
      <c r="ABW9">
        <f t="shared" si="12"/>
        <v>305.0009</v>
      </c>
      <c r="ABX9" t="str">
        <f t="shared" si="13"/>
        <v>Macedonia del Norte</v>
      </c>
    </row>
    <row r="10" spans="1:752" x14ac:dyDescent="0.25">
      <c r="A10" t="s">
        <v>46</v>
      </c>
      <c r="B10">
        <v>6</v>
      </c>
      <c r="C10">
        <v>11</v>
      </c>
      <c r="D10">
        <v>21</v>
      </c>
      <c r="E10">
        <v>21</v>
      </c>
      <c r="F10">
        <v>18</v>
      </c>
      <c r="G10">
        <v>14</v>
      </c>
      <c r="H10">
        <v>17</v>
      </c>
      <c r="J10">
        <v>11</v>
      </c>
      <c r="K10">
        <v>22</v>
      </c>
      <c r="L10">
        <v>24</v>
      </c>
      <c r="N10">
        <v>5</v>
      </c>
      <c r="O10">
        <v>10</v>
      </c>
      <c r="P10">
        <v>2</v>
      </c>
      <c r="Q10">
        <v>18</v>
      </c>
      <c r="R10">
        <v>8</v>
      </c>
      <c r="S10">
        <v>1</v>
      </c>
      <c r="T10">
        <v>25</v>
      </c>
      <c r="U10">
        <v>5</v>
      </c>
      <c r="V10">
        <v>10</v>
      </c>
      <c r="W10">
        <v>8</v>
      </c>
      <c r="X10">
        <v>16</v>
      </c>
      <c r="Y10">
        <v>1</v>
      </c>
      <c r="Z10">
        <v>3</v>
      </c>
      <c r="AA10">
        <v>15</v>
      </c>
      <c r="AB10">
        <v>18</v>
      </c>
      <c r="AC10">
        <v>16</v>
      </c>
      <c r="AD10">
        <v>5</v>
      </c>
      <c r="AE10">
        <v>4</v>
      </c>
      <c r="AF10">
        <v>10</v>
      </c>
      <c r="AG10">
        <v>8</v>
      </c>
      <c r="AH10">
        <v>17</v>
      </c>
      <c r="AI10">
        <v>18</v>
      </c>
      <c r="AJ10">
        <v>17</v>
      </c>
      <c r="AK10">
        <v>14</v>
      </c>
      <c r="AL10">
        <v>17</v>
      </c>
      <c r="AM10">
        <v>23</v>
      </c>
      <c r="AN10">
        <v>13</v>
      </c>
      <c r="AO10">
        <v>12</v>
      </c>
      <c r="AP10">
        <v>18</v>
      </c>
      <c r="AQ10">
        <v>19</v>
      </c>
      <c r="AR10">
        <v>15</v>
      </c>
      <c r="AS10">
        <v>11</v>
      </c>
      <c r="AT10">
        <v>12</v>
      </c>
      <c r="AU10">
        <v>13</v>
      </c>
      <c r="AV10">
        <v>18</v>
      </c>
      <c r="AW10">
        <v>15</v>
      </c>
      <c r="AY10">
        <v>16</v>
      </c>
      <c r="AZ10">
        <v>23</v>
      </c>
      <c r="BA10">
        <v>25</v>
      </c>
      <c r="BC10">
        <v>5</v>
      </c>
      <c r="BD10">
        <v>23</v>
      </c>
      <c r="BE10">
        <v>13</v>
      </c>
      <c r="BF10">
        <v>12</v>
      </c>
      <c r="BG10">
        <v>13</v>
      </c>
      <c r="BH10">
        <v>17</v>
      </c>
      <c r="BI10">
        <v>22</v>
      </c>
      <c r="BJ10">
        <v>10</v>
      </c>
      <c r="BK10">
        <v>9</v>
      </c>
      <c r="BL10">
        <v>13</v>
      </c>
      <c r="BM10">
        <v>11</v>
      </c>
      <c r="BN10">
        <v>3</v>
      </c>
      <c r="BO10">
        <v>11</v>
      </c>
      <c r="BP10">
        <v>9</v>
      </c>
      <c r="BQ10">
        <v>15</v>
      </c>
      <c r="BR10">
        <v>15</v>
      </c>
      <c r="BS10">
        <v>5</v>
      </c>
      <c r="BT10">
        <v>17</v>
      </c>
      <c r="BU10">
        <v>11</v>
      </c>
      <c r="BV10">
        <v>5</v>
      </c>
      <c r="BW10">
        <v>7</v>
      </c>
      <c r="BX10">
        <v>6</v>
      </c>
      <c r="BY10">
        <v>6</v>
      </c>
      <c r="BZ10">
        <v>17</v>
      </c>
      <c r="CA10">
        <v>13</v>
      </c>
      <c r="CB10">
        <v>25</v>
      </c>
      <c r="CC10">
        <v>18</v>
      </c>
      <c r="CD10">
        <v>7</v>
      </c>
      <c r="CE10">
        <v>13</v>
      </c>
      <c r="CF10">
        <v>19</v>
      </c>
      <c r="CG10">
        <v>9</v>
      </c>
      <c r="CH10">
        <v>16</v>
      </c>
      <c r="CI10">
        <v>13</v>
      </c>
      <c r="CJ10">
        <v>14</v>
      </c>
      <c r="CK10">
        <v>16</v>
      </c>
      <c r="CL10">
        <v>3</v>
      </c>
      <c r="CN10">
        <v>19</v>
      </c>
      <c r="CO10">
        <v>14</v>
      </c>
      <c r="CP10">
        <v>22</v>
      </c>
      <c r="CR10">
        <v>9</v>
      </c>
      <c r="CS10">
        <v>20</v>
      </c>
      <c r="CT10">
        <v>12</v>
      </c>
      <c r="CU10">
        <v>10</v>
      </c>
      <c r="CV10">
        <v>9</v>
      </c>
      <c r="CW10">
        <v>9</v>
      </c>
      <c r="CX10">
        <v>23</v>
      </c>
      <c r="CY10">
        <v>7</v>
      </c>
      <c r="CZ10">
        <v>25</v>
      </c>
      <c r="DA10">
        <v>13</v>
      </c>
      <c r="DB10">
        <v>17</v>
      </c>
      <c r="DC10">
        <v>1</v>
      </c>
      <c r="DD10">
        <v>2</v>
      </c>
      <c r="DE10">
        <v>21</v>
      </c>
      <c r="DF10">
        <v>22</v>
      </c>
      <c r="DG10">
        <v>14</v>
      </c>
      <c r="DH10">
        <v>5</v>
      </c>
      <c r="DI10">
        <v>20</v>
      </c>
      <c r="DJ10">
        <v>4</v>
      </c>
      <c r="DK10">
        <v>1</v>
      </c>
      <c r="DL10">
        <v>7</v>
      </c>
      <c r="DM10">
        <v>8</v>
      </c>
      <c r="DN10">
        <v>5</v>
      </c>
      <c r="DO10">
        <v>12</v>
      </c>
      <c r="DP10">
        <v>25</v>
      </c>
      <c r="DQ10">
        <v>20</v>
      </c>
      <c r="DR10">
        <v>10</v>
      </c>
      <c r="DS10">
        <v>16</v>
      </c>
      <c r="DT10">
        <v>22</v>
      </c>
      <c r="DU10">
        <v>11</v>
      </c>
      <c r="DV10">
        <v>11</v>
      </c>
      <c r="DW10">
        <v>21</v>
      </c>
      <c r="DX10">
        <v>6</v>
      </c>
      <c r="DY10">
        <v>9</v>
      </c>
      <c r="DZ10">
        <v>17</v>
      </c>
      <c r="EA10">
        <v>8</v>
      </c>
      <c r="EC10">
        <v>6</v>
      </c>
      <c r="ED10">
        <v>20</v>
      </c>
      <c r="EE10">
        <v>19</v>
      </c>
      <c r="EG10">
        <v>8</v>
      </c>
      <c r="EH10">
        <v>12</v>
      </c>
      <c r="EI10">
        <v>15</v>
      </c>
      <c r="EJ10">
        <v>10</v>
      </c>
      <c r="EK10">
        <v>8</v>
      </c>
      <c r="EL10">
        <v>10</v>
      </c>
      <c r="EM10">
        <v>23</v>
      </c>
      <c r="EN10">
        <v>14</v>
      </c>
      <c r="EO10">
        <v>18</v>
      </c>
      <c r="EP10">
        <v>6</v>
      </c>
      <c r="EQ10">
        <v>15</v>
      </c>
      <c r="ER10">
        <v>3</v>
      </c>
      <c r="ES10">
        <v>6</v>
      </c>
      <c r="ET10">
        <v>18</v>
      </c>
      <c r="EU10">
        <v>22</v>
      </c>
      <c r="EV10">
        <v>17</v>
      </c>
      <c r="EW10">
        <v>16</v>
      </c>
      <c r="EX10">
        <v>9</v>
      </c>
      <c r="EY10">
        <v>9</v>
      </c>
      <c r="EZ10">
        <v>4</v>
      </c>
      <c r="FA10">
        <v>7</v>
      </c>
      <c r="FB10">
        <v>22</v>
      </c>
      <c r="FC10">
        <v>4</v>
      </c>
      <c r="FD10">
        <v>21</v>
      </c>
      <c r="FE10">
        <v>18</v>
      </c>
      <c r="FF10">
        <v>25</v>
      </c>
      <c r="FG10">
        <v>14</v>
      </c>
      <c r="FH10">
        <v>11</v>
      </c>
      <c r="FI10">
        <v>7</v>
      </c>
      <c r="FJ10">
        <v>18</v>
      </c>
      <c r="FK10">
        <v>10</v>
      </c>
      <c r="FL10">
        <v>20</v>
      </c>
      <c r="FM10">
        <v>16</v>
      </c>
      <c r="FN10">
        <v>18</v>
      </c>
      <c r="FO10">
        <v>20</v>
      </c>
      <c r="FP10">
        <v>16</v>
      </c>
      <c r="FR10">
        <v>15</v>
      </c>
      <c r="FS10">
        <v>21</v>
      </c>
      <c r="FT10">
        <v>17</v>
      </c>
      <c r="FV10">
        <v>6</v>
      </c>
      <c r="FW10">
        <v>14</v>
      </c>
      <c r="FX10">
        <v>21</v>
      </c>
      <c r="FY10">
        <v>14</v>
      </c>
      <c r="FZ10">
        <v>7</v>
      </c>
      <c r="GA10">
        <v>3</v>
      </c>
      <c r="GB10">
        <v>25</v>
      </c>
      <c r="GC10">
        <v>3</v>
      </c>
      <c r="GD10">
        <v>15</v>
      </c>
      <c r="GE10">
        <v>20</v>
      </c>
      <c r="GF10">
        <v>18</v>
      </c>
      <c r="GG10">
        <v>1</v>
      </c>
      <c r="GH10">
        <v>3</v>
      </c>
      <c r="GI10">
        <v>19</v>
      </c>
      <c r="GJ10">
        <v>17</v>
      </c>
      <c r="GK10">
        <v>16</v>
      </c>
      <c r="GL10">
        <v>8</v>
      </c>
      <c r="GM10">
        <v>13</v>
      </c>
      <c r="GN10">
        <v>4</v>
      </c>
      <c r="GO10">
        <v>10</v>
      </c>
      <c r="GP10">
        <v>5</v>
      </c>
      <c r="GQ10">
        <v>6</v>
      </c>
      <c r="GR10">
        <v>21</v>
      </c>
      <c r="GS10">
        <v>17</v>
      </c>
      <c r="GT10">
        <v>9</v>
      </c>
      <c r="GU10">
        <v>17</v>
      </c>
      <c r="GV10">
        <v>1</v>
      </c>
      <c r="GW10">
        <v>12</v>
      </c>
      <c r="GX10">
        <v>8</v>
      </c>
      <c r="GY10">
        <f>IF('Tablas auxiliares'!$C$7=1,AVERAGE('2019 FINAL'!B10,'2019 FINAL'!AQ10,'2019 FINAL'!CF10,'2019 FINAL'!DU10,'2019 FINAL'!FJ10)+B10/10000,(-1)*(SUM(VLOOKUP(B10,'Tablas auxiliares'!$BG$1:$BH$28,2,FALSE),VLOOKUP(AQ10,'Tablas auxiliares'!$BG$1:$BH$28,2,FALSE),VLOOKUP(CF10,'Tablas auxiliares'!$BG$1:$BH$28,2,FALSE),VLOOKUP(DU10,'Tablas auxiliares'!$BG$1:$BH$28,2,FALSE),VLOOKUP(FJ10,'Tablas auxiliares'!$BG$1:$BH$28,2,FALSE))-B10/100000000))</f>
        <v>-7.6955040761228961</v>
      </c>
      <c r="GZ10">
        <f>IF('Tablas auxiliares'!$C$7=1,AVERAGE('2019 FINAL'!C10,'2019 FINAL'!AR10,'2019 FINAL'!CG10,'2019 FINAL'!DV10,'2019 FINAL'!FK10)+C10/10000,(-1)*(SUM(VLOOKUP(C10,'Tablas auxiliares'!$BG$1:$BH$28,2,FALSE),VLOOKUP(AR10,'Tablas auxiliares'!$BG$1:$BH$28,2,FALSE),VLOOKUP(CG10,'Tablas auxiliares'!$BG$1:$BH$28,2,FALSE),VLOOKUP(DV10,'Tablas auxiliares'!$BG$1:$BH$28,2,FALSE),VLOOKUP(FK10,'Tablas auxiliares'!$BG$1:$BH$28,2,FALSE))-C10/100000000))</f>
        <v>-9.2239575671111478</v>
      </c>
      <c r="HA10">
        <f>IF('Tablas auxiliares'!$C$7=1,AVERAGE('2019 FINAL'!D10,'2019 FINAL'!AS10,'2019 FINAL'!CH10,'2019 FINAL'!DW10,'2019 FINAL'!FL10)+D10/10000,(-1)*(SUM(VLOOKUP(D10,'Tablas auxiliares'!$BG$1:$BH$28,2,FALSE),VLOOKUP(AS10,'Tablas auxiliares'!$BG$1:$BH$28,2,FALSE),VLOOKUP(CH10,'Tablas auxiliares'!$BG$1:$BH$28,2,FALSE),VLOOKUP(DW10,'Tablas auxiliares'!$BG$1:$BH$28,2,FALSE),VLOOKUP(FL10,'Tablas auxiliares'!$BG$1:$BH$28,2,FALSE))-D10/100000000))</f>
        <v>-3.3504757581138618</v>
      </c>
      <c r="HB10">
        <f>IF('Tablas auxiliares'!$C$7=1,AVERAGE('2019 FINAL'!E10,'2019 FINAL'!AT10,'2019 FINAL'!CI10,'2019 FINAL'!DX10,'2019 FINAL'!FM10)+E10/10000,(-1)*(SUM(VLOOKUP(E10,'Tablas auxiliares'!$BG$1:$BH$28,2,FALSE),VLOOKUP(AT10,'Tablas auxiliares'!$BG$1:$BH$28,2,FALSE),VLOOKUP(CI10,'Tablas auxiliares'!$BG$1:$BH$28,2,FALSE),VLOOKUP(DX10,'Tablas auxiliares'!$BG$1:$BH$28,2,FALSE),VLOOKUP(FM10,'Tablas auxiliares'!$BG$1:$BH$28,2,FALSE))-E10/100000000))</f>
        <v>-8.3151292946219719</v>
      </c>
      <c r="HC10">
        <f>IF('Tablas auxiliares'!$C$7=1,AVERAGE('2019 FINAL'!F10,'2019 FINAL'!AU10,'2019 FINAL'!CJ10,'2019 FINAL'!DY10,'2019 FINAL'!FN10)+F10/10000,(-1)*(SUM(VLOOKUP(F10,'Tablas auxiliares'!$BG$1:$BH$28,2,FALSE),VLOOKUP(AU10,'Tablas auxiliares'!$BG$1:$BH$28,2,FALSE),VLOOKUP(CJ10,'Tablas auxiliares'!$BG$1:$BH$28,2,FALSE),VLOOKUP(DY10,'Tablas auxiliares'!$BG$1:$BH$28,2,FALSE),VLOOKUP(FN10,'Tablas auxiliares'!$BG$1:$BH$28,2,FALSE))-F10/100000000))</f>
        <v>-5.8163512229533714</v>
      </c>
      <c r="HD10">
        <f>IF('Tablas auxiliares'!$C$7=1,AVERAGE('2019 FINAL'!G10,'2019 FINAL'!AV10,'2019 FINAL'!CK10,'2019 FINAL'!DZ10,'2019 FINAL'!FO10)+G10/10000,(-1)*(SUM(VLOOKUP(G10,'Tablas auxiliares'!$BG$1:$BH$28,2,FALSE),VLOOKUP(AV10,'Tablas auxiliares'!$BG$1:$BH$28,2,FALSE),VLOOKUP(CK10,'Tablas auxiliares'!$BG$1:$BH$28,2,FALSE),VLOOKUP(DZ10,'Tablas auxiliares'!$BG$1:$BH$28,2,FALSE),VLOOKUP(FO10,'Tablas auxiliares'!$BG$1:$BH$28,2,FALSE))-G10/100000000))</f>
        <v>-3.0824808403042079</v>
      </c>
      <c r="HE10">
        <f>IF('Tablas auxiliares'!$C$7=1,AVERAGE('2019 FINAL'!H10,'2019 FINAL'!AW10,'2019 FINAL'!CL10,'2019 FINAL'!EA10,'2019 FINAL'!FP10)+H10/10000,(-1)*(SUM(VLOOKUP(H10,'Tablas auxiliares'!$BG$1:$BH$28,2,FALSE),VLOOKUP(AW10,'Tablas auxiliares'!$BG$1:$BH$28,2,FALSE),VLOOKUP(CL10,'Tablas auxiliares'!$BG$1:$BH$28,2,FALSE),VLOOKUP(EA10,'Tablas auxiliares'!$BG$1:$BH$28,2,FALSE),VLOOKUP(FP10,'Tablas auxiliares'!$BG$1:$BH$28,2,FALSE))-H10/100000000))</f>
        <v>-13.487593061510465</v>
      </c>
      <c r="HF10" t="e">
        <f>IF('Tablas auxiliares'!$C$7=1,AVERAGE('2019 FINAL'!I10,'2019 FINAL'!AX10,'2019 FINAL'!CM10,'2019 FINAL'!EB10,'2019 FINAL'!FQ10)+I10/10000,(-1)*(SUM(VLOOKUP(I10,'Tablas auxiliares'!$BG$1:$BH$28,2,FALSE),VLOOKUP(AX10,'Tablas auxiliares'!$BG$1:$BH$28,2,FALSE),VLOOKUP(CM10,'Tablas auxiliares'!$BG$1:$BH$28,2,FALSE),VLOOKUP(EB10,'Tablas auxiliares'!$BG$1:$BH$28,2,FALSE),VLOOKUP(FQ10,'Tablas auxiliares'!$BG$1:$BH$28,2,FALSE))-I10/100000000))</f>
        <v>#N/A</v>
      </c>
      <c r="HG10">
        <f>IF('Tablas auxiliares'!$C$7=1,AVERAGE('2019 FINAL'!J10,'2019 FINAL'!AY10,'2019 FINAL'!CN10,'2019 FINAL'!EC10,'2019 FINAL'!FR10)+J10/10000,(-1)*(SUM(VLOOKUP(J10,'Tablas auxiliares'!$BG$1:$BH$28,2,FALSE),VLOOKUP(AY10,'Tablas auxiliares'!$BG$1:$BH$28,2,FALSE),VLOOKUP(CN10,'Tablas auxiliares'!$BG$1:$BH$28,2,FALSE),VLOOKUP(EC10,'Tablas auxiliares'!$BG$1:$BH$28,2,FALSE),VLOOKUP(FR10,'Tablas auxiliares'!$BG$1:$BH$28,2,FALSE))-J10/100000000))</f>
        <v>-8.3617753328277988</v>
      </c>
      <c r="HH10">
        <f>IF('Tablas auxiliares'!$C$7=1,AVERAGE('2019 FINAL'!K10,'2019 FINAL'!AZ10,'2019 FINAL'!CO10,'2019 FINAL'!ED10,'2019 FINAL'!FS10)+K10/10000,(-1)*(SUM(VLOOKUP(K10,'Tablas auxiliares'!$BG$1:$BH$28,2,FALSE),VLOOKUP(AZ10,'Tablas auxiliares'!$BG$1:$BH$28,2,FALSE),VLOOKUP(CO10,'Tablas auxiliares'!$BG$1:$BH$28,2,FALSE),VLOOKUP(ED10,'Tablas auxiliares'!$BG$1:$BH$28,2,FALSE),VLOOKUP(FS10,'Tablas auxiliares'!$BG$1:$BH$28,2,FALSE))-K10/100000000))</f>
        <v>-2.0136681729275057</v>
      </c>
      <c r="HI10">
        <f>IF('Tablas auxiliares'!$C$7=1,AVERAGE('2019 FINAL'!L10,'2019 FINAL'!BA10,'2019 FINAL'!CP10,'2019 FINAL'!EE10,'2019 FINAL'!FT10)+L10/10000,(-1)*(SUM(VLOOKUP(L10,'Tablas auxiliares'!$BG$1:$BH$28,2,FALSE),VLOOKUP(BA10,'Tablas auxiliares'!$BG$1:$BH$28,2,FALSE),VLOOKUP(CP10,'Tablas auxiliares'!$BG$1:$BH$28,2,FALSE),VLOOKUP(EE10,'Tablas auxiliares'!$BG$1:$BH$28,2,FALSE),VLOOKUP(FT10,'Tablas auxiliares'!$BG$1:$BH$28,2,FALSE))-L10/100000000))</f>
        <v>-1.4659238167736344</v>
      </c>
      <c r="HK10">
        <f>IF('Tablas auxiliares'!$C$7=1,AVERAGE('2019 FINAL'!N10,'2019 FINAL'!BC10,'2019 FINAL'!CR10,'2019 FINAL'!EG10,'2019 FINAL'!FV10)+N10/10000,(-1)*(SUM(VLOOKUP(N10,'Tablas auxiliares'!$BG$1:$BH$28,2,FALSE),VLOOKUP(BC10,'Tablas auxiliares'!$BG$1:$BH$28,2,FALSE),VLOOKUP(CR10,'Tablas auxiliares'!$BG$1:$BH$28,2,FALSE),VLOOKUP(EG10,'Tablas auxiliares'!$BG$1:$BH$28,2,FALSE),VLOOKUP(FV10,'Tablas auxiliares'!$BG$1:$BH$28,2,FALSE))-N10/100000000))</f>
        <v>-21.663156258716299</v>
      </c>
      <c r="HL10">
        <f>IF('Tablas auxiliares'!$C$7=1,AVERAGE('2019 FINAL'!O10,'2019 FINAL'!BD10,'2019 FINAL'!CS10,'2019 FINAL'!EH10,'2019 FINAL'!FW10)+O10/10000,(-1)*(SUM(VLOOKUP(O10,'Tablas auxiliares'!$BG$1:$BH$28,2,FALSE),VLOOKUP(BD10,'Tablas auxiliares'!$BG$1:$BH$28,2,FALSE),VLOOKUP(CS10,'Tablas auxiliares'!$BG$1:$BH$28,2,FALSE),VLOOKUP(EH10,'Tablas auxiliares'!$BG$1:$BH$28,2,FALSE),VLOOKUP(FW10,'Tablas auxiliares'!$BG$1:$BH$28,2,FALSE))-O10/100000000))</f>
        <v>-5.1778576024306107</v>
      </c>
      <c r="HM10">
        <f>IF('Tablas auxiliares'!$C$7=1,AVERAGE('2019 FINAL'!P10,'2019 FINAL'!BE10,'2019 FINAL'!CT10,'2019 FINAL'!EI10,'2019 FINAL'!FX10)+P10/10000,(-1)*(SUM(VLOOKUP(P10,'Tablas auxiliares'!$BG$1:$BH$28,2,FALSE),VLOOKUP(BE10,'Tablas auxiliares'!$BG$1:$BH$28,2,FALSE),VLOOKUP(CT10,'Tablas auxiliares'!$BG$1:$BH$28,2,FALSE),VLOOKUP(EI10,'Tablas auxiliares'!$BG$1:$BH$28,2,FALSE),VLOOKUP(FX10,'Tablas auxiliares'!$BG$1:$BH$28,2,FALSE))-P10/100000000))</f>
        <v>-13.742993620926107</v>
      </c>
      <c r="HN10">
        <f>IF('Tablas auxiliares'!$C$7=1,AVERAGE('2019 FINAL'!Q10,'2019 FINAL'!BF10,'2019 FINAL'!CU10,'2019 FINAL'!EJ10,'2019 FINAL'!FY10)+Q10/10000,(-1)*(SUM(VLOOKUP(Q10,'Tablas auxiliares'!$BG$1:$BH$28,2,FALSE),VLOOKUP(BF10,'Tablas auxiliares'!$BG$1:$BH$28,2,FALSE),VLOOKUP(CU10,'Tablas auxiliares'!$BG$1:$BH$28,2,FALSE),VLOOKUP(EJ10,'Tablas auxiliares'!$BG$1:$BH$28,2,FALSE),VLOOKUP(FY10,'Tablas auxiliares'!$BG$1:$BH$28,2,FALSE))-Q10/100000000))</f>
        <v>-7.3147327660999499</v>
      </c>
      <c r="HO10">
        <f>IF('Tablas auxiliares'!$C$7=1,AVERAGE('2019 FINAL'!R10,'2019 FINAL'!BG10,'2019 FINAL'!CV10,'2019 FINAL'!EK10,'2019 FINAL'!FZ10)+R10/10000,(-1)*(SUM(VLOOKUP(R10,'Tablas auxiliares'!$BG$1:$BH$28,2,FALSE),VLOOKUP(BG10,'Tablas auxiliares'!$BG$1:$BH$28,2,FALSE),VLOOKUP(CV10,'Tablas auxiliares'!$BG$1:$BH$28,2,FALSE),VLOOKUP(EK10,'Tablas auxiliares'!$BG$1:$BH$28,2,FALSE),VLOOKUP(FZ10,'Tablas auxiliares'!$BG$1:$BH$28,2,FALSE))-R10/100000000))</f>
        <v>-14.037235577004449</v>
      </c>
      <c r="HP10">
        <f>IF('Tablas auxiliares'!$C$7=1,AVERAGE('2019 FINAL'!S10,'2019 FINAL'!BH10,'2019 FINAL'!CW10,'2019 FINAL'!EL10,'2019 FINAL'!GA10)+S10/10000,(-1)*(SUM(VLOOKUP(S10,'Tablas auxiliares'!$BG$1:$BH$28,2,FALSE),VLOOKUP(BH10,'Tablas auxiliares'!$BG$1:$BH$28,2,FALSE),VLOOKUP(CW10,'Tablas auxiliares'!$BG$1:$BH$28,2,FALSE),VLOOKUP(EL10,'Tablas auxiliares'!$BG$1:$BH$28,2,FALSE),VLOOKUP(GA10,'Tablas auxiliares'!$BG$1:$BH$28,2,FALSE))-S10/100000000))</f>
        <v>-25.575287729310691</v>
      </c>
      <c r="HQ10">
        <f>IF('Tablas auxiliares'!$C$7=1,AVERAGE('2019 FINAL'!T10,'2019 FINAL'!BI10,'2019 FINAL'!CX10,'2019 FINAL'!EM10,'2019 FINAL'!GB10)+T10/10000,(-1)*(SUM(VLOOKUP(T10,'Tablas auxiliares'!$BG$1:$BH$28,2,FALSE),VLOOKUP(BI10,'Tablas auxiliares'!$BG$1:$BH$28,2,FALSE),VLOOKUP(CX10,'Tablas auxiliares'!$BG$1:$BH$28,2,FALSE),VLOOKUP(EM10,'Tablas auxiliares'!$BG$1:$BH$28,2,FALSE),VLOOKUP(GB10,'Tablas auxiliares'!$BG$1:$BH$28,2,FALSE))-T10/100000000))</f>
        <v>-0.84024991568148644</v>
      </c>
      <c r="HR10">
        <f>IF('Tablas auxiliares'!$C$7=1,AVERAGE('2019 FINAL'!U10,'2019 FINAL'!BJ10,'2019 FINAL'!CY10,'2019 FINAL'!EN10,'2019 FINAL'!GC10)+U10/10000,(-1)*(SUM(VLOOKUP(U10,'Tablas auxiliares'!$BG$1:$BH$28,2,FALSE),VLOOKUP(BJ10,'Tablas auxiliares'!$BG$1:$BH$28,2,FALSE),VLOOKUP(CY10,'Tablas auxiliares'!$BG$1:$BH$28,2,FALSE),VLOOKUP(EN10,'Tablas auxiliares'!$BG$1:$BH$28,2,FALSE),VLOOKUP(GC10,'Tablas auxiliares'!$BG$1:$BH$28,2,FALSE))-U10/100000000))</f>
        <v>-20.841570065887069</v>
      </c>
      <c r="HS10">
        <f>IF('Tablas auxiliares'!$C$7=1,AVERAGE('2019 FINAL'!V10,'2019 FINAL'!BK10,'2019 FINAL'!CZ10,'2019 FINAL'!EO10,'2019 FINAL'!GD10)+V10/10000,(-1)*(SUM(VLOOKUP(V10,'Tablas auxiliares'!$BG$1:$BH$28,2,FALSE),VLOOKUP(BK10,'Tablas auxiliares'!$BG$1:$BH$28,2,FALSE),VLOOKUP(CZ10,'Tablas auxiliares'!$BG$1:$BH$28,2,FALSE),VLOOKUP(EO10,'Tablas auxiliares'!$BG$1:$BH$28,2,FALSE),VLOOKUP(GD10,'Tablas auxiliares'!$BG$1:$BH$28,2,FALSE))-V10/100000000))</f>
        <v>-6.2345454085498115</v>
      </c>
      <c r="HT10">
        <f>IF('Tablas auxiliares'!$C$7=1,AVERAGE('2019 FINAL'!W10,'2019 FINAL'!BL10,'2019 FINAL'!DA10,'2019 FINAL'!EP10,'2019 FINAL'!GE10)+W10/10000,(-1)*(SUM(VLOOKUP(W10,'Tablas auxiliares'!$BG$1:$BH$28,2,FALSE),VLOOKUP(BL10,'Tablas auxiliares'!$BG$1:$BH$28,2,FALSE),VLOOKUP(DA10,'Tablas auxiliares'!$BG$1:$BH$28,2,FALSE),VLOOKUP(EP10,'Tablas auxiliares'!$BG$1:$BH$28,2,FALSE),VLOOKUP(GE10,'Tablas auxiliares'!$BG$1:$BH$28,2,FALSE))-W10/100000000))</f>
        <v>-10.594062460621005</v>
      </c>
      <c r="HU10">
        <f>IF('Tablas auxiliares'!$C$7=1,AVERAGE('2019 FINAL'!X10,'2019 FINAL'!BM10,'2019 FINAL'!DB10,'2019 FINAL'!EQ10,'2019 FINAL'!GF10)+X10/10000,(-1)*(SUM(VLOOKUP(X10,'Tablas auxiliares'!$BG$1:$BH$28,2,FALSE),VLOOKUP(BM10,'Tablas auxiliares'!$BG$1:$BH$28,2,FALSE),VLOOKUP(DB10,'Tablas auxiliares'!$BG$1:$BH$28,2,FALSE),VLOOKUP(EQ10,'Tablas auxiliares'!$BG$1:$BH$28,2,FALSE),VLOOKUP(GF10,'Tablas auxiliares'!$BG$1:$BH$28,2,FALSE))-X10/100000000))</f>
        <v>-4.3770424414967115</v>
      </c>
      <c r="HV10">
        <f>IF('Tablas auxiliares'!$C$7=1,AVERAGE('2019 FINAL'!Y10,'2019 FINAL'!BN10,'2019 FINAL'!DC10,'2019 FINAL'!ER10,'2019 FINAL'!GG10)+Y10/10000,(-1)*(SUM(VLOOKUP(Y10,'Tablas auxiliares'!$BG$1:$BH$28,2,FALSE),VLOOKUP(BN10,'Tablas auxiliares'!$BG$1:$BH$28,2,FALSE),VLOOKUP(DC10,'Tablas auxiliares'!$BG$1:$BH$28,2,FALSE),VLOOKUP(ER10,'Tablas auxiliares'!$BG$1:$BH$28,2,FALSE),VLOOKUP(GG10,'Tablas auxiliares'!$BG$1:$BH$28,2,FALSE))-Y10/100000000))</f>
        <v>-52.412673811096546</v>
      </c>
      <c r="HW10">
        <f>IF('Tablas auxiliares'!$C$7=1,AVERAGE('2019 FINAL'!Z10,'2019 FINAL'!BO10,'2019 FINAL'!DD10,'2019 FINAL'!ES10,'2019 FINAL'!GH10)+Z10/10000,(-1)*(SUM(VLOOKUP(Z10,'Tablas auxiliares'!$BG$1:$BH$28,2,FALSE),VLOOKUP(BO10,'Tablas auxiliares'!$BG$1:$BH$28,2,FALSE),VLOOKUP(DD10,'Tablas auxiliares'!$BG$1:$BH$28,2,FALSE),VLOOKUP(ES10,'Tablas auxiliares'!$BG$1:$BH$28,2,FALSE),VLOOKUP(GH10,'Tablas auxiliares'!$BG$1:$BH$28,2,FALSE))-Z10/100000000))</f>
        <v>-32.77189911054252</v>
      </c>
      <c r="HX10">
        <f>IF('Tablas auxiliares'!$C$7=1,AVERAGE('2019 FINAL'!AA10,'2019 FINAL'!BP10,'2019 FINAL'!DE10,'2019 FINAL'!ET10,'2019 FINAL'!GI10)+AA10/10000,(-1)*(SUM(VLOOKUP(AA10,'Tablas auxiliares'!$BG$1:$BH$28,2,FALSE),VLOOKUP(BP10,'Tablas auxiliares'!$BG$1:$BH$28,2,FALSE),VLOOKUP(DE10,'Tablas auxiliares'!$BG$1:$BH$28,2,FALSE),VLOOKUP(ET10,'Tablas auxiliares'!$BG$1:$BH$28,2,FALSE),VLOOKUP(GI10,'Tablas auxiliares'!$BG$1:$BH$28,2,FALSE))-AA10/100000000))</f>
        <v>-4.5996096213654507</v>
      </c>
      <c r="HY10">
        <f>IF('Tablas auxiliares'!$C$7=1,AVERAGE('2019 FINAL'!AB10,'2019 FINAL'!BQ10,'2019 FINAL'!DF10,'2019 FINAL'!EU10,'2019 FINAL'!GJ10)+AB10/10000,(-1)*(SUM(VLOOKUP(AB10,'Tablas auxiliares'!$BG$1:$BH$28,2,FALSE),VLOOKUP(BQ10,'Tablas auxiliares'!$BG$1:$BH$28,2,FALSE),VLOOKUP(DF10,'Tablas auxiliares'!$BG$1:$BH$28,2,FALSE),VLOOKUP(EU10,'Tablas auxiliares'!$BG$1:$BH$28,2,FALSE),VLOOKUP(GJ10,'Tablas auxiliares'!$BG$1:$BH$28,2,FALSE))-AB10/100000000))</f>
        <v>-2.3320802792026916</v>
      </c>
      <c r="HZ10">
        <f>IF('Tablas auxiliares'!$C$7=1,AVERAGE('2019 FINAL'!AC10,'2019 FINAL'!BR10,'2019 FINAL'!DG10,'2019 FINAL'!EV10,'2019 FINAL'!GK10)+AC10/10000,(-1)*(SUM(VLOOKUP(AC10,'Tablas auxiliares'!$BG$1:$BH$28,2,FALSE),VLOOKUP(BR10,'Tablas auxiliares'!$BG$1:$BH$28,2,FALSE),VLOOKUP(DG10,'Tablas auxiliares'!$BG$1:$BH$28,2,FALSE),VLOOKUP(EV10,'Tablas auxiliares'!$BG$1:$BH$28,2,FALSE),VLOOKUP(GK10,'Tablas auxiliares'!$BG$1:$BH$28,2,FALSE))-AC10/100000000))</f>
        <v>-3.8166791838811438</v>
      </c>
      <c r="IA10">
        <f>IF('Tablas auxiliares'!$C$7=1,AVERAGE('2019 FINAL'!AD10,'2019 FINAL'!BS10,'2019 FINAL'!DH10,'2019 FINAL'!EW10,'2019 FINAL'!GL10)+AD10/10000,(-1)*(SUM(VLOOKUP(AD10,'Tablas auxiliares'!$BG$1:$BH$28,2,FALSE),VLOOKUP(BS10,'Tablas auxiliares'!$BG$1:$BH$28,2,FALSE),VLOOKUP(DH10,'Tablas auxiliares'!$BG$1:$BH$28,2,FALSE),VLOOKUP(EW10,'Tablas auxiliares'!$BG$1:$BH$28,2,FALSE),VLOOKUP(GL10,'Tablas auxiliares'!$BG$1:$BH$28,2,FALSE))-AD10/100000000))</f>
        <v>-20.703850308452679</v>
      </c>
      <c r="IB10">
        <f>IF('Tablas auxiliares'!$C$7=1,AVERAGE('2019 FINAL'!AE10,'2019 FINAL'!BT10,'2019 FINAL'!DI10,'2019 FINAL'!EX10,'2019 FINAL'!GM10)+AE10/10000,(-1)*(SUM(VLOOKUP(AE10,'Tablas auxiliares'!$BG$1:$BH$28,2,FALSE),VLOOKUP(BT10,'Tablas auxiliares'!$BG$1:$BH$28,2,FALSE),VLOOKUP(DI10,'Tablas auxiliares'!$BG$1:$BH$28,2,FALSE),VLOOKUP(EX10,'Tablas auxiliares'!$BG$1:$BH$28,2,FALSE),VLOOKUP(GM10,'Tablas auxiliares'!$BG$1:$BH$28,2,FALSE))-AE10/100000000))</f>
        <v>-11.536899184734057</v>
      </c>
      <c r="IC10">
        <f>IF('Tablas auxiliares'!$C$7=1,AVERAGE('2019 FINAL'!AF10,'2019 FINAL'!BU10,'2019 FINAL'!DJ10,'2019 FINAL'!EY10,'2019 FINAL'!GN10)+AF10/10000,(-1)*(SUM(VLOOKUP(AF10,'Tablas auxiliares'!$BG$1:$BH$28,2,FALSE),VLOOKUP(BU10,'Tablas auxiliares'!$BG$1:$BH$28,2,FALSE),VLOOKUP(DJ10,'Tablas auxiliares'!$BG$1:$BH$28,2,FALSE),VLOOKUP(EY10,'Tablas auxiliares'!$BG$1:$BH$28,2,FALSE),VLOOKUP(GN10,'Tablas auxiliares'!$BG$1:$BH$28,2,FALSE))-AF10/100000000))</f>
        <v>-20.162366014292552</v>
      </c>
      <c r="ID10">
        <f>IF('Tablas auxiliares'!$C$7=1,AVERAGE('2019 FINAL'!AG10,'2019 FINAL'!BV10,'2019 FINAL'!DK10,'2019 FINAL'!EZ10,'2019 FINAL'!GO10)+AG10/10000,(-1)*(SUM(VLOOKUP(AG10,'Tablas auxiliares'!$BG$1:$BH$28,2,FALSE),VLOOKUP(BV10,'Tablas auxiliares'!$BG$1:$BH$28,2,FALSE),VLOOKUP(DK10,'Tablas auxiliares'!$BG$1:$BH$28,2,FALSE),VLOOKUP(EZ10,'Tablas auxiliares'!$BG$1:$BH$28,2,FALSE),VLOOKUP(GO10,'Tablas auxiliares'!$BG$1:$BH$28,2,FALSE))-AG10/100000000))</f>
        <v>-29.742418955516708</v>
      </c>
      <c r="IE10">
        <f>IF('Tablas auxiliares'!$C$7=1,AVERAGE('2019 FINAL'!AH10,'2019 FINAL'!BW10,'2019 FINAL'!DL10,'2019 FINAL'!FA10,'2019 FINAL'!GP10)+AH10/10000,(-1)*(SUM(VLOOKUP(AH10,'Tablas auxiliares'!$BG$1:$BH$28,2,FALSE),VLOOKUP(BW10,'Tablas auxiliares'!$BG$1:$BH$28,2,FALSE),VLOOKUP(DL10,'Tablas auxiliares'!$BG$1:$BH$28,2,FALSE),VLOOKUP(FA10,'Tablas auxiliares'!$BG$1:$BH$28,2,FALSE),VLOOKUP(GP10,'Tablas auxiliares'!$BG$1:$BH$28,2,FALSE))-AH10/100000000))</f>
        <v>-17.69950041343623</v>
      </c>
      <c r="IF10">
        <f>IF('Tablas auxiliares'!$C$7=1,AVERAGE('2019 FINAL'!AI10,'2019 FINAL'!BX10,'2019 FINAL'!DM10,'2019 FINAL'!FB10,'2019 FINAL'!GQ10)+AI10/10000,(-1)*(SUM(VLOOKUP(AI10,'Tablas auxiliares'!$BG$1:$BH$28,2,FALSE),VLOOKUP(BX10,'Tablas auxiliares'!$BG$1:$BH$28,2,FALSE),VLOOKUP(DM10,'Tablas auxiliares'!$BG$1:$BH$28,2,FALSE),VLOOKUP(FB10,'Tablas auxiliares'!$BG$1:$BH$28,2,FALSE),VLOOKUP(GQ10,'Tablas auxiliares'!$BG$1:$BH$28,2,FALSE))-AI10/100000000))</f>
        <v>-13.152198073404533</v>
      </c>
      <c r="IG10">
        <f>IF('Tablas auxiliares'!$C$7=1,AVERAGE('2019 FINAL'!AJ10,'2019 FINAL'!BY10,'2019 FINAL'!DN10,'2019 FINAL'!FC10,'2019 FINAL'!GR10)+AJ10/10000,(-1)*(SUM(VLOOKUP(AJ10,'Tablas auxiliares'!$BG$1:$BH$28,2,FALSE),VLOOKUP(BY10,'Tablas auxiliares'!$BG$1:$BH$28,2,FALSE),VLOOKUP(DN10,'Tablas auxiliares'!$BG$1:$BH$28,2,FALSE),VLOOKUP(FC10,'Tablas auxiliares'!$BG$1:$BH$28,2,FALSE),VLOOKUP(GR10,'Tablas auxiliares'!$BG$1:$BH$28,2,FALSE))-AJ10/100000000))</f>
        <v>-17.881662436171737</v>
      </c>
      <c r="IH10">
        <f>IF('Tablas auxiliares'!$C$7=1,AVERAGE('2019 FINAL'!AK10,'2019 FINAL'!BZ10,'2019 FINAL'!DO10,'2019 FINAL'!FD10,'2019 FINAL'!GS10)+AK10/10000,(-1)*(SUM(VLOOKUP(AK10,'Tablas auxiliares'!$BG$1:$BH$28,2,FALSE),VLOOKUP(BZ10,'Tablas auxiliares'!$BG$1:$BH$28,2,FALSE),VLOOKUP(DO10,'Tablas auxiliares'!$BG$1:$BH$28,2,FALSE),VLOOKUP(FD10,'Tablas auxiliares'!$BG$1:$BH$28,2,FALSE),VLOOKUP(GS10,'Tablas auxiliares'!$BG$1:$BH$28,2,FALSE))-AK10/100000000))</f>
        <v>-3.9157504079629826</v>
      </c>
      <c r="II10">
        <f>IF('Tablas auxiliares'!$C$7=1,AVERAGE('2019 FINAL'!AL10,'2019 FINAL'!CA10,'2019 FINAL'!DP10,'2019 FINAL'!FE10,'2019 FINAL'!GT10)+AL10/10000,(-1)*(SUM(VLOOKUP(AL10,'Tablas auxiliares'!$BG$1:$BH$28,2,FALSE),VLOOKUP(CA10,'Tablas auxiliares'!$BG$1:$BH$28,2,FALSE),VLOOKUP(DP10,'Tablas auxiliares'!$BG$1:$BH$28,2,FALSE),VLOOKUP(FE10,'Tablas auxiliares'!$BG$1:$BH$28,2,FALSE),VLOOKUP(GT10,'Tablas auxiliares'!$BG$1:$BH$28,2,FALSE))-AL10/100000000))</f>
        <v>-5.0262063207253131</v>
      </c>
      <c r="IJ10">
        <f>IF('Tablas auxiliares'!$C$7=1,AVERAGE('2019 FINAL'!AM10,'2019 FINAL'!CB10,'2019 FINAL'!DQ10,'2019 FINAL'!FF10,'2019 FINAL'!GU10)+AM10/10000,(-1)*(SUM(VLOOKUP(AM10,'Tablas auxiliares'!$BG$1:$BH$28,2,FALSE),VLOOKUP(CB10,'Tablas auxiliares'!$BG$1:$BH$28,2,FALSE),VLOOKUP(DQ10,'Tablas auxiliares'!$BG$1:$BH$28,2,FALSE),VLOOKUP(FF10,'Tablas auxiliares'!$BG$1:$BH$28,2,FALSE),VLOOKUP(GU10,'Tablas auxiliares'!$BG$1:$BH$28,2,FALSE))-AM10/100000000))</f>
        <v>-1.3333121117695348</v>
      </c>
      <c r="IK10">
        <f>IF('Tablas auxiliares'!$C$7=1,AVERAGE('2019 FINAL'!AN10,'2019 FINAL'!CC10,'2019 FINAL'!DR10,'2019 FINAL'!FG10,'2019 FINAL'!GV10)+AN10/10000,(-1)*(SUM(VLOOKUP(AN10,'Tablas auxiliares'!$BG$1:$BH$28,2,FALSE),VLOOKUP(CC10,'Tablas auxiliares'!$BG$1:$BH$28,2,FALSE),VLOOKUP(DR10,'Tablas auxiliares'!$BG$1:$BH$28,2,FALSE),VLOOKUP(FG10,'Tablas auxiliares'!$BG$1:$BH$28,2,FALSE),VLOOKUP(GV10,'Tablas auxiliares'!$BG$1:$BH$28,2,FALSE))-AN10/100000000))</f>
        <v>-16.887508155471476</v>
      </c>
      <c r="IL10">
        <f>IF('Tablas auxiliares'!$C$7=1,AVERAGE('2019 FINAL'!AO10,'2019 FINAL'!CD10,'2019 FINAL'!DS10,'2019 FINAL'!FH10,'2019 FINAL'!GW10)+AO10/10000,(-1)*(SUM(VLOOKUP(AO10,'Tablas auxiliares'!$BG$1:$BH$28,2,FALSE),VLOOKUP(CD10,'Tablas auxiliares'!$BG$1:$BH$28,2,FALSE),VLOOKUP(DS10,'Tablas auxiliares'!$BG$1:$BH$28,2,FALSE),VLOOKUP(FH10,'Tablas auxiliares'!$BG$1:$BH$28,2,FALSE),VLOOKUP(GW10,'Tablas auxiliares'!$BG$1:$BH$28,2,FALSE))-AO10/100000000))</f>
        <v>-9.2952746825842443</v>
      </c>
      <c r="IM10">
        <f>IF('Tablas auxiliares'!$C$7=1,AVERAGE('2019 FINAL'!AP10,'2019 FINAL'!CE10,'2019 FINAL'!DT10,'2019 FINAL'!FI10,'2019 FINAL'!GX10)+AP10/10000,(-1)*(SUM(VLOOKUP(AP10,'Tablas auxiliares'!$BG$1:$BH$28,2,FALSE),VLOOKUP(CE10,'Tablas auxiliares'!$BG$1:$BH$28,2,FALSE),VLOOKUP(DT10,'Tablas auxiliares'!$BG$1:$BH$28,2,FALSE),VLOOKUP(FI10,'Tablas auxiliares'!$BG$1:$BH$28,2,FALSE),VLOOKUP(GX10,'Tablas auxiliares'!$BG$1:$BH$28,2,FALSE))-AP10/100000000))</f>
        <v>-8.9356522528785973</v>
      </c>
      <c r="IN10">
        <f>RANK(GY10,GY3:GY28,1)</f>
        <v>14</v>
      </c>
      <c r="IO10">
        <f t="shared" ref="IO10:KB10" si="80">RANK(GZ10,GZ3:GZ28,1)</f>
        <v>10</v>
      </c>
      <c r="IP10">
        <f t="shared" si="80"/>
        <v>19</v>
      </c>
      <c r="IQ10">
        <f t="shared" si="80"/>
        <v>17</v>
      </c>
      <c r="IR10">
        <f t="shared" si="80"/>
        <v>17</v>
      </c>
      <c r="IS10">
        <f t="shared" si="80"/>
        <v>19</v>
      </c>
      <c r="IT10">
        <f t="shared" si="80"/>
        <v>10</v>
      </c>
      <c r="IU10" s="118">
        <v>15</v>
      </c>
      <c r="IV10">
        <f t="shared" si="80"/>
        <v>13</v>
      </c>
      <c r="IW10">
        <f t="shared" si="80"/>
        <v>22</v>
      </c>
      <c r="IX10">
        <f t="shared" si="80"/>
        <v>24</v>
      </c>
      <c r="IZ10">
        <f t="shared" si="80"/>
        <v>7</v>
      </c>
      <c r="JA10">
        <f t="shared" si="80"/>
        <v>18</v>
      </c>
      <c r="JB10">
        <f t="shared" si="80"/>
        <v>9</v>
      </c>
      <c r="JC10">
        <f t="shared" si="80"/>
        <v>17</v>
      </c>
      <c r="JD10">
        <f t="shared" si="80"/>
        <v>10</v>
      </c>
      <c r="JE10">
        <f t="shared" si="80"/>
        <v>4</v>
      </c>
      <c r="JF10">
        <f t="shared" si="80"/>
        <v>25</v>
      </c>
      <c r="JG10">
        <f t="shared" si="80"/>
        <v>5</v>
      </c>
      <c r="JH10">
        <f t="shared" si="80"/>
        <v>14</v>
      </c>
      <c r="JI10">
        <f t="shared" si="80"/>
        <v>12</v>
      </c>
      <c r="JJ10">
        <f t="shared" si="80"/>
        <v>20</v>
      </c>
      <c r="JK10">
        <f t="shared" si="80"/>
        <v>1</v>
      </c>
      <c r="JL10">
        <f t="shared" si="80"/>
        <v>4</v>
      </c>
      <c r="JM10">
        <f t="shared" si="80"/>
        <v>17</v>
      </c>
      <c r="JN10">
        <f t="shared" si="80"/>
        <v>23</v>
      </c>
      <c r="JO10">
        <f t="shared" si="80"/>
        <v>15</v>
      </c>
      <c r="JP10">
        <f t="shared" si="80"/>
        <v>7</v>
      </c>
      <c r="JQ10">
        <f t="shared" si="80"/>
        <v>8</v>
      </c>
      <c r="JR10">
        <f t="shared" si="80"/>
        <v>7</v>
      </c>
      <c r="JS10">
        <f t="shared" si="80"/>
        <v>4</v>
      </c>
      <c r="JT10">
        <f t="shared" si="80"/>
        <v>6</v>
      </c>
      <c r="JU10">
        <f t="shared" si="80"/>
        <v>12</v>
      </c>
      <c r="JV10">
        <f t="shared" si="80"/>
        <v>8</v>
      </c>
      <c r="JW10">
        <f t="shared" si="80"/>
        <v>17</v>
      </c>
      <c r="JX10">
        <f t="shared" si="80"/>
        <v>17</v>
      </c>
      <c r="JY10">
        <f t="shared" si="80"/>
        <v>25</v>
      </c>
      <c r="JZ10">
        <f t="shared" si="80"/>
        <v>9</v>
      </c>
      <c r="KA10">
        <f t="shared" si="80"/>
        <v>16</v>
      </c>
      <c r="KB10">
        <f t="shared" si="80"/>
        <v>13</v>
      </c>
      <c r="KC10">
        <f>VLOOKUP(IN10,'Tablas auxiliares'!$O$2:$Y$28,'Tablas auxiliares'!$C$4+1,FALSE)</f>
        <v>0</v>
      </c>
      <c r="KD10">
        <f>VLOOKUP(IO10,'Tablas auxiliares'!$O$2:$Y$28,'Tablas auxiliares'!$C$4+1,FALSE)</f>
        <v>1</v>
      </c>
      <c r="KE10">
        <f>VLOOKUP(IP10,'Tablas auxiliares'!$O$2:$Y$28,'Tablas auxiliares'!$C$4+1,FALSE)</f>
        <v>0</v>
      </c>
      <c r="KF10">
        <f>VLOOKUP(IQ10,'Tablas auxiliares'!$O$2:$Y$28,'Tablas auxiliares'!$C$4+1,FALSE)</f>
        <v>0</v>
      </c>
      <c r="KG10">
        <f>VLOOKUP(IR10,'Tablas auxiliares'!$O$2:$Y$28,'Tablas auxiliares'!$C$4+1,FALSE)</f>
        <v>0</v>
      </c>
      <c r="KH10">
        <f>VLOOKUP(IS10,'Tablas auxiliares'!$O$2:$Y$28,'Tablas auxiliares'!$C$4+1,FALSE)</f>
        <v>0</v>
      </c>
      <c r="KI10">
        <f>VLOOKUP(IT10,'Tablas auxiliares'!$O$2:$Y$28,'Tablas auxiliares'!$C$4+1,FALSE)</f>
        <v>1</v>
      </c>
      <c r="KJ10">
        <f>VLOOKUP(IU10,'Tablas auxiliares'!$O$2:$Y$28,'Tablas auxiliares'!$C$4+1,FALSE)</f>
        <v>0</v>
      </c>
      <c r="KK10">
        <f>VLOOKUP(IV10,'Tablas auxiliares'!$O$2:$Y$28,'Tablas auxiliares'!$C$4+1,FALSE)</f>
        <v>0</v>
      </c>
      <c r="KL10">
        <f>VLOOKUP(IW10,'Tablas auxiliares'!$O$2:$Y$28,'Tablas auxiliares'!$C$4+1,FALSE)</f>
        <v>0</v>
      </c>
      <c r="KM10">
        <f>VLOOKUP(IX10,'Tablas auxiliares'!$O$2:$Y$28,'Tablas auxiliares'!$C$4+1,FALSE)</f>
        <v>0</v>
      </c>
      <c r="KO10">
        <f>VLOOKUP(IZ10,'Tablas auxiliares'!$O$2:$Y$28,'Tablas auxiliares'!$C$4+1,FALSE)</f>
        <v>4</v>
      </c>
      <c r="KP10">
        <f>VLOOKUP(JA10,'Tablas auxiliares'!$O$2:$Y$28,'Tablas auxiliares'!$C$4+1,FALSE)</f>
        <v>0</v>
      </c>
      <c r="KQ10">
        <f>VLOOKUP(JB10,'Tablas auxiliares'!$O$2:$Y$28,'Tablas auxiliares'!$C$4+1,FALSE)</f>
        <v>2</v>
      </c>
      <c r="KR10">
        <f>VLOOKUP(JC10,'Tablas auxiliares'!$O$2:$Y$28,'Tablas auxiliares'!$C$4+1,FALSE)</f>
        <v>0</v>
      </c>
      <c r="KS10">
        <f>VLOOKUP(JD10,'Tablas auxiliares'!$O$2:$Y$28,'Tablas auxiliares'!$C$4+1,FALSE)</f>
        <v>1</v>
      </c>
      <c r="KT10">
        <f>VLOOKUP(JE10,'Tablas auxiliares'!$O$2:$Y$28,'Tablas auxiliares'!$C$4+1,FALSE)</f>
        <v>7</v>
      </c>
      <c r="KU10">
        <f>VLOOKUP(JF10,'Tablas auxiliares'!$O$2:$Y$28,'Tablas auxiliares'!$C$4+1,FALSE)</f>
        <v>0</v>
      </c>
      <c r="KV10">
        <f>VLOOKUP(JG10,'Tablas auxiliares'!$O$2:$Y$28,'Tablas auxiliares'!$C$4+1,FALSE)</f>
        <v>6</v>
      </c>
      <c r="KW10">
        <f>VLOOKUP(JH10,'Tablas auxiliares'!$O$2:$Y$28,'Tablas auxiliares'!$C$4+1,FALSE)</f>
        <v>0</v>
      </c>
      <c r="KX10">
        <f>VLOOKUP(JI10,'Tablas auxiliares'!$O$2:$Y$28,'Tablas auxiliares'!$C$4+1,FALSE)</f>
        <v>0</v>
      </c>
      <c r="KY10">
        <f>VLOOKUP(JJ10,'Tablas auxiliares'!$O$2:$Y$28,'Tablas auxiliares'!$C$4+1,FALSE)</f>
        <v>0</v>
      </c>
      <c r="KZ10">
        <f>VLOOKUP(JK10,'Tablas auxiliares'!$O$2:$Y$28,'Tablas auxiliares'!$C$4+1,FALSE)</f>
        <v>12</v>
      </c>
      <c r="LA10">
        <f>VLOOKUP(JL10,'Tablas auxiliares'!$O$2:$Y$28,'Tablas auxiliares'!$C$4+1,FALSE)</f>
        <v>7</v>
      </c>
      <c r="LB10">
        <f>VLOOKUP(JM10,'Tablas auxiliares'!$O$2:$Y$28,'Tablas auxiliares'!$C$4+1,FALSE)</f>
        <v>0</v>
      </c>
      <c r="LC10">
        <f>VLOOKUP(JN10,'Tablas auxiliares'!$O$2:$Y$28,'Tablas auxiliares'!$C$4+1,FALSE)</f>
        <v>0</v>
      </c>
      <c r="LD10">
        <f>VLOOKUP(JO10,'Tablas auxiliares'!$O$2:$Y$28,'Tablas auxiliares'!$C$4+1,FALSE)</f>
        <v>0</v>
      </c>
      <c r="LE10">
        <f>VLOOKUP(JP10,'Tablas auxiliares'!$O$2:$Y$28,'Tablas auxiliares'!$C$4+1,FALSE)</f>
        <v>4</v>
      </c>
      <c r="LF10">
        <f>VLOOKUP(JQ10,'Tablas auxiliares'!$O$2:$Y$28,'Tablas auxiliares'!$C$4+1,FALSE)</f>
        <v>3</v>
      </c>
      <c r="LG10">
        <f>VLOOKUP(JR10,'Tablas auxiliares'!$O$2:$Y$28,'Tablas auxiliares'!$C$4+1,FALSE)</f>
        <v>4</v>
      </c>
      <c r="LH10">
        <f>VLOOKUP(JS10,'Tablas auxiliares'!$O$2:$Y$28,'Tablas auxiliares'!$C$4+1,FALSE)</f>
        <v>7</v>
      </c>
      <c r="LI10">
        <f>VLOOKUP(JT10,'Tablas auxiliares'!$O$2:$Y$28,'Tablas auxiliares'!$C$4+1,FALSE)</f>
        <v>5</v>
      </c>
      <c r="LJ10">
        <f>VLOOKUP(JU10,'Tablas auxiliares'!$O$2:$Y$28,'Tablas auxiliares'!$C$4+1,FALSE)</f>
        <v>0</v>
      </c>
      <c r="LK10">
        <f>VLOOKUP(JV10,'Tablas auxiliares'!$O$2:$Y$28,'Tablas auxiliares'!$C$4+1,FALSE)</f>
        <v>3</v>
      </c>
      <c r="LL10">
        <f>VLOOKUP(JW10,'Tablas auxiliares'!$O$2:$Y$28,'Tablas auxiliares'!$C$4+1,FALSE)</f>
        <v>0</v>
      </c>
      <c r="LM10">
        <f>VLOOKUP(JX10,'Tablas auxiliares'!$O$2:$Y$28,'Tablas auxiliares'!$C$4+1,FALSE)</f>
        <v>0</v>
      </c>
      <c r="LN10">
        <f>VLOOKUP(JY10,'Tablas auxiliares'!$O$2:$Y$28,'Tablas auxiliares'!$C$4+1,FALSE)</f>
        <v>0</v>
      </c>
      <c r="LO10">
        <f>VLOOKUP(JZ10,'Tablas auxiliares'!$O$2:$Y$28,'Tablas auxiliares'!$C$4+1,FALSE)</f>
        <v>2</v>
      </c>
      <c r="LP10">
        <f>VLOOKUP(KA10,'Tablas auxiliares'!$O$2:$Y$28,'Tablas auxiliares'!$C$4+1,FALSE)</f>
        <v>0</v>
      </c>
      <c r="LQ10">
        <f>VLOOKUP(KB10,'Tablas auxiliares'!$O$2:$Y$28,'Tablas auxiliares'!$C$4+1,FALSE)</f>
        <v>0</v>
      </c>
      <c r="LR10">
        <v>21</v>
      </c>
      <c r="LS10">
        <v>7</v>
      </c>
      <c r="LT10">
        <v>14</v>
      </c>
      <c r="LU10">
        <v>17</v>
      </c>
      <c r="LV10">
        <v>13</v>
      </c>
      <c r="LW10">
        <v>19</v>
      </c>
      <c r="LX10">
        <v>13</v>
      </c>
      <c r="LY10" s="118">
        <v>19</v>
      </c>
      <c r="LZ10">
        <v>11</v>
      </c>
      <c r="MA10">
        <v>20</v>
      </c>
      <c r="MB10">
        <v>17</v>
      </c>
      <c r="MD10">
        <v>8</v>
      </c>
      <c r="ME10">
        <v>11</v>
      </c>
      <c r="MF10">
        <v>5</v>
      </c>
      <c r="MG10">
        <v>11</v>
      </c>
      <c r="MH10">
        <v>7</v>
      </c>
      <c r="MI10">
        <v>22</v>
      </c>
      <c r="MJ10">
        <v>19</v>
      </c>
      <c r="MK10">
        <v>19</v>
      </c>
      <c r="ML10">
        <v>12</v>
      </c>
      <c r="MM10">
        <v>7</v>
      </c>
      <c r="MN10">
        <v>10</v>
      </c>
      <c r="MO10">
        <v>7</v>
      </c>
      <c r="MP10">
        <v>11</v>
      </c>
      <c r="MQ10">
        <v>13</v>
      </c>
      <c r="MR10">
        <v>16</v>
      </c>
      <c r="MS10">
        <v>12</v>
      </c>
      <c r="MT10">
        <v>17</v>
      </c>
      <c r="MU10">
        <v>17</v>
      </c>
      <c r="MV10">
        <v>6</v>
      </c>
      <c r="MW10">
        <v>6</v>
      </c>
      <c r="MX10">
        <v>16</v>
      </c>
      <c r="MY10">
        <v>10</v>
      </c>
      <c r="MZ10">
        <v>5</v>
      </c>
      <c r="NA10">
        <v>13</v>
      </c>
      <c r="NB10">
        <v>14</v>
      </c>
      <c r="NC10">
        <v>19</v>
      </c>
      <c r="ND10">
        <v>16</v>
      </c>
      <c r="NE10">
        <v>4</v>
      </c>
      <c r="NF10">
        <v>10</v>
      </c>
      <c r="NG10">
        <f>VLOOKUP(LR10,'Tablas auxiliares'!$O$2:$Y$28,'Tablas auxiliares'!$C$4+1,FALSE)</f>
        <v>0</v>
      </c>
      <c r="NH10">
        <f>VLOOKUP(LS10,'Tablas auxiliares'!$O$2:$Y$28,'Tablas auxiliares'!$C$4+1,FALSE)</f>
        <v>4</v>
      </c>
      <c r="NI10">
        <f>VLOOKUP(LT10,'Tablas auxiliares'!$O$2:$Y$28,'Tablas auxiliares'!$C$4+1,FALSE)</f>
        <v>0</v>
      </c>
      <c r="NJ10">
        <f>VLOOKUP(LU10,'Tablas auxiliares'!$O$2:$Y$28,'Tablas auxiliares'!$C$4+1,FALSE)</f>
        <v>0</v>
      </c>
      <c r="NK10">
        <f>VLOOKUP(LV10,'Tablas auxiliares'!$O$2:$Y$28,'Tablas auxiliares'!$C$4+1,FALSE)</f>
        <v>0</v>
      </c>
      <c r="NL10">
        <f>VLOOKUP(LW10,'Tablas auxiliares'!$O$2:$Y$28,'Tablas auxiliares'!$C$4+1,FALSE)</f>
        <v>0</v>
      </c>
      <c r="NM10">
        <f>VLOOKUP(LX10,'Tablas auxiliares'!$O$2:$Y$28,'Tablas auxiliares'!$C$4+1,FALSE)</f>
        <v>0</v>
      </c>
      <c r="NN10">
        <f>VLOOKUP(LY10,'Tablas auxiliares'!$O$2:$Y$28,'Tablas auxiliares'!$C$4+1,FALSE)</f>
        <v>0</v>
      </c>
      <c r="NO10">
        <f>VLOOKUP(LZ10,'Tablas auxiliares'!$O$2:$Y$28,'Tablas auxiliares'!$C$4+1,FALSE)</f>
        <v>0</v>
      </c>
      <c r="NP10">
        <f>VLOOKUP(MA10,'Tablas auxiliares'!$O$2:$Y$28,'Tablas auxiliares'!$C$4+1,FALSE)</f>
        <v>0</v>
      </c>
      <c r="NQ10">
        <f>VLOOKUP(MB10,'Tablas auxiliares'!$O$2:$Y$28,'Tablas auxiliares'!$C$4+1,FALSE)</f>
        <v>0</v>
      </c>
      <c r="NS10">
        <f>VLOOKUP(MD10,'Tablas auxiliares'!$O$2:$Y$28,'Tablas auxiliares'!$C$4+1,FALSE)</f>
        <v>3</v>
      </c>
      <c r="NT10">
        <f>VLOOKUP(ME10,'Tablas auxiliares'!$O$2:$Y$28,'Tablas auxiliares'!$C$4+1,FALSE)</f>
        <v>0</v>
      </c>
      <c r="NU10">
        <f>VLOOKUP(MF10,'Tablas auxiliares'!$O$2:$Y$28,'Tablas auxiliares'!$C$4+1,FALSE)</f>
        <v>6</v>
      </c>
      <c r="NV10">
        <f>VLOOKUP(MG10,'Tablas auxiliares'!$O$2:$Y$28,'Tablas auxiliares'!$C$4+1,FALSE)</f>
        <v>0</v>
      </c>
      <c r="NW10">
        <f>VLOOKUP(MH10,'Tablas auxiliares'!$O$2:$Y$28,'Tablas auxiliares'!$C$4+1,FALSE)</f>
        <v>4</v>
      </c>
      <c r="NX10">
        <f>VLOOKUP(MI10,'Tablas auxiliares'!$O$2:$Y$28,'Tablas auxiliares'!$C$4+1,FALSE)</f>
        <v>0</v>
      </c>
      <c r="NY10">
        <f>VLOOKUP(MJ10,'Tablas auxiliares'!$O$2:$Y$28,'Tablas auxiliares'!$C$4+1,FALSE)</f>
        <v>0</v>
      </c>
      <c r="NZ10">
        <f>VLOOKUP(MK10,'Tablas auxiliares'!$O$2:$Y$28,'Tablas auxiliares'!$C$4+1,FALSE)</f>
        <v>0</v>
      </c>
      <c r="OA10">
        <f>VLOOKUP(ML10,'Tablas auxiliares'!$O$2:$Y$28,'Tablas auxiliares'!$C$4+1,FALSE)</f>
        <v>0</v>
      </c>
      <c r="OB10">
        <f>VLOOKUP(MM10,'Tablas auxiliares'!$O$2:$Y$28,'Tablas auxiliares'!$C$4+1,FALSE)</f>
        <v>4</v>
      </c>
      <c r="OC10">
        <f>VLOOKUP(MN10,'Tablas auxiliares'!$O$2:$Y$28,'Tablas auxiliares'!$C$4+1,FALSE)</f>
        <v>1</v>
      </c>
      <c r="OD10">
        <f>VLOOKUP(MO10,'Tablas auxiliares'!$O$2:$Y$28,'Tablas auxiliares'!$C$4+1,FALSE)</f>
        <v>4</v>
      </c>
      <c r="OE10">
        <f>VLOOKUP(MP10,'Tablas auxiliares'!$O$2:$Y$28,'Tablas auxiliares'!$C$4+1,FALSE)</f>
        <v>0</v>
      </c>
      <c r="OF10">
        <f>VLOOKUP(MQ10,'Tablas auxiliares'!$O$2:$Y$28,'Tablas auxiliares'!$C$4+1,FALSE)</f>
        <v>0</v>
      </c>
      <c r="OG10">
        <f>VLOOKUP(MR10,'Tablas auxiliares'!$O$2:$Y$28,'Tablas auxiliares'!$C$4+1,FALSE)</f>
        <v>0</v>
      </c>
      <c r="OH10">
        <f>VLOOKUP(MS10,'Tablas auxiliares'!$O$2:$Y$28,'Tablas auxiliares'!$C$4+1,FALSE)</f>
        <v>0</v>
      </c>
      <c r="OI10">
        <f>VLOOKUP(MT10,'Tablas auxiliares'!$O$2:$Y$28,'Tablas auxiliares'!$C$4+1,FALSE)</f>
        <v>0</v>
      </c>
      <c r="OJ10">
        <f>VLOOKUP(MU10,'Tablas auxiliares'!$O$2:$Y$28,'Tablas auxiliares'!$C$4+1,FALSE)</f>
        <v>0</v>
      </c>
      <c r="OK10">
        <f>VLOOKUP(MV10,'Tablas auxiliares'!$O$2:$Y$28,'Tablas auxiliares'!$C$4+1,FALSE)</f>
        <v>5</v>
      </c>
      <c r="OL10">
        <f>VLOOKUP(MW10,'Tablas auxiliares'!$O$2:$Y$28,'Tablas auxiliares'!$C$4+1,FALSE)</f>
        <v>5</v>
      </c>
      <c r="OM10">
        <f>VLOOKUP(MX10,'Tablas auxiliares'!$O$2:$Y$28,'Tablas auxiliares'!$C$4+1,FALSE)</f>
        <v>0</v>
      </c>
      <c r="ON10">
        <f>VLOOKUP(MY10,'Tablas auxiliares'!$O$2:$Y$28,'Tablas auxiliares'!$C$4+1,FALSE)</f>
        <v>1</v>
      </c>
      <c r="OO10">
        <f>VLOOKUP(MZ10,'Tablas auxiliares'!$O$2:$Y$28,'Tablas auxiliares'!$C$4+1,FALSE)</f>
        <v>6</v>
      </c>
      <c r="OP10">
        <f>VLOOKUP(NA10,'Tablas auxiliares'!$O$2:$Y$28,'Tablas auxiliares'!$C$4+1,FALSE)</f>
        <v>0</v>
      </c>
      <c r="OQ10">
        <f>VLOOKUP(NB10,'Tablas auxiliares'!$O$2:$Y$28,'Tablas auxiliares'!$C$4+1,FALSE)</f>
        <v>0</v>
      </c>
      <c r="OR10">
        <f>VLOOKUP(NC10,'Tablas auxiliares'!$O$2:$Y$28,'Tablas auxiliares'!$C$4+1,FALSE)</f>
        <v>0</v>
      </c>
      <c r="OS10">
        <f>VLOOKUP(ND10,'Tablas auxiliares'!$O$2:$Y$28,'Tablas auxiliares'!$C$4+1,FALSE)</f>
        <v>0</v>
      </c>
      <c r="OT10">
        <f>VLOOKUP(NE10,'Tablas auxiliares'!$O$2:$Y$28,'Tablas auxiliares'!$C$4+1,FALSE)</f>
        <v>7</v>
      </c>
      <c r="OU10">
        <f>VLOOKUP(NF10,'Tablas auxiliares'!$O$2:$Y$28,'Tablas auxiliares'!$C$4+1,FALSE)</f>
        <v>1</v>
      </c>
      <c r="OV10">
        <f>IF('Tablas auxiliares'!$C$6&lt;&gt;2,IF('Tablas auxiliares'!$C$5=1,SUM(KC10:LQ10),SUMIF($IN$29:$KB$29,"=325",KC10:LQ10)),0)+IF('Tablas auxiliares'!$C$6&lt;&gt;3,IF('Tablas auxiliares'!$C$5=1,SUM(NG10:OU10),SUMIF($IN$29:$KB$29,"=325",NG10:OU10)),0)</f>
        <v>120</v>
      </c>
      <c r="OW10">
        <f t="shared" si="15"/>
        <v>17.521000000000001</v>
      </c>
      <c r="OX10">
        <f t="shared" ref="OX10:OX28" si="81">AVERAGE(IO10,LS10)+LS10/1000</f>
        <v>8.5069999999999997</v>
      </c>
      <c r="OY10">
        <f t="shared" ref="OY10:OY28" si="82">AVERAGE(IP10,LT10)+LT10/1000</f>
        <v>16.513999999999999</v>
      </c>
      <c r="OZ10">
        <f t="shared" ref="OZ10:OZ28" si="83">AVERAGE(IQ10,LU10)+LU10/1000</f>
        <v>17.016999999999999</v>
      </c>
      <c r="PA10">
        <f t="shared" ref="PA10:PA28" si="84">AVERAGE(IR10,LV10)+LV10/1000</f>
        <v>15.013</v>
      </c>
      <c r="PB10">
        <f t="shared" ref="PB10:PB28" si="85">AVERAGE(IS10,LW10)+LW10/1000</f>
        <v>19.018999999999998</v>
      </c>
      <c r="PC10">
        <f t="shared" ref="PC10:PC28" si="86">AVERAGE(IT10,LX10)+LX10/1000</f>
        <v>11.513</v>
      </c>
      <c r="PD10">
        <f t="shared" ref="PD10:PD28" si="87">AVERAGE(IU10,LY10)+LY10/1000</f>
        <v>17.018999999999998</v>
      </c>
      <c r="PE10">
        <f t="shared" ref="PE10:PE28" si="88">AVERAGE(IV10,LZ10)+LZ10/1000</f>
        <v>12.010999999999999</v>
      </c>
      <c r="PF10">
        <f t="shared" ref="PF10:PF28" si="89">AVERAGE(IW10,MA10)+MA10/1000</f>
        <v>21.02</v>
      </c>
      <c r="PG10">
        <f t="shared" ref="PG10:PG28" si="90">AVERAGE(IX10,MB10)+MB10/1000</f>
        <v>20.516999999999999</v>
      </c>
      <c r="PI10">
        <f t="shared" ref="PI10:PI28" si="91">AVERAGE(IZ10,MD10)+MD10/1000</f>
        <v>7.508</v>
      </c>
      <c r="PJ10">
        <f t="shared" ref="PJ10:PJ28" si="92">AVERAGE(JA10,ME10)+ME10/1000</f>
        <v>14.510999999999999</v>
      </c>
      <c r="PK10">
        <f t="shared" ref="PK10:PK28" si="93">AVERAGE(JB10,MF10)+MF10/1000</f>
        <v>7.0049999999999999</v>
      </c>
      <c r="PL10">
        <f t="shared" ref="PL10:PL28" si="94">AVERAGE(JC10,MG10)+MG10/1000</f>
        <v>14.010999999999999</v>
      </c>
      <c r="PM10">
        <f t="shared" si="28"/>
        <v>8.5069999999999997</v>
      </c>
      <c r="PN10">
        <f t="shared" si="29"/>
        <v>13.022</v>
      </c>
      <c r="PO10">
        <f t="shared" si="30"/>
        <v>22.018999999999998</v>
      </c>
      <c r="PP10">
        <f t="shared" si="31"/>
        <v>12.019</v>
      </c>
      <c r="PQ10">
        <f t="shared" si="32"/>
        <v>13.012</v>
      </c>
      <c r="PR10">
        <f t="shared" si="33"/>
        <v>9.5069999999999997</v>
      </c>
      <c r="PS10">
        <f t="shared" si="34"/>
        <v>15.01</v>
      </c>
      <c r="PT10">
        <f t="shared" si="35"/>
        <v>4.0069999999999997</v>
      </c>
      <c r="PU10">
        <f t="shared" si="36"/>
        <v>7.5110000000000001</v>
      </c>
      <c r="PV10">
        <f t="shared" si="37"/>
        <v>15.013</v>
      </c>
      <c r="PW10">
        <f t="shared" si="38"/>
        <v>19.515999999999998</v>
      </c>
      <c r="PX10">
        <f t="shared" si="39"/>
        <v>13.512</v>
      </c>
      <c r="PY10">
        <f t="shared" si="40"/>
        <v>12.016999999999999</v>
      </c>
      <c r="PZ10">
        <f t="shared" si="41"/>
        <v>12.516999999999999</v>
      </c>
      <c r="QA10">
        <f t="shared" si="42"/>
        <v>6.5060000000000002</v>
      </c>
      <c r="QB10">
        <f t="shared" si="43"/>
        <v>5.0060000000000002</v>
      </c>
      <c r="QC10">
        <f t="shared" si="44"/>
        <v>11.016</v>
      </c>
      <c r="QD10">
        <f t="shared" si="45"/>
        <v>11.01</v>
      </c>
      <c r="QE10">
        <f t="shared" si="46"/>
        <v>6.5049999999999999</v>
      </c>
      <c r="QF10">
        <f t="shared" si="47"/>
        <v>15.013</v>
      </c>
      <c r="QG10">
        <f t="shared" si="48"/>
        <v>15.513999999999999</v>
      </c>
      <c r="QH10">
        <f t="shared" si="49"/>
        <v>22.018999999999998</v>
      </c>
      <c r="QI10">
        <f t="shared" si="50"/>
        <v>12.516</v>
      </c>
      <c r="QJ10">
        <f t="shared" si="51"/>
        <v>10.004</v>
      </c>
      <c r="QK10">
        <f t="shared" si="52"/>
        <v>11.51</v>
      </c>
      <c r="QL10">
        <f>RANK(OW10,OW3:OW28,1)</f>
        <v>18</v>
      </c>
      <c r="QM10">
        <f t="shared" ref="QM10:RZ10" si="95">RANK(OX10,OX3:OX28,1)</f>
        <v>7</v>
      </c>
      <c r="QN10">
        <f t="shared" si="95"/>
        <v>17</v>
      </c>
      <c r="QO10">
        <f t="shared" si="95"/>
        <v>19</v>
      </c>
      <c r="QP10">
        <f t="shared" si="95"/>
        <v>15</v>
      </c>
      <c r="QQ10">
        <f t="shared" si="95"/>
        <v>21</v>
      </c>
      <c r="QR10">
        <f t="shared" si="95"/>
        <v>10</v>
      </c>
      <c r="QS10">
        <f t="shared" si="95"/>
        <v>18</v>
      </c>
      <c r="QT10">
        <f t="shared" si="95"/>
        <v>12</v>
      </c>
      <c r="QU10">
        <f t="shared" si="95"/>
        <v>23</v>
      </c>
      <c r="QV10">
        <f t="shared" si="95"/>
        <v>22</v>
      </c>
      <c r="QX10">
        <f t="shared" si="95"/>
        <v>7</v>
      </c>
      <c r="QY10">
        <f t="shared" si="95"/>
        <v>14</v>
      </c>
      <c r="QZ10">
        <f t="shared" si="95"/>
        <v>5</v>
      </c>
      <c r="RA10">
        <f t="shared" si="95"/>
        <v>14</v>
      </c>
      <c r="RB10">
        <f t="shared" si="95"/>
        <v>6</v>
      </c>
      <c r="RC10">
        <f t="shared" si="95"/>
        <v>11</v>
      </c>
      <c r="RD10">
        <f t="shared" si="95"/>
        <v>23</v>
      </c>
      <c r="RE10">
        <f t="shared" si="95"/>
        <v>11</v>
      </c>
      <c r="RF10">
        <f t="shared" si="95"/>
        <v>13</v>
      </c>
      <c r="RG10">
        <f t="shared" si="95"/>
        <v>8</v>
      </c>
      <c r="RH10">
        <f t="shared" si="95"/>
        <v>16</v>
      </c>
      <c r="RI10">
        <f t="shared" si="95"/>
        <v>1</v>
      </c>
      <c r="RJ10">
        <f t="shared" si="95"/>
        <v>7</v>
      </c>
      <c r="RK10">
        <f t="shared" si="95"/>
        <v>14</v>
      </c>
      <c r="RL10">
        <f t="shared" si="95"/>
        <v>21</v>
      </c>
      <c r="RM10">
        <f t="shared" si="95"/>
        <v>12</v>
      </c>
      <c r="RN10">
        <f t="shared" si="95"/>
        <v>12</v>
      </c>
      <c r="RO10">
        <f t="shared" si="95"/>
        <v>14</v>
      </c>
      <c r="RP10">
        <f t="shared" si="95"/>
        <v>5</v>
      </c>
      <c r="RQ10">
        <f t="shared" si="95"/>
        <v>4</v>
      </c>
      <c r="RR10">
        <f t="shared" si="95"/>
        <v>12</v>
      </c>
      <c r="RS10">
        <f t="shared" si="95"/>
        <v>13</v>
      </c>
      <c r="RT10">
        <f t="shared" si="95"/>
        <v>7</v>
      </c>
      <c r="RU10">
        <f t="shared" si="95"/>
        <v>15</v>
      </c>
      <c r="RV10">
        <f t="shared" si="95"/>
        <v>19</v>
      </c>
      <c r="RW10">
        <f t="shared" si="95"/>
        <v>23</v>
      </c>
      <c r="RX10">
        <f t="shared" si="95"/>
        <v>12</v>
      </c>
      <c r="RY10">
        <f t="shared" si="95"/>
        <v>8</v>
      </c>
      <c r="RZ10">
        <f t="shared" si="95"/>
        <v>12</v>
      </c>
      <c r="SA10" cm="1">
        <f t="array" ref="SA10">VLOOKUP(QL10,'Tablas auxiliares'!$O$2:$Y$28,_xlfn.SINGLE('Tablas auxiliares'!$C$4)+1,FALSE)</f>
        <v>0</v>
      </c>
      <c r="SB10" cm="1">
        <f t="array" ref="SB10">VLOOKUP(QM10,'Tablas auxiliares'!$O$2:$Y$28,_xlfn.SINGLE('Tablas auxiliares'!$C$4)+1,FALSE)</f>
        <v>4</v>
      </c>
      <c r="SC10" cm="1">
        <f t="array" ref="SC10">VLOOKUP(QN10,'Tablas auxiliares'!$O$2:$Y$28,_xlfn.SINGLE('Tablas auxiliares'!$C$4)+1,FALSE)</f>
        <v>0</v>
      </c>
      <c r="SD10" cm="1">
        <f t="array" ref="SD10">VLOOKUP(QO10,'Tablas auxiliares'!$O$2:$Y$28,_xlfn.SINGLE('Tablas auxiliares'!$C$4)+1,FALSE)</f>
        <v>0</v>
      </c>
      <c r="SE10" cm="1">
        <f t="array" ref="SE10">VLOOKUP(QP10,'Tablas auxiliares'!$O$2:$Y$28,_xlfn.SINGLE('Tablas auxiliares'!$C$4)+1,FALSE)</f>
        <v>0</v>
      </c>
      <c r="SF10" cm="1">
        <f t="array" ref="SF10">VLOOKUP(QQ10,'Tablas auxiliares'!$O$2:$Y$28,_xlfn.SINGLE('Tablas auxiliares'!$C$4)+1,FALSE)</f>
        <v>0</v>
      </c>
      <c r="SG10" cm="1">
        <f t="array" ref="SG10">VLOOKUP(QR10,'Tablas auxiliares'!$O$2:$Y$28,_xlfn.SINGLE('Tablas auxiliares'!$C$4)+1,FALSE)</f>
        <v>1</v>
      </c>
      <c r="SH10" cm="1">
        <f t="array" ref="SH10">VLOOKUP(QS10,'Tablas auxiliares'!$O$2:$Y$28,_xlfn.SINGLE('Tablas auxiliares'!$C$4)+1,FALSE)</f>
        <v>0</v>
      </c>
      <c r="SI10" cm="1">
        <f t="array" ref="SI10">VLOOKUP(QT10,'Tablas auxiliares'!$O$2:$Y$28,_xlfn.SINGLE('Tablas auxiliares'!$C$4)+1,FALSE)</f>
        <v>0</v>
      </c>
      <c r="SJ10" cm="1">
        <f t="array" ref="SJ10">VLOOKUP(QU10,'Tablas auxiliares'!$O$2:$Y$28,_xlfn.SINGLE('Tablas auxiliares'!$C$4)+1,FALSE)</f>
        <v>0</v>
      </c>
      <c r="SK10" cm="1">
        <f t="array" ref="SK10">VLOOKUP(QV10,'Tablas auxiliares'!$O$2:$Y$28,_xlfn.SINGLE('Tablas auxiliares'!$C$4)+1,FALSE)</f>
        <v>0</v>
      </c>
      <c r="SM10" cm="1">
        <f t="array" ref="SM10">VLOOKUP(QX10,'Tablas auxiliares'!$O$2:$Y$28,_xlfn.SINGLE('Tablas auxiliares'!$C$4)+1,FALSE)</f>
        <v>4</v>
      </c>
      <c r="SN10" cm="1">
        <f t="array" ref="SN10">VLOOKUP(QY10,'Tablas auxiliares'!$O$2:$Y$28,_xlfn.SINGLE('Tablas auxiliares'!$C$4)+1,FALSE)</f>
        <v>0</v>
      </c>
      <c r="SO10" cm="1">
        <f t="array" ref="SO10">VLOOKUP(QZ10,'Tablas auxiliares'!$O$2:$Y$28,_xlfn.SINGLE('Tablas auxiliares'!$C$4)+1,FALSE)</f>
        <v>6</v>
      </c>
      <c r="SP10" cm="1">
        <f t="array" ref="SP10">VLOOKUP(RA10,'Tablas auxiliares'!$O$2:$Y$28,_xlfn.SINGLE('Tablas auxiliares'!$C$4)+1,FALSE)</f>
        <v>0</v>
      </c>
      <c r="SQ10" cm="1">
        <f t="array" ref="SQ10">VLOOKUP(RB10,'Tablas auxiliares'!$O$2:$Y$28,_xlfn.SINGLE('Tablas auxiliares'!$C$4)+1,FALSE)</f>
        <v>5</v>
      </c>
      <c r="SR10" cm="1">
        <f t="array" ref="SR10">VLOOKUP(RC10,'Tablas auxiliares'!$O$2:$Y$28,_xlfn.SINGLE('Tablas auxiliares'!$C$4)+1,FALSE)</f>
        <v>0</v>
      </c>
      <c r="SS10" cm="1">
        <f t="array" ref="SS10">VLOOKUP(RD10,'Tablas auxiliares'!$O$2:$Y$28,_xlfn.SINGLE('Tablas auxiliares'!$C$4)+1,FALSE)</f>
        <v>0</v>
      </c>
      <c r="ST10" cm="1">
        <f t="array" ref="ST10">VLOOKUP(RE10,'Tablas auxiliares'!$O$2:$Y$28,_xlfn.SINGLE('Tablas auxiliares'!$C$4)+1,FALSE)</f>
        <v>0</v>
      </c>
      <c r="SU10" cm="1">
        <f t="array" ref="SU10">VLOOKUP(RF10,'Tablas auxiliares'!$O$2:$Y$28,_xlfn.SINGLE('Tablas auxiliares'!$C$4)+1,FALSE)</f>
        <v>0</v>
      </c>
      <c r="SV10" cm="1">
        <f t="array" ref="SV10">VLOOKUP(RG10,'Tablas auxiliares'!$O$2:$Y$28,_xlfn.SINGLE('Tablas auxiliares'!$C$4)+1,FALSE)</f>
        <v>3</v>
      </c>
      <c r="SW10" cm="1">
        <f t="array" ref="SW10">VLOOKUP(RH10,'Tablas auxiliares'!$O$2:$Y$28,_xlfn.SINGLE('Tablas auxiliares'!$C$4)+1,FALSE)</f>
        <v>0</v>
      </c>
      <c r="SX10" cm="1">
        <f t="array" ref="SX10">VLOOKUP(RI10,'Tablas auxiliares'!$O$2:$Y$28,_xlfn.SINGLE('Tablas auxiliares'!$C$4)+1,FALSE)</f>
        <v>12</v>
      </c>
      <c r="SY10" cm="1">
        <f t="array" ref="SY10">VLOOKUP(RJ10,'Tablas auxiliares'!$O$2:$Y$28,_xlfn.SINGLE('Tablas auxiliares'!$C$4)+1,FALSE)</f>
        <v>4</v>
      </c>
      <c r="SZ10" cm="1">
        <f t="array" ref="SZ10">VLOOKUP(RK10,'Tablas auxiliares'!$O$2:$Y$28,_xlfn.SINGLE('Tablas auxiliares'!$C$4)+1,FALSE)</f>
        <v>0</v>
      </c>
      <c r="TA10" cm="1">
        <f t="array" ref="TA10">VLOOKUP(RL10,'Tablas auxiliares'!$O$2:$Y$28,_xlfn.SINGLE('Tablas auxiliares'!$C$4)+1,FALSE)</f>
        <v>0</v>
      </c>
      <c r="TB10" cm="1">
        <f t="array" ref="TB10">VLOOKUP(RM10,'Tablas auxiliares'!$O$2:$Y$28,_xlfn.SINGLE('Tablas auxiliares'!$C$4)+1,FALSE)</f>
        <v>0</v>
      </c>
      <c r="TC10" cm="1">
        <f t="array" ref="TC10">VLOOKUP(RN10,'Tablas auxiliares'!$O$2:$Y$28,_xlfn.SINGLE('Tablas auxiliares'!$C$4)+1,FALSE)</f>
        <v>0</v>
      </c>
      <c r="TD10" cm="1">
        <f t="array" ref="TD10">VLOOKUP(RO10,'Tablas auxiliares'!$O$2:$Y$28,_xlfn.SINGLE('Tablas auxiliares'!$C$4)+1,FALSE)</f>
        <v>0</v>
      </c>
      <c r="TE10" cm="1">
        <f t="array" ref="TE10">VLOOKUP(RP10,'Tablas auxiliares'!$O$2:$Y$28,_xlfn.SINGLE('Tablas auxiliares'!$C$4)+1,FALSE)</f>
        <v>6</v>
      </c>
      <c r="TF10" cm="1">
        <f t="array" ref="TF10">VLOOKUP(RQ10,'Tablas auxiliares'!$O$2:$Y$28,_xlfn.SINGLE('Tablas auxiliares'!$C$4)+1,FALSE)</f>
        <v>7</v>
      </c>
      <c r="TG10" cm="1">
        <f t="array" ref="TG10">VLOOKUP(RR10,'Tablas auxiliares'!$O$2:$Y$28,_xlfn.SINGLE('Tablas auxiliares'!$C$4)+1,FALSE)</f>
        <v>0</v>
      </c>
      <c r="TH10" cm="1">
        <f t="array" ref="TH10">VLOOKUP(RS10,'Tablas auxiliares'!$O$2:$Y$28,_xlfn.SINGLE('Tablas auxiliares'!$C$4)+1,FALSE)</f>
        <v>0</v>
      </c>
      <c r="TI10" cm="1">
        <f t="array" ref="TI10">VLOOKUP(RT10,'Tablas auxiliares'!$O$2:$Y$28,_xlfn.SINGLE('Tablas auxiliares'!$C$4)+1,FALSE)</f>
        <v>4</v>
      </c>
      <c r="TJ10" cm="1">
        <f t="array" ref="TJ10">VLOOKUP(RU10,'Tablas auxiliares'!$O$2:$Y$28,_xlfn.SINGLE('Tablas auxiliares'!$C$4)+1,FALSE)</f>
        <v>0</v>
      </c>
      <c r="TK10" cm="1">
        <f t="array" ref="TK10">VLOOKUP(RV10,'Tablas auxiliares'!$O$2:$Y$28,_xlfn.SINGLE('Tablas auxiliares'!$C$4)+1,FALSE)</f>
        <v>0</v>
      </c>
      <c r="TL10" cm="1">
        <f t="array" ref="TL10">VLOOKUP(RW10,'Tablas auxiliares'!$O$2:$Y$28,_xlfn.SINGLE('Tablas auxiliares'!$C$4)+1,FALSE)</f>
        <v>0</v>
      </c>
      <c r="TM10" cm="1">
        <f t="array" ref="TM10">VLOOKUP(RX10,'Tablas auxiliares'!$O$2:$Y$28,_xlfn.SINGLE('Tablas auxiliares'!$C$4)+1,FALSE)</f>
        <v>0</v>
      </c>
      <c r="TN10" cm="1">
        <f t="array" ref="TN10">VLOOKUP(RY10,'Tablas auxiliares'!$O$2:$Y$28,_xlfn.SINGLE('Tablas auxiliares'!$C$4)+1,FALSE)</f>
        <v>3</v>
      </c>
      <c r="TO10" cm="1">
        <f t="array" ref="TO10">VLOOKUP(RZ10,'Tablas auxiliares'!$O$2:$Y$28,_xlfn.SINGLE('Tablas auxiliares'!$C$4)+1,FALSE)</f>
        <v>0</v>
      </c>
      <c r="TP10">
        <f>IF('Tablas auxiliares'!$C$5=1,SUM(SA10:TO10),SUMIF($IN$29:$KB$29,"=325",SA10:TO10))</f>
        <v>59</v>
      </c>
      <c r="TQ10">
        <v>0</v>
      </c>
      <c r="TR10">
        <v>1</v>
      </c>
      <c r="TS10">
        <v>0</v>
      </c>
      <c r="TT10">
        <v>0</v>
      </c>
      <c r="TU10">
        <v>0</v>
      </c>
      <c r="TV10">
        <v>0</v>
      </c>
      <c r="TW10">
        <v>1</v>
      </c>
      <c r="TX10">
        <v>0</v>
      </c>
      <c r="TY10">
        <v>0</v>
      </c>
      <c r="TZ10">
        <v>0</v>
      </c>
      <c r="UA10">
        <v>0</v>
      </c>
      <c r="UC10">
        <v>7</v>
      </c>
      <c r="UD10">
        <v>0</v>
      </c>
      <c r="UE10">
        <v>0</v>
      </c>
      <c r="UF10">
        <v>0</v>
      </c>
      <c r="UG10">
        <v>4</v>
      </c>
      <c r="UH10">
        <v>6</v>
      </c>
      <c r="UI10">
        <v>0</v>
      </c>
      <c r="UJ10">
        <v>7</v>
      </c>
      <c r="UK10">
        <v>0</v>
      </c>
      <c r="UL10">
        <v>0</v>
      </c>
      <c r="UM10">
        <v>0</v>
      </c>
      <c r="UN10">
        <v>12</v>
      </c>
      <c r="UO10">
        <v>7</v>
      </c>
      <c r="UP10">
        <v>0</v>
      </c>
      <c r="UQ10">
        <v>0</v>
      </c>
      <c r="UR10">
        <v>0</v>
      </c>
      <c r="US10">
        <v>5</v>
      </c>
      <c r="UT10">
        <v>0</v>
      </c>
      <c r="UU10">
        <v>4</v>
      </c>
      <c r="UV10">
        <v>8</v>
      </c>
      <c r="UW10">
        <v>5</v>
      </c>
      <c r="UX10">
        <v>0</v>
      </c>
      <c r="UY10">
        <v>1</v>
      </c>
      <c r="UZ10">
        <v>0</v>
      </c>
      <c r="VA10">
        <v>0</v>
      </c>
      <c r="VB10">
        <v>0</v>
      </c>
      <c r="VC10">
        <v>2</v>
      </c>
      <c r="VD10">
        <v>0</v>
      </c>
      <c r="VE10">
        <v>0</v>
      </c>
      <c r="VF10">
        <v>0</v>
      </c>
      <c r="VG10">
        <v>4</v>
      </c>
      <c r="VH10">
        <v>0</v>
      </c>
      <c r="VI10">
        <v>0</v>
      </c>
      <c r="VJ10">
        <v>0</v>
      </c>
      <c r="VK10">
        <v>0</v>
      </c>
      <c r="VL10">
        <v>0</v>
      </c>
      <c r="VM10">
        <v>0</v>
      </c>
      <c r="VN10">
        <v>0</v>
      </c>
      <c r="VO10">
        <v>0</v>
      </c>
      <c r="VP10">
        <v>0</v>
      </c>
      <c r="VR10">
        <v>3</v>
      </c>
      <c r="VS10">
        <v>0</v>
      </c>
      <c r="VT10">
        <v>6</v>
      </c>
      <c r="VU10">
        <v>0</v>
      </c>
      <c r="VV10">
        <v>4</v>
      </c>
      <c r="VW10">
        <v>0</v>
      </c>
      <c r="VX10">
        <v>0</v>
      </c>
      <c r="VY10">
        <v>0</v>
      </c>
      <c r="VZ10">
        <v>0</v>
      </c>
      <c r="WA10">
        <v>4</v>
      </c>
      <c r="WB10">
        <v>1</v>
      </c>
      <c r="WC10">
        <v>4</v>
      </c>
      <c r="WD10">
        <v>0</v>
      </c>
      <c r="WE10">
        <v>0</v>
      </c>
      <c r="WF10">
        <v>0</v>
      </c>
      <c r="WG10">
        <v>0</v>
      </c>
      <c r="WH10">
        <v>0</v>
      </c>
      <c r="WI10">
        <v>0</v>
      </c>
      <c r="WJ10">
        <v>5</v>
      </c>
      <c r="WK10">
        <v>5</v>
      </c>
      <c r="WL10">
        <v>0</v>
      </c>
      <c r="WM10">
        <v>1</v>
      </c>
      <c r="WN10">
        <v>6</v>
      </c>
      <c r="WO10">
        <v>0</v>
      </c>
      <c r="WP10">
        <v>0</v>
      </c>
      <c r="WQ10">
        <v>0</v>
      </c>
      <c r="WR10">
        <v>0</v>
      </c>
      <c r="WS10">
        <v>7</v>
      </c>
      <c r="WT10">
        <v>1</v>
      </c>
      <c r="WU10">
        <f t="shared" si="8"/>
        <v>0</v>
      </c>
      <c r="WV10">
        <f t="shared" ref="WV10:WV28" si="96">SUM(TR10,VG10)+VG10/1000</f>
        <v>5.0039999999999996</v>
      </c>
      <c r="WW10">
        <f t="shared" ref="WW10:WW28" si="97">SUM(TS10,VH10)+VH10/1000</f>
        <v>0</v>
      </c>
      <c r="WX10">
        <f t="shared" ref="WX10:WX28" si="98">SUM(TT10,VI10)+VI10/1000</f>
        <v>0</v>
      </c>
      <c r="WY10">
        <f t="shared" ref="WY10:WY28" si="99">SUM(TU10,VJ10)+VJ10/1000</f>
        <v>0</v>
      </c>
      <c r="WZ10">
        <f t="shared" ref="WZ10:WZ28" si="100">SUM(TV10,VK10)+VK10/1000</f>
        <v>0</v>
      </c>
      <c r="XA10">
        <f t="shared" ref="XA10:XA28" si="101">SUM(TW10,VL10)+VL10/1000</f>
        <v>1</v>
      </c>
      <c r="XB10">
        <f t="shared" ref="XB10:XB28" si="102">SUM(TX10,VM10)+VM10/1000</f>
        <v>0</v>
      </c>
      <c r="XC10">
        <f t="shared" ref="XC10:XC28" si="103">SUM(TY10,VN10)+VN10/1000</f>
        <v>0</v>
      </c>
      <c r="XD10">
        <f t="shared" ref="XD10:XD28" si="104">SUM(TZ10,VO10)+VO10/1000</f>
        <v>0</v>
      </c>
      <c r="XE10">
        <f t="shared" ref="XE10:XE28" si="105">SUM(UA10,VP10)+VP10/1000</f>
        <v>0</v>
      </c>
      <c r="XF10">
        <f t="shared" ref="XF10:XF28" si="106">SUM(UB10,VQ10)+VQ10/1000</f>
        <v>0</v>
      </c>
      <c r="XG10">
        <f t="shared" ref="XG10:XG28" si="107">SUM(UC10,VR10)+VR10/1000</f>
        <v>10.003</v>
      </c>
      <c r="XH10">
        <f t="shared" ref="XH10:XH28" si="108">SUM(UD10,VS10)+VS10/1000</f>
        <v>0</v>
      </c>
      <c r="XI10">
        <f t="shared" ref="XI10:XI28" si="109">SUM(UE10,VT10)+VT10/1000</f>
        <v>6.0060000000000002</v>
      </c>
      <c r="XJ10">
        <f t="shared" ref="XJ10:XJ28" si="110">SUM(UF10,VU10)+VU10/1000</f>
        <v>0</v>
      </c>
      <c r="XK10">
        <f t="shared" si="54"/>
        <v>8.0039999999999996</v>
      </c>
      <c r="XL10">
        <f t="shared" si="55"/>
        <v>6</v>
      </c>
      <c r="XM10">
        <f t="shared" si="56"/>
        <v>0</v>
      </c>
      <c r="XN10">
        <f t="shared" si="57"/>
        <v>7</v>
      </c>
      <c r="XO10">
        <f t="shared" si="58"/>
        <v>0</v>
      </c>
      <c r="XP10">
        <f t="shared" si="59"/>
        <v>4.0039999999999996</v>
      </c>
      <c r="XQ10">
        <f t="shared" si="60"/>
        <v>1.0009999999999999</v>
      </c>
      <c r="XR10">
        <f t="shared" si="61"/>
        <v>16.004000000000001</v>
      </c>
      <c r="XS10">
        <f t="shared" si="62"/>
        <v>7</v>
      </c>
      <c r="XT10">
        <f t="shared" si="63"/>
        <v>0</v>
      </c>
      <c r="XU10">
        <f t="shared" si="64"/>
        <v>0</v>
      </c>
      <c r="XV10">
        <f t="shared" si="65"/>
        <v>0</v>
      </c>
      <c r="XW10">
        <f t="shared" si="66"/>
        <v>5</v>
      </c>
      <c r="XX10">
        <f t="shared" si="67"/>
        <v>0</v>
      </c>
      <c r="XY10">
        <f t="shared" si="68"/>
        <v>9.0050000000000008</v>
      </c>
      <c r="XZ10">
        <f t="shared" si="69"/>
        <v>13.005000000000001</v>
      </c>
      <c r="YA10">
        <f t="shared" si="70"/>
        <v>5</v>
      </c>
      <c r="YB10">
        <f t="shared" si="71"/>
        <v>1.0009999999999999</v>
      </c>
      <c r="YC10">
        <f t="shared" si="72"/>
        <v>7.0060000000000002</v>
      </c>
      <c r="YD10">
        <f t="shared" si="73"/>
        <v>0</v>
      </c>
      <c r="YE10">
        <f t="shared" si="74"/>
        <v>0</v>
      </c>
      <c r="YF10">
        <f t="shared" si="75"/>
        <v>0</v>
      </c>
      <c r="YG10">
        <f t="shared" si="76"/>
        <v>2</v>
      </c>
      <c r="YH10">
        <f t="shared" si="77"/>
        <v>7.0069999999999997</v>
      </c>
      <c r="YI10">
        <f t="shared" si="78"/>
        <v>1.0009999999999999</v>
      </c>
      <c r="YJ10">
        <f>RANK(WU10,WU3:WU28,0)</f>
        <v>14</v>
      </c>
      <c r="YK10">
        <f t="shared" ref="YK10:ZX10" si="111">RANK(WV10,WV3:WV28,0)</f>
        <v>8</v>
      </c>
      <c r="YL10">
        <f t="shared" si="111"/>
        <v>15</v>
      </c>
      <c r="YM10">
        <f t="shared" si="111"/>
        <v>14</v>
      </c>
      <c r="YN10">
        <f t="shared" si="111"/>
        <v>15</v>
      </c>
      <c r="YO10">
        <f t="shared" si="111"/>
        <v>14</v>
      </c>
      <c r="YP10">
        <f t="shared" si="111"/>
        <v>14</v>
      </c>
      <c r="YQ10">
        <f t="shared" si="111"/>
        <v>16</v>
      </c>
      <c r="YR10">
        <f t="shared" si="111"/>
        <v>17</v>
      </c>
      <c r="YS10">
        <f t="shared" si="111"/>
        <v>16</v>
      </c>
      <c r="YT10">
        <f t="shared" si="111"/>
        <v>16</v>
      </c>
      <c r="YU10">
        <f t="shared" si="111"/>
        <v>15</v>
      </c>
      <c r="YV10">
        <f t="shared" si="111"/>
        <v>6</v>
      </c>
      <c r="YW10">
        <f t="shared" si="111"/>
        <v>13</v>
      </c>
      <c r="YX10">
        <f t="shared" si="111"/>
        <v>9</v>
      </c>
      <c r="YY10">
        <f t="shared" si="111"/>
        <v>15</v>
      </c>
      <c r="YZ10">
        <f t="shared" si="111"/>
        <v>6</v>
      </c>
      <c r="ZA10">
        <f t="shared" si="111"/>
        <v>8</v>
      </c>
      <c r="ZB10">
        <f t="shared" si="111"/>
        <v>16</v>
      </c>
      <c r="ZC10">
        <f t="shared" si="111"/>
        <v>9</v>
      </c>
      <c r="ZD10">
        <f t="shared" si="111"/>
        <v>14</v>
      </c>
      <c r="ZE10">
        <f t="shared" si="111"/>
        <v>10</v>
      </c>
      <c r="ZF10">
        <f t="shared" si="111"/>
        <v>14</v>
      </c>
      <c r="ZG10">
        <f t="shared" si="111"/>
        <v>1</v>
      </c>
      <c r="ZH10">
        <f t="shared" si="111"/>
        <v>10</v>
      </c>
      <c r="ZI10">
        <f t="shared" si="111"/>
        <v>14</v>
      </c>
      <c r="ZJ10">
        <f t="shared" si="111"/>
        <v>15</v>
      </c>
      <c r="ZK10">
        <f t="shared" si="111"/>
        <v>15</v>
      </c>
      <c r="ZL10">
        <f t="shared" si="111"/>
        <v>11</v>
      </c>
      <c r="ZM10">
        <f t="shared" si="111"/>
        <v>15</v>
      </c>
      <c r="ZN10">
        <f t="shared" si="111"/>
        <v>6</v>
      </c>
      <c r="ZO10">
        <f t="shared" si="111"/>
        <v>4</v>
      </c>
      <c r="ZP10">
        <f t="shared" si="111"/>
        <v>13</v>
      </c>
      <c r="ZQ10">
        <f t="shared" si="111"/>
        <v>15</v>
      </c>
      <c r="ZR10">
        <f t="shared" si="111"/>
        <v>9</v>
      </c>
      <c r="ZS10">
        <f t="shared" si="111"/>
        <v>16</v>
      </c>
      <c r="ZT10">
        <f t="shared" si="111"/>
        <v>18</v>
      </c>
      <c r="ZU10">
        <f t="shared" si="111"/>
        <v>14</v>
      </c>
      <c r="ZV10">
        <f t="shared" si="111"/>
        <v>15</v>
      </c>
      <c r="ZW10">
        <f t="shared" si="111"/>
        <v>9</v>
      </c>
      <c r="ZX10">
        <f t="shared" si="111"/>
        <v>14</v>
      </c>
      <c r="ZY10">
        <f>VLOOKUP(YJ10,'Tablas auxiliares'!$O$2:$P$28,2,FALSE)</f>
        <v>0</v>
      </c>
      <c r="ZZ10">
        <f>VLOOKUP(YK10,'Tablas auxiliares'!$O$2:$P$28,2,FALSE)</f>
        <v>3</v>
      </c>
      <c r="AAA10">
        <f>VLOOKUP(YL10,'Tablas auxiliares'!$O$2:$P$28,2,FALSE)</f>
        <v>0</v>
      </c>
      <c r="AAB10">
        <f>VLOOKUP(YM10,'Tablas auxiliares'!$O$2:$P$28,2,FALSE)</f>
        <v>0</v>
      </c>
      <c r="AAC10">
        <f>VLOOKUP(YN10,'Tablas auxiliares'!$O$2:$P$28,2,FALSE)</f>
        <v>0</v>
      </c>
      <c r="AAD10">
        <f>VLOOKUP(YO10,'Tablas auxiliares'!$O$2:$P$28,2,FALSE)</f>
        <v>0</v>
      </c>
      <c r="AAE10">
        <f>VLOOKUP(YP10,'Tablas auxiliares'!$O$2:$P$28,2,FALSE)</f>
        <v>0</v>
      </c>
      <c r="AAF10">
        <f>VLOOKUP(YQ10,'Tablas auxiliares'!$O$2:$P$28,2,FALSE)</f>
        <v>0</v>
      </c>
      <c r="AAG10">
        <f>VLOOKUP(YR10,'Tablas auxiliares'!$O$2:$P$28,2,FALSE)</f>
        <v>0</v>
      </c>
      <c r="AAH10">
        <f>VLOOKUP(YS10,'Tablas auxiliares'!$O$2:$P$28,2,FALSE)</f>
        <v>0</v>
      </c>
      <c r="AAI10">
        <f>VLOOKUP(YT10,'Tablas auxiliares'!$O$2:$P$28,2,FALSE)</f>
        <v>0</v>
      </c>
      <c r="AAJ10">
        <f>VLOOKUP(YU10,'Tablas auxiliares'!$O$2:$P$28,2,FALSE)</f>
        <v>0</v>
      </c>
      <c r="AAK10">
        <f>VLOOKUP(YV10,'Tablas auxiliares'!$O$2:$P$28,2,FALSE)</f>
        <v>5</v>
      </c>
      <c r="AAL10">
        <f>VLOOKUP(YW10,'Tablas auxiliares'!$O$2:$P$28,2,FALSE)</f>
        <v>0</v>
      </c>
      <c r="AAM10">
        <f>VLOOKUP(YX10,'Tablas auxiliares'!$O$2:$P$28,2,FALSE)</f>
        <v>2</v>
      </c>
      <c r="AAN10">
        <f>VLOOKUP(YY10,'Tablas auxiliares'!$O$2:$P$28,2,FALSE)</f>
        <v>0</v>
      </c>
      <c r="AAO10">
        <f>VLOOKUP(YZ10,'Tablas auxiliares'!$O$2:$P$28,2,FALSE)</f>
        <v>5</v>
      </c>
      <c r="AAP10">
        <f>VLOOKUP(ZA10,'Tablas auxiliares'!$O$2:$P$28,2,FALSE)</f>
        <v>3</v>
      </c>
      <c r="AAQ10">
        <f>VLOOKUP(ZB10,'Tablas auxiliares'!$O$2:$P$28,2,FALSE)</f>
        <v>0</v>
      </c>
      <c r="AAR10">
        <f>VLOOKUP(ZC10,'Tablas auxiliares'!$O$2:$P$28,2,FALSE)</f>
        <v>2</v>
      </c>
      <c r="AAS10">
        <f>VLOOKUP(ZD10,'Tablas auxiliares'!$O$2:$P$28,2,FALSE)</f>
        <v>0</v>
      </c>
      <c r="AAT10">
        <f>VLOOKUP(ZE10,'Tablas auxiliares'!$O$2:$P$28,2,FALSE)</f>
        <v>1</v>
      </c>
      <c r="AAU10">
        <f>VLOOKUP(ZF10,'Tablas auxiliares'!$O$2:$P$28,2,FALSE)</f>
        <v>0</v>
      </c>
      <c r="AAV10">
        <f>VLOOKUP(ZG10,'Tablas auxiliares'!$O$2:$P$28,2,FALSE)</f>
        <v>12</v>
      </c>
      <c r="AAW10">
        <f>VLOOKUP(ZH10,'Tablas auxiliares'!$O$2:$P$28,2,FALSE)</f>
        <v>1</v>
      </c>
      <c r="AAX10">
        <f>VLOOKUP(ZI10,'Tablas auxiliares'!$O$2:$P$28,2,FALSE)</f>
        <v>0</v>
      </c>
      <c r="AAY10">
        <f>VLOOKUP(ZJ10,'Tablas auxiliares'!$O$2:$P$28,2,FALSE)</f>
        <v>0</v>
      </c>
      <c r="AAZ10">
        <f>VLOOKUP(ZK10,'Tablas auxiliares'!$O$2:$P$28,2,FALSE)</f>
        <v>0</v>
      </c>
      <c r="ABA10">
        <f>VLOOKUP(ZL10,'Tablas auxiliares'!$O$2:$P$28,2,FALSE)</f>
        <v>0</v>
      </c>
      <c r="ABB10">
        <f>VLOOKUP(ZM10,'Tablas auxiliares'!$O$2:$P$28,2,FALSE)</f>
        <v>0</v>
      </c>
      <c r="ABC10">
        <f>VLOOKUP(ZN10,'Tablas auxiliares'!$O$2:$P$28,2,FALSE)</f>
        <v>5</v>
      </c>
      <c r="ABD10">
        <f>VLOOKUP(ZO10,'Tablas auxiliares'!$O$2:$P$28,2,FALSE)</f>
        <v>7</v>
      </c>
      <c r="ABE10">
        <f>VLOOKUP(ZP10,'Tablas auxiliares'!$O$2:$P$28,2,FALSE)</f>
        <v>0</v>
      </c>
      <c r="ABF10">
        <f>VLOOKUP(ZQ10,'Tablas auxiliares'!$O$2:$P$28,2,FALSE)</f>
        <v>0</v>
      </c>
      <c r="ABG10">
        <f>VLOOKUP(ZR10,'Tablas auxiliares'!$O$2:$P$28,2,FALSE)</f>
        <v>2</v>
      </c>
      <c r="ABH10">
        <f>VLOOKUP(ZS10,'Tablas auxiliares'!$O$2:$P$28,2,FALSE)</f>
        <v>0</v>
      </c>
      <c r="ABI10">
        <f>VLOOKUP(ZT10,'Tablas auxiliares'!$O$2:$P$28,2,FALSE)</f>
        <v>0</v>
      </c>
      <c r="ABJ10">
        <f>VLOOKUP(ZU10,'Tablas auxiliares'!$O$2:$P$28,2,FALSE)</f>
        <v>0</v>
      </c>
      <c r="ABK10">
        <f>VLOOKUP(ZV10,'Tablas auxiliares'!$O$2:$P$28,2,FALSE)</f>
        <v>0</v>
      </c>
      <c r="ABL10">
        <f>VLOOKUP(ZW10,'Tablas auxiliares'!$O$2:$P$28,2,FALSE)</f>
        <v>2</v>
      </c>
      <c r="ABM10">
        <f>VLOOKUP(ZX10,'Tablas auxiliares'!$O$2:$P$28,2,FALSE)</f>
        <v>0</v>
      </c>
      <c r="ABN10">
        <f>IF('Tablas auxiliares'!$C$5=1,SUM(ZY10:ABM10),SUMIF($IN$29:$KB$29,"=325",ZY10:ABM10))</f>
        <v>50</v>
      </c>
      <c r="ABP10">
        <f t="shared" si="10"/>
        <v>50.001800000000003</v>
      </c>
      <c r="ABQ10">
        <f t="shared" si="11"/>
        <v>59.001800000000003</v>
      </c>
      <c r="ABR10">
        <f t="shared" si="5"/>
        <v>120.0018</v>
      </c>
      <c r="ABS10">
        <f>IF('Tablas auxiliares'!$C$3=1,'2019 FINAL'!ABP10,IF('Tablas auxiliares'!$C$3=2,'2019 FINAL'!ABQ10,'2019 FINAL'!ABR10))</f>
        <v>120.0018</v>
      </c>
      <c r="ABT10" t="s">
        <v>46</v>
      </c>
      <c r="ABV10">
        <v>8</v>
      </c>
      <c r="ABW10">
        <f t="shared" si="12"/>
        <v>302.00220000000002</v>
      </c>
      <c r="ABX10" t="str">
        <f t="shared" si="13"/>
        <v>Azerbaiyán</v>
      </c>
    </row>
    <row r="11" spans="1:752" x14ac:dyDescent="0.25">
      <c r="A11" t="s">
        <v>59</v>
      </c>
      <c r="B11">
        <v>8</v>
      </c>
      <c r="C11">
        <v>14</v>
      </c>
      <c r="D11">
        <v>23</v>
      </c>
      <c r="E11">
        <v>22</v>
      </c>
      <c r="F11">
        <v>22</v>
      </c>
      <c r="G11">
        <v>2</v>
      </c>
      <c r="H11">
        <v>4</v>
      </c>
      <c r="J11">
        <v>3</v>
      </c>
      <c r="K11">
        <v>24</v>
      </c>
      <c r="L11">
        <v>13</v>
      </c>
      <c r="M11">
        <v>17</v>
      </c>
      <c r="O11">
        <v>3</v>
      </c>
      <c r="P11">
        <v>11</v>
      </c>
      <c r="Q11">
        <v>7</v>
      </c>
      <c r="R11">
        <v>25</v>
      </c>
      <c r="S11">
        <v>4</v>
      </c>
      <c r="T11">
        <v>20</v>
      </c>
      <c r="U11">
        <v>3</v>
      </c>
      <c r="V11">
        <v>25</v>
      </c>
      <c r="W11">
        <v>16</v>
      </c>
      <c r="X11">
        <v>18</v>
      </c>
      <c r="Y11">
        <v>20</v>
      </c>
      <c r="Z11">
        <v>19</v>
      </c>
      <c r="AA11">
        <v>9</v>
      </c>
      <c r="AB11">
        <v>24</v>
      </c>
      <c r="AC11">
        <v>25</v>
      </c>
      <c r="AD11">
        <v>23</v>
      </c>
      <c r="AE11">
        <v>19</v>
      </c>
      <c r="AF11">
        <v>16</v>
      </c>
      <c r="AG11">
        <v>20</v>
      </c>
      <c r="AH11">
        <v>3</v>
      </c>
      <c r="AI11">
        <v>20</v>
      </c>
      <c r="AJ11">
        <v>24</v>
      </c>
      <c r="AK11">
        <v>9</v>
      </c>
      <c r="AL11">
        <v>15</v>
      </c>
      <c r="AM11">
        <v>10</v>
      </c>
      <c r="AN11">
        <v>12</v>
      </c>
      <c r="AO11">
        <v>19</v>
      </c>
      <c r="AP11">
        <v>23</v>
      </c>
      <c r="AQ11">
        <v>13</v>
      </c>
      <c r="AR11">
        <v>10</v>
      </c>
      <c r="AS11">
        <v>14</v>
      </c>
      <c r="AT11">
        <v>17</v>
      </c>
      <c r="AU11">
        <v>22</v>
      </c>
      <c r="AV11">
        <v>22</v>
      </c>
      <c r="AW11">
        <v>13</v>
      </c>
      <c r="AY11">
        <v>3</v>
      </c>
      <c r="AZ11">
        <v>21</v>
      </c>
      <c r="BA11">
        <v>16</v>
      </c>
      <c r="BB11">
        <v>24</v>
      </c>
      <c r="BD11">
        <v>24</v>
      </c>
      <c r="BE11">
        <v>19</v>
      </c>
      <c r="BF11">
        <v>20</v>
      </c>
      <c r="BG11">
        <v>10</v>
      </c>
      <c r="BH11">
        <v>9</v>
      </c>
      <c r="BI11">
        <v>18</v>
      </c>
      <c r="BJ11">
        <v>21</v>
      </c>
      <c r="BK11">
        <v>20</v>
      </c>
      <c r="BL11">
        <v>19</v>
      </c>
      <c r="BM11">
        <v>23</v>
      </c>
      <c r="BN11">
        <v>22</v>
      </c>
      <c r="BO11">
        <v>20</v>
      </c>
      <c r="BP11">
        <v>4</v>
      </c>
      <c r="BQ11">
        <v>17</v>
      </c>
      <c r="BR11">
        <v>25</v>
      </c>
      <c r="BS11">
        <v>25</v>
      </c>
      <c r="BT11">
        <v>10</v>
      </c>
      <c r="BU11">
        <v>19</v>
      </c>
      <c r="BV11">
        <v>22</v>
      </c>
      <c r="BW11">
        <v>3</v>
      </c>
      <c r="BX11">
        <v>3</v>
      </c>
      <c r="BY11">
        <v>23</v>
      </c>
      <c r="BZ11">
        <v>26</v>
      </c>
      <c r="CA11">
        <v>15</v>
      </c>
      <c r="CB11">
        <v>20</v>
      </c>
      <c r="CC11">
        <v>23</v>
      </c>
      <c r="CD11">
        <v>12</v>
      </c>
      <c r="CE11">
        <v>21</v>
      </c>
      <c r="CF11">
        <v>20</v>
      </c>
      <c r="CG11">
        <v>17</v>
      </c>
      <c r="CH11">
        <v>9</v>
      </c>
      <c r="CI11">
        <v>19</v>
      </c>
      <c r="CJ11">
        <v>9</v>
      </c>
      <c r="CK11">
        <v>2</v>
      </c>
      <c r="CL11">
        <v>15</v>
      </c>
      <c r="CN11">
        <v>6</v>
      </c>
      <c r="CO11">
        <v>20</v>
      </c>
      <c r="CP11">
        <v>25</v>
      </c>
      <c r="CQ11">
        <v>2</v>
      </c>
      <c r="CS11">
        <v>23</v>
      </c>
      <c r="CT11">
        <v>9</v>
      </c>
      <c r="CU11">
        <v>5</v>
      </c>
      <c r="CV11">
        <v>16</v>
      </c>
      <c r="CW11">
        <v>10</v>
      </c>
      <c r="CX11">
        <v>9</v>
      </c>
      <c r="CY11">
        <v>22</v>
      </c>
      <c r="CZ11">
        <v>23</v>
      </c>
      <c r="DA11">
        <v>15</v>
      </c>
      <c r="DB11">
        <v>15</v>
      </c>
      <c r="DC11">
        <v>8</v>
      </c>
      <c r="DD11">
        <v>24</v>
      </c>
      <c r="DE11">
        <v>14</v>
      </c>
      <c r="DF11">
        <v>17</v>
      </c>
      <c r="DG11">
        <v>25</v>
      </c>
      <c r="DH11">
        <v>24</v>
      </c>
      <c r="DI11">
        <v>19</v>
      </c>
      <c r="DJ11">
        <v>22</v>
      </c>
      <c r="DK11">
        <v>24</v>
      </c>
      <c r="DL11">
        <v>2</v>
      </c>
      <c r="DM11">
        <v>4</v>
      </c>
      <c r="DN11">
        <v>9</v>
      </c>
      <c r="DO11">
        <v>16</v>
      </c>
      <c r="DP11">
        <v>17</v>
      </c>
      <c r="DQ11">
        <v>16</v>
      </c>
      <c r="DR11">
        <v>11</v>
      </c>
      <c r="DS11">
        <v>4</v>
      </c>
      <c r="DT11">
        <v>21</v>
      </c>
      <c r="DU11">
        <v>14</v>
      </c>
      <c r="DV11">
        <v>19</v>
      </c>
      <c r="DW11">
        <v>7</v>
      </c>
      <c r="DX11">
        <v>8</v>
      </c>
      <c r="DY11">
        <v>19</v>
      </c>
      <c r="DZ11">
        <v>25</v>
      </c>
      <c r="EA11">
        <v>13</v>
      </c>
      <c r="EC11">
        <v>2</v>
      </c>
      <c r="ED11">
        <v>17</v>
      </c>
      <c r="EE11">
        <v>14</v>
      </c>
      <c r="EF11">
        <v>22</v>
      </c>
      <c r="EH11">
        <v>10</v>
      </c>
      <c r="EI11">
        <v>8</v>
      </c>
      <c r="EJ11">
        <v>6</v>
      </c>
      <c r="EK11">
        <v>24</v>
      </c>
      <c r="EL11">
        <v>5</v>
      </c>
      <c r="EM11">
        <v>4</v>
      </c>
      <c r="EN11">
        <v>15</v>
      </c>
      <c r="EO11">
        <v>26</v>
      </c>
      <c r="EP11">
        <v>15</v>
      </c>
      <c r="EQ11">
        <v>16</v>
      </c>
      <c r="ER11">
        <v>20</v>
      </c>
      <c r="ES11">
        <v>14</v>
      </c>
      <c r="ET11">
        <v>13</v>
      </c>
      <c r="EU11">
        <v>14</v>
      </c>
      <c r="EV11">
        <v>23</v>
      </c>
      <c r="EW11">
        <v>24</v>
      </c>
      <c r="EX11">
        <v>14</v>
      </c>
      <c r="EY11">
        <v>14</v>
      </c>
      <c r="EZ11">
        <v>24</v>
      </c>
      <c r="FA11">
        <v>1</v>
      </c>
      <c r="FB11">
        <v>18</v>
      </c>
      <c r="FC11">
        <v>24</v>
      </c>
      <c r="FD11">
        <v>23</v>
      </c>
      <c r="FE11">
        <v>21</v>
      </c>
      <c r="FF11">
        <v>23</v>
      </c>
      <c r="FG11">
        <v>15</v>
      </c>
      <c r="FH11">
        <v>13</v>
      </c>
      <c r="FI11">
        <v>19</v>
      </c>
      <c r="FJ11">
        <v>13</v>
      </c>
      <c r="FK11">
        <v>23</v>
      </c>
      <c r="FL11">
        <v>10</v>
      </c>
      <c r="FM11">
        <v>25</v>
      </c>
      <c r="FN11">
        <v>11</v>
      </c>
      <c r="FO11">
        <v>15</v>
      </c>
      <c r="FP11">
        <v>10</v>
      </c>
      <c r="FR11">
        <v>2</v>
      </c>
      <c r="FS11">
        <v>17</v>
      </c>
      <c r="FT11">
        <v>9</v>
      </c>
      <c r="FU11">
        <v>23</v>
      </c>
      <c r="FW11">
        <v>17</v>
      </c>
      <c r="FX11">
        <v>7</v>
      </c>
      <c r="FY11">
        <v>11</v>
      </c>
      <c r="FZ11">
        <v>23</v>
      </c>
      <c r="GA11">
        <v>18</v>
      </c>
      <c r="GB11">
        <v>5</v>
      </c>
      <c r="GC11">
        <v>15</v>
      </c>
      <c r="GD11">
        <v>25</v>
      </c>
      <c r="GE11">
        <v>5</v>
      </c>
      <c r="GF11">
        <v>25</v>
      </c>
      <c r="GG11">
        <v>19</v>
      </c>
      <c r="GH11">
        <v>23</v>
      </c>
      <c r="GI11">
        <v>4</v>
      </c>
      <c r="GJ11">
        <v>18</v>
      </c>
      <c r="GK11">
        <v>23</v>
      </c>
      <c r="GL11">
        <v>22</v>
      </c>
      <c r="GM11">
        <v>7</v>
      </c>
      <c r="GN11">
        <v>21</v>
      </c>
      <c r="GO11">
        <v>18</v>
      </c>
      <c r="GP11">
        <v>6</v>
      </c>
      <c r="GQ11">
        <v>12</v>
      </c>
      <c r="GR11">
        <v>25</v>
      </c>
      <c r="GS11">
        <v>22</v>
      </c>
      <c r="GT11">
        <v>16</v>
      </c>
      <c r="GU11">
        <v>3</v>
      </c>
      <c r="GV11">
        <v>10</v>
      </c>
      <c r="GW11">
        <v>25</v>
      </c>
      <c r="GX11">
        <v>18</v>
      </c>
      <c r="GY11">
        <f>IF('Tablas auxiliares'!$C$7=1,AVERAGE('2019 FINAL'!B11,'2019 FINAL'!AQ11,'2019 FINAL'!CF11,'2019 FINAL'!DU11,'2019 FINAL'!FJ11)+B11/10000,(-1)*(SUM(VLOOKUP(B11,'Tablas auxiliares'!$BG$1:$BH$28,2,FALSE),VLOOKUP(AQ11,'Tablas auxiliares'!$BG$1:$BH$28,2,FALSE),VLOOKUP(CF11,'Tablas auxiliares'!$BG$1:$BH$28,2,FALSE),VLOOKUP(DU11,'Tablas auxiliares'!$BG$1:$BH$28,2,FALSE),VLOOKUP(FJ11,'Tablas auxiliares'!$BG$1:$BH$28,2,FALSE))-B11/100000000))</f>
        <v>-6.968188487185766</v>
      </c>
      <c r="GZ11">
        <f>IF('Tablas auxiliares'!$C$7=1,AVERAGE('2019 FINAL'!C11,'2019 FINAL'!AR11,'2019 FINAL'!CG11,'2019 FINAL'!DV11,'2019 FINAL'!FK11)+C11/10000,(-1)*(SUM(VLOOKUP(C11,'Tablas auxiliares'!$BG$1:$BH$28,2,FALSE),VLOOKUP(AR11,'Tablas auxiliares'!$BG$1:$BH$28,2,FALSE),VLOOKUP(CG11,'Tablas auxiliares'!$BG$1:$BH$28,2,FALSE),VLOOKUP(DV11,'Tablas auxiliares'!$BG$1:$BH$28,2,FALSE),VLOOKUP(FK11,'Tablas auxiliares'!$BG$1:$BH$28,2,FALSE))-C11/100000000))</f>
        <v>-4.3355576634235655</v>
      </c>
      <c r="HA11">
        <f>IF('Tablas auxiliares'!$C$7=1,AVERAGE('2019 FINAL'!D11,'2019 FINAL'!AS11,'2019 FINAL'!CH11,'2019 FINAL'!DW11,'2019 FINAL'!FL11)+D11/10000,(-1)*(SUM(VLOOKUP(D11,'Tablas auxiliares'!$BG$1:$BH$28,2,FALSE),VLOOKUP(AS11,'Tablas auxiliares'!$BG$1:$BH$28,2,FALSE),VLOOKUP(CH11,'Tablas auxiliares'!$BG$1:$BH$28,2,FALSE),VLOOKUP(DW11,'Tablas auxiliares'!$BG$1:$BH$28,2,FALSE),VLOOKUP(FL11,'Tablas auxiliares'!$BG$1:$BH$28,2,FALSE))-D11/100000000))</f>
        <v>-9.8313605854471717</v>
      </c>
      <c r="HB11">
        <f>IF('Tablas auxiliares'!$C$7=1,AVERAGE('2019 FINAL'!E11,'2019 FINAL'!AT11,'2019 FINAL'!CI11,'2019 FINAL'!DX11,'2019 FINAL'!FM11)+E11/10000,(-1)*(SUM(VLOOKUP(E11,'Tablas auxiliares'!$BG$1:$BH$28,2,FALSE),VLOOKUP(AT11,'Tablas auxiliares'!$BG$1:$BH$28,2,FALSE),VLOOKUP(CI11,'Tablas auxiliares'!$BG$1:$BH$28,2,FALSE),VLOOKUP(DX11,'Tablas auxiliares'!$BG$1:$BH$28,2,FALSE),VLOOKUP(FM11,'Tablas auxiliares'!$BG$1:$BH$28,2,FALSE))-E11/100000000))</f>
        <v>-4.4878360855554575</v>
      </c>
      <c r="HC11">
        <f>IF('Tablas auxiliares'!$C$7=1,AVERAGE('2019 FINAL'!F11,'2019 FINAL'!AU11,'2019 FINAL'!CJ11,'2019 FINAL'!DY11,'2019 FINAL'!FN11)+F11/10000,(-1)*(SUM(VLOOKUP(F11,'Tablas auxiliares'!$BG$1:$BH$28,2,FALSE),VLOOKUP(AU11,'Tablas auxiliares'!$BG$1:$BH$28,2,FALSE),VLOOKUP(CJ11,'Tablas auxiliares'!$BG$1:$BH$28,2,FALSE),VLOOKUP(DY11,'Tablas auxiliares'!$BG$1:$BH$28,2,FALSE),VLOOKUP(FN11,'Tablas auxiliares'!$BG$1:$BH$28,2,FALSE))-F11/100000000))</f>
        <v>-5.2559082122420975</v>
      </c>
      <c r="HD11">
        <f>IF('Tablas auxiliares'!$C$7=1,AVERAGE('2019 FINAL'!G11,'2019 FINAL'!AV11,'2019 FINAL'!CK11,'2019 FINAL'!DZ11,'2019 FINAL'!FO11)+G11/10000,(-1)*(SUM(VLOOKUP(G11,'Tablas auxiliares'!$BG$1:$BH$28,2,FALSE),VLOOKUP(AV11,'Tablas auxiliares'!$BG$1:$BH$28,2,FALSE),VLOOKUP(CK11,'Tablas auxiliares'!$BG$1:$BH$28,2,FALSE),VLOOKUP(DZ11,'Tablas auxiliares'!$BG$1:$BH$28,2,FALSE),VLOOKUP(FO11,'Tablas auxiliares'!$BG$1:$BH$28,2,FALSE))-G11/100000000))</f>
        <v>-21.033939132335512</v>
      </c>
      <c r="HE11">
        <f>IF('Tablas auxiliares'!$C$7=1,AVERAGE('2019 FINAL'!H11,'2019 FINAL'!AW11,'2019 FINAL'!CL11,'2019 FINAL'!EA11,'2019 FINAL'!FP11)+H11/10000,(-1)*(SUM(VLOOKUP(H11,'Tablas auxiliares'!$BG$1:$BH$28,2,FALSE),VLOOKUP(AW11,'Tablas auxiliares'!$BG$1:$BH$28,2,FALSE),VLOOKUP(CL11,'Tablas auxiliares'!$BG$1:$BH$28,2,FALSE),VLOOKUP(EA11,'Tablas auxiliares'!$BG$1:$BH$28,2,FALSE),VLOOKUP(FP11,'Tablas auxiliares'!$BG$1:$BH$28,2,FALSE))-H11/100000000))</f>
        <v>-12.250894357908674</v>
      </c>
      <c r="HF11" t="e">
        <f>IF('Tablas auxiliares'!$C$7=1,AVERAGE('2019 FINAL'!I11,'2019 FINAL'!AX11,'2019 FINAL'!CM11,'2019 FINAL'!EB11,'2019 FINAL'!FQ11)+I11/10000,(-1)*(SUM(VLOOKUP(I11,'Tablas auxiliares'!$BG$1:$BH$28,2,FALSE),VLOOKUP(AX11,'Tablas auxiliares'!$BG$1:$BH$28,2,FALSE),VLOOKUP(CM11,'Tablas auxiliares'!$BG$1:$BH$28,2,FALSE),VLOOKUP(EB11,'Tablas auxiliares'!$BG$1:$BH$28,2,FALSE),VLOOKUP(FQ11,'Tablas auxiliares'!$BG$1:$BH$28,2,FALSE))-I11/100000000))</f>
        <v>#N/A</v>
      </c>
      <c r="HG11">
        <f>IF('Tablas auxiliares'!$C$7=1,AVERAGE('2019 FINAL'!J11,'2019 FINAL'!AY11,'2019 FINAL'!CN11,'2019 FINAL'!EC11,'2019 FINAL'!FR11)+J11/10000,(-1)*(SUM(VLOOKUP(J11,'Tablas auxiliares'!$BG$1:$BH$28,2,FALSE),VLOOKUP(AY11,'Tablas auxiliares'!$BG$1:$BH$28,2,FALSE),VLOOKUP(CN11,'Tablas auxiliares'!$BG$1:$BH$28,2,FALSE),VLOOKUP(EC11,'Tablas auxiliares'!$BG$1:$BH$28,2,FALSE),VLOOKUP(FR11,'Tablas auxiliares'!$BG$1:$BH$28,2,FALSE))-J11/100000000))</f>
        <v>-40.900585287191248</v>
      </c>
      <c r="HH11">
        <f>IF('Tablas auxiliares'!$C$7=1,AVERAGE('2019 FINAL'!K11,'2019 FINAL'!AZ11,'2019 FINAL'!CO11,'2019 FINAL'!ED11,'2019 FINAL'!FS11)+K11/10000,(-1)*(SUM(VLOOKUP(K11,'Tablas auxiliares'!$BG$1:$BH$28,2,FALSE),VLOOKUP(AZ11,'Tablas auxiliares'!$BG$1:$BH$28,2,FALSE),VLOOKUP(CO11,'Tablas auxiliares'!$BG$1:$BH$28,2,FALSE),VLOOKUP(ED11,'Tablas auxiliares'!$BG$1:$BH$28,2,FALSE),VLOOKUP(FS11,'Tablas auxiliares'!$BG$1:$BH$28,2,FALSE))-K11/100000000))</f>
        <v>-1.8929234193470166</v>
      </c>
      <c r="HI11">
        <f>IF('Tablas auxiliares'!$C$7=1,AVERAGE('2019 FINAL'!L11,'2019 FINAL'!BA11,'2019 FINAL'!CP11,'2019 FINAL'!EE11,'2019 FINAL'!FT11)+L11/10000,(-1)*(SUM(VLOOKUP(L11,'Tablas auxiliares'!$BG$1:$BH$28,2,FALSE),VLOOKUP(BA11,'Tablas auxiliares'!$BG$1:$BH$28,2,FALSE),VLOOKUP(CP11,'Tablas auxiliares'!$BG$1:$BH$28,2,FALSE),VLOOKUP(EE11,'Tablas auxiliares'!$BG$1:$BH$28,2,FALSE),VLOOKUP(FT11,'Tablas auxiliares'!$BG$1:$BH$28,2,FALSE))-L11/100000000))</f>
        <v>-5.6866478598509849</v>
      </c>
      <c r="HJ11">
        <f>IF('Tablas auxiliares'!$C$7=1,AVERAGE('2019 FINAL'!M11,'2019 FINAL'!BB11,'2019 FINAL'!CQ11,'2019 FINAL'!EF11,'2019 FINAL'!FU11)+M11/10000,(-1)*(SUM(VLOOKUP(M11,'Tablas auxiliares'!$BG$1:$BH$28,2,FALSE),VLOOKUP(BB11,'Tablas auxiliares'!$BG$1:$BH$28,2,FALSE),VLOOKUP(CQ11,'Tablas auxiliares'!$BG$1:$BH$28,2,FALSE),VLOOKUP(EF11,'Tablas auxiliares'!$BG$1:$BH$28,2,FALSE),VLOOKUP(FU11,'Tablas auxiliares'!$BG$1:$BH$28,2,FALSE))-M11/100000000))</f>
        <v>-11.05492165830533</v>
      </c>
      <c r="HL11">
        <f>IF('Tablas auxiliares'!$C$7=1,AVERAGE('2019 FINAL'!O11,'2019 FINAL'!BD11,'2019 FINAL'!CS11,'2019 FINAL'!EH11,'2019 FINAL'!FW11)+O11/10000,(-1)*(SUM(VLOOKUP(O11,'Tablas auxiliares'!$BG$1:$BH$28,2,FALSE),VLOOKUP(BD11,'Tablas auxiliares'!$BG$1:$BH$28,2,FALSE),VLOOKUP(CS11,'Tablas auxiliares'!$BG$1:$BH$28,2,FALSE),VLOOKUP(EH11,'Tablas auxiliares'!$BG$1:$BH$28,2,FALSE),VLOOKUP(FW11,'Tablas auxiliares'!$BG$1:$BH$28,2,FALSE))-O11/100000000))</f>
        <v>-11.286142043500886</v>
      </c>
      <c r="HM11">
        <f>IF('Tablas auxiliares'!$C$7=1,AVERAGE('2019 FINAL'!P11,'2019 FINAL'!BE11,'2019 FINAL'!CT11,'2019 FINAL'!EI11,'2019 FINAL'!FX11)+P11/10000,(-1)*(SUM(VLOOKUP(P11,'Tablas auxiliares'!$BG$1:$BH$28,2,FALSE),VLOOKUP(BE11,'Tablas auxiliares'!$BG$1:$BH$28,2,FALSE),VLOOKUP(CT11,'Tablas auxiliares'!$BG$1:$BH$28,2,FALSE),VLOOKUP(EI11,'Tablas auxiliares'!$BG$1:$BH$28,2,FALSE),VLOOKUP(FX11,'Tablas auxiliares'!$BG$1:$BH$28,2,FALSE))-P11/100000000))</f>
        <v>-11.823470580759968</v>
      </c>
      <c r="HN11">
        <f>IF('Tablas auxiliares'!$C$7=1,AVERAGE('2019 FINAL'!Q11,'2019 FINAL'!BF11,'2019 FINAL'!CU11,'2019 FINAL'!EJ11,'2019 FINAL'!FY11)+Q11/10000,(-1)*(SUM(VLOOKUP(Q11,'Tablas auxiliares'!$BG$1:$BH$28,2,FALSE),VLOOKUP(BF11,'Tablas auxiliares'!$BG$1:$BH$28,2,FALSE),VLOOKUP(CU11,'Tablas auxiliares'!$BG$1:$BH$28,2,FALSE),VLOOKUP(EJ11,'Tablas auxiliares'!$BG$1:$BH$28,2,FALSE),VLOOKUP(FY11,'Tablas auxiliares'!$BG$1:$BH$28,2,FALSE))-Q11/100000000))</f>
        <v>-16.210163190436401</v>
      </c>
      <c r="HO11">
        <f>IF('Tablas auxiliares'!$C$7=1,AVERAGE('2019 FINAL'!R11,'2019 FINAL'!BG11,'2019 FINAL'!CV11,'2019 FINAL'!EK11,'2019 FINAL'!FZ11)+R11/10000,(-1)*(SUM(VLOOKUP(R11,'Tablas auxiliares'!$BG$1:$BH$28,2,FALSE),VLOOKUP(BG11,'Tablas auxiliares'!$BG$1:$BH$28,2,FALSE),VLOOKUP(CV11,'Tablas auxiliares'!$BG$1:$BH$28,2,FALSE),VLOOKUP(EK11,'Tablas auxiliares'!$BG$1:$BH$28,2,FALSE),VLOOKUP(FZ11,'Tablas auxiliares'!$BG$1:$BH$28,2,FALSE))-R11/100000000))</f>
        <v>-3.3254627968414185</v>
      </c>
      <c r="HP11">
        <f>IF('Tablas auxiliares'!$C$7=1,AVERAGE('2019 FINAL'!S11,'2019 FINAL'!BH11,'2019 FINAL'!CW11,'2019 FINAL'!EL11,'2019 FINAL'!GA11)+S11/10000,(-1)*(SUM(VLOOKUP(S11,'Tablas auxiliares'!$BG$1:$BH$28,2,FALSE),VLOOKUP(BH11,'Tablas auxiliares'!$BG$1:$BH$28,2,FALSE),VLOOKUP(CW11,'Tablas auxiliares'!$BG$1:$BH$28,2,FALSE),VLOOKUP(EL11,'Tablas auxiliares'!$BG$1:$BH$28,2,FALSE),VLOOKUP(GA11,'Tablas auxiliares'!$BG$1:$BH$28,2,FALSE))-S11/100000000))</f>
        <v>-17.667924488806182</v>
      </c>
      <c r="HQ11">
        <f>IF('Tablas auxiliares'!$C$7=1,AVERAGE('2019 FINAL'!T11,'2019 FINAL'!BI11,'2019 FINAL'!CX11,'2019 FINAL'!EM11,'2019 FINAL'!GB11)+T11/10000,(-1)*(SUM(VLOOKUP(T11,'Tablas auxiliares'!$BG$1:$BH$28,2,FALSE),VLOOKUP(BI11,'Tablas auxiliares'!$BG$1:$BH$28,2,FALSE),VLOOKUP(CX11,'Tablas auxiliares'!$BG$1:$BH$28,2,FALSE),VLOOKUP(EM11,'Tablas auxiliares'!$BG$1:$BH$28,2,FALSE),VLOOKUP(GB11,'Tablas auxiliares'!$BG$1:$BH$28,2,FALSE))-T11/100000000))</f>
        <v>-15.822156979796922</v>
      </c>
      <c r="HR11">
        <f>IF('Tablas auxiliares'!$C$7=1,AVERAGE('2019 FINAL'!U11,'2019 FINAL'!BJ11,'2019 FINAL'!CY11,'2019 FINAL'!EN11,'2019 FINAL'!GC11)+U11/10000,(-1)*(SUM(VLOOKUP(U11,'Tablas auxiliares'!$BG$1:$BH$28,2,FALSE),VLOOKUP(BJ11,'Tablas auxiliares'!$BG$1:$BH$28,2,FALSE),VLOOKUP(CY11,'Tablas auxiliares'!$BG$1:$BH$28,2,FALSE),VLOOKUP(EN11,'Tablas auxiliares'!$BG$1:$BH$28,2,FALSE),VLOOKUP(GC11,'Tablas auxiliares'!$BG$1:$BH$28,2,FALSE))-U11/100000000))</f>
        <v>-10.375540034131816</v>
      </c>
      <c r="HS11">
        <f>IF('Tablas auxiliares'!$C$7=1,AVERAGE('2019 FINAL'!V11,'2019 FINAL'!BK11,'2019 FINAL'!CZ11,'2019 FINAL'!EO11,'2019 FINAL'!GD11)+V11/10000,(-1)*(SUM(VLOOKUP(V11,'Tablas auxiliares'!$BG$1:$BH$28,2,FALSE),VLOOKUP(BK11,'Tablas auxiliares'!$BG$1:$BH$28,2,FALSE),VLOOKUP(CZ11,'Tablas auxiliares'!$BG$1:$BH$28,2,FALSE),VLOOKUP(EO11,'Tablas auxiliares'!$BG$1:$BH$28,2,FALSE),VLOOKUP(GD11,'Tablas auxiliares'!$BG$1:$BH$28,2,FALSE))-V11/100000000))</f>
        <v>-0.86311376027660192</v>
      </c>
      <c r="HT11">
        <f>IF('Tablas auxiliares'!$C$7=1,AVERAGE('2019 FINAL'!W11,'2019 FINAL'!BL11,'2019 FINAL'!DA11,'2019 FINAL'!EP11,'2019 FINAL'!GE11)+W11/10000,(-1)*(SUM(VLOOKUP(W11,'Tablas auxiliares'!$BG$1:$BH$28,2,FALSE),VLOOKUP(BL11,'Tablas auxiliares'!$BG$1:$BH$28,2,FALSE),VLOOKUP(DA11,'Tablas auxiliares'!$BG$1:$BH$28,2,FALSE),VLOOKUP(EP11,'Tablas auxiliares'!$BG$1:$BH$28,2,FALSE),VLOOKUP(GE11,'Tablas auxiliares'!$BG$1:$BH$28,2,FALSE))-W11/100000000))</f>
        <v>-8.3774353557569388</v>
      </c>
      <c r="HU11">
        <f>IF('Tablas auxiliares'!$C$7=1,AVERAGE('2019 FINAL'!X11,'2019 FINAL'!BM11,'2019 FINAL'!DB11,'2019 FINAL'!EQ11,'2019 FINAL'!GF11)+X11/10000,(-1)*(SUM(VLOOKUP(X11,'Tablas auxiliares'!$BG$1:$BH$28,2,FALSE),VLOOKUP(BM11,'Tablas auxiliares'!$BG$1:$BH$28,2,FALSE),VLOOKUP(DB11,'Tablas auxiliares'!$BG$1:$BH$28,2,FALSE),VLOOKUP(EQ11,'Tablas auxiliares'!$BG$1:$BH$28,2,FALSE),VLOOKUP(GF11,'Tablas auxiliares'!$BG$1:$BH$28,2,FALSE))-X11/100000000))</f>
        <v>-2.3173271150165382</v>
      </c>
      <c r="HV11">
        <f>IF('Tablas auxiliares'!$C$7=1,AVERAGE('2019 FINAL'!Y11,'2019 FINAL'!BN11,'2019 FINAL'!DC11,'2019 FINAL'!ER11,'2019 FINAL'!GG11)+Y11/10000,(-1)*(SUM(VLOOKUP(Y11,'Tablas auxiliares'!$BG$1:$BH$28,2,FALSE),VLOOKUP(BN11,'Tablas auxiliares'!$BG$1:$BH$28,2,FALSE),VLOOKUP(DC11,'Tablas auxiliares'!$BG$1:$BH$28,2,FALSE),VLOOKUP(ER11,'Tablas auxiliares'!$BG$1:$BH$28,2,FALSE),VLOOKUP(GG11,'Tablas auxiliares'!$BG$1:$BH$28,2,FALSE))-Y11/100000000))</f>
        <v>-4.4375170490963667</v>
      </c>
      <c r="HW11">
        <f>IF('Tablas auxiliares'!$C$7=1,AVERAGE('2019 FINAL'!Z11,'2019 FINAL'!BO11,'2019 FINAL'!DD11,'2019 FINAL'!ES11,'2019 FINAL'!GH11)+Z11/10000,(-1)*(SUM(VLOOKUP(Z11,'Tablas auxiliares'!$BG$1:$BH$28,2,FALSE),VLOOKUP(BO11,'Tablas auxiliares'!$BG$1:$BH$28,2,FALSE),VLOOKUP(DD11,'Tablas auxiliares'!$BG$1:$BH$28,2,FALSE),VLOOKUP(ES11,'Tablas auxiliares'!$BG$1:$BH$28,2,FALSE),VLOOKUP(GH11,'Tablas auxiliares'!$BG$1:$BH$28,2,FALSE))-Z11/100000000))</f>
        <v>-2.0675864772999888</v>
      </c>
      <c r="HX11">
        <f>IF('Tablas auxiliares'!$C$7=1,AVERAGE('2019 FINAL'!AA11,'2019 FINAL'!BP11,'2019 FINAL'!DE11,'2019 FINAL'!ET11,'2019 FINAL'!GI11)+AA11/10000,(-1)*(SUM(VLOOKUP(AA11,'Tablas auxiliares'!$BG$1:$BH$28,2,FALSE),VLOOKUP(BP11,'Tablas auxiliares'!$BG$1:$BH$28,2,FALSE),VLOOKUP(DE11,'Tablas auxiliares'!$BG$1:$BH$28,2,FALSE),VLOOKUP(ET11,'Tablas auxiliares'!$BG$1:$BH$28,2,FALSE),VLOOKUP(GI11,'Tablas auxiliares'!$BG$1:$BH$28,2,FALSE))-AA11/100000000))</f>
        <v>-18.439581870820692</v>
      </c>
      <c r="HY11">
        <f>IF('Tablas auxiliares'!$C$7=1,AVERAGE('2019 FINAL'!AB11,'2019 FINAL'!BQ11,'2019 FINAL'!DF11,'2019 FINAL'!EU11,'2019 FINAL'!GJ11)+AB11/10000,(-1)*(SUM(VLOOKUP(AB11,'Tablas auxiliares'!$BG$1:$BH$28,2,FALSE),VLOOKUP(BQ11,'Tablas auxiliares'!$BG$1:$BH$28,2,FALSE),VLOOKUP(DF11,'Tablas auxiliares'!$BG$1:$BH$28,2,FALSE),VLOOKUP(EU11,'Tablas auxiliares'!$BG$1:$BH$28,2,FALSE),VLOOKUP(GJ11,'Tablas auxiliares'!$BG$1:$BH$28,2,FALSE))-AB11/100000000))</f>
        <v>-2.7895602881563857</v>
      </c>
      <c r="HZ11">
        <f>IF('Tablas auxiliares'!$C$7=1,AVERAGE('2019 FINAL'!AC11,'2019 FINAL'!BR11,'2019 FINAL'!DG11,'2019 FINAL'!EV11,'2019 FINAL'!GK11)+AC11/10000,(-1)*(SUM(VLOOKUP(AC11,'Tablas auxiliares'!$BG$1:$BH$28,2,FALSE),VLOOKUP(BR11,'Tablas auxiliares'!$BG$1:$BH$28,2,FALSE),VLOOKUP(DG11,'Tablas auxiliares'!$BG$1:$BH$28,2,FALSE),VLOOKUP(EV11,'Tablas auxiliares'!$BG$1:$BH$28,2,FALSE),VLOOKUP(GK11,'Tablas auxiliares'!$BG$1:$BH$28,2,FALSE))-AC11/100000000))</f>
        <v>-0.74379805356477702</v>
      </c>
      <c r="IA11">
        <f>IF('Tablas auxiliares'!$C$7=1,AVERAGE('2019 FINAL'!AD11,'2019 FINAL'!BS11,'2019 FINAL'!DH11,'2019 FINAL'!EW11,'2019 FINAL'!GL11)+AD11/10000,(-1)*(SUM(VLOOKUP(AD11,'Tablas auxiliares'!$BG$1:$BH$28,2,FALSE),VLOOKUP(BS11,'Tablas auxiliares'!$BG$1:$BH$28,2,FALSE),VLOOKUP(DH11,'Tablas auxiliares'!$BG$1:$BH$28,2,FALSE),VLOOKUP(EW11,'Tablas auxiliares'!$BG$1:$BH$28,2,FALSE),VLOOKUP(GL11,'Tablas auxiliares'!$BG$1:$BH$28,2,FALSE))-AD11/100000000))</f>
        <v>-0.83475291119178607</v>
      </c>
      <c r="IB11">
        <f>IF('Tablas auxiliares'!$C$7=1,AVERAGE('2019 FINAL'!AE11,'2019 FINAL'!BT11,'2019 FINAL'!DI11,'2019 FINAL'!EX11,'2019 FINAL'!GM11)+AE11/10000,(-1)*(SUM(VLOOKUP(AE11,'Tablas auxiliares'!$BG$1:$BH$28,2,FALSE),VLOOKUP(BT11,'Tablas auxiliares'!$BG$1:$BH$28,2,FALSE),VLOOKUP(DI11,'Tablas auxiliares'!$BG$1:$BH$28,2,FALSE),VLOOKUP(EX11,'Tablas auxiliares'!$BG$1:$BH$28,2,FALSE),VLOOKUP(GM11,'Tablas auxiliares'!$BG$1:$BH$28,2,FALSE))-AE11/100000000))</f>
        <v>-7.808334329756363</v>
      </c>
      <c r="IC11">
        <f>IF('Tablas auxiliares'!$C$7=1,AVERAGE('2019 FINAL'!AF11,'2019 FINAL'!BU11,'2019 FINAL'!DJ11,'2019 FINAL'!EY11,'2019 FINAL'!GN11)+AF11/10000,(-1)*(SUM(VLOOKUP(AF11,'Tablas auxiliares'!$BG$1:$BH$28,2,FALSE),VLOOKUP(BU11,'Tablas auxiliares'!$BG$1:$BH$28,2,FALSE),VLOOKUP(DJ11,'Tablas auxiliares'!$BG$1:$BH$28,2,FALSE),VLOOKUP(EY11,'Tablas auxiliares'!$BG$1:$BH$28,2,FALSE),VLOOKUP(GN11,'Tablas auxiliares'!$BG$1:$BH$28,2,FALSE))-AF11/100000000))</f>
        <v>-2.5921450494968941</v>
      </c>
      <c r="ID11">
        <f>IF('Tablas auxiliares'!$C$7=1,AVERAGE('2019 FINAL'!AG11,'2019 FINAL'!BV11,'2019 FINAL'!DK11,'2019 FINAL'!EZ11,'2019 FINAL'!GO11)+AG11/10000,(-1)*(SUM(VLOOKUP(AG11,'Tablas auxiliares'!$BG$1:$BH$28,2,FALSE),VLOOKUP(BV11,'Tablas auxiliares'!$BG$1:$BH$28,2,FALSE),VLOOKUP(DK11,'Tablas auxiliares'!$BG$1:$BH$28,2,FALSE),VLOOKUP(EZ11,'Tablas auxiliares'!$BG$1:$BH$28,2,FALSE),VLOOKUP(GO11,'Tablas auxiliares'!$BG$1:$BH$28,2,FALSE))-AG11/100000000))</f>
        <v>-1.324938290926948</v>
      </c>
      <c r="IE11">
        <f>IF('Tablas auxiliares'!$C$7=1,AVERAGE('2019 FINAL'!AH11,'2019 FINAL'!BW11,'2019 FINAL'!DL11,'2019 FINAL'!FA11,'2019 FINAL'!GP11)+AH11/10000,(-1)*(SUM(VLOOKUP(AH11,'Tablas auxiliares'!$BG$1:$BH$28,2,FALSE),VLOOKUP(BW11,'Tablas auxiliares'!$BG$1:$BH$28,2,FALSE),VLOOKUP(DL11,'Tablas auxiliares'!$BG$1:$BH$28,2,FALSE),VLOOKUP(FA11,'Tablas auxiliares'!$BG$1:$BH$28,2,FALSE),VLOOKUP(GP11,'Tablas auxiliares'!$BG$1:$BH$28,2,FALSE))-AH11/100000000))</f>
        <v>-42.9770756798709</v>
      </c>
      <c r="IF11">
        <f>IF('Tablas auxiliares'!$C$7=1,AVERAGE('2019 FINAL'!AI11,'2019 FINAL'!BX11,'2019 FINAL'!DM11,'2019 FINAL'!FB11,'2019 FINAL'!GQ11)+AI11/10000,(-1)*(SUM(VLOOKUP(AI11,'Tablas auxiliares'!$BG$1:$BH$28,2,FALSE),VLOOKUP(BX11,'Tablas auxiliares'!$BG$1:$BH$28,2,FALSE),VLOOKUP(DM11,'Tablas auxiliares'!$BG$1:$BH$28,2,FALSE),VLOOKUP(FB11,'Tablas auxiliares'!$BG$1:$BH$28,2,FALSE),VLOOKUP(GQ11,'Tablas auxiliares'!$BG$1:$BH$28,2,FALSE))-AI11/100000000))</f>
        <v>-17.276199752609163</v>
      </c>
      <c r="IG11">
        <f>IF('Tablas auxiliares'!$C$7=1,AVERAGE('2019 FINAL'!AJ11,'2019 FINAL'!BY11,'2019 FINAL'!DN11,'2019 FINAL'!FC11,'2019 FINAL'!GR11)+AJ11/10000,(-1)*(SUM(VLOOKUP(AJ11,'Tablas auxiliares'!$BG$1:$BH$28,2,FALSE),VLOOKUP(BY11,'Tablas auxiliares'!$BG$1:$BH$28,2,FALSE),VLOOKUP(DN11,'Tablas auxiliares'!$BG$1:$BH$28,2,FALSE),VLOOKUP(FC11,'Tablas auxiliares'!$BG$1:$BH$28,2,FALSE),VLOOKUP(GR11,'Tablas auxiliares'!$BG$1:$BH$28,2,FALSE))-AJ11/100000000))</f>
        <v>-3.2372989751805323</v>
      </c>
      <c r="IH11">
        <f>IF('Tablas auxiliares'!$C$7=1,AVERAGE('2019 FINAL'!AK11,'2019 FINAL'!BZ11,'2019 FINAL'!DO11,'2019 FINAL'!FD11,'2019 FINAL'!GS11)+AK11/10000,(-1)*(SUM(VLOOKUP(AK11,'Tablas auxiliares'!$BG$1:$BH$28,2,FALSE),VLOOKUP(BZ11,'Tablas auxiliares'!$BG$1:$BH$28,2,FALSE),VLOOKUP(DO11,'Tablas auxiliares'!$BG$1:$BH$28,2,FALSE),VLOOKUP(FD11,'Tablas auxiliares'!$BG$1:$BH$28,2,FALSE),VLOOKUP(GS11,'Tablas auxiliares'!$BG$1:$BH$28,2,FALSE))-AK11/100000000))</f>
        <v>-3.8280734066006232</v>
      </c>
      <c r="II11">
        <f>IF('Tablas auxiliares'!$C$7=1,AVERAGE('2019 FINAL'!AL11,'2019 FINAL'!CA11,'2019 FINAL'!DP11,'2019 FINAL'!FE11,'2019 FINAL'!GT11)+AL11/10000,(-1)*(SUM(VLOOKUP(AL11,'Tablas auxiliares'!$BG$1:$BH$28,2,FALSE),VLOOKUP(CA11,'Tablas auxiliares'!$BG$1:$BH$28,2,FALSE),VLOOKUP(DP11,'Tablas auxiliares'!$BG$1:$BH$28,2,FALSE),VLOOKUP(FE11,'Tablas auxiliares'!$BG$1:$BH$28,2,FALSE),VLOOKUP(GT11,'Tablas auxiliares'!$BG$1:$BH$28,2,FALSE))-AL11/100000000))</f>
        <v>-3.2153569585741577</v>
      </c>
      <c r="IJ11">
        <f>IF('Tablas auxiliares'!$C$7=1,AVERAGE('2019 FINAL'!AM11,'2019 FINAL'!CB11,'2019 FINAL'!DQ11,'2019 FINAL'!FF11,'2019 FINAL'!GU11)+AM11/10000,(-1)*(SUM(VLOOKUP(AM11,'Tablas auxiliares'!$BG$1:$BH$28,2,FALSE),VLOOKUP(CB11,'Tablas auxiliares'!$BG$1:$BH$28,2,FALSE),VLOOKUP(DQ11,'Tablas auxiliares'!$BG$1:$BH$28,2,FALSE),VLOOKUP(FF11,'Tablas auxiliares'!$BG$1:$BH$28,2,FALSE),VLOOKUP(GU11,'Tablas auxiliares'!$BG$1:$BH$28,2,FALSE))-AM11/100000000))</f>
        <v>-11.57906242564871</v>
      </c>
      <c r="IK11">
        <f>IF('Tablas auxiliares'!$C$7=1,AVERAGE('2019 FINAL'!AN11,'2019 FINAL'!CC11,'2019 FINAL'!DR11,'2019 FINAL'!FG11,'2019 FINAL'!GV11)+AN11/10000,(-1)*(SUM(VLOOKUP(AN11,'Tablas auxiliares'!$BG$1:$BH$28,2,FALSE),VLOOKUP(CC11,'Tablas auxiliares'!$BG$1:$BH$28,2,FALSE),VLOOKUP(DR11,'Tablas auxiliares'!$BG$1:$BH$28,2,FALSE),VLOOKUP(FG11,'Tablas auxiliares'!$BG$1:$BH$28,2,FALSE),VLOOKUP(GV11,'Tablas auxiliares'!$BG$1:$BH$28,2,FALSE))-AN11/100000000))</f>
        <v>-6.4724192036231143</v>
      </c>
      <c r="IL11">
        <f>IF('Tablas auxiliares'!$C$7=1,AVERAGE('2019 FINAL'!AO11,'2019 FINAL'!CD11,'2019 FINAL'!DS11,'2019 FINAL'!FH11,'2019 FINAL'!GW11)+AO11/10000,(-1)*(SUM(VLOOKUP(AO11,'Tablas auxiliares'!$BG$1:$BH$28,2,FALSE),VLOOKUP(CD11,'Tablas auxiliares'!$BG$1:$BH$28,2,FALSE),VLOOKUP(DS11,'Tablas auxiliares'!$BG$1:$BH$28,2,FALSE),VLOOKUP(FH11,'Tablas auxiliares'!$BG$1:$BH$28,2,FALSE),VLOOKUP(GW11,'Tablas auxiliares'!$BG$1:$BH$28,2,FALSE))-AO11/100000000))</f>
        <v>-10.016055111379712</v>
      </c>
      <c r="IM11">
        <f>IF('Tablas auxiliares'!$C$7=1,AVERAGE('2019 FINAL'!AP11,'2019 FINAL'!CE11,'2019 FINAL'!DT11,'2019 FINAL'!FI11,'2019 FINAL'!GX11)+AP11/10000,(-1)*(SUM(VLOOKUP(AP11,'Tablas auxiliares'!$BG$1:$BH$28,2,FALSE),VLOOKUP(CE11,'Tablas auxiliares'!$BG$1:$BH$28,2,FALSE),VLOOKUP(DT11,'Tablas auxiliares'!$BG$1:$BH$28,2,FALSE),VLOOKUP(FI11,'Tablas auxiliares'!$BG$1:$BH$28,2,FALSE),VLOOKUP(GX11,'Tablas auxiliares'!$BG$1:$BH$28,2,FALSE))-AP11/100000000))</f>
        <v>-1.5877195900777032</v>
      </c>
      <c r="IN11">
        <f>RANK(GY11,GY3:GY28,1)</f>
        <v>15</v>
      </c>
      <c r="IO11">
        <f t="shared" ref="IO11:KB11" si="112">RANK(GZ11,GZ3:GZ28,1)</f>
        <v>17</v>
      </c>
      <c r="IP11">
        <f t="shared" si="112"/>
        <v>11</v>
      </c>
      <c r="IQ11">
        <f t="shared" si="112"/>
        <v>19</v>
      </c>
      <c r="IR11">
        <f t="shared" si="112"/>
        <v>18</v>
      </c>
      <c r="IS11">
        <f t="shared" si="112"/>
        <v>7</v>
      </c>
      <c r="IT11">
        <f t="shared" si="112"/>
        <v>11</v>
      </c>
      <c r="IU11" s="118">
        <v>12</v>
      </c>
      <c r="IV11">
        <f t="shared" si="112"/>
        <v>2</v>
      </c>
      <c r="IW11">
        <f t="shared" si="112"/>
        <v>23</v>
      </c>
      <c r="IX11">
        <f t="shared" si="112"/>
        <v>17</v>
      </c>
      <c r="IY11">
        <f t="shared" si="112"/>
        <v>13</v>
      </c>
      <c r="JA11">
        <f t="shared" si="112"/>
        <v>10</v>
      </c>
      <c r="JB11">
        <f t="shared" si="112"/>
        <v>12</v>
      </c>
      <c r="JC11">
        <f t="shared" si="112"/>
        <v>5</v>
      </c>
      <c r="JD11">
        <f t="shared" si="112"/>
        <v>22</v>
      </c>
      <c r="JE11">
        <f t="shared" si="112"/>
        <v>7</v>
      </c>
      <c r="JF11">
        <f t="shared" si="112"/>
        <v>7</v>
      </c>
      <c r="JG11">
        <f t="shared" si="112"/>
        <v>14</v>
      </c>
      <c r="JH11">
        <f t="shared" si="112"/>
        <v>26</v>
      </c>
      <c r="JI11">
        <f t="shared" si="112"/>
        <v>16</v>
      </c>
      <c r="JJ11">
        <f t="shared" si="112"/>
        <v>21</v>
      </c>
      <c r="JK11">
        <f t="shared" si="112"/>
        <v>16</v>
      </c>
      <c r="JL11">
        <f t="shared" si="112"/>
        <v>22</v>
      </c>
      <c r="JM11">
        <f t="shared" si="112"/>
        <v>7</v>
      </c>
      <c r="JN11">
        <f t="shared" si="112"/>
        <v>22</v>
      </c>
      <c r="JO11">
        <f t="shared" si="112"/>
        <v>25</v>
      </c>
      <c r="JP11">
        <f t="shared" si="112"/>
        <v>26</v>
      </c>
      <c r="JQ11">
        <f t="shared" si="112"/>
        <v>15</v>
      </c>
      <c r="JR11">
        <f t="shared" si="112"/>
        <v>20</v>
      </c>
      <c r="JS11">
        <f t="shared" si="112"/>
        <v>24</v>
      </c>
      <c r="JT11">
        <f t="shared" si="112"/>
        <v>2</v>
      </c>
      <c r="JU11">
        <f t="shared" si="112"/>
        <v>8</v>
      </c>
      <c r="JV11">
        <f t="shared" si="112"/>
        <v>20</v>
      </c>
      <c r="JW11">
        <f t="shared" si="112"/>
        <v>18</v>
      </c>
      <c r="JX11">
        <f t="shared" si="112"/>
        <v>20</v>
      </c>
      <c r="JY11">
        <f t="shared" si="112"/>
        <v>12</v>
      </c>
      <c r="JZ11">
        <f t="shared" si="112"/>
        <v>16</v>
      </c>
      <c r="KA11">
        <f t="shared" si="112"/>
        <v>15</v>
      </c>
      <c r="KB11">
        <f t="shared" si="112"/>
        <v>22</v>
      </c>
      <c r="KC11">
        <f>VLOOKUP(IN11,'Tablas auxiliares'!$O$2:$Y$28,'Tablas auxiliares'!$C$4+1,FALSE)</f>
        <v>0</v>
      </c>
      <c r="KD11">
        <f>VLOOKUP(IO11,'Tablas auxiliares'!$O$2:$Y$28,'Tablas auxiliares'!$C$4+1,FALSE)</f>
        <v>0</v>
      </c>
      <c r="KE11">
        <f>VLOOKUP(IP11,'Tablas auxiliares'!$O$2:$Y$28,'Tablas auxiliares'!$C$4+1,FALSE)</f>
        <v>0</v>
      </c>
      <c r="KF11">
        <f>VLOOKUP(IQ11,'Tablas auxiliares'!$O$2:$Y$28,'Tablas auxiliares'!$C$4+1,FALSE)</f>
        <v>0</v>
      </c>
      <c r="KG11">
        <f>VLOOKUP(IR11,'Tablas auxiliares'!$O$2:$Y$28,'Tablas auxiliares'!$C$4+1,FALSE)</f>
        <v>0</v>
      </c>
      <c r="KH11">
        <f>VLOOKUP(IS11,'Tablas auxiliares'!$O$2:$Y$28,'Tablas auxiliares'!$C$4+1,FALSE)</f>
        <v>4</v>
      </c>
      <c r="KI11">
        <f>VLOOKUP(IT11,'Tablas auxiliares'!$O$2:$Y$28,'Tablas auxiliares'!$C$4+1,FALSE)</f>
        <v>0</v>
      </c>
      <c r="KJ11">
        <f>VLOOKUP(IU11,'Tablas auxiliares'!$O$2:$Y$28,'Tablas auxiliares'!$C$4+1,FALSE)</f>
        <v>0</v>
      </c>
      <c r="KK11">
        <f>VLOOKUP(IV11,'Tablas auxiliares'!$O$2:$Y$28,'Tablas auxiliares'!$C$4+1,FALSE)</f>
        <v>10</v>
      </c>
      <c r="KL11">
        <f>VLOOKUP(IW11,'Tablas auxiliares'!$O$2:$Y$28,'Tablas auxiliares'!$C$4+1,FALSE)</f>
        <v>0</v>
      </c>
      <c r="KM11">
        <f>VLOOKUP(IX11,'Tablas auxiliares'!$O$2:$Y$28,'Tablas auxiliares'!$C$4+1,FALSE)</f>
        <v>0</v>
      </c>
      <c r="KN11">
        <f>VLOOKUP(IY11,'Tablas auxiliares'!$O$2:$Y$28,'Tablas auxiliares'!$C$4+1,FALSE)</f>
        <v>0</v>
      </c>
      <c r="KP11">
        <f>VLOOKUP(JA11,'Tablas auxiliares'!$O$2:$Y$28,'Tablas auxiliares'!$C$4+1,FALSE)</f>
        <v>1</v>
      </c>
      <c r="KQ11">
        <f>VLOOKUP(JB11,'Tablas auxiliares'!$O$2:$Y$28,'Tablas auxiliares'!$C$4+1,FALSE)</f>
        <v>0</v>
      </c>
      <c r="KR11">
        <f>VLOOKUP(JC11,'Tablas auxiliares'!$O$2:$Y$28,'Tablas auxiliares'!$C$4+1,FALSE)</f>
        <v>6</v>
      </c>
      <c r="KS11">
        <f>VLOOKUP(JD11,'Tablas auxiliares'!$O$2:$Y$28,'Tablas auxiliares'!$C$4+1,FALSE)</f>
        <v>0</v>
      </c>
      <c r="KT11">
        <f>VLOOKUP(JE11,'Tablas auxiliares'!$O$2:$Y$28,'Tablas auxiliares'!$C$4+1,FALSE)</f>
        <v>4</v>
      </c>
      <c r="KU11">
        <f>VLOOKUP(JF11,'Tablas auxiliares'!$O$2:$Y$28,'Tablas auxiliares'!$C$4+1,FALSE)</f>
        <v>4</v>
      </c>
      <c r="KV11">
        <f>VLOOKUP(JG11,'Tablas auxiliares'!$O$2:$Y$28,'Tablas auxiliares'!$C$4+1,FALSE)</f>
        <v>0</v>
      </c>
      <c r="KW11">
        <f>VLOOKUP(JH11,'Tablas auxiliares'!$O$2:$Y$28,'Tablas auxiliares'!$C$4+1,FALSE)</f>
        <v>0</v>
      </c>
      <c r="KX11">
        <f>VLOOKUP(JI11,'Tablas auxiliares'!$O$2:$Y$28,'Tablas auxiliares'!$C$4+1,FALSE)</f>
        <v>0</v>
      </c>
      <c r="KY11">
        <f>VLOOKUP(JJ11,'Tablas auxiliares'!$O$2:$Y$28,'Tablas auxiliares'!$C$4+1,FALSE)</f>
        <v>0</v>
      </c>
      <c r="KZ11">
        <f>VLOOKUP(JK11,'Tablas auxiliares'!$O$2:$Y$28,'Tablas auxiliares'!$C$4+1,FALSE)</f>
        <v>0</v>
      </c>
      <c r="LA11">
        <f>VLOOKUP(JL11,'Tablas auxiliares'!$O$2:$Y$28,'Tablas auxiliares'!$C$4+1,FALSE)</f>
        <v>0</v>
      </c>
      <c r="LB11">
        <f>VLOOKUP(JM11,'Tablas auxiliares'!$O$2:$Y$28,'Tablas auxiliares'!$C$4+1,FALSE)</f>
        <v>4</v>
      </c>
      <c r="LC11">
        <f>VLOOKUP(JN11,'Tablas auxiliares'!$O$2:$Y$28,'Tablas auxiliares'!$C$4+1,FALSE)</f>
        <v>0</v>
      </c>
      <c r="LD11">
        <f>VLOOKUP(JO11,'Tablas auxiliares'!$O$2:$Y$28,'Tablas auxiliares'!$C$4+1,FALSE)</f>
        <v>0</v>
      </c>
      <c r="LE11">
        <f>VLOOKUP(JP11,'Tablas auxiliares'!$O$2:$Y$28,'Tablas auxiliares'!$C$4+1,FALSE)</f>
        <v>0</v>
      </c>
      <c r="LF11">
        <f>VLOOKUP(JQ11,'Tablas auxiliares'!$O$2:$Y$28,'Tablas auxiliares'!$C$4+1,FALSE)</f>
        <v>0</v>
      </c>
      <c r="LG11">
        <f>VLOOKUP(JR11,'Tablas auxiliares'!$O$2:$Y$28,'Tablas auxiliares'!$C$4+1,FALSE)</f>
        <v>0</v>
      </c>
      <c r="LH11">
        <f>VLOOKUP(JS11,'Tablas auxiliares'!$O$2:$Y$28,'Tablas auxiliares'!$C$4+1,FALSE)</f>
        <v>0</v>
      </c>
      <c r="LI11">
        <f>VLOOKUP(JT11,'Tablas auxiliares'!$O$2:$Y$28,'Tablas auxiliares'!$C$4+1,FALSE)</f>
        <v>10</v>
      </c>
      <c r="LJ11">
        <f>VLOOKUP(JU11,'Tablas auxiliares'!$O$2:$Y$28,'Tablas auxiliares'!$C$4+1,FALSE)</f>
        <v>3</v>
      </c>
      <c r="LK11">
        <f>VLOOKUP(JV11,'Tablas auxiliares'!$O$2:$Y$28,'Tablas auxiliares'!$C$4+1,FALSE)</f>
        <v>0</v>
      </c>
      <c r="LL11">
        <f>VLOOKUP(JW11,'Tablas auxiliares'!$O$2:$Y$28,'Tablas auxiliares'!$C$4+1,FALSE)</f>
        <v>0</v>
      </c>
      <c r="LM11">
        <f>VLOOKUP(JX11,'Tablas auxiliares'!$O$2:$Y$28,'Tablas auxiliares'!$C$4+1,FALSE)</f>
        <v>0</v>
      </c>
      <c r="LN11">
        <f>VLOOKUP(JY11,'Tablas auxiliares'!$O$2:$Y$28,'Tablas auxiliares'!$C$4+1,FALSE)</f>
        <v>0</v>
      </c>
      <c r="LO11">
        <f>VLOOKUP(JZ11,'Tablas auxiliares'!$O$2:$Y$28,'Tablas auxiliares'!$C$4+1,FALSE)</f>
        <v>0</v>
      </c>
      <c r="LP11">
        <f>VLOOKUP(KA11,'Tablas auxiliares'!$O$2:$Y$28,'Tablas auxiliares'!$C$4+1,FALSE)</f>
        <v>0</v>
      </c>
      <c r="LQ11">
        <f>VLOOKUP(KB11,'Tablas auxiliares'!$O$2:$Y$28,'Tablas auxiliares'!$C$4+1,FALSE)</f>
        <v>0</v>
      </c>
      <c r="LR11">
        <v>18</v>
      </c>
      <c r="LS11">
        <v>8</v>
      </c>
      <c r="LT11">
        <v>12</v>
      </c>
      <c r="LU11">
        <v>24</v>
      </c>
      <c r="LV11">
        <v>9</v>
      </c>
      <c r="LW11">
        <v>13</v>
      </c>
      <c r="LX11">
        <v>15</v>
      </c>
      <c r="LY11" s="118">
        <v>6</v>
      </c>
      <c r="LZ11">
        <v>14</v>
      </c>
      <c r="MA11">
        <v>19</v>
      </c>
      <c r="MB11">
        <v>2</v>
      </c>
      <c r="MC11">
        <v>16</v>
      </c>
      <c r="ME11">
        <v>22</v>
      </c>
      <c r="MF11">
        <v>4</v>
      </c>
      <c r="MG11">
        <v>10</v>
      </c>
      <c r="MH11">
        <v>16</v>
      </c>
      <c r="MI11">
        <v>15</v>
      </c>
      <c r="MJ11">
        <v>13</v>
      </c>
      <c r="MK11">
        <v>8</v>
      </c>
      <c r="ML11">
        <v>19</v>
      </c>
      <c r="MM11">
        <v>15</v>
      </c>
      <c r="MN11">
        <v>19</v>
      </c>
      <c r="MO11">
        <v>18</v>
      </c>
      <c r="MP11">
        <v>9</v>
      </c>
      <c r="MQ11">
        <v>11</v>
      </c>
      <c r="MR11">
        <v>9</v>
      </c>
      <c r="MS11">
        <v>23</v>
      </c>
      <c r="MT11">
        <v>20</v>
      </c>
      <c r="MU11">
        <v>7</v>
      </c>
      <c r="MV11">
        <v>16</v>
      </c>
      <c r="MW11">
        <v>15</v>
      </c>
      <c r="MX11">
        <v>7</v>
      </c>
      <c r="MY11">
        <v>16</v>
      </c>
      <c r="MZ11">
        <v>23</v>
      </c>
      <c r="NA11">
        <v>19</v>
      </c>
      <c r="NB11">
        <v>5</v>
      </c>
      <c r="NC11">
        <v>21</v>
      </c>
      <c r="ND11">
        <v>2</v>
      </c>
      <c r="NE11">
        <v>14</v>
      </c>
      <c r="NF11">
        <v>16</v>
      </c>
      <c r="NG11">
        <f>VLOOKUP(LR11,'Tablas auxiliares'!$O$2:$Y$28,'Tablas auxiliares'!$C$4+1,FALSE)</f>
        <v>0</v>
      </c>
      <c r="NH11">
        <f>VLOOKUP(LS11,'Tablas auxiliares'!$O$2:$Y$28,'Tablas auxiliares'!$C$4+1,FALSE)</f>
        <v>3</v>
      </c>
      <c r="NI11">
        <f>VLOOKUP(LT11,'Tablas auxiliares'!$O$2:$Y$28,'Tablas auxiliares'!$C$4+1,FALSE)</f>
        <v>0</v>
      </c>
      <c r="NJ11">
        <f>VLOOKUP(LU11,'Tablas auxiliares'!$O$2:$Y$28,'Tablas auxiliares'!$C$4+1,FALSE)</f>
        <v>0</v>
      </c>
      <c r="NK11">
        <f>VLOOKUP(LV11,'Tablas auxiliares'!$O$2:$Y$28,'Tablas auxiliares'!$C$4+1,FALSE)</f>
        <v>2</v>
      </c>
      <c r="NL11">
        <f>VLOOKUP(LW11,'Tablas auxiliares'!$O$2:$Y$28,'Tablas auxiliares'!$C$4+1,FALSE)</f>
        <v>0</v>
      </c>
      <c r="NM11">
        <f>VLOOKUP(LX11,'Tablas auxiliares'!$O$2:$Y$28,'Tablas auxiliares'!$C$4+1,FALSE)</f>
        <v>0</v>
      </c>
      <c r="NN11">
        <f>VLOOKUP(LY11,'Tablas auxiliares'!$O$2:$Y$28,'Tablas auxiliares'!$C$4+1,FALSE)</f>
        <v>5</v>
      </c>
      <c r="NO11">
        <f>VLOOKUP(LZ11,'Tablas auxiliares'!$O$2:$Y$28,'Tablas auxiliares'!$C$4+1,FALSE)</f>
        <v>0</v>
      </c>
      <c r="NP11">
        <f>VLOOKUP(MA11,'Tablas auxiliares'!$O$2:$Y$28,'Tablas auxiliares'!$C$4+1,FALSE)</f>
        <v>0</v>
      </c>
      <c r="NQ11">
        <f>VLOOKUP(MB11,'Tablas auxiliares'!$O$2:$Y$28,'Tablas auxiliares'!$C$4+1,FALSE)</f>
        <v>10</v>
      </c>
      <c r="NR11">
        <f>VLOOKUP(MC11,'Tablas auxiliares'!$O$2:$Y$28,'Tablas auxiliares'!$C$4+1,FALSE)</f>
        <v>0</v>
      </c>
      <c r="NT11">
        <f>VLOOKUP(ME11,'Tablas auxiliares'!$O$2:$Y$28,'Tablas auxiliares'!$C$4+1,FALSE)</f>
        <v>0</v>
      </c>
      <c r="NU11">
        <f>VLOOKUP(MF11,'Tablas auxiliares'!$O$2:$Y$28,'Tablas auxiliares'!$C$4+1,FALSE)</f>
        <v>7</v>
      </c>
      <c r="NV11">
        <f>VLOOKUP(MG11,'Tablas auxiliares'!$O$2:$Y$28,'Tablas auxiliares'!$C$4+1,FALSE)</f>
        <v>1</v>
      </c>
      <c r="NW11">
        <f>VLOOKUP(MH11,'Tablas auxiliares'!$O$2:$Y$28,'Tablas auxiliares'!$C$4+1,FALSE)</f>
        <v>0</v>
      </c>
      <c r="NX11">
        <f>VLOOKUP(MI11,'Tablas auxiliares'!$O$2:$Y$28,'Tablas auxiliares'!$C$4+1,FALSE)</f>
        <v>0</v>
      </c>
      <c r="NY11">
        <f>VLOOKUP(MJ11,'Tablas auxiliares'!$O$2:$Y$28,'Tablas auxiliares'!$C$4+1,FALSE)</f>
        <v>0</v>
      </c>
      <c r="NZ11">
        <f>VLOOKUP(MK11,'Tablas auxiliares'!$O$2:$Y$28,'Tablas auxiliares'!$C$4+1,FALSE)</f>
        <v>3</v>
      </c>
      <c r="OA11">
        <f>VLOOKUP(ML11,'Tablas auxiliares'!$O$2:$Y$28,'Tablas auxiliares'!$C$4+1,FALSE)</f>
        <v>0</v>
      </c>
      <c r="OB11">
        <f>VLOOKUP(MM11,'Tablas auxiliares'!$O$2:$Y$28,'Tablas auxiliares'!$C$4+1,FALSE)</f>
        <v>0</v>
      </c>
      <c r="OC11">
        <f>VLOOKUP(MN11,'Tablas auxiliares'!$O$2:$Y$28,'Tablas auxiliares'!$C$4+1,FALSE)</f>
        <v>0</v>
      </c>
      <c r="OD11">
        <f>VLOOKUP(MO11,'Tablas auxiliares'!$O$2:$Y$28,'Tablas auxiliares'!$C$4+1,FALSE)</f>
        <v>0</v>
      </c>
      <c r="OE11">
        <f>VLOOKUP(MP11,'Tablas auxiliares'!$O$2:$Y$28,'Tablas auxiliares'!$C$4+1,FALSE)</f>
        <v>2</v>
      </c>
      <c r="OF11">
        <f>VLOOKUP(MQ11,'Tablas auxiliares'!$O$2:$Y$28,'Tablas auxiliares'!$C$4+1,FALSE)</f>
        <v>0</v>
      </c>
      <c r="OG11">
        <f>VLOOKUP(MR11,'Tablas auxiliares'!$O$2:$Y$28,'Tablas auxiliares'!$C$4+1,FALSE)</f>
        <v>2</v>
      </c>
      <c r="OH11">
        <f>VLOOKUP(MS11,'Tablas auxiliares'!$O$2:$Y$28,'Tablas auxiliares'!$C$4+1,FALSE)</f>
        <v>0</v>
      </c>
      <c r="OI11">
        <f>VLOOKUP(MT11,'Tablas auxiliares'!$O$2:$Y$28,'Tablas auxiliares'!$C$4+1,FALSE)</f>
        <v>0</v>
      </c>
      <c r="OJ11">
        <f>VLOOKUP(MU11,'Tablas auxiliares'!$O$2:$Y$28,'Tablas auxiliares'!$C$4+1,FALSE)</f>
        <v>4</v>
      </c>
      <c r="OK11">
        <f>VLOOKUP(MV11,'Tablas auxiliares'!$O$2:$Y$28,'Tablas auxiliares'!$C$4+1,FALSE)</f>
        <v>0</v>
      </c>
      <c r="OL11">
        <f>VLOOKUP(MW11,'Tablas auxiliares'!$O$2:$Y$28,'Tablas auxiliares'!$C$4+1,FALSE)</f>
        <v>0</v>
      </c>
      <c r="OM11">
        <f>VLOOKUP(MX11,'Tablas auxiliares'!$O$2:$Y$28,'Tablas auxiliares'!$C$4+1,FALSE)</f>
        <v>4</v>
      </c>
      <c r="ON11">
        <f>VLOOKUP(MY11,'Tablas auxiliares'!$O$2:$Y$28,'Tablas auxiliares'!$C$4+1,FALSE)</f>
        <v>0</v>
      </c>
      <c r="OO11">
        <f>VLOOKUP(MZ11,'Tablas auxiliares'!$O$2:$Y$28,'Tablas auxiliares'!$C$4+1,FALSE)</f>
        <v>0</v>
      </c>
      <c r="OP11">
        <f>VLOOKUP(NA11,'Tablas auxiliares'!$O$2:$Y$28,'Tablas auxiliares'!$C$4+1,FALSE)</f>
        <v>0</v>
      </c>
      <c r="OQ11">
        <f>VLOOKUP(NB11,'Tablas auxiliares'!$O$2:$Y$28,'Tablas auxiliares'!$C$4+1,FALSE)</f>
        <v>6</v>
      </c>
      <c r="OR11">
        <f>VLOOKUP(NC11,'Tablas auxiliares'!$O$2:$Y$28,'Tablas auxiliares'!$C$4+1,FALSE)</f>
        <v>0</v>
      </c>
      <c r="OS11">
        <f>VLOOKUP(ND11,'Tablas auxiliares'!$O$2:$Y$28,'Tablas auxiliares'!$C$4+1,FALSE)</f>
        <v>10</v>
      </c>
      <c r="OT11">
        <f>VLOOKUP(NE11,'Tablas auxiliares'!$O$2:$Y$28,'Tablas auxiliares'!$C$4+1,FALSE)</f>
        <v>0</v>
      </c>
      <c r="OU11">
        <f>VLOOKUP(NF11,'Tablas auxiliares'!$O$2:$Y$28,'Tablas auxiliares'!$C$4+1,FALSE)</f>
        <v>0</v>
      </c>
      <c r="OV11">
        <f>IF('Tablas auxiliares'!$C$6&lt;&gt;2,IF('Tablas auxiliares'!$C$5=1,SUM(KC11:LQ11),SUMIF($IN$29:$KB$29,"=325",KC11:LQ11)),0)+IF('Tablas auxiliares'!$C$6&lt;&gt;3,IF('Tablas auxiliares'!$C$5=1,SUM(NG11:OU11),SUMIF($IN$29:$KB$29,"=325",NG11:OU11)),0)</f>
        <v>105</v>
      </c>
      <c r="OW11">
        <f t="shared" si="15"/>
        <v>16.518000000000001</v>
      </c>
      <c r="OX11">
        <f t="shared" si="81"/>
        <v>12.507999999999999</v>
      </c>
      <c r="OY11">
        <f t="shared" si="82"/>
        <v>11.512</v>
      </c>
      <c r="OZ11">
        <f t="shared" si="83"/>
        <v>21.524000000000001</v>
      </c>
      <c r="PA11">
        <f t="shared" si="84"/>
        <v>13.509</v>
      </c>
      <c r="PB11">
        <f t="shared" si="85"/>
        <v>10.013</v>
      </c>
      <c r="PC11">
        <f t="shared" si="86"/>
        <v>13.015000000000001</v>
      </c>
      <c r="PD11">
        <f t="shared" si="87"/>
        <v>9.0060000000000002</v>
      </c>
      <c r="PE11">
        <f t="shared" si="88"/>
        <v>8.0139999999999993</v>
      </c>
      <c r="PF11">
        <f t="shared" si="89"/>
        <v>21.018999999999998</v>
      </c>
      <c r="PG11">
        <f t="shared" si="90"/>
        <v>9.5020000000000007</v>
      </c>
      <c r="PH11">
        <f t="shared" ref="PH11:PH28" si="113">AVERAGE(IY11,MC11)+MC11/1000</f>
        <v>14.516</v>
      </c>
      <c r="PJ11">
        <f t="shared" si="92"/>
        <v>16.021999999999998</v>
      </c>
      <c r="PK11">
        <f t="shared" si="93"/>
        <v>8.0039999999999996</v>
      </c>
      <c r="PL11">
        <f t="shared" si="94"/>
        <v>7.51</v>
      </c>
      <c r="PM11">
        <f t="shared" si="28"/>
        <v>19.015999999999998</v>
      </c>
      <c r="PN11">
        <f t="shared" si="29"/>
        <v>11.015000000000001</v>
      </c>
      <c r="PO11">
        <f t="shared" si="30"/>
        <v>10.013</v>
      </c>
      <c r="PP11">
        <f t="shared" si="31"/>
        <v>11.007999999999999</v>
      </c>
      <c r="PQ11">
        <f t="shared" si="32"/>
        <v>22.518999999999998</v>
      </c>
      <c r="PR11">
        <f t="shared" si="33"/>
        <v>15.515000000000001</v>
      </c>
      <c r="PS11">
        <f t="shared" si="34"/>
        <v>20.018999999999998</v>
      </c>
      <c r="PT11">
        <f t="shared" si="35"/>
        <v>17.018000000000001</v>
      </c>
      <c r="PU11">
        <f t="shared" si="36"/>
        <v>15.509</v>
      </c>
      <c r="PV11">
        <f t="shared" si="37"/>
        <v>9.0109999999999992</v>
      </c>
      <c r="PW11">
        <f t="shared" si="38"/>
        <v>15.509</v>
      </c>
      <c r="PX11">
        <f t="shared" si="39"/>
        <v>24.023</v>
      </c>
      <c r="PY11">
        <f t="shared" si="40"/>
        <v>23.02</v>
      </c>
      <c r="PZ11">
        <f t="shared" si="41"/>
        <v>11.007</v>
      </c>
      <c r="QA11">
        <f t="shared" si="42"/>
        <v>18.015999999999998</v>
      </c>
      <c r="QB11">
        <f t="shared" si="43"/>
        <v>19.515000000000001</v>
      </c>
      <c r="QC11">
        <f t="shared" si="44"/>
        <v>4.5069999999999997</v>
      </c>
      <c r="QD11">
        <f t="shared" si="45"/>
        <v>12.016</v>
      </c>
      <c r="QE11">
        <f t="shared" si="46"/>
        <v>21.523</v>
      </c>
      <c r="QF11">
        <f t="shared" si="47"/>
        <v>18.518999999999998</v>
      </c>
      <c r="QG11">
        <f t="shared" si="48"/>
        <v>12.505000000000001</v>
      </c>
      <c r="QH11">
        <f t="shared" si="49"/>
        <v>16.521000000000001</v>
      </c>
      <c r="QI11">
        <f t="shared" si="50"/>
        <v>9.0020000000000007</v>
      </c>
      <c r="QJ11">
        <f t="shared" si="51"/>
        <v>14.513999999999999</v>
      </c>
      <c r="QK11">
        <f t="shared" si="52"/>
        <v>19.015999999999998</v>
      </c>
      <c r="QL11">
        <f>RANK(OW11,OW3:OW28,1)</f>
        <v>17</v>
      </c>
      <c r="QM11">
        <f t="shared" ref="QM11:RZ11" si="114">RANK(OX11,OX3:OX28,1)</f>
        <v>11</v>
      </c>
      <c r="QN11">
        <f t="shared" si="114"/>
        <v>10</v>
      </c>
      <c r="QO11">
        <f t="shared" si="114"/>
        <v>22</v>
      </c>
      <c r="QP11">
        <f t="shared" si="114"/>
        <v>14</v>
      </c>
      <c r="QQ11">
        <f t="shared" si="114"/>
        <v>10</v>
      </c>
      <c r="QR11">
        <f t="shared" si="114"/>
        <v>14</v>
      </c>
      <c r="QS11">
        <f t="shared" si="114"/>
        <v>9</v>
      </c>
      <c r="QT11">
        <f t="shared" si="114"/>
        <v>6</v>
      </c>
      <c r="QU11">
        <f t="shared" si="114"/>
        <v>22</v>
      </c>
      <c r="QV11">
        <f t="shared" si="114"/>
        <v>7</v>
      </c>
      <c r="QW11">
        <f t="shared" si="114"/>
        <v>16</v>
      </c>
      <c r="QY11">
        <f t="shared" si="114"/>
        <v>18</v>
      </c>
      <c r="QZ11">
        <f t="shared" si="114"/>
        <v>6</v>
      </c>
      <c r="RA11">
        <f t="shared" si="114"/>
        <v>6</v>
      </c>
      <c r="RB11">
        <f t="shared" si="114"/>
        <v>21</v>
      </c>
      <c r="RC11">
        <f t="shared" si="114"/>
        <v>8</v>
      </c>
      <c r="RD11">
        <f t="shared" si="114"/>
        <v>9</v>
      </c>
      <c r="RE11">
        <f t="shared" si="114"/>
        <v>10</v>
      </c>
      <c r="RF11">
        <f t="shared" si="114"/>
        <v>23</v>
      </c>
      <c r="RG11">
        <f t="shared" si="114"/>
        <v>15</v>
      </c>
      <c r="RH11">
        <f t="shared" si="114"/>
        <v>19</v>
      </c>
      <c r="RI11">
        <f t="shared" si="114"/>
        <v>19</v>
      </c>
      <c r="RJ11">
        <f t="shared" si="114"/>
        <v>16</v>
      </c>
      <c r="RK11">
        <f t="shared" si="114"/>
        <v>8</v>
      </c>
      <c r="RL11">
        <f t="shared" si="114"/>
        <v>15</v>
      </c>
      <c r="RM11">
        <f t="shared" si="114"/>
        <v>25</v>
      </c>
      <c r="RN11">
        <f t="shared" si="114"/>
        <v>25</v>
      </c>
      <c r="RO11">
        <f t="shared" si="114"/>
        <v>9</v>
      </c>
      <c r="RP11">
        <f t="shared" si="114"/>
        <v>18</v>
      </c>
      <c r="RQ11">
        <f t="shared" si="114"/>
        <v>20</v>
      </c>
      <c r="RR11">
        <f t="shared" si="114"/>
        <v>3</v>
      </c>
      <c r="RS11">
        <f t="shared" si="114"/>
        <v>15</v>
      </c>
      <c r="RT11">
        <f t="shared" si="114"/>
        <v>23</v>
      </c>
      <c r="RU11">
        <f t="shared" si="114"/>
        <v>22</v>
      </c>
      <c r="RV11">
        <f t="shared" si="114"/>
        <v>13</v>
      </c>
      <c r="RW11">
        <f t="shared" si="114"/>
        <v>16</v>
      </c>
      <c r="RX11">
        <f t="shared" si="114"/>
        <v>6</v>
      </c>
      <c r="RY11">
        <f t="shared" si="114"/>
        <v>16</v>
      </c>
      <c r="RZ11">
        <f t="shared" si="114"/>
        <v>20</v>
      </c>
      <c r="SA11" cm="1">
        <f t="array" ref="SA11">VLOOKUP(QL11,'Tablas auxiliares'!$O$2:$Y$28,_xlfn.SINGLE('Tablas auxiliares'!$C$4)+1,FALSE)</f>
        <v>0</v>
      </c>
      <c r="SB11" cm="1">
        <f t="array" ref="SB11">VLOOKUP(QM11,'Tablas auxiliares'!$O$2:$Y$28,_xlfn.SINGLE('Tablas auxiliares'!$C$4)+1,FALSE)</f>
        <v>0</v>
      </c>
      <c r="SC11" cm="1">
        <f t="array" ref="SC11">VLOOKUP(QN11,'Tablas auxiliares'!$O$2:$Y$28,_xlfn.SINGLE('Tablas auxiliares'!$C$4)+1,FALSE)</f>
        <v>1</v>
      </c>
      <c r="SD11" cm="1">
        <f t="array" ref="SD11">VLOOKUP(QO11,'Tablas auxiliares'!$O$2:$Y$28,_xlfn.SINGLE('Tablas auxiliares'!$C$4)+1,FALSE)</f>
        <v>0</v>
      </c>
      <c r="SE11" cm="1">
        <f t="array" ref="SE11">VLOOKUP(QP11,'Tablas auxiliares'!$O$2:$Y$28,_xlfn.SINGLE('Tablas auxiliares'!$C$4)+1,FALSE)</f>
        <v>0</v>
      </c>
      <c r="SF11" cm="1">
        <f t="array" ref="SF11">VLOOKUP(QQ11,'Tablas auxiliares'!$O$2:$Y$28,_xlfn.SINGLE('Tablas auxiliares'!$C$4)+1,FALSE)</f>
        <v>1</v>
      </c>
      <c r="SG11" cm="1">
        <f t="array" ref="SG11">VLOOKUP(QR11,'Tablas auxiliares'!$O$2:$Y$28,_xlfn.SINGLE('Tablas auxiliares'!$C$4)+1,FALSE)</f>
        <v>0</v>
      </c>
      <c r="SH11" cm="1">
        <f t="array" ref="SH11">VLOOKUP(QS11,'Tablas auxiliares'!$O$2:$Y$28,_xlfn.SINGLE('Tablas auxiliares'!$C$4)+1,FALSE)</f>
        <v>2</v>
      </c>
      <c r="SI11" cm="1">
        <f t="array" ref="SI11">VLOOKUP(QT11,'Tablas auxiliares'!$O$2:$Y$28,_xlfn.SINGLE('Tablas auxiliares'!$C$4)+1,FALSE)</f>
        <v>5</v>
      </c>
      <c r="SJ11" cm="1">
        <f t="array" ref="SJ11">VLOOKUP(QU11,'Tablas auxiliares'!$O$2:$Y$28,_xlfn.SINGLE('Tablas auxiliares'!$C$4)+1,FALSE)</f>
        <v>0</v>
      </c>
      <c r="SK11" cm="1">
        <f t="array" ref="SK11">VLOOKUP(QV11,'Tablas auxiliares'!$O$2:$Y$28,_xlfn.SINGLE('Tablas auxiliares'!$C$4)+1,FALSE)</f>
        <v>4</v>
      </c>
      <c r="SL11" cm="1">
        <f t="array" ref="SL11">VLOOKUP(QW11,'Tablas auxiliares'!$O$2:$Y$28,_xlfn.SINGLE('Tablas auxiliares'!$C$4)+1,FALSE)</f>
        <v>0</v>
      </c>
      <c r="SN11" cm="1">
        <f t="array" ref="SN11">VLOOKUP(QY11,'Tablas auxiliares'!$O$2:$Y$28,_xlfn.SINGLE('Tablas auxiliares'!$C$4)+1,FALSE)</f>
        <v>0</v>
      </c>
      <c r="SO11" cm="1">
        <f t="array" ref="SO11">VLOOKUP(QZ11,'Tablas auxiliares'!$O$2:$Y$28,_xlfn.SINGLE('Tablas auxiliares'!$C$4)+1,FALSE)</f>
        <v>5</v>
      </c>
      <c r="SP11" cm="1">
        <f t="array" ref="SP11">VLOOKUP(RA11,'Tablas auxiliares'!$O$2:$Y$28,_xlfn.SINGLE('Tablas auxiliares'!$C$4)+1,FALSE)</f>
        <v>5</v>
      </c>
      <c r="SQ11" cm="1">
        <f t="array" ref="SQ11">VLOOKUP(RB11,'Tablas auxiliares'!$O$2:$Y$28,_xlfn.SINGLE('Tablas auxiliares'!$C$4)+1,FALSE)</f>
        <v>0</v>
      </c>
      <c r="SR11" cm="1">
        <f t="array" ref="SR11">VLOOKUP(RC11,'Tablas auxiliares'!$O$2:$Y$28,_xlfn.SINGLE('Tablas auxiliares'!$C$4)+1,FALSE)</f>
        <v>3</v>
      </c>
      <c r="SS11" cm="1">
        <f t="array" ref="SS11">VLOOKUP(RD11,'Tablas auxiliares'!$O$2:$Y$28,_xlfn.SINGLE('Tablas auxiliares'!$C$4)+1,FALSE)</f>
        <v>2</v>
      </c>
      <c r="ST11" cm="1">
        <f t="array" ref="ST11">VLOOKUP(RE11,'Tablas auxiliares'!$O$2:$Y$28,_xlfn.SINGLE('Tablas auxiliares'!$C$4)+1,FALSE)</f>
        <v>1</v>
      </c>
      <c r="SU11" cm="1">
        <f t="array" ref="SU11">VLOOKUP(RF11,'Tablas auxiliares'!$O$2:$Y$28,_xlfn.SINGLE('Tablas auxiliares'!$C$4)+1,FALSE)</f>
        <v>0</v>
      </c>
      <c r="SV11" cm="1">
        <f t="array" ref="SV11">VLOOKUP(RG11,'Tablas auxiliares'!$O$2:$Y$28,_xlfn.SINGLE('Tablas auxiliares'!$C$4)+1,FALSE)</f>
        <v>0</v>
      </c>
      <c r="SW11" cm="1">
        <f t="array" ref="SW11">VLOOKUP(RH11,'Tablas auxiliares'!$O$2:$Y$28,_xlfn.SINGLE('Tablas auxiliares'!$C$4)+1,FALSE)</f>
        <v>0</v>
      </c>
      <c r="SX11" cm="1">
        <f t="array" ref="SX11">VLOOKUP(RI11,'Tablas auxiliares'!$O$2:$Y$28,_xlfn.SINGLE('Tablas auxiliares'!$C$4)+1,FALSE)</f>
        <v>0</v>
      </c>
      <c r="SY11" cm="1">
        <f t="array" ref="SY11">VLOOKUP(RJ11,'Tablas auxiliares'!$O$2:$Y$28,_xlfn.SINGLE('Tablas auxiliares'!$C$4)+1,FALSE)</f>
        <v>0</v>
      </c>
      <c r="SZ11" cm="1">
        <f t="array" ref="SZ11">VLOOKUP(RK11,'Tablas auxiliares'!$O$2:$Y$28,_xlfn.SINGLE('Tablas auxiliares'!$C$4)+1,FALSE)</f>
        <v>3</v>
      </c>
      <c r="TA11" cm="1">
        <f t="array" ref="TA11">VLOOKUP(RL11,'Tablas auxiliares'!$O$2:$Y$28,_xlfn.SINGLE('Tablas auxiliares'!$C$4)+1,FALSE)</f>
        <v>0</v>
      </c>
      <c r="TB11" cm="1">
        <f t="array" ref="TB11">VLOOKUP(RM11,'Tablas auxiliares'!$O$2:$Y$28,_xlfn.SINGLE('Tablas auxiliares'!$C$4)+1,FALSE)</f>
        <v>0</v>
      </c>
      <c r="TC11" cm="1">
        <f t="array" ref="TC11">VLOOKUP(RN11,'Tablas auxiliares'!$O$2:$Y$28,_xlfn.SINGLE('Tablas auxiliares'!$C$4)+1,FALSE)</f>
        <v>0</v>
      </c>
      <c r="TD11" cm="1">
        <f t="array" ref="TD11">VLOOKUP(RO11,'Tablas auxiliares'!$O$2:$Y$28,_xlfn.SINGLE('Tablas auxiliares'!$C$4)+1,FALSE)</f>
        <v>2</v>
      </c>
      <c r="TE11" cm="1">
        <f t="array" ref="TE11">VLOOKUP(RP11,'Tablas auxiliares'!$O$2:$Y$28,_xlfn.SINGLE('Tablas auxiliares'!$C$4)+1,FALSE)</f>
        <v>0</v>
      </c>
      <c r="TF11" cm="1">
        <f t="array" ref="TF11">VLOOKUP(RQ11,'Tablas auxiliares'!$O$2:$Y$28,_xlfn.SINGLE('Tablas auxiliares'!$C$4)+1,FALSE)</f>
        <v>0</v>
      </c>
      <c r="TG11" cm="1">
        <f t="array" ref="TG11">VLOOKUP(RR11,'Tablas auxiliares'!$O$2:$Y$28,_xlfn.SINGLE('Tablas auxiliares'!$C$4)+1,FALSE)</f>
        <v>8</v>
      </c>
      <c r="TH11" cm="1">
        <f t="array" ref="TH11">VLOOKUP(RS11,'Tablas auxiliares'!$O$2:$Y$28,_xlfn.SINGLE('Tablas auxiliares'!$C$4)+1,FALSE)</f>
        <v>0</v>
      </c>
      <c r="TI11" cm="1">
        <f t="array" ref="TI11">VLOOKUP(RT11,'Tablas auxiliares'!$O$2:$Y$28,_xlfn.SINGLE('Tablas auxiliares'!$C$4)+1,FALSE)</f>
        <v>0</v>
      </c>
      <c r="TJ11" cm="1">
        <f t="array" ref="TJ11">VLOOKUP(RU11,'Tablas auxiliares'!$O$2:$Y$28,_xlfn.SINGLE('Tablas auxiliares'!$C$4)+1,FALSE)</f>
        <v>0</v>
      </c>
      <c r="TK11" cm="1">
        <f t="array" ref="TK11">VLOOKUP(RV11,'Tablas auxiliares'!$O$2:$Y$28,_xlfn.SINGLE('Tablas auxiliares'!$C$4)+1,FALSE)</f>
        <v>0</v>
      </c>
      <c r="TL11" cm="1">
        <f t="array" ref="TL11">VLOOKUP(RW11,'Tablas auxiliares'!$O$2:$Y$28,_xlfn.SINGLE('Tablas auxiliares'!$C$4)+1,FALSE)</f>
        <v>0</v>
      </c>
      <c r="TM11" cm="1">
        <f t="array" ref="TM11">VLOOKUP(RX11,'Tablas auxiliares'!$O$2:$Y$28,_xlfn.SINGLE('Tablas auxiliares'!$C$4)+1,FALSE)</f>
        <v>5</v>
      </c>
      <c r="TN11" cm="1">
        <f t="array" ref="TN11">VLOOKUP(RY11,'Tablas auxiliares'!$O$2:$Y$28,_xlfn.SINGLE('Tablas auxiliares'!$C$4)+1,FALSE)</f>
        <v>0</v>
      </c>
      <c r="TO11" cm="1">
        <f t="array" ref="TO11">VLOOKUP(RZ11,'Tablas auxiliares'!$O$2:$Y$28,_xlfn.SINGLE('Tablas auxiliares'!$C$4)+1,FALSE)</f>
        <v>0</v>
      </c>
      <c r="TP11">
        <f>IF('Tablas auxiliares'!$C$5=1,SUM(SA11:TO11),SUMIF($IN$29:$KB$29,"=325",SA11:TO11))</f>
        <v>47</v>
      </c>
      <c r="TQ11">
        <v>0</v>
      </c>
      <c r="TR11">
        <v>0</v>
      </c>
      <c r="TS11">
        <v>0</v>
      </c>
      <c r="TT11">
        <v>0</v>
      </c>
      <c r="TU11">
        <v>0</v>
      </c>
      <c r="TV11">
        <v>0</v>
      </c>
      <c r="TW11">
        <v>2</v>
      </c>
      <c r="TX11">
        <v>0</v>
      </c>
      <c r="TY11">
        <v>10</v>
      </c>
      <c r="TZ11">
        <v>0</v>
      </c>
      <c r="UA11">
        <v>0</v>
      </c>
      <c r="UB11">
        <v>0</v>
      </c>
      <c r="UD11">
        <v>0</v>
      </c>
      <c r="UE11">
        <v>3</v>
      </c>
      <c r="UF11">
        <v>5</v>
      </c>
      <c r="UG11">
        <v>0</v>
      </c>
      <c r="UH11">
        <v>4</v>
      </c>
      <c r="UI11">
        <v>1</v>
      </c>
      <c r="UJ11">
        <v>0</v>
      </c>
      <c r="UK11">
        <v>0</v>
      </c>
      <c r="UL11">
        <v>0</v>
      </c>
      <c r="UM11">
        <v>0</v>
      </c>
      <c r="UN11">
        <v>0</v>
      </c>
      <c r="UO11">
        <v>0</v>
      </c>
      <c r="UP11">
        <v>4</v>
      </c>
      <c r="UQ11">
        <v>0</v>
      </c>
      <c r="UR11">
        <v>0</v>
      </c>
      <c r="US11">
        <v>0</v>
      </c>
      <c r="UT11">
        <v>0</v>
      </c>
      <c r="UU11">
        <v>0</v>
      </c>
      <c r="UV11">
        <v>0</v>
      </c>
      <c r="UW11">
        <v>12</v>
      </c>
      <c r="UX11">
        <v>2</v>
      </c>
      <c r="UY11">
        <v>0</v>
      </c>
      <c r="UZ11">
        <v>0</v>
      </c>
      <c r="VA11">
        <v>0</v>
      </c>
      <c r="VB11">
        <v>0</v>
      </c>
      <c r="VC11">
        <v>0</v>
      </c>
      <c r="VD11">
        <v>0</v>
      </c>
      <c r="VE11">
        <v>0</v>
      </c>
      <c r="VF11">
        <v>0</v>
      </c>
      <c r="VG11">
        <v>3</v>
      </c>
      <c r="VH11">
        <v>0</v>
      </c>
      <c r="VI11">
        <v>0</v>
      </c>
      <c r="VJ11">
        <v>2</v>
      </c>
      <c r="VK11">
        <v>0</v>
      </c>
      <c r="VL11">
        <v>0</v>
      </c>
      <c r="VM11">
        <v>5</v>
      </c>
      <c r="VN11">
        <v>0</v>
      </c>
      <c r="VO11">
        <v>0</v>
      </c>
      <c r="VP11">
        <v>10</v>
      </c>
      <c r="VQ11">
        <v>0</v>
      </c>
      <c r="VS11">
        <v>0</v>
      </c>
      <c r="VT11">
        <v>7</v>
      </c>
      <c r="VU11">
        <v>1</v>
      </c>
      <c r="VV11">
        <v>0</v>
      </c>
      <c r="VW11">
        <v>0</v>
      </c>
      <c r="VX11">
        <v>0</v>
      </c>
      <c r="VY11">
        <v>3</v>
      </c>
      <c r="VZ11">
        <v>0</v>
      </c>
      <c r="WA11">
        <v>0</v>
      </c>
      <c r="WB11">
        <v>0</v>
      </c>
      <c r="WC11">
        <v>0</v>
      </c>
      <c r="WD11">
        <v>2</v>
      </c>
      <c r="WE11">
        <v>0</v>
      </c>
      <c r="WF11">
        <v>2</v>
      </c>
      <c r="WG11">
        <v>0</v>
      </c>
      <c r="WH11">
        <v>0</v>
      </c>
      <c r="WI11">
        <v>4</v>
      </c>
      <c r="WJ11">
        <v>0</v>
      </c>
      <c r="WK11">
        <v>0</v>
      </c>
      <c r="WL11">
        <v>4</v>
      </c>
      <c r="WM11">
        <v>0</v>
      </c>
      <c r="WN11">
        <v>0</v>
      </c>
      <c r="WO11">
        <v>0</v>
      </c>
      <c r="WP11">
        <v>6</v>
      </c>
      <c r="WQ11">
        <v>0</v>
      </c>
      <c r="WR11">
        <v>10</v>
      </c>
      <c r="WS11">
        <v>0</v>
      </c>
      <c r="WT11">
        <v>0</v>
      </c>
      <c r="WU11">
        <f t="shared" si="8"/>
        <v>0</v>
      </c>
      <c r="WV11">
        <f t="shared" si="96"/>
        <v>3.0030000000000001</v>
      </c>
      <c r="WW11">
        <f t="shared" si="97"/>
        <v>0</v>
      </c>
      <c r="WX11">
        <f t="shared" si="98"/>
        <v>0</v>
      </c>
      <c r="WY11">
        <f t="shared" si="99"/>
        <v>2.0019999999999998</v>
      </c>
      <c r="WZ11">
        <f t="shared" si="100"/>
        <v>0</v>
      </c>
      <c r="XA11">
        <f t="shared" si="101"/>
        <v>2</v>
      </c>
      <c r="XB11">
        <f t="shared" si="102"/>
        <v>5.0049999999999999</v>
      </c>
      <c r="XC11">
        <f t="shared" si="103"/>
        <v>10</v>
      </c>
      <c r="XD11">
        <f t="shared" si="104"/>
        <v>0</v>
      </c>
      <c r="XE11">
        <f t="shared" si="105"/>
        <v>10.01</v>
      </c>
      <c r="XF11">
        <f t="shared" si="106"/>
        <v>0</v>
      </c>
      <c r="XG11">
        <f t="shared" si="107"/>
        <v>0</v>
      </c>
      <c r="XH11">
        <f t="shared" si="108"/>
        <v>0</v>
      </c>
      <c r="XI11">
        <f t="shared" si="109"/>
        <v>10.007</v>
      </c>
      <c r="XJ11">
        <f t="shared" si="110"/>
        <v>6.0010000000000003</v>
      </c>
      <c r="XK11">
        <f t="shared" si="54"/>
        <v>0</v>
      </c>
      <c r="XL11">
        <f t="shared" si="55"/>
        <v>4</v>
      </c>
      <c r="XM11">
        <f t="shared" si="56"/>
        <v>1</v>
      </c>
      <c r="XN11">
        <f t="shared" si="57"/>
        <v>3.0030000000000001</v>
      </c>
      <c r="XO11">
        <f t="shared" si="58"/>
        <v>0</v>
      </c>
      <c r="XP11">
        <f t="shared" si="59"/>
        <v>0</v>
      </c>
      <c r="XQ11">
        <f t="shared" si="60"/>
        <v>0</v>
      </c>
      <c r="XR11">
        <f t="shared" si="61"/>
        <v>0</v>
      </c>
      <c r="XS11">
        <f t="shared" si="62"/>
        <v>2.0019999999999998</v>
      </c>
      <c r="XT11">
        <f t="shared" si="63"/>
        <v>4</v>
      </c>
      <c r="XU11">
        <f t="shared" si="64"/>
        <v>2.0019999999999998</v>
      </c>
      <c r="XV11">
        <f t="shared" si="65"/>
        <v>0</v>
      </c>
      <c r="XW11">
        <f t="shared" si="66"/>
        <v>0</v>
      </c>
      <c r="XX11">
        <f t="shared" si="67"/>
        <v>4.0039999999999996</v>
      </c>
      <c r="XY11">
        <f t="shared" si="68"/>
        <v>0</v>
      </c>
      <c r="XZ11">
        <f t="shared" si="69"/>
        <v>0</v>
      </c>
      <c r="YA11">
        <f t="shared" si="70"/>
        <v>16.004000000000001</v>
      </c>
      <c r="YB11">
        <f t="shared" si="71"/>
        <v>2</v>
      </c>
      <c r="YC11">
        <f t="shared" si="72"/>
        <v>0</v>
      </c>
      <c r="YD11">
        <f t="shared" si="73"/>
        <v>0</v>
      </c>
      <c r="YE11">
        <f t="shared" si="74"/>
        <v>6.0060000000000002</v>
      </c>
      <c r="YF11">
        <f t="shared" si="75"/>
        <v>0</v>
      </c>
      <c r="YG11">
        <f t="shared" si="76"/>
        <v>10.01</v>
      </c>
      <c r="YH11">
        <f t="shared" si="77"/>
        <v>0</v>
      </c>
      <c r="YI11">
        <f t="shared" si="78"/>
        <v>0</v>
      </c>
      <c r="YJ11">
        <f>RANK(WU11,WU3:WU28,0)</f>
        <v>14</v>
      </c>
      <c r="YK11">
        <f t="shared" ref="YK11:ZX11" si="115">RANK(WV11,WV3:WV28,0)</f>
        <v>10</v>
      </c>
      <c r="YL11">
        <f t="shared" si="115"/>
        <v>15</v>
      </c>
      <c r="YM11">
        <f t="shared" si="115"/>
        <v>14</v>
      </c>
      <c r="YN11">
        <f t="shared" si="115"/>
        <v>14</v>
      </c>
      <c r="YO11">
        <f t="shared" si="115"/>
        <v>14</v>
      </c>
      <c r="YP11">
        <f t="shared" si="115"/>
        <v>12</v>
      </c>
      <c r="YQ11">
        <f t="shared" si="115"/>
        <v>11</v>
      </c>
      <c r="YR11">
        <f t="shared" si="115"/>
        <v>6</v>
      </c>
      <c r="YS11">
        <f t="shared" si="115"/>
        <v>16</v>
      </c>
      <c r="YT11">
        <f t="shared" si="115"/>
        <v>4</v>
      </c>
      <c r="YU11">
        <f t="shared" si="115"/>
        <v>15</v>
      </c>
      <c r="YV11">
        <f t="shared" si="115"/>
        <v>16</v>
      </c>
      <c r="YW11">
        <f t="shared" si="115"/>
        <v>13</v>
      </c>
      <c r="YX11">
        <f t="shared" si="115"/>
        <v>6</v>
      </c>
      <c r="YY11">
        <f t="shared" si="115"/>
        <v>8</v>
      </c>
      <c r="YZ11">
        <f t="shared" si="115"/>
        <v>16</v>
      </c>
      <c r="ZA11">
        <f t="shared" si="115"/>
        <v>11</v>
      </c>
      <c r="ZB11">
        <f t="shared" si="115"/>
        <v>15</v>
      </c>
      <c r="ZC11">
        <f t="shared" si="115"/>
        <v>14</v>
      </c>
      <c r="ZD11">
        <f t="shared" si="115"/>
        <v>14</v>
      </c>
      <c r="ZE11">
        <f t="shared" si="115"/>
        <v>15</v>
      </c>
      <c r="ZF11">
        <f t="shared" si="115"/>
        <v>15</v>
      </c>
      <c r="ZG11">
        <f t="shared" si="115"/>
        <v>16</v>
      </c>
      <c r="ZH11">
        <f t="shared" si="115"/>
        <v>12</v>
      </c>
      <c r="ZI11">
        <f t="shared" si="115"/>
        <v>11</v>
      </c>
      <c r="ZJ11">
        <f t="shared" si="115"/>
        <v>12</v>
      </c>
      <c r="ZK11">
        <f t="shared" si="115"/>
        <v>15</v>
      </c>
      <c r="ZL11">
        <f t="shared" si="115"/>
        <v>16</v>
      </c>
      <c r="ZM11">
        <f t="shared" si="115"/>
        <v>9</v>
      </c>
      <c r="ZN11">
        <f t="shared" si="115"/>
        <v>15</v>
      </c>
      <c r="ZO11">
        <f t="shared" si="115"/>
        <v>15</v>
      </c>
      <c r="ZP11">
        <f t="shared" si="115"/>
        <v>2</v>
      </c>
      <c r="ZQ11">
        <f t="shared" si="115"/>
        <v>14</v>
      </c>
      <c r="ZR11">
        <f t="shared" si="115"/>
        <v>14</v>
      </c>
      <c r="ZS11">
        <f t="shared" si="115"/>
        <v>16</v>
      </c>
      <c r="ZT11">
        <f t="shared" si="115"/>
        <v>7</v>
      </c>
      <c r="ZU11">
        <f t="shared" si="115"/>
        <v>14</v>
      </c>
      <c r="ZV11">
        <f t="shared" si="115"/>
        <v>4</v>
      </c>
      <c r="ZW11">
        <f t="shared" si="115"/>
        <v>14</v>
      </c>
      <c r="ZX11">
        <f t="shared" si="115"/>
        <v>16</v>
      </c>
      <c r="ZY11">
        <f>VLOOKUP(YJ11,'Tablas auxiliares'!$O$2:$P$28,2,FALSE)</f>
        <v>0</v>
      </c>
      <c r="ZZ11">
        <f>VLOOKUP(YK11,'Tablas auxiliares'!$O$2:$P$28,2,FALSE)</f>
        <v>1</v>
      </c>
      <c r="AAA11">
        <f>VLOOKUP(YL11,'Tablas auxiliares'!$O$2:$P$28,2,FALSE)</f>
        <v>0</v>
      </c>
      <c r="AAB11">
        <f>VLOOKUP(YM11,'Tablas auxiliares'!$O$2:$P$28,2,FALSE)</f>
        <v>0</v>
      </c>
      <c r="AAC11">
        <f>VLOOKUP(YN11,'Tablas auxiliares'!$O$2:$P$28,2,FALSE)</f>
        <v>0</v>
      </c>
      <c r="AAD11">
        <f>VLOOKUP(YO11,'Tablas auxiliares'!$O$2:$P$28,2,FALSE)</f>
        <v>0</v>
      </c>
      <c r="AAE11">
        <f>VLOOKUP(YP11,'Tablas auxiliares'!$O$2:$P$28,2,FALSE)</f>
        <v>0</v>
      </c>
      <c r="AAF11">
        <f>VLOOKUP(YQ11,'Tablas auxiliares'!$O$2:$P$28,2,FALSE)</f>
        <v>0</v>
      </c>
      <c r="AAG11">
        <f>VLOOKUP(YR11,'Tablas auxiliares'!$O$2:$P$28,2,FALSE)</f>
        <v>5</v>
      </c>
      <c r="AAH11">
        <f>VLOOKUP(YS11,'Tablas auxiliares'!$O$2:$P$28,2,FALSE)</f>
        <v>0</v>
      </c>
      <c r="AAI11">
        <f>VLOOKUP(YT11,'Tablas auxiliares'!$O$2:$P$28,2,FALSE)</f>
        <v>7</v>
      </c>
      <c r="AAJ11">
        <f>VLOOKUP(YU11,'Tablas auxiliares'!$O$2:$P$28,2,FALSE)</f>
        <v>0</v>
      </c>
      <c r="AAK11">
        <f>VLOOKUP(YV11,'Tablas auxiliares'!$O$2:$P$28,2,FALSE)</f>
        <v>0</v>
      </c>
      <c r="AAL11">
        <f>VLOOKUP(YW11,'Tablas auxiliares'!$O$2:$P$28,2,FALSE)</f>
        <v>0</v>
      </c>
      <c r="AAM11">
        <f>VLOOKUP(YX11,'Tablas auxiliares'!$O$2:$P$28,2,FALSE)</f>
        <v>5</v>
      </c>
      <c r="AAN11">
        <f>VLOOKUP(YY11,'Tablas auxiliares'!$O$2:$P$28,2,FALSE)</f>
        <v>3</v>
      </c>
      <c r="AAO11">
        <f>VLOOKUP(YZ11,'Tablas auxiliares'!$O$2:$P$28,2,FALSE)</f>
        <v>0</v>
      </c>
      <c r="AAP11">
        <f>VLOOKUP(ZA11,'Tablas auxiliares'!$O$2:$P$28,2,FALSE)</f>
        <v>0</v>
      </c>
      <c r="AAQ11">
        <f>VLOOKUP(ZB11,'Tablas auxiliares'!$O$2:$P$28,2,FALSE)</f>
        <v>0</v>
      </c>
      <c r="AAR11">
        <f>VLOOKUP(ZC11,'Tablas auxiliares'!$O$2:$P$28,2,FALSE)</f>
        <v>0</v>
      </c>
      <c r="AAS11">
        <f>VLOOKUP(ZD11,'Tablas auxiliares'!$O$2:$P$28,2,FALSE)</f>
        <v>0</v>
      </c>
      <c r="AAT11">
        <f>VLOOKUP(ZE11,'Tablas auxiliares'!$O$2:$P$28,2,FALSE)</f>
        <v>0</v>
      </c>
      <c r="AAU11">
        <f>VLOOKUP(ZF11,'Tablas auxiliares'!$O$2:$P$28,2,FALSE)</f>
        <v>0</v>
      </c>
      <c r="AAV11">
        <f>VLOOKUP(ZG11,'Tablas auxiliares'!$O$2:$P$28,2,FALSE)</f>
        <v>0</v>
      </c>
      <c r="AAW11">
        <f>VLOOKUP(ZH11,'Tablas auxiliares'!$O$2:$P$28,2,FALSE)</f>
        <v>0</v>
      </c>
      <c r="AAX11">
        <f>VLOOKUP(ZI11,'Tablas auxiliares'!$O$2:$P$28,2,FALSE)</f>
        <v>0</v>
      </c>
      <c r="AAY11">
        <f>VLOOKUP(ZJ11,'Tablas auxiliares'!$O$2:$P$28,2,FALSE)</f>
        <v>0</v>
      </c>
      <c r="AAZ11">
        <f>VLOOKUP(ZK11,'Tablas auxiliares'!$O$2:$P$28,2,FALSE)</f>
        <v>0</v>
      </c>
      <c r="ABA11">
        <f>VLOOKUP(ZL11,'Tablas auxiliares'!$O$2:$P$28,2,FALSE)</f>
        <v>0</v>
      </c>
      <c r="ABB11">
        <f>VLOOKUP(ZM11,'Tablas auxiliares'!$O$2:$P$28,2,FALSE)</f>
        <v>2</v>
      </c>
      <c r="ABC11">
        <f>VLOOKUP(ZN11,'Tablas auxiliares'!$O$2:$P$28,2,FALSE)</f>
        <v>0</v>
      </c>
      <c r="ABD11">
        <f>VLOOKUP(ZO11,'Tablas auxiliares'!$O$2:$P$28,2,FALSE)</f>
        <v>0</v>
      </c>
      <c r="ABE11">
        <f>VLOOKUP(ZP11,'Tablas auxiliares'!$O$2:$P$28,2,FALSE)</f>
        <v>10</v>
      </c>
      <c r="ABF11">
        <f>VLOOKUP(ZQ11,'Tablas auxiliares'!$O$2:$P$28,2,FALSE)</f>
        <v>0</v>
      </c>
      <c r="ABG11">
        <f>VLOOKUP(ZR11,'Tablas auxiliares'!$O$2:$P$28,2,FALSE)</f>
        <v>0</v>
      </c>
      <c r="ABH11">
        <f>VLOOKUP(ZS11,'Tablas auxiliares'!$O$2:$P$28,2,FALSE)</f>
        <v>0</v>
      </c>
      <c r="ABI11">
        <f>VLOOKUP(ZT11,'Tablas auxiliares'!$O$2:$P$28,2,FALSE)</f>
        <v>4</v>
      </c>
      <c r="ABJ11">
        <f>VLOOKUP(ZU11,'Tablas auxiliares'!$O$2:$P$28,2,FALSE)</f>
        <v>0</v>
      </c>
      <c r="ABK11">
        <f>VLOOKUP(ZV11,'Tablas auxiliares'!$O$2:$P$28,2,FALSE)</f>
        <v>7</v>
      </c>
      <c r="ABL11">
        <f>VLOOKUP(ZW11,'Tablas auxiliares'!$O$2:$P$28,2,FALSE)</f>
        <v>0</v>
      </c>
      <c r="ABM11">
        <f>VLOOKUP(ZX11,'Tablas auxiliares'!$O$2:$P$28,2,FALSE)</f>
        <v>0</v>
      </c>
      <c r="ABN11">
        <f>IF('Tablas auxiliares'!$C$5=1,SUM(ZY11:ABM11),SUMIF($IN$29:$KB$29,"=325",ZY11:ABM11))</f>
        <v>44</v>
      </c>
      <c r="ABP11">
        <f t="shared" si="10"/>
        <v>44.0017</v>
      </c>
      <c r="ABQ11">
        <f t="shared" si="11"/>
        <v>47.0017</v>
      </c>
      <c r="ABR11">
        <f t="shared" si="5"/>
        <v>105.0017</v>
      </c>
      <c r="ABS11">
        <f>IF('Tablas auxiliares'!$C$3=1,'2019 FINAL'!ABP11,IF('Tablas auxiliares'!$C$3=2,'2019 FINAL'!ABQ11,'2019 FINAL'!ABR11))</f>
        <v>105.0017</v>
      </c>
      <c r="ABT11" t="s">
        <v>59</v>
      </c>
      <c r="ABV11">
        <v>9</v>
      </c>
      <c r="ABW11">
        <f t="shared" si="12"/>
        <v>284.00229999999999</v>
      </c>
      <c r="ABX11" t="str">
        <f t="shared" si="13"/>
        <v>Australia</v>
      </c>
    </row>
    <row r="12" spans="1:752" x14ac:dyDescent="0.25">
      <c r="A12" t="s">
        <v>29</v>
      </c>
      <c r="B12">
        <v>24</v>
      </c>
      <c r="C12">
        <v>13</v>
      </c>
      <c r="D12">
        <v>13</v>
      </c>
      <c r="E12">
        <v>18</v>
      </c>
      <c r="F12">
        <v>13</v>
      </c>
      <c r="G12">
        <v>21</v>
      </c>
      <c r="H12">
        <v>10</v>
      </c>
      <c r="J12">
        <v>20</v>
      </c>
      <c r="K12">
        <v>5</v>
      </c>
      <c r="L12">
        <v>19</v>
      </c>
      <c r="M12">
        <v>15</v>
      </c>
      <c r="N12">
        <v>22</v>
      </c>
      <c r="P12">
        <v>8</v>
      </c>
      <c r="Q12">
        <v>26</v>
      </c>
      <c r="R12">
        <v>11</v>
      </c>
      <c r="S12">
        <v>22</v>
      </c>
      <c r="T12">
        <v>8</v>
      </c>
      <c r="U12">
        <v>22</v>
      </c>
      <c r="V12">
        <v>20</v>
      </c>
      <c r="W12">
        <v>20</v>
      </c>
      <c r="X12">
        <v>17</v>
      </c>
      <c r="Y12">
        <v>22</v>
      </c>
      <c r="Z12">
        <v>22</v>
      </c>
      <c r="AA12">
        <v>25</v>
      </c>
      <c r="AB12">
        <v>23</v>
      </c>
      <c r="AC12">
        <v>13</v>
      </c>
      <c r="AD12">
        <v>24</v>
      </c>
      <c r="AE12">
        <v>22</v>
      </c>
      <c r="AF12">
        <v>19</v>
      </c>
      <c r="AG12">
        <v>22</v>
      </c>
      <c r="AH12">
        <v>22</v>
      </c>
      <c r="AI12">
        <v>21</v>
      </c>
      <c r="AJ12">
        <v>22</v>
      </c>
      <c r="AK12">
        <v>21</v>
      </c>
      <c r="AL12">
        <v>3</v>
      </c>
      <c r="AM12">
        <v>6</v>
      </c>
      <c r="AN12">
        <v>23</v>
      </c>
      <c r="AO12">
        <v>17</v>
      </c>
      <c r="AP12">
        <v>22</v>
      </c>
      <c r="AQ12">
        <v>22</v>
      </c>
      <c r="AR12">
        <v>25</v>
      </c>
      <c r="AS12">
        <v>23</v>
      </c>
      <c r="AT12">
        <v>20</v>
      </c>
      <c r="AU12">
        <v>23</v>
      </c>
      <c r="AV12">
        <v>8</v>
      </c>
      <c r="AW12">
        <v>22</v>
      </c>
      <c r="AY12">
        <v>24</v>
      </c>
      <c r="AZ12">
        <v>12</v>
      </c>
      <c r="BA12">
        <v>20</v>
      </c>
      <c r="BB12">
        <v>14</v>
      </c>
      <c r="BC12">
        <v>21</v>
      </c>
      <c r="BE12">
        <v>24</v>
      </c>
      <c r="BF12">
        <v>13</v>
      </c>
      <c r="BG12">
        <v>19</v>
      </c>
      <c r="BH12">
        <v>21</v>
      </c>
      <c r="BI12">
        <v>6</v>
      </c>
      <c r="BJ12">
        <v>19</v>
      </c>
      <c r="BK12">
        <v>26</v>
      </c>
      <c r="BL12">
        <v>22</v>
      </c>
      <c r="BM12">
        <v>19</v>
      </c>
      <c r="BN12">
        <v>24</v>
      </c>
      <c r="BO12">
        <v>24</v>
      </c>
      <c r="BP12">
        <v>22</v>
      </c>
      <c r="BQ12">
        <v>23</v>
      </c>
      <c r="BR12">
        <v>20</v>
      </c>
      <c r="BS12">
        <v>20</v>
      </c>
      <c r="BT12">
        <v>20</v>
      </c>
      <c r="BU12">
        <v>24</v>
      </c>
      <c r="BV12">
        <v>21</v>
      </c>
      <c r="BW12">
        <v>22</v>
      </c>
      <c r="BX12">
        <v>20</v>
      </c>
      <c r="BY12">
        <v>24</v>
      </c>
      <c r="BZ12">
        <v>14</v>
      </c>
      <c r="CA12">
        <v>9</v>
      </c>
      <c r="CB12">
        <v>11</v>
      </c>
      <c r="CC12">
        <v>21</v>
      </c>
      <c r="CD12">
        <v>3</v>
      </c>
      <c r="CE12">
        <v>23</v>
      </c>
      <c r="CF12">
        <v>22</v>
      </c>
      <c r="CG12">
        <v>13</v>
      </c>
      <c r="CH12">
        <v>19</v>
      </c>
      <c r="CI12">
        <v>6</v>
      </c>
      <c r="CJ12">
        <v>17</v>
      </c>
      <c r="CK12">
        <v>19</v>
      </c>
      <c r="CL12">
        <v>18</v>
      </c>
      <c r="CN12">
        <v>25</v>
      </c>
      <c r="CO12">
        <v>17</v>
      </c>
      <c r="CP12">
        <v>5</v>
      </c>
      <c r="CQ12">
        <v>24</v>
      </c>
      <c r="CR12">
        <v>15</v>
      </c>
      <c r="CT12">
        <v>21</v>
      </c>
      <c r="CU12">
        <v>26</v>
      </c>
      <c r="CV12">
        <v>22</v>
      </c>
      <c r="CW12">
        <v>22</v>
      </c>
      <c r="CX12">
        <v>17</v>
      </c>
      <c r="CY12">
        <v>25</v>
      </c>
      <c r="CZ12">
        <v>14</v>
      </c>
      <c r="DA12">
        <v>22</v>
      </c>
      <c r="DB12">
        <v>24</v>
      </c>
      <c r="DC12">
        <v>25</v>
      </c>
      <c r="DD12">
        <v>25</v>
      </c>
      <c r="DE12">
        <v>18</v>
      </c>
      <c r="DF12">
        <v>19</v>
      </c>
      <c r="DG12">
        <v>16</v>
      </c>
      <c r="DH12">
        <v>26</v>
      </c>
      <c r="DI12">
        <v>16</v>
      </c>
      <c r="DJ12">
        <v>19</v>
      </c>
      <c r="DK12">
        <v>7</v>
      </c>
      <c r="DL12">
        <v>23</v>
      </c>
      <c r="DM12">
        <v>23</v>
      </c>
      <c r="DN12">
        <v>7</v>
      </c>
      <c r="DO12">
        <v>23</v>
      </c>
      <c r="DP12">
        <v>12</v>
      </c>
      <c r="DQ12">
        <v>12</v>
      </c>
      <c r="DR12">
        <v>20</v>
      </c>
      <c r="DS12">
        <v>17</v>
      </c>
      <c r="DT12">
        <v>23</v>
      </c>
      <c r="DU12">
        <v>23</v>
      </c>
      <c r="DV12">
        <v>24</v>
      </c>
      <c r="DW12">
        <v>23</v>
      </c>
      <c r="DX12">
        <v>12</v>
      </c>
      <c r="DY12">
        <v>25</v>
      </c>
      <c r="DZ12">
        <v>8</v>
      </c>
      <c r="EA12">
        <v>24</v>
      </c>
      <c r="EC12">
        <v>20</v>
      </c>
      <c r="ED12">
        <v>21</v>
      </c>
      <c r="EE12">
        <v>12</v>
      </c>
      <c r="EF12">
        <v>19</v>
      </c>
      <c r="EG12">
        <v>20</v>
      </c>
      <c r="EI12">
        <v>24</v>
      </c>
      <c r="EJ12">
        <v>19</v>
      </c>
      <c r="EK12">
        <v>16</v>
      </c>
      <c r="EL12">
        <v>23</v>
      </c>
      <c r="EM12">
        <v>25</v>
      </c>
      <c r="EN12">
        <v>25</v>
      </c>
      <c r="EO12">
        <v>21</v>
      </c>
      <c r="EP12">
        <v>25</v>
      </c>
      <c r="EQ12">
        <v>8</v>
      </c>
      <c r="ER12">
        <v>23</v>
      </c>
      <c r="ES12">
        <v>20</v>
      </c>
      <c r="ET12">
        <v>19</v>
      </c>
      <c r="EU12">
        <v>15</v>
      </c>
      <c r="EV12">
        <v>20</v>
      </c>
      <c r="EW12">
        <v>11</v>
      </c>
      <c r="EX12">
        <v>17</v>
      </c>
      <c r="EY12">
        <v>21</v>
      </c>
      <c r="EZ12">
        <v>18</v>
      </c>
      <c r="FA12">
        <v>19</v>
      </c>
      <c r="FB12">
        <v>24</v>
      </c>
      <c r="FC12">
        <v>21</v>
      </c>
      <c r="FD12">
        <v>24</v>
      </c>
      <c r="FE12">
        <v>9</v>
      </c>
      <c r="FF12">
        <v>12</v>
      </c>
      <c r="FG12">
        <v>23</v>
      </c>
      <c r="FH12">
        <v>23</v>
      </c>
      <c r="FI12">
        <v>23</v>
      </c>
      <c r="FJ12">
        <v>21</v>
      </c>
      <c r="FK12">
        <v>22</v>
      </c>
      <c r="FL12">
        <v>13</v>
      </c>
      <c r="FM12">
        <v>9</v>
      </c>
      <c r="FN12">
        <v>25</v>
      </c>
      <c r="FO12">
        <v>22</v>
      </c>
      <c r="FP12">
        <v>21</v>
      </c>
      <c r="FR12">
        <v>23</v>
      </c>
      <c r="FS12">
        <v>11</v>
      </c>
      <c r="FT12">
        <v>19</v>
      </c>
      <c r="FU12">
        <v>14</v>
      </c>
      <c r="FV12">
        <v>25</v>
      </c>
      <c r="FX12">
        <v>24</v>
      </c>
      <c r="FY12">
        <v>23</v>
      </c>
      <c r="FZ12">
        <v>19</v>
      </c>
      <c r="GA12">
        <v>15</v>
      </c>
      <c r="GB12">
        <v>8</v>
      </c>
      <c r="GC12">
        <v>22</v>
      </c>
      <c r="GD12">
        <v>26</v>
      </c>
      <c r="GE12">
        <v>22</v>
      </c>
      <c r="GF12">
        <v>21</v>
      </c>
      <c r="GG12">
        <v>22</v>
      </c>
      <c r="GH12">
        <v>22</v>
      </c>
      <c r="GI12">
        <v>24</v>
      </c>
      <c r="GJ12">
        <v>20</v>
      </c>
      <c r="GK12">
        <v>17</v>
      </c>
      <c r="GL12">
        <v>26</v>
      </c>
      <c r="GM12">
        <v>11</v>
      </c>
      <c r="GN12">
        <v>19</v>
      </c>
      <c r="GO12">
        <v>20</v>
      </c>
      <c r="GP12">
        <v>22</v>
      </c>
      <c r="GQ12">
        <v>8</v>
      </c>
      <c r="GR12">
        <v>23</v>
      </c>
      <c r="GS12">
        <v>23</v>
      </c>
      <c r="GT12">
        <v>13</v>
      </c>
      <c r="GU12">
        <v>9</v>
      </c>
      <c r="GV12">
        <v>11</v>
      </c>
      <c r="GW12">
        <v>17</v>
      </c>
      <c r="GX12">
        <v>19</v>
      </c>
      <c r="GY12">
        <f>IF('Tablas auxiliares'!$C$7=1,AVERAGE('2019 FINAL'!B12,'2019 FINAL'!AQ12,'2019 FINAL'!CF12,'2019 FINAL'!DU12,'2019 FINAL'!FJ12)+B12/10000,(-1)*(SUM(VLOOKUP(B12,'Tablas auxiliares'!$BG$1:$BH$28,2,FALSE),VLOOKUP(AQ12,'Tablas auxiliares'!$BG$1:$BH$28,2,FALSE),VLOOKUP(CF12,'Tablas auxiliares'!$BG$1:$BH$28,2,FALSE),VLOOKUP(DU12,'Tablas auxiliares'!$BG$1:$BH$28,2,FALSE),VLOOKUP(FJ12,'Tablas auxiliares'!$BG$1:$BH$28,2,FALSE))-B12/100000000))</f>
        <v>-1.0478391387664188</v>
      </c>
      <c r="GZ12">
        <f>IF('Tablas auxiliares'!$C$7=1,AVERAGE('2019 FINAL'!C12,'2019 FINAL'!AR12,'2019 FINAL'!CG12,'2019 FINAL'!DV12,'2019 FINAL'!FK12)+C12/10000,(-1)*(SUM(VLOOKUP(C12,'Tablas auxiliares'!$BG$1:$BH$28,2,FALSE),VLOOKUP(AR12,'Tablas auxiliares'!$BG$1:$BH$28,2,FALSE),VLOOKUP(CG12,'Tablas auxiliares'!$BG$1:$BH$28,2,FALSE),VLOOKUP(DV12,'Tablas auxiliares'!$BG$1:$BH$28,2,FALSE),VLOOKUP(FK12,'Tablas auxiliares'!$BG$1:$BH$28,2,FALSE))-C12/100000000))</f>
        <v>-2.9541769947479142</v>
      </c>
      <c r="HA12">
        <f>IF('Tablas auxiliares'!$C$7=1,AVERAGE('2019 FINAL'!D12,'2019 FINAL'!AS12,'2019 FINAL'!CH12,'2019 FINAL'!DW12,'2019 FINAL'!FL12)+D12/10000,(-1)*(SUM(VLOOKUP(D12,'Tablas auxiliares'!$BG$1:$BH$28,2,FALSE),VLOOKUP(AS12,'Tablas auxiliares'!$BG$1:$BH$28,2,FALSE),VLOOKUP(CH12,'Tablas auxiliares'!$BG$1:$BH$28,2,FALSE),VLOOKUP(DW12,'Tablas auxiliares'!$BG$1:$BH$28,2,FALSE),VLOOKUP(FL12,'Tablas auxiliares'!$BG$1:$BH$28,2,FALSE))-D12/100000000))</f>
        <v>-3.2145342320425483</v>
      </c>
      <c r="HB12">
        <f>IF('Tablas auxiliares'!$C$7=1,AVERAGE('2019 FINAL'!E12,'2019 FINAL'!AT12,'2019 FINAL'!CI12,'2019 FINAL'!DX12,'2019 FINAL'!FM12)+E12/10000,(-1)*(SUM(VLOOKUP(E12,'Tablas auxiliares'!$BG$1:$BH$28,2,FALSE),VLOOKUP(AT12,'Tablas auxiliares'!$BG$1:$BH$28,2,FALSE),VLOOKUP(CI12,'Tablas auxiliares'!$BG$1:$BH$28,2,FALSE),VLOOKUP(DX12,'Tablas auxiliares'!$BG$1:$BH$28,2,FALSE),VLOOKUP(FM12,'Tablas auxiliares'!$BG$1:$BH$28,2,FALSE))-E12/100000000))</f>
        <v>-9.5489925225470387</v>
      </c>
      <c r="HC12">
        <f>IF('Tablas auxiliares'!$C$7=1,AVERAGE('2019 FINAL'!F12,'2019 FINAL'!AU12,'2019 FINAL'!CJ12,'2019 FINAL'!DY12,'2019 FINAL'!FN12)+F12/10000,(-1)*(SUM(VLOOKUP(F12,'Tablas auxiliares'!$BG$1:$BH$28,2,FALSE),VLOOKUP(AU12,'Tablas auxiliares'!$BG$1:$BH$28,2,FALSE),VLOOKUP(CJ12,'Tablas auxiliares'!$BG$1:$BH$28,2,FALSE),VLOOKUP(DY12,'Tablas auxiliares'!$BG$1:$BH$28,2,FALSE),VLOOKUP(FN12,'Tablas auxiliares'!$BG$1:$BH$28,2,FALSE))-F12/100000000))</f>
        <v>-2.2361005299597787</v>
      </c>
      <c r="HD12">
        <f>IF('Tablas auxiliares'!$C$7=1,AVERAGE('2019 FINAL'!G12,'2019 FINAL'!AV12,'2019 FINAL'!CK12,'2019 FINAL'!DZ12,'2019 FINAL'!FO12)+G12/10000,(-1)*(SUM(VLOOKUP(G12,'Tablas auxiliares'!$BG$1:$BH$28,2,FALSE),VLOOKUP(AV12,'Tablas auxiliares'!$BG$1:$BH$28,2,FALSE),VLOOKUP(CK12,'Tablas auxiliares'!$BG$1:$BH$28,2,FALSE),VLOOKUP(DZ12,'Tablas auxiliares'!$BG$1:$BH$28,2,FALSE),VLOOKUP(FO12,'Tablas auxiliares'!$BG$1:$BH$28,2,FALSE))-G12/100000000))</f>
        <v>-7.2304491121758314</v>
      </c>
      <c r="HE12">
        <f>IF('Tablas auxiliares'!$C$7=1,AVERAGE('2019 FINAL'!H12,'2019 FINAL'!AW12,'2019 FINAL'!CL12,'2019 FINAL'!EA12,'2019 FINAL'!FP12)+H12/10000,(-1)*(SUM(VLOOKUP(H12,'Tablas auxiliares'!$BG$1:$BH$28,2,FALSE),VLOOKUP(AW12,'Tablas auxiliares'!$BG$1:$BH$28,2,FALSE),VLOOKUP(CL12,'Tablas auxiliares'!$BG$1:$BH$28,2,FALSE),VLOOKUP(EA12,'Tablas auxiliares'!$BG$1:$BH$28,2,FALSE),VLOOKUP(FP12,'Tablas auxiliares'!$BG$1:$BH$28,2,FALSE))-H12/100000000))</f>
        <v>-3.287340115394132</v>
      </c>
      <c r="HF12" t="e">
        <f>IF('Tablas auxiliares'!$C$7=1,AVERAGE('2019 FINAL'!I12,'2019 FINAL'!AX12,'2019 FINAL'!CM12,'2019 FINAL'!EB12,'2019 FINAL'!FQ12)+I12/10000,(-1)*(SUM(VLOOKUP(I12,'Tablas auxiliares'!$BG$1:$BH$28,2,FALSE),VLOOKUP(AX12,'Tablas auxiliares'!$BG$1:$BH$28,2,FALSE),VLOOKUP(CM12,'Tablas auxiliares'!$BG$1:$BH$28,2,FALSE),VLOOKUP(EB12,'Tablas auxiliares'!$BG$1:$BH$28,2,FALSE),VLOOKUP(FQ12,'Tablas auxiliares'!$BG$1:$BH$28,2,FALSE))-I12/100000000))</f>
        <v>#N/A</v>
      </c>
      <c r="HG12">
        <f>IF('Tablas auxiliares'!$C$7=1,AVERAGE('2019 FINAL'!J12,'2019 FINAL'!AY12,'2019 FINAL'!CN12,'2019 FINAL'!EC12,'2019 FINAL'!FR12)+J12/10000,(-1)*(SUM(VLOOKUP(J12,'Tablas auxiliares'!$BG$1:$BH$28,2,FALSE),VLOOKUP(AY12,'Tablas auxiliares'!$BG$1:$BH$28,2,FALSE),VLOOKUP(CN12,'Tablas auxiliares'!$BG$1:$BH$28,2,FALSE),VLOOKUP(EC12,'Tablas auxiliares'!$BG$1:$BH$28,2,FALSE),VLOOKUP(FR12,'Tablas auxiliares'!$BG$1:$BH$28,2,FALSE))-J12/100000000))</f>
        <v>-1.1101858097303017</v>
      </c>
      <c r="HH12">
        <f>IF('Tablas auxiliares'!$C$7=1,AVERAGE('2019 FINAL'!K12,'2019 FINAL'!AZ12,'2019 FINAL'!CO12,'2019 FINAL'!ED12,'2019 FINAL'!FS12)+K12/10000,(-1)*(SUM(VLOOKUP(K12,'Tablas auxiliares'!$BG$1:$BH$28,2,FALSE),VLOOKUP(AZ12,'Tablas auxiliares'!$BG$1:$BH$28,2,FALSE),VLOOKUP(CO12,'Tablas auxiliares'!$BG$1:$BH$28,2,FALSE),VLOOKUP(ED12,'Tablas auxiliares'!$BG$1:$BH$28,2,FALSE),VLOOKUP(FS12,'Tablas auxiliares'!$BG$1:$BH$28,2,FALSE))-K12/100000000))</f>
        <v>-9.7335340708043567</v>
      </c>
      <c r="HI12">
        <f>IF('Tablas auxiliares'!$C$7=1,AVERAGE('2019 FINAL'!L12,'2019 FINAL'!BA12,'2019 FINAL'!CP12,'2019 FINAL'!EE12,'2019 FINAL'!FT12)+L12/10000,(-1)*(SUM(VLOOKUP(L12,'Tablas auxiliares'!$BG$1:$BH$28,2,FALSE),VLOOKUP(BA12,'Tablas auxiliares'!$BG$1:$BH$28,2,FALSE),VLOOKUP(CP12,'Tablas auxiliares'!$BG$1:$BH$28,2,FALSE),VLOOKUP(EE12,'Tablas auxiliares'!$BG$1:$BH$28,2,FALSE),VLOOKUP(FT12,'Tablas auxiliares'!$BG$1:$BH$28,2,FALSE))-L12/100000000))</f>
        <v>-8.2059631648610498</v>
      </c>
      <c r="HJ12">
        <f>IF('Tablas auxiliares'!$C$7=1,AVERAGE('2019 FINAL'!M12,'2019 FINAL'!BB12,'2019 FINAL'!CQ12,'2019 FINAL'!EF12,'2019 FINAL'!FU12)+M12/10000,(-1)*(SUM(VLOOKUP(M12,'Tablas auxiliares'!$BG$1:$BH$28,2,FALSE),VLOOKUP(BB12,'Tablas auxiliares'!$BG$1:$BH$28,2,FALSE),VLOOKUP(CQ12,'Tablas auxiliares'!$BG$1:$BH$28,2,FALSE),VLOOKUP(EF12,'Tablas auxiliares'!$BG$1:$BH$28,2,FALSE),VLOOKUP(FU12,'Tablas auxiliares'!$BG$1:$BH$28,2,FALSE))-M12/100000000))</f>
        <v>-3.4137792330577179</v>
      </c>
      <c r="HK12">
        <f>IF('Tablas auxiliares'!$C$7=1,AVERAGE('2019 FINAL'!N12,'2019 FINAL'!BC12,'2019 FINAL'!CR12,'2019 FINAL'!EG12,'2019 FINAL'!FV12)+N12/10000,(-1)*(SUM(VLOOKUP(N12,'Tablas auxiliares'!$BG$1:$BH$28,2,FALSE),VLOOKUP(BC12,'Tablas auxiliares'!$BG$1:$BH$28,2,FALSE),VLOOKUP(CR12,'Tablas auxiliares'!$BG$1:$BH$28,2,FALSE),VLOOKUP(EG12,'Tablas auxiliares'!$BG$1:$BH$28,2,FALSE),VLOOKUP(FV12,'Tablas auxiliares'!$BG$1:$BH$28,2,FALSE))-N12/100000000))</f>
        <v>-1.7799911423650088</v>
      </c>
      <c r="HM12">
        <f>IF('Tablas auxiliares'!$C$7=1,AVERAGE('2019 FINAL'!P12,'2019 FINAL'!BE12,'2019 FINAL'!CT12,'2019 FINAL'!EI12,'2019 FINAL'!FX12)+P12/10000,(-1)*(SUM(VLOOKUP(P12,'Tablas auxiliares'!$BG$1:$BH$28,2,FALSE),VLOOKUP(BE12,'Tablas auxiliares'!$BG$1:$BH$28,2,FALSE),VLOOKUP(CT12,'Tablas auxiliares'!$BG$1:$BH$28,2,FALSE),VLOOKUP(EI12,'Tablas auxiliares'!$BG$1:$BH$28,2,FALSE),VLOOKUP(FX12,'Tablas auxiliares'!$BG$1:$BH$28,2,FALSE))-P12/100000000))</f>
        <v>-3.8976209783200657</v>
      </c>
      <c r="HN12">
        <f>IF('Tablas auxiliares'!$C$7=1,AVERAGE('2019 FINAL'!Q12,'2019 FINAL'!BF12,'2019 FINAL'!CU12,'2019 FINAL'!EJ12,'2019 FINAL'!FY12)+Q12/10000,(-1)*(SUM(VLOOKUP(Q12,'Tablas auxiliares'!$BG$1:$BH$28,2,FALSE),VLOOKUP(BF12,'Tablas auxiliares'!$BG$1:$BH$28,2,FALSE),VLOOKUP(CU12,'Tablas auxiliares'!$BG$1:$BH$28,2,FALSE),VLOOKUP(EJ12,'Tablas auxiliares'!$BG$1:$BH$28,2,FALSE),VLOOKUP(FY12,'Tablas auxiliares'!$BG$1:$BH$28,2,FALSE))-Q12/100000000))</f>
        <v>-2.0111822155302881</v>
      </c>
      <c r="HO12">
        <f>IF('Tablas auxiliares'!$C$7=1,AVERAGE('2019 FINAL'!R12,'2019 FINAL'!BG12,'2019 FINAL'!CV12,'2019 FINAL'!EK12,'2019 FINAL'!FZ12)+R12/10000,(-1)*(SUM(VLOOKUP(R12,'Tablas auxiliares'!$BG$1:$BH$28,2,FALSE),VLOOKUP(BG12,'Tablas auxiliares'!$BG$1:$BH$28,2,FALSE),VLOOKUP(CV12,'Tablas auxiliares'!$BG$1:$BH$28,2,FALSE),VLOOKUP(EK12,'Tablas auxiliares'!$BG$1:$BH$28,2,FALSE),VLOOKUP(FZ12,'Tablas auxiliares'!$BG$1:$BH$28,2,FALSE))-R12/100000000))</f>
        <v>-3.496050179143988</v>
      </c>
      <c r="HP12">
        <f>IF('Tablas auxiliares'!$C$7=1,AVERAGE('2019 FINAL'!S12,'2019 FINAL'!BH12,'2019 FINAL'!CW12,'2019 FINAL'!EL12,'2019 FINAL'!GA12)+S12/10000,(-1)*(SUM(VLOOKUP(S12,'Tablas auxiliares'!$BG$1:$BH$28,2,FALSE),VLOOKUP(BH12,'Tablas auxiliares'!$BG$1:$BH$28,2,FALSE),VLOOKUP(CW12,'Tablas auxiliares'!$BG$1:$BH$28,2,FALSE),VLOOKUP(EL12,'Tablas auxiliares'!$BG$1:$BH$28,2,FALSE),VLOOKUP(GA12,'Tablas auxiliares'!$BG$1:$BH$28,2,FALSE))-S12/100000000))</f>
        <v>-1.7354029328862195</v>
      </c>
      <c r="HQ12">
        <f>IF('Tablas auxiliares'!$C$7=1,AVERAGE('2019 FINAL'!T12,'2019 FINAL'!BI12,'2019 FINAL'!CX12,'2019 FINAL'!EM12,'2019 FINAL'!GB12)+T12/10000,(-1)*(SUM(VLOOKUP(T12,'Tablas auxiliares'!$BG$1:$BH$28,2,FALSE),VLOOKUP(BI12,'Tablas auxiliares'!$BG$1:$BH$28,2,FALSE),VLOOKUP(CX12,'Tablas auxiliares'!$BG$1:$BH$28,2,FALSE),VLOOKUP(EM12,'Tablas auxiliares'!$BG$1:$BH$28,2,FALSE),VLOOKUP(GB12,'Tablas auxiliares'!$BG$1:$BH$28,2,FALSE))-T12/100000000))</f>
        <v>-11.687909853901294</v>
      </c>
      <c r="HR12">
        <f>IF('Tablas auxiliares'!$C$7=1,AVERAGE('2019 FINAL'!U12,'2019 FINAL'!BJ12,'2019 FINAL'!CY12,'2019 FINAL'!EN12,'2019 FINAL'!GC12)+U12/10000,(-1)*(SUM(VLOOKUP(U12,'Tablas auxiliares'!$BG$1:$BH$28,2,FALSE),VLOOKUP(BJ12,'Tablas auxiliares'!$BG$1:$BH$28,2,FALSE),VLOOKUP(CY12,'Tablas auxiliares'!$BG$1:$BH$28,2,FALSE),VLOOKUP(EN12,'Tablas auxiliares'!$BG$1:$BH$28,2,FALSE),VLOOKUP(GC12,'Tablas auxiliares'!$BG$1:$BH$28,2,FALSE))-U12/100000000))</f>
        <v>-1.0876315527861429</v>
      </c>
      <c r="HS12">
        <f>IF('Tablas auxiliares'!$C$7=1,AVERAGE('2019 FINAL'!V12,'2019 FINAL'!BK12,'2019 FINAL'!CZ12,'2019 FINAL'!EO12,'2019 FINAL'!GD12)+V12/10000,(-1)*(SUM(VLOOKUP(V12,'Tablas auxiliares'!$BG$1:$BH$28,2,FALSE),VLOOKUP(BK12,'Tablas auxiliares'!$BG$1:$BH$28,2,FALSE),VLOOKUP(CZ12,'Tablas auxiliares'!$BG$1:$BH$28,2,FALSE),VLOOKUP(EO12,'Tablas auxiliares'!$BG$1:$BH$28,2,FALSE),VLOOKUP(GD12,'Tablas auxiliares'!$BG$1:$BH$28,2,FALSE))-V12/100000000))</f>
        <v>-1.8157302175638639</v>
      </c>
      <c r="HT12">
        <f>IF('Tablas auxiliares'!$C$7=1,AVERAGE('2019 FINAL'!W12,'2019 FINAL'!BL12,'2019 FINAL'!DA12,'2019 FINAL'!EP12,'2019 FINAL'!GE12)+W12/10000,(-1)*(SUM(VLOOKUP(W12,'Tablas auxiliares'!$BG$1:$BH$28,2,FALSE),VLOOKUP(BL12,'Tablas auxiliares'!$BG$1:$BH$28,2,FALSE),VLOOKUP(DA12,'Tablas auxiliares'!$BG$1:$BH$28,2,FALSE),VLOOKUP(EP12,'Tablas auxiliares'!$BG$1:$BH$28,2,FALSE),VLOOKUP(GE12,'Tablas auxiliares'!$BG$1:$BH$28,2,FALSE))-W12/100000000))</f>
        <v>-1.1161563780308195</v>
      </c>
      <c r="HU12">
        <f>IF('Tablas auxiliares'!$C$7=1,AVERAGE('2019 FINAL'!X12,'2019 FINAL'!BM12,'2019 FINAL'!DB12,'2019 FINAL'!EQ12,'2019 FINAL'!GF12)+X12/10000,(-1)*(SUM(VLOOKUP(X12,'Tablas auxiliares'!$BG$1:$BH$28,2,FALSE),VLOOKUP(BM12,'Tablas auxiliares'!$BG$1:$BH$28,2,FALSE),VLOOKUP(DB12,'Tablas auxiliares'!$BG$1:$BH$28,2,FALSE),VLOOKUP(EQ12,'Tablas auxiliares'!$BG$1:$BH$28,2,FALSE),VLOOKUP(GF12,'Tablas auxiliares'!$BG$1:$BH$28,2,FALSE))-X12/100000000))</f>
        <v>-4.5605590078865568</v>
      </c>
      <c r="HV12">
        <f>IF('Tablas auxiliares'!$C$7=1,AVERAGE('2019 FINAL'!Y12,'2019 FINAL'!BN12,'2019 FINAL'!DC12,'2019 FINAL'!ER12,'2019 FINAL'!GG12)+Y12/10000,(-1)*(SUM(VLOOKUP(Y12,'Tablas auxiliares'!$BG$1:$BH$28,2,FALSE),VLOOKUP(BN12,'Tablas auxiliares'!$BG$1:$BH$28,2,FALSE),VLOOKUP(DC12,'Tablas auxiliares'!$BG$1:$BH$28,2,FALSE),VLOOKUP(ER12,'Tablas auxiliares'!$BG$1:$BH$28,2,FALSE),VLOOKUP(GG12,'Tablas auxiliares'!$BG$1:$BH$28,2,FALSE))-Y12/100000000))</f>
        <v>-0.90493460381355328</v>
      </c>
      <c r="HW12">
        <f>IF('Tablas auxiliares'!$C$7=1,AVERAGE('2019 FINAL'!Z12,'2019 FINAL'!BO12,'2019 FINAL'!DD12,'2019 FINAL'!ES12,'2019 FINAL'!GH12)+Z12/10000,(-1)*(SUM(VLOOKUP(Z12,'Tablas auxiliares'!$BG$1:$BH$28,2,FALSE),VLOOKUP(BO12,'Tablas auxiliares'!$BG$1:$BH$28,2,FALSE),VLOOKUP(DD12,'Tablas auxiliares'!$BG$1:$BH$28,2,FALSE),VLOOKUP(ES12,'Tablas auxiliares'!$BG$1:$BH$28,2,FALSE),VLOOKUP(GH12,'Tablas auxiliares'!$BG$1:$BH$28,2,FALSE))-Z12/100000000))</f>
        <v>-1.045974675409052</v>
      </c>
      <c r="HX12">
        <f>IF('Tablas auxiliares'!$C$7=1,AVERAGE('2019 FINAL'!AA12,'2019 FINAL'!BP12,'2019 FINAL'!DE12,'2019 FINAL'!ET12,'2019 FINAL'!GI12)+AA12/10000,(-1)*(SUM(VLOOKUP(AA12,'Tablas auxiliares'!$BG$1:$BH$28,2,FALSE),VLOOKUP(BP12,'Tablas auxiliares'!$BG$1:$BH$28,2,FALSE),VLOOKUP(DE12,'Tablas auxiliares'!$BG$1:$BH$28,2,FALSE),VLOOKUP(ET12,'Tablas auxiliares'!$BG$1:$BH$28,2,FALSE),VLOOKUP(GI12,'Tablas auxiliares'!$BG$1:$BH$28,2,FALSE))-AA12/100000000))</f>
        <v>-1.3665951183040386</v>
      </c>
      <c r="HY12">
        <f>IF('Tablas auxiliares'!$C$7=1,AVERAGE('2019 FINAL'!AB12,'2019 FINAL'!BQ12,'2019 FINAL'!DF12,'2019 FINAL'!EU12,'2019 FINAL'!GJ12)+AB12/10000,(-1)*(SUM(VLOOKUP(AB12,'Tablas auxiliares'!$BG$1:$BH$28,2,FALSE),VLOOKUP(BQ12,'Tablas auxiliares'!$BG$1:$BH$28,2,FALSE),VLOOKUP(DF12,'Tablas auxiliares'!$BG$1:$BH$28,2,FALSE),VLOOKUP(EU12,'Tablas auxiliares'!$BG$1:$BH$28,2,FALSE),VLOOKUP(GJ12,'Tablas auxiliares'!$BG$1:$BH$28,2,FALSE))-AB12/100000000))</f>
        <v>-1.9237139942017194</v>
      </c>
      <c r="HZ12">
        <f>IF('Tablas auxiliares'!$C$7=1,AVERAGE('2019 FINAL'!AC12,'2019 FINAL'!BR12,'2019 FINAL'!DG12,'2019 FINAL'!EV12,'2019 FINAL'!GK12)+AC12/10000,(-1)*(SUM(VLOOKUP(AC12,'Tablas auxiliares'!$BG$1:$BH$28,2,FALSE),VLOOKUP(BR12,'Tablas auxiliares'!$BG$1:$BH$28,2,FALSE),VLOOKUP(DG12,'Tablas auxiliares'!$BG$1:$BH$28,2,FALSE),VLOOKUP(EV12,'Tablas auxiliares'!$BG$1:$BH$28,2,FALSE),VLOOKUP(GK12,'Tablas auxiliares'!$BG$1:$BH$28,2,FALSE))-AC12/100000000))</f>
        <v>-3.1448051998073012</v>
      </c>
      <c r="IA12">
        <f>IF('Tablas auxiliares'!$C$7=1,AVERAGE('2019 FINAL'!AD12,'2019 FINAL'!BS12,'2019 FINAL'!DH12,'2019 FINAL'!EW12,'2019 FINAL'!GL12)+AD12/10000,(-1)*(SUM(VLOOKUP(AD12,'Tablas auxiliares'!$BG$1:$BH$28,2,FALSE),VLOOKUP(BS12,'Tablas auxiliares'!$BG$1:$BH$28,2,FALSE),VLOOKUP(DH12,'Tablas auxiliares'!$BG$1:$BH$28,2,FALSE),VLOOKUP(EW12,'Tablas auxiliares'!$BG$1:$BH$28,2,FALSE),VLOOKUP(GL12,'Tablas auxiliares'!$BG$1:$BH$28,2,FALSE))-AD12/100000000))</f>
        <v>-2.4789009247587845</v>
      </c>
      <c r="IB12">
        <f>IF('Tablas auxiliares'!$C$7=1,AVERAGE('2019 FINAL'!AE12,'2019 FINAL'!BT12,'2019 FINAL'!DI12,'2019 FINAL'!EX12,'2019 FINAL'!GM12)+AE12/10000,(-1)*(SUM(VLOOKUP(AE12,'Tablas auxiliares'!$BG$1:$BH$28,2,FALSE),VLOOKUP(BT12,'Tablas auxiliares'!$BG$1:$BH$28,2,FALSE),VLOOKUP(DI12,'Tablas auxiliares'!$BG$1:$BH$28,2,FALSE),VLOOKUP(EX12,'Tablas auxiliares'!$BG$1:$BH$28,2,FALSE),VLOOKUP(GM12,'Tablas auxiliares'!$BG$1:$BH$28,2,FALSE))-AE12/100000000))</f>
        <v>-3.6095924669340986</v>
      </c>
      <c r="IC12">
        <f>IF('Tablas auxiliares'!$C$7=1,AVERAGE('2019 FINAL'!AF12,'2019 FINAL'!BU12,'2019 FINAL'!DJ12,'2019 FINAL'!EY12,'2019 FINAL'!GN12)+AF12/10000,(-1)*(SUM(VLOOKUP(AF12,'Tablas auxiliares'!$BG$1:$BH$28,2,FALSE),VLOOKUP(BU12,'Tablas auxiliares'!$BG$1:$BH$28,2,FALSE),VLOOKUP(DJ12,'Tablas auxiliares'!$BG$1:$BH$28,2,FALSE),VLOOKUP(EY12,'Tablas auxiliares'!$BG$1:$BH$28,2,FALSE),VLOOKUP(GN12,'Tablas auxiliares'!$BG$1:$BH$28,2,FALSE))-AF12/100000000))</f>
        <v>-1.5979116168947645</v>
      </c>
      <c r="ID12">
        <f>IF('Tablas auxiliares'!$C$7=1,AVERAGE('2019 FINAL'!AG12,'2019 FINAL'!BV12,'2019 FINAL'!DK12,'2019 FINAL'!EZ12,'2019 FINAL'!GO12)+AG12/10000,(-1)*(SUM(VLOOKUP(AG12,'Tablas auxiliares'!$BG$1:$BH$28,2,FALSE),VLOOKUP(BV12,'Tablas auxiliares'!$BG$1:$BH$28,2,FALSE),VLOOKUP(DK12,'Tablas auxiliares'!$BG$1:$BH$28,2,FALSE),VLOOKUP(EZ12,'Tablas auxiliares'!$BG$1:$BH$28,2,FALSE),VLOOKUP(GO12,'Tablas auxiliares'!$BG$1:$BH$28,2,FALSE))-AG12/100000000))</f>
        <v>-5.1275860213644533</v>
      </c>
      <c r="IE12">
        <f>IF('Tablas auxiliares'!$C$7=1,AVERAGE('2019 FINAL'!AH12,'2019 FINAL'!BW12,'2019 FINAL'!DL12,'2019 FINAL'!FA12,'2019 FINAL'!GP12)+AH12/10000,(-1)*(SUM(VLOOKUP(AH12,'Tablas auxiliares'!$BG$1:$BH$28,2,FALSE),VLOOKUP(BW12,'Tablas auxiliares'!$BG$1:$BH$28,2,FALSE),VLOOKUP(DL12,'Tablas auxiliares'!$BG$1:$BH$28,2,FALSE),VLOOKUP(FA12,'Tablas auxiliares'!$BG$1:$BH$28,2,FALSE),VLOOKUP(GP12,'Tablas auxiliares'!$BG$1:$BH$28,2,FALSE))-AH12/100000000))</f>
        <v>-1.2421207983824369</v>
      </c>
      <c r="IF12">
        <f>IF('Tablas auxiliares'!$C$7=1,AVERAGE('2019 FINAL'!AI12,'2019 FINAL'!BX12,'2019 FINAL'!DM12,'2019 FINAL'!FB12,'2019 FINAL'!GQ12)+AI12/10000,(-1)*(SUM(VLOOKUP(AI12,'Tablas auxiliares'!$BG$1:$BH$28,2,FALSE),VLOOKUP(BX12,'Tablas auxiliares'!$BG$1:$BH$28,2,FALSE),VLOOKUP(DM12,'Tablas auxiliares'!$BG$1:$BH$28,2,FALSE),VLOOKUP(FB12,'Tablas auxiliares'!$BG$1:$BH$28,2,FALSE),VLOOKUP(GQ12,'Tablas auxiliares'!$BG$1:$BH$28,2,FALSE))-AI12/100000000))</f>
        <v>-4.10219532788485</v>
      </c>
      <c r="IG12">
        <f>IF('Tablas auxiliares'!$C$7=1,AVERAGE('2019 FINAL'!AJ12,'2019 FINAL'!BY12,'2019 FINAL'!DN12,'2019 FINAL'!FC12,'2019 FINAL'!GR12)+AJ12/10000,(-1)*(SUM(VLOOKUP(AJ12,'Tablas auxiliares'!$BG$1:$BH$28,2,FALSE),VLOOKUP(BY12,'Tablas auxiliares'!$BG$1:$BH$28,2,FALSE),VLOOKUP(DN12,'Tablas auxiliares'!$BG$1:$BH$28,2,FALSE),VLOOKUP(FC12,'Tablas auxiliares'!$BG$1:$BH$28,2,FALSE),VLOOKUP(GR12,'Tablas auxiliares'!$BG$1:$BH$28,2,FALSE))-AJ12/100000000))</f>
        <v>-4.6636708511242331</v>
      </c>
      <c r="IH12">
        <f>IF('Tablas auxiliares'!$C$7=1,AVERAGE('2019 FINAL'!AK12,'2019 FINAL'!BZ12,'2019 FINAL'!DO12,'2019 FINAL'!FD12,'2019 FINAL'!GS12)+AK12/10000,(-1)*(SUM(VLOOKUP(AK12,'Tablas auxiliares'!$BG$1:$BH$28,2,FALSE),VLOOKUP(BZ12,'Tablas auxiliares'!$BG$1:$BH$28,2,FALSE),VLOOKUP(DO12,'Tablas auxiliares'!$BG$1:$BH$28,2,FALSE),VLOOKUP(FD12,'Tablas auxiliares'!$BG$1:$BH$28,2,FALSE),VLOOKUP(GS12,'Tablas auxiliares'!$BG$1:$BH$28,2,FALSE))-AK12/100000000))</f>
        <v>-1.8024464287102395</v>
      </c>
      <c r="II12">
        <f>IF('Tablas auxiliares'!$C$7=1,AVERAGE('2019 FINAL'!AL12,'2019 FINAL'!CA12,'2019 FINAL'!DP12,'2019 FINAL'!FE12,'2019 FINAL'!GT12)+AL12/10000,(-1)*(SUM(VLOOKUP(AL12,'Tablas auxiliares'!$BG$1:$BH$28,2,FALSE),VLOOKUP(CA12,'Tablas auxiliares'!$BG$1:$BH$28,2,FALSE),VLOOKUP(DP12,'Tablas auxiliares'!$BG$1:$BH$28,2,FALSE),VLOOKUP(FE12,'Tablas auxiliares'!$BG$1:$BH$28,2,FALSE),VLOOKUP(GT12,'Tablas auxiliares'!$BG$1:$BH$28,2,FALSE))-AL12/100000000))</f>
        <v>-16.16707827779733</v>
      </c>
      <c r="IJ12">
        <f>IF('Tablas auxiliares'!$C$7=1,AVERAGE('2019 FINAL'!AM12,'2019 FINAL'!CB12,'2019 FINAL'!DQ12,'2019 FINAL'!FF12,'2019 FINAL'!GU12)+AM12/10000,(-1)*(SUM(VLOOKUP(AM12,'Tablas auxiliares'!$BG$1:$BH$28,2,FALSE),VLOOKUP(CB12,'Tablas auxiliares'!$BG$1:$BH$28,2,FALSE),VLOOKUP(DQ12,'Tablas auxiliares'!$BG$1:$BH$28,2,FALSE),VLOOKUP(FF12,'Tablas auxiliares'!$BG$1:$BH$28,2,FALSE),VLOOKUP(GU12,'Tablas auxiliares'!$BG$1:$BH$28,2,FALSE))-AM12/100000000))</f>
        <v>-12.028749555171126</v>
      </c>
      <c r="IK12">
        <f>IF('Tablas auxiliares'!$C$7=1,AVERAGE('2019 FINAL'!AN12,'2019 FINAL'!CC12,'2019 FINAL'!DR12,'2019 FINAL'!FG12,'2019 FINAL'!GV12)+AN12/10000,(-1)*(SUM(VLOOKUP(AN12,'Tablas auxiliares'!$BG$1:$BH$28,2,FALSE),VLOOKUP(CC12,'Tablas auxiliares'!$BG$1:$BH$28,2,FALSE),VLOOKUP(DR12,'Tablas auxiliares'!$BG$1:$BH$28,2,FALSE),VLOOKUP(FG12,'Tablas auxiliares'!$BG$1:$BH$28,2,FALSE),VLOOKUP(GV12,'Tablas auxiliares'!$BG$1:$BH$28,2,FALSE))-AN12/100000000))</f>
        <v>-2.7550588069432256</v>
      </c>
      <c r="IL12">
        <f>IF('Tablas auxiliares'!$C$7=1,AVERAGE('2019 FINAL'!AO12,'2019 FINAL'!CD12,'2019 FINAL'!DS12,'2019 FINAL'!FH12,'2019 FINAL'!GW12)+AO12/10000,(-1)*(SUM(VLOOKUP(AO12,'Tablas auxiliares'!$BG$1:$BH$28,2,FALSE),VLOOKUP(CD12,'Tablas auxiliares'!$BG$1:$BH$28,2,FALSE),VLOOKUP(DS12,'Tablas auxiliares'!$BG$1:$BH$28,2,FALSE),VLOOKUP(FH12,'Tablas auxiliares'!$BG$1:$BH$28,2,FALSE),VLOOKUP(GW12,'Tablas auxiliares'!$BG$1:$BH$28,2,FALSE))-AO12/100000000))</f>
        <v>-10.111974853140119</v>
      </c>
      <c r="IM12">
        <f>IF('Tablas auxiliares'!$C$7=1,AVERAGE('2019 FINAL'!AP12,'2019 FINAL'!CE12,'2019 FINAL'!DT12,'2019 FINAL'!FI12,'2019 FINAL'!GX12)+AP12/10000,(-1)*(SUM(VLOOKUP(AP12,'Tablas auxiliares'!$BG$1:$BH$28,2,FALSE),VLOOKUP(CE12,'Tablas auxiliares'!$BG$1:$BH$28,2,FALSE),VLOOKUP(DT12,'Tablas auxiliares'!$BG$1:$BH$28,2,FALSE),VLOOKUP(FI12,'Tablas auxiliares'!$BG$1:$BH$28,2,FALSE),VLOOKUP(GX12,'Tablas auxiliares'!$BG$1:$BH$28,2,FALSE))-AP12/100000000))</f>
        <v>-1.1652918411081874</v>
      </c>
      <c r="IN12">
        <f>RANK(GY12,GY3:GY28,1)</f>
        <v>24</v>
      </c>
      <c r="IO12">
        <f t="shared" ref="IO12:KB12" si="116">RANK(GZ12,GZ3:GZ28,1)</f>
        <v>20</v>
      </c>
      <c r="IP12">
        <f t="shared" si="116"/>
        <v>20</v>
      </c>
      <c r="IQ12">
        <f t="shared" si="116"/>
        <v>15</v>
      </c>
      <c r="IR12">
        <f t="shared" si="116"/>
        <v>23</v>
      </c>
      <c r="IS12">
        <f t="shared" si="116"/>
        <v>17</v>
      </c>
      <c r="IT12">
        <f t="shared" si="116"/>
        <v>20</v>
      </c>
      <c r="IU12" s="118">
        <v>21</v>
      </c>
      <c r="IV12">
        <f t="shared" si="116"/>
        <v>23</v>
      </c>
      <c r="IW12">
        <f t="shared" si="116"/>
        <v>14</v>
      </c>
      <c r="IX12">
        <f t="shared" si="116"/>
        <v>16</v>
      </c>
      <c r="IY12">
        <f t="shared" si="116"/>
        <v>20</v>
      </c>
      <c r="IZ12">
        <f t="shared" si="116"/>
        <v>21</v>
      </c>
      <c r="JB12">
        <f t="shared" si="116"/>
        <v>21</v>
      </c>
      <c r="JC12">
        <f t="shared" si="116"/>
        <v>22</v>
      </c>
      <c r="JD12">
        <f t="shared" si="116"/>
        <v>21</v>
      </c>
      <c r="JE12">
        <f t="shared" si="116"/>
        <v>22</v>
      </c>
      <c r="JF12">
        <f t="shared" si="116"/>
        <v>11</v>
      </c>
      <c r="JG12">
        <f t="shared" si="116"/>
        <v>26</v>
      </c>
      <c r="JH12">
        <f t="shared" si="116"/>
        <v>24</v>
      </c>
      <c r="JI12">
        <f t="shared" si="116"/>
        <v>25</v>
      </c>
      <c r="JJ12">
        <f t="shared" si="116"/>
        <v>19</v>
      </c>
      <c r="JK12">
        <f t="shared" si="116"/>
        <v>24</v>
      </c>
      <c r="JL12">
        <f t="shared" si="116"/>
        <v>25</v>
      </c>
      <c r="JM12">
        <f t="shared" si="116"/>
        <v>24</v>
      </c>
      <c r="JN12">
        <f t="shared" si="116"/>
        <v>24</v>
      </c>
      <c r="JO12">
        <f t="shared" si="116"/>
        <v>17</v>
      </c>
      <c r="JP12">
        <f t="shared" si="116"/>
        <v>21</v>
      </c>
      <c r="JQ12">
        <f t="shared" si="116"/>
        <v>21</v>
      </c>
      <c r="JR12">
        <f t="shared" si="116"/>
        <v>23</v>
      </c>
      <c r="JS12">
        <f t="shared" si="116"/>
        <v>17</v>
      </c>
      <c r="JT12">
        <f t="shared" si="116"/>
        <v>25</v>
      </c>
      <c r="JU12">
        <f t="shared" si="116"/>
        <v>23</v>
      </c>
      <c r="JV12">
        <f t="shared" si="116"/>
        <v>17</v>
      </c>
      <c r="JW12">
        <f t="shared" si="116"/>
        <v>23</v>
      </c>
      <c r="JX12">
        <f t="shared" si="116"/>
        <v>10</v>
      </c>
      <c r="JY12">
        <f t="shared" si="116"/>
        <v>11</v>
      </c>
      <c r="JZ12">
        <f t="shared" si="116"/>
        <v>19</v>
      </c>
      <c r="KA12">
        <f t="shared" si="116"/>
        <v>14</v>
      </c>
      <c r="KB12">
        <f t="shared" si="116"/>
        <v>23</v>
      </c>
      <c r="KC12">
        <f>VLOOKUP(IN12,'Tablas auxiliares'!$O$2:$Y$28,'Tablas auxiliares'!$C$4+1,FALSE)</f>
        <v>0</v>
      </c>
      <c r="KD12">
        <f>VLOOKUP(IO12,'Tablas auxiliares'!$O$2:$Y$28,'Tablas auxiliares'!$C$4+1,FALSE)</f>
        <v>0</v>
      </c>
      <c r="KE12">
        <f>VLOOKUP(IP12,'Tablas auxiliares'!$O$2:$Y$28,'Tablas auxiliares'!$C$4+1,FALSE)</f>
        <v>0</v>
      </c>
      <c r="KF12">
        <f>VLOOKUP(IQ12,'Tablas auxiliares'!$O$2:$Y$28,'Tablas auxiliares'!$C$4+1,FALSE)</f>
        <v>0</v>
      </c>
      <c r="KG12">
        <f>VLOOKUP(IR12,'Tablas auxiliares'!$O$2:$Y$28,'Tablas auxiliares'!$C$4+1,FALSE)</f>
        <v>0</v>
      </c>
      <c r="KH12">
        <f>VLOOKUP(IS12,'Tablas auxiliares'!$O$2:$Y$28,'Tablas auxiliares'!$C$4+1,FALSE)</f>
        <v>0</v>
      </c>
      <c r="KI12">
        <f>VLOOKUP(IT12,'Tablas auxiliares'!$O$2:$Y$28,'Tablas auxiliares'!$C$4+1,FALSE)</f>
        <v>0</v>
      </c>
      <c r="KJ12">
        <f>VLOOKUP(IU12,'Tablas auxiliares'!$O$2:$Y$28,'Tablas auxiliares'!$C$4+1,FALSE)</f>
        <v>0</v>
      </c>
      <c r="KK12">
        <f>VLOOKUP(IV12,'Tablas auxiliares'!$O$2:$Y$28,'Tablas auxiliares'!$C$4+1,FALSE)</f>
        <v>0</v>
      </c>
      <c r="KL12">
        <f>VLOOKUP(IW12,'Tablas auxiliares'!$O$2:$Y$28,'Tablas auxiliares'!$C$4+1,FALSE)</f>
        <v>0</v>
      </c>
      <c r="KM12">
        <f>VLOOKUP(IX12,'Tablas auxiliares'!$O$2:$Y$28,'Tablas auxiliares'!$C$4+1,FALSE)</f>
        <v>0</v>
      </c>
      <c r="KN12">
        <f>VLOOKUP(IY12,'Tablas auxiliares'!$O$2:$Y$28,'Tablas auxiliares'!$C$4+1,FALSE)</f>
        <v>0</v>
      </c>
      <c r="KO12">
        <f>VLOOKUP(IZ12,'Tablas auxiliares'!$O$2:$Y$28,'Tablas auxiliares'!$C$4+1,FALSE)</f>
        <v>0</v>
      </c>
      <c r="KQ12">
        <f>VLOOKUP(JB12,'Tablas auxiliares'!$O$2:$Y$28,'Tablas auxiliares'!$C$4+1,FALSE)</f>
        <v>0</v>
      </c>
      <c r="KR12">
        <f>VLOOKUP(JC12,'Tablas auxiliares'!$O$2:$Y$28,'Tablas auxiliares'!$C$4+1,FALSE)</f>
        <v>0</v>
      </c>
      <c r="KS12">
        <f>VLOOKUP(JD12,'Tablas auxiliares'!$O$2:$Y$28,'Tablas auxiliares'!$C$4+1,FALSE)</f>
        <v>0</v>
      </c>
      <c r="KT12">
        <f>VLOOKUP(JE12,'Tablas auxiliares'!$O$2:$Y$28,'Tablas auxiliares'!$C$4+1,FALSE)</f>
        <v>0</v>
      </c>
      <c r="KU12">
        <f>VLOOKUP(JF12,'Tablas auxiliares'!$O$2:$Y$28,'Tablas auxiliares'!$C$4+1,FALSE)</f>
        <v>0</v>
      </c>
      <c r="KV12">
        <f>VLOOKUP(JG12,'Tablas auxiliares'!$O$2:$Y$28,'Tablas auxiliares'!$C$4+1,FALSE)</f>
        <v>0</v>
      </c>
      <c r="KW12">
        <f>VLOOKUP(JH12,'Tablas auxiliares'!$O$2:$Y$28,'Tablas auxiliares'!$C$4+1,FALSE)</f>
        <v>0</v>
      </c>
      <c r="KX12">
        <f>VLOOKUP(JI12,'Tablas auxiliares'!$O$2:$Y$28,'Tablas auxiliares'!$C$4+1,FALSE)</f>
        <v>0</v>
      </c>
      <c r="KY12">
        <f>VLOOKUP(JJ12,'Tablas auxiliares'!$O$2:$Y$28,'Tablas auxiliares'!$C$4+1,FALSE)</f>
        <v>0</v>
      </c>
      <c r="KZ12">
        <f>VLOOKUP(JK12,'Tablas auxiliares'!$O$2:$Y$28,'Tablas auxiliares'!$C$4+1,FALSE)</f>
        <v>0</v>
      </c>
      <c r="LA12">
        <f>VLOOKUP(JL12,'Tablas auxiliares'!$O$2:$Y$28,'Tablas auxiliares'!$C$4+1,FALSE)</f>
        <v>0</v>
      </c>
      <c r="LB12">
        <f>VLOOKUP(JM12,'Tablas auxiliares'!$O$2:$Y$28,'Tablas auxiliares'!$C$4+1,FALSE)</f>
        <v>0</v>
      </c>
      <c r="LC12">
        <f>VLOOKUP(JN12,'Tablas auxiliares'!$O$2:$Y$28,'Tablas auxiliares'!$C$4+1,FALSE)</f>
        <v>0</v>
      </c>
      <c r="LD12">
        <f>VLOOKUP(JO12,'Tablas auxiliares'!$O$2:$Y$28,'Tablas auxiliares'!$C$4+1,FALSE)</f>
        <v>0</v>
      </c>
      <c r="LE12">
        <f>VLOOKUP(JP12,'Tablas auxiliares'!$O$2:$Y$28,'Tablas auxiliares'!$C$4+1,FALSE)</f>
        <v>0</v>
      </c>
      <c r="LF12">
        <f>VLOOKUP(JQ12,'Tablas auxiliares'!$O$2:$Y$28,'Tablas auxiliares'!$C$4+1,FALSE)</f>
        <v>0</v>
      </c>
      <c r="LG12">
        <f>VLOOKUP(JR12,'Tablas auxiliares'!$O$2:$Y$28,'Tablas auxiliares'!$C$4+1,FALSE)</f>
        <v>0</v>
      </c>
      <c r="LH12">
        <f>VLOOKUP(JS12,'Tablas auxiliares'!$O$2:$Y$28,'Tablas auxiliares'!$C$4+1,FALSE)</f>
        <v>0</v>
      </c>
      <c r="LI12">
        <f>VLOOKUP(JT12,'Tablas auxiliares'!$O$2:$Y$28,'Tablas auxiliares'!$C$4+1,FALSE)</f>
        <v>0</v>
      </c>
      <c r="LJ12">
        <f>VLOOKUP(JU12,'Tablas auxiliares'!$O$2:$Y$28,'Tablas auxiliares'!$C$4+1,FALSE)</f>
        <v>0</v>
      </c>
      <c r="LK12">
        <f>VLOOKUP(JV12,'Tablas auxiliares'!$O$2:$Y$28,'Tablas auxiliares'!$C$4+1,FALSE)</f>
        <v>0</v>
      </c>
      <c r="LL12">
        <f>VLOOKUP(JW12,'Tablas auxiliares'!$O$2:$Y$28,'Tablas auxiliares'!$C$4+1,FALSE)</f>
        <v>0</v>
      </c>
      <c r="LM12">
        <f>VLOOKUP(JX12,'Tablas auxiliares'!$O$2:$Y$28,'Tablas auxiliares'!$C$4+1,FALSE)</f>
        <v>1</v>
      </c>
      <c r="LN12">
        <f>VLOOKUP(JY12,'Tablas auxiliares'!$O$2:$Y$28,'Tablas auxiliares'!$C$4+1,FALSE)</f>
        <v>0</v>
      </c>
      <c r="LO12">
        <f>VLOOKUP(JZ12,'Tablas auxiliares'!$O$2:$Y$28,'Tablas auxiliares'!$C$4+1,FALSE)</f>
        <v>0</v>
      </c>
      <c r="LP12">
        <f>VLOOKUP(KA12,'Tablas auxiliares'!$O$2:$Y$28,'Tablas auxiliares'!$C$4+1,FALSE)</f>
        <v>0</v>
      </c>
      <c r="LQ12">
        <f>VLOOKUP(KB12,'Tablas auxiliares'!$O$2:$Y$28,'Tablas auxiliares'!$C$4+1,FALSE)</f>
        <v>0</v>
      </c>
      <c r="LR12">
        <v>14</v>
      </c>
      <c r="LS12">
        <v>12</v>
      </c>
      <c r="LT12">
        <v>13</v>
      </c>
      <c r="LU12">
        <v>11</v>
      </c>
      <c r="LV12">
        <v>19</v>
      </c>
      <c r="LW12">
        <v>9</v>
      </c>
      <c r="LX12">
        <v>5</v>
      </c>
      <c r="LY12" s="118">
        <v>16</v>
      </c>
      <c r="LZ12">
        <v>15</v>
      </c>
      <c r="MA12">
        <v>7</v>
      </c>
      <c r="MB12">
        <v>16</v>
      </c>
      <c r="MC12">
        <v>10</v>
      </c>
      <c r="MD12">
        <v>14</v>
      </c>
      <c r="MF12">
        <v>14</v>
      </c>
      <c r="MG12">
        <v>12</v>
      </c>
      <c r="MH12">
        <v>4</v>
      </c>
      <c r="MI12">
        <v>19</v>
      </c>
      <c r="MJ12">
        <v>7</v>
      </c>
      <c r="MK12">
        <v>16</v>
      </c>
      <c r="ML12">
        <v>11</v>
      </c>
      <c r="MM12">
        <v>11</v>
      </c>
      <c r="MN12">
        <v>6</v>
      </c>
      <c r="MO12">
        <v>11</v>
      </c>
      <c r="MP12">
        <v>20</v>
      </c>
      <c r="MQ12">
        <v>17</v>
      </c>
      <c r="MR12">
        <v>12</v>
      </c>
      <c r="MS12">
        <v>15</v>
      </c>
      <c r="MT12">
        <v>21</v>
      </c>
      <c r="MU12">
        <v>12</v>
      </c>
      <c r="MV12">
        <v>11</v>
      </c>
      <c r="MW12">
        <v>8</v>
      </c>
      <c r="MX12">
        <v>14</v>
      </c>
      <c r="MY12">
        <v>1</v>
      </c>
      <c r="MZ12">
        <v>9</v>
      </c>
      <c r="NA12">
        <v>12</v>
      </c>
      <c r="NB12">
        <v>16</v>
      </c>
      <c r="NC12">
        <v>13</v>
      </c>
      <c r="ND12">
        <v>9</v>
      </c>
      <c r="NE12">
        <v>17</v>
      </c>
      <c r="NF12">
        <v>6</v>
      </c>
      <c r="NG12">
        <f>VLOOKUP(LR12,'Tablas auxiliares'!$O$2:$Y$28,'Tablas auxiliares'!$C$4+1,FALSE)</f>
        <v>0</v>
      </c>
      <c r="NH12">
        <f>VLOOKUP(LS12,'Tablas auxiliares'!$O$2:$Y$28,'Tablas auxiliares'!$C$4+1,FALSE)</f>
        <v>0</v>
      </c>
      <c r="NI12">
        <f>VLOOKUP(LT12,'Tablas auxiliares'!$O$2:$Y$28,'Tablas auxiliares'!$C$4+1,FALSE)</f>
        <v>0</v>
      </c>
      <c r="NJ12">
        <f>VLOOKUP(LU12,'Tablas auxiliares'!$O$2:$Y$28,'Tablas auxiliares'!$C$4+1,FALSE)</f>
        <v>0</v>
      </c>
      <c r="NK12">
        <f>VLOOKUP(LV12,'Tablas auxiliares'!$O$2:$Y$28,'Tablas auxiliares'!$C$4+1,FALSE)</f>
        <v>0</v>
      </c>
      <c r="NL12">
        <f>VLOOKUP(LW12,'Tablas auxiliares'!$O$2:$Y$28,'Tablas auxiliares'!$C$4+1,FALSE)</f>
        <v>2</v>
      </c>
      <c r="NM12">
        <f>VLOOKUP(LX12,'Tablas auxiliares'!$O$2:$Y$28,'Tablas auxiliares'!$C$4+1,FALSE)</f>
        <v>6</v>
      </c>
      <c r="NN12">
        <f>VLOOKUP(LY12,'Tablas auxiliares'!$O$2:$Y$28,'Tablas auxiliares'!$C$4+1,FALSE)</f>
        <v>0</v>
      </c>
      <c r="NO12">
        <f>VLOOKUP(LZ12,'Tablas auxiliares'!$O$2:$Y$28,'Tablas auxiliares'!$C$4+1,FALSE)</f>
        <v>0</v>
      </c>
      <c r="NP12">
        <f>VLOOKUP(MA12,'Tablas auxiliares'!$O$2:$Y$28,'Tablas auxiliares'!$C$4+1,FALSE)</f>
        <v>4</v>
      </c>
      <c r="NQ12">
        <f>VLOOKUP(MB12,'Tablas auxiliares'!$O$2:$Y$28,'Tablas auxiliares'!$C$4+1,FALSE)</f>
        <v>0</v>
      </c>
      <c r="NR12">
        <f>VLOOKUP(MC12,'Tablas auxiliares'!$O$2:$Y$28,'Tablas auxiliares'!$C$4+1,FALSE)</f>
        <v>1</v>
      </c>
      <c r="NS12">
        <f>VLOOKUP(MD12,'Tablas auxiliares'!$O$2:$Y$28,'Tablas auxiliares'!$C$4+1,FALSE)</f>
        <v>0</v>
      </c>
      <c r="NU12">
        <f>VLOOKUP(MF12,'Tablas auxiliares'!$O$2:$Y$28,'Tablas auxiliares'!$C$4+1,FALSE)</f>
        <v>0</v>
      </c>
      <c r="NV12">
        <f>VLOOKUP(MG12,'Tablas auxiliares'!$O$2:$Y$28,'Tablas auxiliares'!$C$4+1,FALSE)</f>
        <v>0</v>
      </c>
      <c r="NW12">
        <f>VLOOKUP(MH12,'Tablas auxiliares'!$O$2:$Y$28,'Tablas auxiliares'!$C$4+1,FALSE)</f>
        <v>7</v>
      </c>
      <c r="NX12">
        <f>VLOOKUP(MI12,'Tablas auxiliares'!$O$2:$Y$28,'Tablas auxiliares'!$C$4+1,FALSE)</f>
        <v>0</v>
      </c>
      <c r="NY12">
        <f>VLOOKUP(MJ12,'Tablas auxiliares'!$O$2:$Y$28,'Tablas auxiliares'!$C$4+1,FALSE)</f>
        <v>4</v>
      </c>
      <c r="NZ12">
        <f>VLOOKUP(MK12,'Tablas auxiliares'!$O$2:$Y$28,'Tablas auxiliares'!$C$4+1,FALSE)</f>
        <v>0</v>
      </c>
      <c r="OA12">
        <f>VLOOKUP(ML12,'Tablas auxiliares'!$O$2:$Y$28,'Tablas auxiliares'!$C$4+1,FALSE)</f>
        <v>0</v>
      </c>
      <c r="OB12">
        <f>VLOOKUP(MM12,'Tablas auxiliares'!$O$2:$Y$28,'Tablas auxiliares'!$C$4+1,FALSE)</f>
        <v>0</v>
      </c>
      <c r="OC12">
        <f>VLOOKUP(MN12,'Tablas auxiliares'!$O$2:$Y$28,'Tablas auxiliares'!$C$4+1,FALSE)</f>
        <v>5</v>
      </c>
      <c r="OD12">
        <f>VLOOKUP(MO12,'Tablas auxiliares'!$O$2:$Y$28,'Tablas auxiliares'!$C$4+1,FALSE)</f>
        <v>0</v>
      </c>
      <c r="OE12">
        <f>VLOOKUP(MP12,'Tablas auxiliares'!$O$2:$Y$28,'Tablas auxiliares'!$C$4+1,FALSE)</f>
        <v>0</v>
      </c>
      <c r="OF12">
        <f>VLOOKUP(MQ12,'Tablas auxiliares'!$O$2:$Y$28,'Tablas auxiliares'!$C$4+1,FALSE)</f>
        <v>0</v>
      </c>
      <c r="OG12">
        <f>VLOOKUP(MR12,'Tablas auxiliares'!$O$2:$Y$28,'Tablas auxiliares'!$C$4+1,FALSE)</f>
        <v>0</v>
      </c>
      <c r="OH12">
        <f>VLOOKUP(MS12,'Tablas auxiliares'!$O$2:$Y$28,'Tablas auxiliares'!$C$4+1,FALSE)</f>
        <v>0</v>
      </c>
      <c r="OI12">
        <f>VLOOKUP(MT12,'Tablas auxiliares'!$O$2:$Y$28,'Tablas auxiliares'!$C$4+1,FALSE)</f>
        <v>0</v>
      </c>
      <c r="OJ12">
        <f>VLOOKUP(MU12,'Tablas auxiliares'!$O$2:$Y$28,'Tablas auxiliares'!$C$4+1,FALSE)</f>
        <v>0</v>
      </c>
      <c r="OK12">
        <f>VLOOKUP(MV12,'Tablas auxiliares'!$O$2:$Y$28,'Tablas auxiliares'!$C$4+1,FALSE)</f>
        <v>0</v>
      </c>
      <c r="OL12">
        <f>VLOOKUP(MW12,'Tablas auxiliares'!$O$2:$Y$28,'Tablas auxiliares'!$C$4+1,FALSE)</f>
        <v>3</v>
      </c>
      <c r="OM12">
        <f>VLOOKUP(MX12,'Tablas auxiliares'!$O$2:$Y$28,'Tablas auxiliares'!$C$4+1,FALSE)</f>
        <v>0</v>
      </c>
      <c r="ON12">
        <f>VLOOKUP(MY12,'Tablas auxiliares'!$O$2:$Y$28,'Tablas auxiliares'!$C$4+1,FALSE)</f>
        <v>12</v>
      </c>
      <c r="OO12">
        <f>VLOOKUP(MZ12,'Tablas auxiliares'!$O$2:$Y$28,'Tablas auxiliares'!$C$4+1,FALSE)</f>
        <v>2</v>
      </c>
      <c r="OP12">
        <f>VLOOKUP(NA12,'Tablas auxiliares'!$O$2:$Y$28,'Tablas auxiliares'!$C$4+1,FALSE)</f>
        <v>0</v>
      </c>
      <c r="OQ12">
        <f>VLOOKUP(NB12,'Tablas auxiliares'!$O$2:$Y$28,'Tablas auxiliares'!$C$4+1,FALSE)</f>
        <v>0</v>
      </c>
      <c r="OR12">
        <f>VLOOKUP(NC12,'Tablas auxiliares'!$O$2:$Y$28,'Tablas auxiliares'!$C$4+1,FALSE)</f>
        <v>0</v>
      </c>
      <c r="OS12">
        <f>VLOOKUP(ND12,'Tablas auxiliares'!$O$2:$Y$28,'Tablas auxiliares'!$C$4+1,FALSE)</f>
        <v>2</v>
      </c>
      <c r="OT12">
        <f>VLOOKUP(NE12,'Tablas auxiliares'!$O$2:$Y$28,'Tablas auxiliares'!$C$4+1,FALSE)</f>
        <v>0</v>
      </c>
      <c r="OU12">
        <f>VLOOKUP(NF12,'Tablas auxiliares'!$O$2:$Y$28,'Tablas auxiliares'!$C$4+1,FALSE)</f>
        <v>5</v>
      </c>
      <c r="OV12">
        <f>IF('Tablas auxiliares'!$C$6&lt;&gt;2,IF('Tablas auxiliares'!$C$5=1,SUM(KC12:LQ12),SUMIF($IN$29:$KB$29,"=325",KC12:LQ12)),0)+IF('Tablas auxiliares'!$C$6&lt;&gt;3,IF('Tablas auxiliares'!$C$5=1,SUM(NG12:OU12),SUMIF($IN$29:$KB$29,"=325",NG12:OU12)),0)</f>
        <v>54</v>
      </c>
      <c r="OW12">
        <f t="shared" si="15"/>
        <v>19.013999999999999</v>
      </c>
      <c r="OX12">
        <f t="shared" si="81"/>
        <v>16.012</v>
      </c>
      <c r="OY12">
        <f t="shared" si="82"/>
        <v>16.513000000000002</v>
      </c>
      <c r="OZ12">
        <f t="shared" si="83"/>
        <v>13.010999999999999</v>
      </c>
      <c r="PA12">
        <f t="shared" si="84"/>
        <v>21.018999999999998</v>
      </c>
      <c r="PB12">
        <f t="shared" si="85"/>
        <v>13.009</v>
      </c>
      <c r="PC12">
        <f t="shared" si="86"/>
        <v>12.505000000000001</v>
      </c>
      <c r="PD12">
        <f t="shared" si="87"/>
        <v>18.515999999999998</v>
      </c>
      <c r="PE12">
        <f t="shared" si="88"/>
        <v>19.015000000000001</v>
      </c>
      <c r="PF12">
        <f t="shared" si="89"/>
        <v>10.507</v>
      </c>
      <c r="PG12">
        <f t="shared" si="90"/>
        <v>16.015999999999998</v>
      </c>
      <c r="PH12">
        <f t="shared" si="113"/>
        <v>15.01</v>
      </c>
      <c r="PI12">
        <f t="shared" si="91"/>
        <v>17.513999999999999</v>
      </c>
      <c r="PK12">
        <f t="shared" si="93"/>
        <v>17.513999999999999</v>
      </c>
      <c r="PL12">
        <f t="shared" si="94"/>
        <v>17.012</v>
      </c>
      <c r="PM12">
        <f t="shared" si="28"/>
        <v>12.504</v>
      </c>
      <c r="PN12">
        <f t="shared" si="29"/>
        <v>20.518999999999998</v>
      </c>
      <c r="PO12">
        <f t="shared" si="30"/>
        <v>9.0069999999999997</v>
      </c>
      <c r="PP12">
        <f t="shared" si="31"/>
        <v>21.015999999999998</v>
      </c>
      <c r="PQ12">
        <f t="shared" si="32"/>
        <v>17.510999999999999</v>
      </c>
      <c r="PR12">
        <f t="shared" si="33"/>
        <v>18.010999999999999</v>
      </c>
      <c r="PS12">
        <f t="shared" si="34"/>
        <v>12.506</v>
      </c>
      <c r="PT12">
        <f t="shared" si="35"/>
        <v>17.510999999999999</v>
      </c>
      <c r="PU12">
        <f t="shared" si="36"/>
        <v>22.52</v>
      </c>
      <c r="PV12">
        <f t="shared" si="37"/>
        <v>20.516999999999999</v>
      </c>
      <c r="PW12">
        <f t="shared" si="38"/>
        <v>18.012</v>
      </c>
      <c r="PX12">
        <f t="shared" si="39"/>
        <v>16.015000000000001</v>
      </c>
      <c r="PY12">
        <f t="shared" si="40"/>
        <v>21.021000000000001</v>
      </c>
      <c r="PZ12">
        <f t="shared" si="41"/>
        <v>16.512</v>
      </c>
      <c r="QA12">
        <f t="shared" si="42"/>
        <v>17.010999999999999</v>
      </c>
      <c r="QB12">
        <f t="shared" si="43"/>
        <v>12.507999999999999</v>
      </c>
      <c r="QC12">
        <f t="shared" si="44"/>
        <v>19.513999999999999</v>
      </c>
      <c r="QD12">
        <f t="shared" si="45"/>
        <v>12.000999999999999</v>
      </c>
      <c r="QE12">
        <f t="shared" si="46"/>
        <v>13.009</v>
      </c>
      <c r="QF12">
        <f t="shared" si="47"/>
        <v>17.512</v>
      </c>
      <c r="QG12">
        <f t="shared" si="48"/>
        <v>13.016</v>
      </c>
      <c r="QH12">
        <f t="shared" si="49"/>
        <v>12.013</v>
      </c>
      <c r="QI12">
        <f t="shared" si="50"/>
        <v>14.009</v>
      </c>
      <c r="QJ12">
        <f t="shared" si="51"/>
        <v>15.516999999999999</v>
      </c>
      <c r="QK12">
        <f t="shared" si="52"/>
        <v>14.506</v>
      </c>
      <c r="QL12">
        <f>RANK(OW12,OW3:OW28,1)</f>
        <v>19</v>
      </c>
      <c r="QM12">
        <f t="shared" ref="QM12:RZ12" si="117">RANK(OX12,OX3:OX28,1)</f>
        <v>15</v>
      </c>
      <c r="QN12">
        <f t="shared" si="117"/>
        <v>16</v>
      </c>
      <c r="QO12">
        <f t="shared" si="117"/>
        <v>13</v>
      </c>
      <c r="QP12">
        <f t="shared" si="117"/>
        <v>22</v>
      </c>
      <c r="QQ12">
        <f t="shared" si="117"/>
        <v>14</v>
      </c>
      <c r="QR12">
        <f t="shared" si="117"/>
        <v>11</v>
      </c>
      <c r="QS12">
        <f t="shared" si="117"/>
        <v>20</v>
      </c>
      <c r="QT12">
        <f t="shared" si="117"/>
        <v>21</v>
      </c>
      <c r="QU12">
        <f t="shared" si="117"/>
        <v>8</v>
      </c>
      <c r="QV12">
        <f t="shared" si="117"/>
        <v>17</v>
      </c>
      <c r="QW12">
        <f t="shared" si="117"/>
        <v>17</v>
      </c>
      <c r="QX12">
        <f t="shared" si="117"/>
        <v>19</v>
      </c>
      <c r="QZ12">
        <f t="shared" si="117"/>
        <v>20</v>
      </c>
      <c r="RA12">
        <f t="shared" si="117"/>
        <v>17</v>
      </c>
      <c r="RB12">
        <f t="shared" si="117"/>
        <v>11</v>
      </c>
      <c r="RC12">
        <f t="shared" si="117"/>
        <v>24</v>
      </c>
      <c r="RD12">
        <f t="shared" si="117"/>
        <v>8</v>
      </c>
      <c r="RE12">
        <f t="shared" si="117"/>
        <v>24</v>
      </c>
      <c r="RF12">
        <f t="shared" si="117"/>
        <v>18</v>
      </c>
      <c r="RG12">
        <f t="shared" si="117"/>
        <v>18</v>
      </c>
      <c r="RH12">
        <f t="shared" si="117"/>
        <v>12</v>
      </c>
      <c r="RI12">
        <f t="shared" si="117"/>
        <v>20</v>
      </c>
      <c r="RJ12">
        <f t="shared" si="117"/>
        <v>24</v>
      </c>
      <c r="RK12">
        <f t="shared" si="117"/>
        <v>22</v>
      </c>
      <c r="RL12">
        <f t="shared" si="117"/>
        <v>19</v>
      </c>
      <c r="RM12">
        <f t="shared" si="117"/>
        <v>18</v>
      </c>
      <c r="RN12">
        <f t="shared" si="117"/>
        <v>24</v>
      </c>
      <c r="RO12">
        <f t="shared" si="117"/>
        <v>18</v>
      </c>
      <c r="RP12">
        <f t="shared" si="117"/>
        <v>17</v>
      </c>
      <c r="RQ12">
        <f t="shared" si="117"/>
        <v>13</v>
      </c>
      <c r="RR12">
        <f t="shared" si="117"/>
        <v>18</v>
      </c>
      <c r="RS12">
        <f t="shared" si="117"/>
        <v>14</v>
      </c>
      <c r="RT12">
        <f t="shared" si="117"/>
        <v>13</v>
      </c>
      <c r="RU12">
        <f t="shared" si="117"/>
        <v>19</v>
      </c>
      <c r="RV12">
        <f t="shared" si="117"/>
        <v>16</v>
      </c>
      <c r="RW12">
        <f t="shared" si="117"/>
        <v>10</v>
      </c>
      <c r="RX12">
        <f t="shared" si="117"/>
        <v>14</v>
      </c>
      <c r="RY12">
        <f t="shared" si="117"/>
        <v>18</v>
      </c>
      <c r="RZ12">
        <f t="shared" si="117"/>
        <v>14</v>
      </c>
      <c r="SA12" cm="1">
        <f t="array" ref="SA12">VLOOKUP(QL12,'Tablas auxiliares'!$O$2:$Y$28,_xlfn.SINGLE('Tablas auxiliares'!$C$4)+1,FALSE)</f>
        <v>0</v>
      </c>
      <c r="SB12" cm="1">
        <f t="array" ref="SB12">VLOOKUP(QM12,'Tablas auxiliares'!$O$2:$Y$28,_xlfn.SINGLE('Tablas auxiliares'!$C$4)+1,FALSE)</f>
        <v>0</v>
      </c>
      <c r="SC12" cm="1">
        <f t="array" ref="SC12">VLOOKUP(QN12,'Tablas auxiliares'!$O$2:$Y$28,_xlfn.SINGLE('Tablas auxiliares'!$C$4)+1,FALSE)</f>
        <v>0</v>
      </c>
      <c r="SD12" cm="1">
        <f t="array" ref="SD12">VLOOKUP(QO12,'Tablas auxiliares'!$O$2:$Y$28,_xlfn.SINGLE('Tablas auxiliares'!$C$4)+1,FALSE)</f>
        <v>0</v>
      </c>
      <c r="SE12" cm="1">
        <f t="array" ref="SE12">VLOOKUP(QP12,'Tablas auxiliares'!$O$2:$Y$28,_xlfn.SINGLE('Tablas auxiliares'!$C$4)+1,FALSE)</f>
        <v>0</v>
      </c>
      <c r="SF12" cm="1">
        <f t="array" ref="SF12">VLOOKUP(QQ12,'Tablas auxiliares'!$O$2:$Y$28,_xlfn.SINGLE('Tablas auxiliares'!$C$4)+1,FALSE)</f>
        <v>0</v>
      </c>
      <c r="SG12" cm="1">
        <f t="array" ref="SG12">VLOOKUP(QR12,'Tablas auxiliares'!$O$2:$Y$28,_xlfn.SINGLE('Tablas auxiliares'!$C$4)+1,FALSE)</f>
        <v>0</v>
      </c>
      <c r="SH12" cm="1">
        <f t="array" ref="SH12">VLOOKUP(QS12,'Tablas auxiliares'!$O$2:$Y$28,_xlfn.SINGLE('Tablas auxiliares'!$C$4)+1,FALSE)</f>
        <v>0</v>
      </c>
      <c r="SI12" cm="1">
        <f t="array" ref="SI12">VLOOKUP(QT12,'Tablas auxiliares'!$O$2:$Y$28,_xlfn.SINGLE('Tablas auxiliares'!$C$4)+1,FALSE)</f>
        <v>0</v>
      </c>
      <c r="SJ12" cm="1">
        <f t="array" ref="SJ12">VLOOKUP(QU12,'Tablas auxiliares'!$O$2:$Y$28,_xlfn.SINGLE('Tablas auxiliares'!$C$4)+1,FALSE)</f>
        <v>3</v>
      </c>
      <c r="SK12" cm="1">
        <f t="array" ref="SK12">VLOOKUP(QV12,'Tablas auxiliares'!$O$2:$Y$28,_xlfn.SINGLE('Tablas auxiliares'!$C$4)+1,FALSE)</f>
        <v>0</v>
      </c>
      <c r="SL12" cm="1">
        <f t="array" ref="SL12">VLOOKUP(QW12,'Tablas auxiliares'!$O$2:$Y$28,_xlfn.SINGLE('Tablas auxiliares'!$C$4)+1,FALSE)</f>
        <v>0</v>
      </c>
      <c r="SM12" cm="1">
        <f t="array" ref="SM12">VLOOKUP(QX12,'Tablas auxiliares'!$O$2:$Y$28,_xlfn.SINGLE('Tablas auxiliares'!$C$4)+1,FALSE)</f>
        <v>0</v>
      </c>
      <c r="SO12" cm="1">
        <f t="array" ref="SO12">VLOOKUP(QZ12,'Tablas auxiliares'!$O$2:$Y$28,_xlfn.SINGLE('Tablas auxiliares'!$C$4)+1,FALSE)</f>
        <v>0</v>
      </c>
      <c r="SP12" cm="1">
        <f t="array" ref="SP12">VLOOKUP(RA12,'Tablas auxiliares'!$O$2:$Y$28,_xlfn.SINGLE('Tablas auxiliares'!$C$4)+1,FALSE)</f>
        <v>0</v>
      </c>
      <c r="SQ12" cm="1">
        <f t="array" ref="SQ12">VLOOKUP(RB12,'Tablas auxiliares'!$O$2:$Y$28,_xlfn.SINGLE('Tablas auxiliares'!$C$4)+1,FALSE)</f>
        <v>0</v>
      </c>
      <c r="SR12" cm="1">
        <f t="array" ref="SR12">VLOOKUP(RC12,'Tablas auxiliares'!$O$2:$Y$28,_xlfn.SINGLE('Tablas auxiliares'!$C$4)+1,FALSE)</f>
        <v>0</v>
      </c>
      <c r="SS12" cm="1">
        <f t="array" ref="SS12">VLOOKUP(RD12,'Tablas auxiliares'!$O$2:$Y$28,_xlfn.SINGLE('Tablas auxiliares'!$C$4)+1,FALSE)</f>
        <v>3</v>
      </c>
      <c r="ST12" cm="1">
        <f t="array" ref="ST12">VLOOKUP(RE12,'Tablas auxiliares'!$O$2:$Y$28,_xlfn.SINGLE('Tablas auxiliares'!$C$4)+1,FALSE)</f>
        <v>0</v>
      </c>
      <c r="SU12" cm="1">
        <f t="array" ref="SU12">VLOOKUP(RF12,'Tablas auxiliares'!$O$2:$Y$28,_xlfn.SINGLE('Tablas auxiliares'!$C$4)+1,FALSE)</f>
        <v>0</v>
      </c>
      <c r="SV12" cm="1">
        <f t="array" ref="SV12">VLOOKUP(RG12,'Tablas auxiliares'!$O$2:$Y$28,_xlfn.SINGLE('Tablas auxiliares'!$C$4)+1,FALSE)</f>
        <v>0</v>
      </c>
      <c r="SW12" cm="1">
        <f t="array" ref="SW12">VLOOKUP(RH12,'Tablas auxiliares'!$O$2:$Y$28,_xlfn.SINGLE('Tablas auxiliares'!$C$4)+1,FALSE)</f>
        <v>0</v>
      </c>
      <c r="SX12" cm="1">
        <f t="array" ref="SX12">VLOOKUP(RI12,'Tablas auxiliares'!$O$2:$Y$28,_xlfn.SINGLE('Tablas auxiliares'!$C$4)+1,FALSE)</f>
        <v>0</v>
      </c>
      <c r="SY12" cm="1">
        <f t="array" ref="SY12">VLOOKUP(RJ12,'Tablas auxiliares'!$O$2:$Y$28,_xlfn.SINGLE('Tablas auxiliares'!$C$4)+1,FALSE)</f>
        <v>0</v>
      </c>
      <c r="SZ12" cm="1">
        <f t="array" ref="SZ12">VLOOKUP(RK12,'Tablas auxiliares'!$O$2:$Y$28,_xlfn.SINGLE('Tablas auxiliares'!$C$4)+1,FALSE)</f>
        <v>0</v>
      </c>
      <c r="TA12" cm="1">
        <f t="array" ref="TA12">VLOOKUP(RL12,'Tablas auxiliares'!$O$2:$Y$28,_xlfn.SINGLE('Tablas auxiliares'!$C$4)+1,FALSE)</f>
        <v>0</v>
      </c>
      <c r="TB12" cm="1">
        <f t="array" ref="TB12">VLOOKUP(RM12,'Tablas auxiliares'!$O$2:$Y$28,_xlfn.SINGLE('Tablas auxiliares'!$C$4)+1,FALSE)</f>
        <v>0</v>
      </c>
      <c r="TC12" cm="1">
        <f t="array" ref="TC12">VLOOKUP(RN12,'Tablas auxiliares'!$O$2:$Y$28,_xlfn.SINGLE('Tablas auxiliares'!$C$4)+1,FALSE)</f>
        <v>0</v>
      </c>
      <c r="TD12" cm="1">
        <f t="array" ref="TD12">VLOOKUP(RO12,'Tablas auxiliares'!$O$2:$Y$28,_xlfn.SINGLE('Tablas auxiliares'!$C$4)+1,FALSE)</f>
        <v>0</v>
      </c>
      <c r="TE12" cm="1">
        <f t="array" ref="TE12">VLOOKUP(RP12,'Tablas auxiliares'!$O$2:$Y$28,_xlfn.SINGLE('Tablas auxiliares'!$C$4)+1,FALSE)</f>
        <v>0</v>
      </c>
      <c r="TF12" cm="1">
        <f t="array" ref="TF12">VLOOKUP(RQ12,'Tablas auxiliares'!$O$2:$Y$28,_xlfn.SINGLE('Tablas auxiliares'!$C$4)+1,FALSE)</f>
        <v>0</v>
      </c>
      <c r="TG12" cm="1">
        <f t="array" ref="TG12">VLOOKUP(RR12,'Tablas auxiliares'!$O$2:$Y$28,_xlfn.SINGLE('Tablas auxiliares'!$C$4)+1,FALSE)</f>
        <v>0</v>
      </c>
      <c r="TH12" cm="1">
        <f t="array" ref="TH12">VLOOKUP(RS12,'Tablas auxiliares'!$O$2:$Y$28,_xlfn.SINGLE('Tablas auxiliares'!$C$4)+1,FALSE)</f>
        <v>0</v>
      </c>
      <c r="TI12" cm="1">
        <f t="array" ref="TI12">VLOOKUP(RT12,'Tablas auxiliares'!$O$2:$Y$28,_xlfn.SINGLE('Tablas auxiliares'!$C$4)+1,FALSE)</f>
        <v>0</v>
      </c>
      <c r="TJ12" cm="1">
        <f t="array" ref="TJ12">VLOOKUP(RU12,'Tablas auxiliares'!$O$2:$Y$28,_xlfn.SINGLE('Tablas auxiliares'!$C$4)+1,FALSE)</f>
        <v>0</v>
      </c>
      <c r="TK12" cm="1">
        <f t="array" ref="TK12">VLOOKUP(RV12,'Tablas auxiliares'!$O$2:$Y$28,_xlfn.SINGLE('Tablas auxiliares'!$C$4)+1,FALSE)</f>
        <v>0</v>
      </c>
      <c r="TL12" cm="1">
        <f t="array" ref="TL12">VLOOKUP(RW12,'Tablas auxiliares'!$O$2:$Y$28,_xlfn.SINGLE('Tablas auxiliares'!$C$4)+1,FALSE)</f>
        <v>1</v>
      </c>
      <c r="TM12" cm="1">
        <f t="array" ref="TM12">VLOOKUP(RX12,'Tablas auxiliares'!$O$2:$Y$28,_xlfn.SINGLE('Tablas auxiliares'!$C$4)+1,FALSE)</f>
        <v>0</v>
      </c>
      <c r="TN12" cm="1">
        <f t="array" ref="TN12">VLOOKUP(RY12,'Tablas auxiliares'!$O$2:$Y$28,_xlfn.SINGLE('Tablas auxiliares'!$C$4)+1,FALSE)</f>
        <v>0</v>
      </c>
      <c r="TO12" cm="1">
        <f t="array" ref="TO12">VLOOKUP(RZ12,'Tablas auxiliares'!$O$2:$Y$28,_xlfn.SINGLE('Tablas auxiliares'!$C$4)+1,FALSE)</f>
        <v>0</v>
      </c>
      <c r="TP12">
        <f>IF('Tablas auxiliares'!$C$5=1,SUM(SA12:TO12),SUMIF($IN$29:$KB$29,"=325",SA12:TO12))</f>
        <v>7</v>
      </c>
      <c r="TQ12">
        <v>0</v>
      </c>
      <c r="TR12">
        <v>0</v>
      </c>
      <c r="TS12">
        <v>0</v>
      </c>
      <c r="TT12">
        <v>0</v>
      </c>
      <c r="TU12">
        <v>0</v>
      </c>
      <c r="TV12">
        <v>0</v>
      </c>
      <c r="TW12">
        <v>0</v>
      </c>
      <c r="TX12">
        <v>0</v>
      </c>
      <c r="TY12">
        <v>0</v>
      </c>
      <c r="TZ12">
        <v>0</v>
      </c>
      <c r="UA12">
        <v>0</v>
      </c>
      <c r="UB12">
        <v>0</v>
      </c>
      <c r="UC12">
        <v>0</v>
      </c>
      <c r="UE12">
        <v>0</v>
      </c>
      <c r="UF12">
        <v>0</v>
      </c>
      <c r="UG12">
        <v>0</v>
      </c>
      <c r="UH12">
        <v>0</v>
      </c>
      <c r="UI12">
        <v>0</v>
      </c>
      <c r="UJ12">
        <v>0</v>
      </c>
      <c r="UK12">
        <v>0</v>
      </c>
      <c r="UL12">
        <v>0</v>
      </c>
      <c r="UM12">
        <v>0</v>
      </c>
      <c r="UN12">
        <v>0</v>
      </c>
      <c r="UO12">
        <v>0</v>
      </c>
      <c r="UP12">
        <v>0</v>
      </c>
      <c r="UQ12">
        <v>0</v>
      </c>
      <c r="UR12">
        <v>0</v>
      </c>
      <c r="US12">
        <v>0</v>
      </c>
      <c r="UT12">
        <v>0</v>
      </c>
      <c r="UU12">
        <v>0</v>
      </c>
      <c r="UV12">
        <v>0</v>
      </c>
      <c r="UW12">
        <v>0</v>
      </c>
      <c r="UX12">
        <v>0</v>
      </c>
      <c r="UY12">
        <v>0</v>
      </c>
      <c r="UZ12">
        <v>0</v>
      </c>
      <c r="VA12">
        <v>1</v>
      </c>
      <c r="VB12">
        <v>3</v>
      </c>
      <c r="VC12">
        <v>0</v>
      </c>
      <c r="VD12">
        <v>0</v>
      </c>
      <c r="VE12">
        <v>0</v>
      </c>
      <c r="VF12">
        <v>0</v>
      </c>
      <c r="VG12">
        <v>0</v>
      </c>
      <c r="VH12">
        <v>0</v>
      </c>
      <c r="VI12">
        <v>0</v>
      </c>
      <c r="VJ12">
        <v>0</v>
      </c>
      <c r="VK12">
        <v>2</v>
      </c>
      <c r="VL12">
        <v>6</v>
      </c>
      <c r="VM12">
        <v>0</v>
      </c>
      <c r="VN12">
        <v>0</v>
      </c>
      <c r="VO12">
        <v>4</v>
      </c>
      <c r="VP12">
        <v>0</v>
      </c>
      <c r="VQ12">
        <v>1</v>
      </c>
      <c r="VR12">
        <v>0</v>
      </c>
      <c r="VT12">
        <v>0</v>
      </c>
      <c r="VU12">
        <v>0</v>
      </c>
      <c r="VV12">
        <v>7</v>
      </c>
      <c r="VW12">
        <v>0</v>
      </c>
      <c r="VX12">
        <v>4</v>
      </c>
      <c r="VY12">
        <v>0</v>
      </c>
      <c r="VZ12">
        <v>0</v>
      </c>
      <c r="WA12">
        <v>0</v>
      </c>
      <c r="WB12">
        <v>5</v>
      </c>
      <c r="WC12">
        <v>0</v>
      </c>
      <c r="WD12">
        <v>0</v>
      </c>
      <c r="WE12">
        <v>0</v>
      </c>
      <c r="WF12">
        <v>0</v>
      </c>
      <c r="WG12">
        <v>0</v>
      </c>
      <c r="WH12">
        <v>0</v>
      </c>
      <c r="WI12">
        <v>0</v>
      </c>
      <c r="WJ12">
        <v>0</v>
      </c>
      <c r="WK12">
        <v>3</v>
      </c>
      <c r="WL12">
        <v>0</v>
      </c>
      <c r="WM12">
        <v>12</v>
      </c>
      <c r="WN12">
        <v>2</v>
      </c>
      <c r="WO12">
        <v>0</v>
      </c>
      <c r="WP12">
        <v>0</v>
      </c>
      <c r="WQ12">
        <v>0</v>
      </c>
      <c r="WR12">
        <v>2</v>
      </c>
      <c r="WS12">
        <v>0</v>
      </c>
      <c r="WT12">
        <v>5</v>
      </c>
      <c r="WU12">
        <f t="shared" si="8"/>
        <v>0</v>
      </c>
      <c r="WV12">
        <f t="shared" si="96"/>
        <v>0</v>
      </c>
      <c r="WW12">
        <f t="shared" si="97"/>
        <v>0</v>
      </c>
      <c r="WX12">
        <f t="shared" si="98"/>
        <v>0</v>
      </c>
      <c r="WY12">
        <f t="shared" si="99"/>
        <v>0</v>
      </c>
      <c r="WZ12">
        <f t="shared" si="100"/>
        <v>2.0019999999999998</v>
      </c>
      <c r="XA12">
        <f t="shared" si="101"/>
        <v>6.0060000000000002</v>
      </c>
      <c r="XB12">
        <f t="shared" si="102"/>
        <v>0</v>
      </c>
      <c r="XC12">
        <f t="shared" si="103"/>
        <v>0</v>
      </c>
      <c r="XD12">
        <f t="shared" si="104"/>
        <v>4.0039999999999996</v>
      </c>
      <c r="XE12">
        <f t="shared" si="105"/>
        <v>0</v>
      </c>
      <c r="XF12">
        <f t="shared" si="106"/>
        <v>1.0009999999999999</v>
      </c>
      <c r="XG12">
        <f t="shared" si="107"/>
        <v>0</v>
      </c>
      <c r="XH12">
        <f t="shared" si="108"/>
        <v>0</v>
      </c>
      <c r="XI12">
        <f t="shared" si="109"/>
        <v>0</v>
      </c>
      <c r="XJ12">
        <f t="shared" si="110"/>
        <v>0</v>
      </c>
      <c r="XK12">
        <f t="shared" si="54"/>
        <v>7.0069999999999997</v>
      </c>
      <c r="XL12">
        <f t="shared" si="55"/>
        <v>0</v>
      </c>
      <c r="XM12">
        <f t="shared" si="56"/>
        <v>4.0039999999999996</v>
      </c>
      <c r="XN12">
        <f t="shared" si="57"/>
        <v>0</v>
      </c>
      <c r="XO12">
        <f t="shared" si="58"/>
        <v>0</v>
      </c>
      <c r="XP12">
        <f t="shared" si="59"/>
        <v>0</v>
      </c>
      <c r="XQ12">
        <f t="shared" si="60"/>
        <v>5.0049999999999999</v>
      </c>
      <c r="XR12">
        <f t="shared" si="61"/>
        <v>0</v>
      </c>
      <c r="XS12">
        <f t="shared" si="62"/>
        <v>0</v>
      </c>
      <c r="XT12">
        <f t="shared" si="63"/>
        <v>0</v>
      </c>
      <c r="XU12">
        <f t="shared" si="64"/>
        <v>0</v>
      </c>
      <c r="XV12">
        <f t="shared" si="65"/>
        <v>0</v>
      </c>
      <c r="XW12">
        <f t="shared" si="66"/>
        <v>0</v>
      </c>
      <c r="XX12">
        <f t="shared" si="67"/>
        <v>0</v>
      </c>
      <c r="XY12">
        <f t="shared" si="68"/>
        <v>0</v>
      </c>
      <c r="XZ12">
        <f t="shared" si="69"/>
        <v>3.0030000000000001</v>
      </c>
      <c r="YA12">
        <f t="shared" si="70"/>
        <v>0</v>
      </c>
      <c r="YB12">
        <f t="shared" si="71"/>
        <v>12.012</v>
      </c>
      <c r="YC12">
        <f t="shared" si="72"/>
        <v>2.0019999999999998</v>
      </c>
      <c r="YD12">
        <f t="shared" si="73"/>
        <v>0</v>
      </c>
      <c r="YE12">
        <f t="shared" si="74"/>
        <v>1</v>
      </c>
      <c r="YF12">
        <f t="shared" si="75"/>
        <v>3</v>
      </c>
      <c r="YG12">
        <f t="shared" si="76"/>
        <v>2.0019999999999998</v>
      </c>
      <c r="YH12">
        <f t="shared" si="77"/>
        <v>0</v>
      </c>
      <c r="YI12">
        <f t="shared" si="78"/>
        <v>5.0049999999999999</v>
      </c>
      <c r="YJ12">
        <f>RANK(WU12,WU3:WU28,0)</f>
        <v>14</v>
      </c>
      <c r="YK12">
        <f t="shared" ref="YK12:ZX12" si="118">RANK(WV12,WV3:WV28,0)</f>
        <v>14</v>
      </c>
      <c r="YL12">
        <f t="shared" si="118"/>
        <v>15</v>
      </c>
      <c r="YM12">
        <f t="shared" si="118"/>
        <v>14</v>
      </c>
      <c r="YN12">
        <f t="shared" si="118"/>
        <v>15</v>
      </c>
      <c r="YO12">
        <f t="shared" si="118"/>
        <v>12</v>
      </c>
      <c r="YP12">
        <f t="shared" si="118"/>
        <v>9</v>
      </c>
      <c r="YQ12">
        <f t="shared" si="118"/>
        <v>16</v>
      </c>
      <c r="YR12">
        <f t="shared" si="118"/>
        <v>17</v>
      </c>
      <c r="YS12">
        <f t="shared" si="118"/>
        <v>9</v>
      </c>
      <c r="YT12">
        <f t="shared" si="118"/>
        <v>16</v>
      </c>
      <c r="YU12">
        <f t="shared" si="118"/>
        <v>13</v>
      </c>
      <c r="YV12">
        <f t="shared" si="118"/>
        <v>16</v>
      </c>
      <c r="YW12">
        <f t="shared" si="118"/>
        <v>13</v>
      </c>
      <c r="YX12">
        <f t="shared" si="118"/>
        <v>15</v>
      </c>
      <c r="YY12">
        <f t="shared" si="118"/>
        <v>15</v>
      </c>
      <c r="YZ12">
        <f t="shared" si="118"/>
        <v>8</v>
      </c>
      <c r="ZA12">
        <f t="shared" si="118"/>
        <v>17</v>
      </c>
      <c r="ZB12">
        <f t="shared" si="118"/>
        <v>10</v>
      </c>
      <c r="ZC12">
        <f t="shared" si="118"/>
        <v>17</v>
      </c>
      <c r="ZD12">
        <f t="shared" si="118"/>
        <v>14</v>
      </c>
      <c r="ZE12">
        <f t="shared" si="118"/>
        <v>15</v>
      </c>
      <c r="ZF12">
        <f t="shared" si="118"/>
        <v>11</v>
      </c>
      <c r="ZG12">
        <f t="shared" si="118"/>
        <v>16</v>
      </c>
      <c r="ZH12">
        <f t="shared" si="118"/>
        <v>16</v>
      </c>
      <c r="ZI12">
        <f t="shared" si="118"/>
        <v>14</v>
      </c>
      <c r="ZJ12">
        <f t="shared" si="118"/>
        <v>15</v>
      </c>
      <c r="ZK12">
        <f t="shared" si="118"/>
        <v>15</v>
      </c>
      <c r="ZL12">
        <f t="shared" si="118"/>
        <v>16</v>
      </c>
      <c r="ZM12">
        <f t="shared" si="118"/>
        <v>15</v>
      </c>
      <c r="ZN12">
        <f t="shared" si="118"/>
        <v>15</v>
      </c>
      <c r="ZO12">
        <f t="shared" si="118"/>
        <v>12</v>
      </c>
      <c r="ZP12">
        <f t="shared" si="118"/>
        <v>15</v>
      </c>
      <c r="ZQ12">
        <f t="shared" si="118"/>
        <v>3</v>
      </c>
      <c r="ZR12">
        <f t="shared" si="118"/>
        <v>12</v>
      </c>
      <c r="ZS12">
        <f t="shared" si="118"/>
        <v>16</v>
      </c>
      <c r="ZT12">
        <f t="shared" si="118"/>
        <v>17</v>
      </c>
      <c r="ZU12">
        <f t="shared" si="118"/>
        <v>11</v>
      </c>
      <c r="ZV12">
        <f t="shared" si="118"/>
        <v>14</v>
      </c>
      <c r="ZW12">
        <f t="shared" si="118"/>
        <v>14</v>
      </c>
      <c r="ZX12">
        <f t="shared" si="118"/>
        <v>10</v>
      </c>
      <c r="ZY12">
        <f>VLOOKUP(YJ12,'Tablas auxiliares'!$O$2:$P$28,2,FALSE)</f>
        <v>0</v>
      </c>
      <c r="ZZ12">
        <f>VLOOKUP(YK12,'Tablas auxiliares'!$O$2:$P$28,2,FALSE)</f>
        <v>0</v>
      </c>
      <c r="AAA12">
        <f>VLOOKUP(YL12,'Tablas auxiliares'!$O$2:$P$28,2,FALSE)</f>
        <v>0</v>
      </c>
      <c r="AAB12">
        <f>VLOOKUP(YM12,'Tablas auxiliares'!$O$2:$P$28,2,FALSE)</f>
        <v>0</v>
      </c>
      <c r="AAC12">
        <f>VLOOKUP(YN12,'Tablas auxiliares'!$O$2:$P$28,2,FALSE)</f>
        <v>0</v>
      </c>
      <c r="AAD12">
        <f>VLOOKUP(YO12,'Tablas auxiliares'!$O$2:$P$28,2,FALSE)</f>
        <v>0</v>
      </c>
      <c r="AAE12">
        <f>VLOOKUP(YP12,'Tablas auxiliares'!$O$2:$P$28,2,FALSE)</f>
        <v>2</v>
      </c>
      <c r="AAF12">
        <f>VLOOKUP(YQ12,'Tablas auxiliares'!$O$2:$P$28,2,FALSE)</f>
        <v>0</v>
      </c>
      <c r="AAG12">
        <f>VLOOKUP(YR12,'Tablas auxiliares'!$O$2:$P$28,2,FALSE)</f>
        <v>0</v>
      </c>
      <c r="AAH12">
        <f>VLOOKUP(YS12,'Tablas auxiliares'!$O$2:$P$28,2,FALSE)</f>
        <v>2</v>
      </c>
      <c r="AAI12">
        <f>VLOOKUP(YT12,'Tablas auxiliares'!$O$2:$P$28,2,FALSE)</f>
        <v>0</v>
      </c>
      <c r="AAJ12">
        <f>VLOOKUP(YU12,'Tablas auxiliares'!$O$2:$P$28,2,FALSE)</f>
        <v>0</v>
      </c>
      <c r="AAK12">
        <f>VLOOKUP(YV12,'Tablas auxiliares'!$O$2:$P$28,2,FALSE)</f>
        <v>0</v>
      </c>
      <c r="AAL12">
        <f>VLOOKUP(YW12,'Tablas auxiliares'!$O$2:$P$28,2,FALSE)</f>
        <v>0</v>
      </c>
      <c r="AAM12">
        <f>VLOOKUP(YX12,'Tablas auxiliares'!$O$2:$P$28,2,FALSE)</f>
        <v>0</v>
      </c>
      <c r="AAN12">
        <f>VLOOKUP(YY12,'Tablas auxiliares'!$O$2:$P$28,2,FALSE)</f>
        <v>0</v>
      </c>
      <c r="AAO12">
        <f>VLOOKUP(YZ12,'Tablas auxiliares'!$O$2:$P$28,2,FALSE)</f>
        <v>3</v>
      </c>
      <c r="AAP12">
        <f>VLOOKUP(ZA12,'Tablas auxiliares'!$O$2:$P$28,2,FALSE)</f>
        <v>0</v>
      </c>
      <c r="AAQ12">
        <f>VLOOKUP(ZB12,'Tablas auxiliares'!$O$2:$P$28,2,FALSE)</f>
        <v>1</v>
      </c>
      <c r="AAR12">
        <f>VLOOKUP(ZC12,'Tablas auxiliares'!$O$2:$P$28,2,FALSE)</f>
        <v>0</v>
      </c>
      <c r="AAS12">
        <f>VLOOKUP(ZD12,'Tablas auxiliares'!$O$2:$P$28,2,FALSE)</f>
        <v>0</v>
      </c>
      <c r="AAT12">
        <f>VLOOKUP(ZE12,'Tablas auxiliares'!$O$2:$P$28,2,FALSE)</f>
        <v>0</v>
      </c>
      <c r="AAU12">
        <f>VLOOKUP(ZF12,'Tablas auxiliares'!$O$2:$P$28,2,FALSE)</f>
        <v>0</v>
      </c>
      <c r="AAV12">
        <f>VLOOKUP(ZG12,'Tablas auxiliares'!$O$2:$P$28,2,FALSE)</f>
        <v>0</v>
      </c>
      <c r="AAW12">
        <f>VLOOKUP(ZH12,'Tablas auxiliares'!$O$2:$P$28,2,FALSE)</f>
        <v>0</v>
      </c>
      <c r="AAX12">
        <f>VLOOKUP(ZI12,'Tablas auxiliares'!$O$2:$P$28,2,FALSE)</f>
        <v>0</v>
      </c>
      <c r="AAY12">
        <f>VLOOKUP(ZJ12,'Tablas auxiliares'!$O$2:$P$28,2,FALSE)</f>
        <v>0</v>
      </c>
      <c r="AAZ12">
        <f>VLOOKUP(ZK12,'Tablas auxiliares'!$O$2:$P$28,2,FALSE)</f>
        <v>0</v>
      </c>
      <c r="ABA12">
        <f>VLOOKUP(ZL12,'Tablas auxiliares'!$O$2:$P$28,2,FALSE)</f>
        <v>0</v>
      </c>
      <c r="ABB12">
        <f>VLOOKUP(ZM12,'Tablas auxiliares'!$O$2:$P$28,2,FALSE)</f>
        <v>0</v>
      </c>
      <c r="ABC12">
        <f>VLOOKUP(ZN12,'Tablas auxiliares'!$O$2:$P$28,2,FALSE)</f>
        <v>0</v>
      </c>
      <c r="ABD12">
        <f>VLOOKUP(ZO12,'Tablas auxiliares'!$O$2:$P$28,2,FALSE)</f>
        <v>0</v>
      </c>
      <c r="ABE12">
        <f>VLOOKUP(ZP12,'Tablas auxiliares'!$O$2:$P$28,2,FALSE)</f>
        <v>0</v>
      </c>
      <c r="ABF12">
        <f>VLOOKUP(ZQ12,'Tablas auxiliares'!$O$2:$P$28,2,FALSE)</f>
        <v>8</v>
      </c>
      <c r="ABG12">
        <f>VLOOKUP(ZR12,'Tablas auxiliares'!$O$2:$P$28,2,FALSE)</f>
        <v>0</v>
      </c>
      <c r="ABH12">
        <f>VLOOKUP(ZS12,'Tablas auxiliares'!$O$2:$P$28,2,FALSE)</f>
        <v>0</v>
      </c>
      <c r="ABI12">
        <f>VLOOKUP(ZT12,'Tablas auxiliares'!$O$2:$P$28,2,FALSE)</f>
        <v>0</v>
      </c>
      <c r="ABJ12">
        <f>VLOOKUP(ZU12,'Tablas auxiliares'!$O$2:$P$28,2,FALSE)</f>
        <v>0</v>
      </c>
      <c r="ABK12">
        <f>VLOOKUP(ZV12,'Tablas auxiliares'!$O$2:$P$28,2,FALSE)</f>
        <v>0</v>
      </c>
      <c r="ABL12">
        <f>VLOOKUP(ZW12,'Tablas auxiliares'!$O$2:$P$28,2,FALSE)</f>
        <v>0</v>
      </c>
      <c r="ABM12">
        <f>VLOOKUP(ZX12,'Tablas auxiliares'!$O$2:$P$28,2,FALSE)</f>
        <v>1</v>
      </c>
      <c r="ABN12">
        <f>IF('Tablas auxiliares'!$C$5=1,SUM(ZY12:ABM12),SUMIF($IN$29:$KB$29,"=325",ZY12:ABM12))</f>
        <v>17</v>
      </c>
      <c r="ABP12">
        <f t="shared" si="10"/>
        <v>17.0016</v>
      </c>
      <c r="ABQ12">
        <f t="shared" si="11"/>
        <v>7.0015999999999998</v>
      </c>
      <c r="ABR12">
        <f t="shared" si="5"/>
        <v>54.001600000000003</v>
      </c>
      <c r="ABS12">
        <f>IF('Tablas auxiliares'!$C$3=1,'2019 FINAL'!ABP12,IF('Tablas auxiliares'!$C$3=2,'2019 FINAL'!ABQ12,'2019 FINAL'!ABR12))</f>
        <v>54.001600000000003</v>
      </c>
      <c r="ABT12" t="s">
        <v>29</v>
      </c>
      <c r="ABV12">
        <v>10</v>
      </c>
      <c r="ABW12">
        <f t="shared" si="12"/>
        <v>232.00120000000001</v>
      </c>
      <c r="ABX12" t="str">
        <f t="shared" si="13"/>
        <v>Islandia</v>
      </c>
    </row>
    <row r="13" spans="1:752" x14ac:dyDescent="0.25">
      <c r="A13" t="s">
        <v>12</v>
      </c>
      <c r="B13">
        <v>20</v>
      </c>
      <c r="C13">
        <v>22</v>
      </c>
      <c r="D13">
        <v>15</v>
      </c>
      <c r="E13">
        <v>24</v>
      </c>
      <c r="F13">
        <v>15</v>
      </c>
      <c r="G13">
        <v>17</v>
      </c>
      <c r="H13">
        <v>12</v>
      </c>
      <c r="J13">
        <v>12</v>
      </c>
      <c r="K13">
        <v>17</v>
      </c>
      <c r="L13">
        <v>3</v>
      </c>
      <c r="M13">
        <v>2</v>
      </c>
      <c r="N13">
        <v>16</v>
      </c>
      <c r="O13">
        <v>18</v>
      </c>
      <c r="Q13">
        <v>20</v>
      </c>
      <c r="R13">
        <v>12</v>
      </c>
      <c r="S13">
        <v>19</v>
      </c>
      <c r="T13">
        <v>21</v>
      </c>
      <c r="U13">
        <v>13</v>
      </c>
      <c r="V13">
        <v>19</v>
      </c>
      <c r="W13">
        <v>4</v>
      </c>
      <c r="X13">
        <v>8</v>
      </c>
      <c r="Y13">
        <v>6</v>
      </c>
      <c r="Z13">
        <v>4</v>
      </c>
      <c r="AA13">
        <v>10</v>
      </c>
      <c r="AB13">
        <v>19</v>
      </c>
      <c r="AC13">
        <v>22</v>
      </c>
      <c r="AD13">
        <v>20</v>
      </c>
      <c r="AE13">
        <v>23</v>
      </c>
      <c r="AF13">
        <v>21</v>
      </c>
      <c r="AG13">
        <v>23</v>
      </c>
      <c r="AH13">
        <v>13</v>
      </c>
      <c r="AI13">
        <v>11</v>
      </c>
      <c r="AJ13">
        <v>9</v>
      </c>
      <c r="AK13">
        <v>15</v>
      </c>
      <c r="AL13">
        <v>23</v>
      </c>
      <c r="AM13">
        <v>25</v>
      </c>
      <c r="AN13">
        <v>6</v>
      </c>
      <c r="AO13">
        <v>13</v>
      </c>
      <c r="AP13">
        <v>20</v>
      </c>
      <c r="AQ13">
        <v>21</v>
      </c>
      <c r="AR13">
        <v>21</v>
      </c>
      <c r="AS13">
        <v>20</v>
      </c>
      <c r="AT13">
        <v>25</v>
      </c>
      <c r="AU13">
        <v>21</v>
      </c>
      <c r="AV13">
        <v>24</v>
      </c>
      <c r="AW13">
        <v>14</v>
      </c>
      <c r="AY13">
        <v>20</v>
      </c>
      <c r="AZ13">
        <v>18</v>
      </c>
      <c r="BA13">
        <v>19</v>
      </c>
      <c r="BB13">
        <v>8</v>
      </c>
      <c r="BC13">
        <v>20</v>
      </c>
      <c r="BD13">
        <v>8</v>
      </c>
      <c r="BF13">
        <v>5</v>
      </c>
      <c r="BG13">
        <v>17</v>
      </c>
      <c r="BH13">
        <v>13</v>
      </c>
      <c r="BI13">
        <v>24</v>
      </c>
      <c r="BJ13">
        <v>16</v>
      </c>
      <c r="BK13">
        <v>13</v>
      </c>
      <c r="BL13">
        <v>15</v>
      </c>
      <c r="BM13">
        <v>1</v>
      </c>
      <c r="BN13">
        <v>5</v>
      </c>
      <c r="BO13">
        <v>4</v>
      </c>
      <c r="BP13">
        <v>14</v>
      </c>
      <c r="BQ13">
        <v>12</v>
      </c>
      <c r="BR13">
        <v>22</v>
      </c>
      <c r="BS13">
        <v>8</v>
      </c>
      <c r="BT13">
        <v>23</v>
      </c>
      <c r="BU13">
        <v>8</v>
      </c>
      <c r="BV13">
        <v>14</v>
      </c>
      <c r="BW13">
        <v>11</v>
      </c>
      <c r="BX13">
        <v>11</v>
      </c>
      <c r="BY13">
        <v>11</v>
      </c>
      <c r="BZ13">
        <v>20</v>
      </c>
      <c r="CA13">
        <v>20</v>
      </c>
      <c r="CB13">
        <v>23</v>
      </c>
      <c r="CC13">
        <v>14</v>
      </c>
      <c r="CD13">
        <v>16</v>
      </c>
      <c r="CE13">
        <v>15</v>
      </c>
      <c r="CF13">
        <v>18</v>
      </c>
      <c r="CG13">
        <v>22</v>
      </c>
      <c r="CH13">
        <v>20</v>
      </c>
      <c r="CI13">
        <v>23</v>
      </c>
      <c r="CJ13">
        <v>22</v>
      </c>
      <c r="CK13">
        <v>18</v>
      </c>
      <c r="CL13">
        <v>14</v>
      </c>
      <c r="CN13">
        <v>4</v>
      </c>
      <c r="CO13">
        <v>24</v>
      </c>
      <c r="CP13">
        <v>12</v>
      </c>
      <c r="CQ13">
        <v>10</v>
      </c>
      <c r="CR13">
        <v>12</v>
      </c>
      <c r="CS13">
        <v>24</v>
      </c>
      <c r="CU13">
        <v>17</v>
      </c>
      <c r="CV13">
        <v>19</v>
      </c>
      <c r="CW13">
        <v>11</v>
      </c>
      <c r="CX13">
        <v>16</v>
      </c>
      <c r="CY13">
        <v>6</v>
      </c>
      <c r="CZ13">
        <v>22</v>
      </c>
      <c r="DA13">
        <v>17</v>
      </c>
      <c r="DB13">
        <v>4</v>
      </c>
      <c r="DC13">
        <v>9</v>
      </c>
      <c r="DD13">
        <v>9</v>
      </c>
      <c r="DE13">
        <v>17</v>
      </c>
      <c r="DF13">
        <v>13</v>
      </c>
      <c r="DG13">
        <v>23</v>
      </c>
      <c r="DH13">
        <v>19</v>
      </c>
      <c r="DI13">
        <v>9</v>
      </c>
      <c r="DJ13">
        <v>20</v>
      </c>
      <c r="DK13">
        <v>18</v>
      </c>
      <c r="DL13">
        <v>21</v>
      </c>
      <c r="DM13">
        <v>25</v>
      </c>
      <c r="DN13">
        <v>21</v>
      </c>
      <c r="DO13">
        <v>14</v>
      </c>
      <c r="DP13">
        <v>16</v>
      </c>
      <c r="DQ13">
        <v>23</v>
      </c>
      <c r="DR13">
        <v>12</v>
      </c>
      <c r="DS13">
        <v>13</v>
      </c>
      <c r="DT13">
        <v>11</v>
      </c>
      <c r="DU13">
        <v>16</v>
      </c>
      <c r="DV13">
        <v>14</v>
      </c>
      <c r="DW13">
        <v>19</v>
      </c>
      <c r="DX13">
        <v>25</v>
      </c>
      <c r="DY13">
        <v>23</v>
      </c>
      <c r="DZ13">
        <v>20</v>
      </c>
      <c r="EA13">
        <v>10</v>
      </c>
      <c r="EC13">
        <v>7</v>
      </c>
      <c r="ED13">
        <v>23</v>
      </c>
      <c r="EE13">
        <v>18</v>
      </c>
      <c r="EF13">
        <v>8</v>
      </c>
      <c r="EG13">
        <v>19</v>
      </c>
      <c r="EH13">
        <v>18</v>
      </c>
      <c r="EJ13">
        <v>13</v>
      </c>
      <c r="EK13">
        <v>12</v>
      </c>
      <c r="EL13">
        <v>12</v>
      </c>
      <c r="EM13">
        <v>12</v>
      </c>
      <c r="EN13">
        <v>11</v>
      </c>
      <c r="EO13">
        <v>7</v>
      </c>
      <c r="EP13">
        <v>12</v>
      </c>
      <c r="EQ13">
        <v>21</v>
      </c>
      <c r="ER13">
        <v>4</v>
      </c>
      <c r="ES13">
        <v>8</v>
      </c>
      <c r="ET13">
        <v>16</v>
      </c>
      <c r="EU13">
        <v>17</v>
      </c>
      <c r="EV13">
        <v>24</v>
      </c>
      <c r="EW13">
        <v>18</v>
      </c>
      <c r="EX13">
        <v>11</v>
      </c>
      <c r="EY13">
        <v>11</v>
      </c>
      <c r="EZ13">
        <v>19</v>
      </c>
      <c r="FA13">
        <v>21</v>
      </c>
      <c r="FB13">
        <v>21</v>
      </c>
      <c r="FC13">
        <v>16</v>
      </c>
      <c r="FD13">
        <v>14</v>
      </c>
      <c r="FE13">
        <v>16</v>
      </c>
      <c r="FF13">
        <v>21</v>
      </c>
      <c r="FG13">
        <v>2</v>
      </c>
      <c r="FH13">
        <v>9</v>
      </c>
      <c r="FI13">
        <v>17</v>
      </c>
      <c r="FJ13">
        <v>22</v>
      </c>
      <c r="FK13">
        <v>24</v>
      </c>
      <c r="FL13">
        <v>22</v>
      </c>
      <c r="FM13">
        <v>23</v>
      </c>
      <c r="FN13">
        <v>19</v>
      </c>
      <c r="FO13">
        <v>23</v>
      </c>
      <c r="FP13">
        <v>14</v>
      </c>
      <c r="FR13">
        <v>13</v>
      </c>
      <c r="FS13">
        <v>19</v>
      </c>
      <c r="FT13">
        <v>18</v>
      </c>
      <c r="FU13">
        <v>11</v>
      </c>
      <c r="FV13">
        <v>20</v>
      </c>
      <c r="FW13">
        <v>11</v>
      </c>
      <c r="FY13">
        <v>9</v>
      </c>
      <c r="FZ13">
        <v>18</v>
      </c>
      <c r="GA13">
        <v>5</v>
      </c>
      <c r="GB13">
        <v>13</v>
      </c>
      <c r="GC13">
        <v>23</v>
      </c>
      <c r="GD13">
        <v>17</v>
      </c>
      <c r="GE13">
        <v>15</v>
      </c>
      <c r="GF13">
        <v>2</v>
      </c>
      <c r="GG13">
        <v>11</v>
      </c>
      <c r="GH13">
        <v>7</v>
      </c>
      <c r="GI13">
        <v>7</v>
      </c>
      <c r="GJ13">
        <v>13</v>
      </c>
      <c r="GK13">
        <v>25</v>
      </c>
      <c r="GL13">
        <v>23</v>
      </c>
      <c r="GM13">
        <v>15</v>
      </c>
      <c r="GN13">
        <v>11</v>
      </c>
      <c r="GO13">
        <v>17</v>
      </c>
      <c r="GP13">
        <v>14</v>
      </c>
      <c r="GQ13">
        <v>15</v>
      </c>
      <c r="GR13">
        <v>7</v>
      </c>
      <c r="GS13">
        <v>18</v>
      </c>
      <c r="GT13">
        <v>15</v>
      </c>
      <c r="GU13">
        <v>8</v>
      </c>
      <c r="GV13">
        <v>4</v>
      </c>
      <c r="GW13">
        <v>4</v>
      </c>
      <c r="GX13">
        <v>17</v>
      </c>
      <c r="GY13">
        <f>IF('Tablas auxiliares'!$C$7=1,AVERAGE('2019 FINAL'!B13,'2019 FINAL'!AQ13,'2019 FINAL'!CF13,'2019 FINAL'!DU13,'2019 FINAL'!FJ13)+B13/10000,(-1)*(SUM(VLOOKUP(B13,'Tablas auxiliares'!$BG$1:$BH$28,2,FALSE),VLOOKUP(AQ13,'Tablas auxiliares'!$BG$1:$BH$28,2,FALSE),VLOOKUP(CF13,'Tablas auxiliares'!$BG$1:$BH$28,2,FALSE),VLOOKUP(DU13,'Tablas auxiliares'!$BG$1:$BH$28,2,FALSE),VLOOKUP(FJ13,'Tablas auxiliares'!$BG$1:$BH$28,2,FALSE))-B13/100000000))</f>
        <v>-1.9838896300668696</v>
      </c>
      <c r="GZ13">
        <f>IF('Tablas auxiliares'!$C$7=1,AVERAGE('2019 FINAL'!C13,'2019 FINAL'!AR13,'2019 FINAL'!CG13,'2019 FINAL'!DV13,'2019 FINAL'!FK13)+C13/10000,(-1)*(SUM(VLOOKUP(C13,'Tablas auxiliares'!$BG$1:$BH$28,2,FALSE),VLOOKUP(AR13,'Tablas auxiliares'!$BG$1:$BH$28,2,FALSE),VLOOKUP(CG13,'Tablas auxiliares'!$BG$1:$BH$28,2,FALSE),VLOOKUP(DV13,'Tablas auxiliares'!$BG$1:$BH$28,2,FALSE),VLOOKUP(FK13,'Tablas auxiliares'!$BG$1:$BH$28,2,FALSE))-C13/100000000))</f>
        <v>-1.8792753759844889</v>
      </c>
      <c r="HA13">
        <f>IF('Tablas auxiliares'!$C$7=1,AVERAGE('2019 FINAL'!D13,'2019 FINAL'!AS13,'2019 FINAL'!CH13,'2019 FINAL'!DW13,'2019 FINAL'!FL13)+D13/10000,(-1)*(SUM(VLOOKUP(D13,'Tablas auxiliares'!$BG$1:$BH$28,2,FALSE),VLOOKUP(AS13,'Tablas auxiliares'!$BG$1:$BH$28,2,FALSE),VLOOKUP(CH13,'Tablas auxiliares'!$BG$1:$BH$28,2,FALSE),VLOOKUP(DW13,'Tablas auxiliares'!$BG$1:$BH$28,2,FALSE),VLOOKUP(FL13,'Tablas auxiliares'!$BG$1:$BH$28,2,FALSE))-D13/100000000))</f>
        <v>-2.103168624434343</v>
      </c>
      <c r="HB13">
        <f>IF('Tablas auxiliares'!$C$7=1,AVERAGE('2019 FINAL'!E13,'2019 FINAL'!AT13,'2019 FINAL'!CI13,'2019 FINAL'!DX13,'2019 FINAL'!FM13)+E13/10000,(-1)*(SUM(VLOOKUP(E13,'Tablas auxiliares'!$BG$1:$BH$28,2,FALSE),VLOOKUP(AT13,'Tablas auxiliares'!$BG$1:$BH$28,2,FALSE),VLOOKUP(CI13,'Tablas auxiliares'!$BG$1:$BH$28,2,FALSE),VLOOKUP(DX13,'Tablas auxiliares'!$BG$1:$BH$28,2,FALSE),VLOOKUP(FM13,'Tablas auxiliares'!$BG$1:$BH$28,2,FALSE))-E13/100000000))</f>
        <v>-0.77006824305971922</v>
      </c>
      <c r="HC13">
        <f>IF('Tablas auxiliares'!$C$7=1,AVERAGE('2019 FINAL'!F13,'2019 FINAL'!AU13,'2019 FINAL'!CJ13,'2019 FINAL'!DY13,'2019 FINAL'!FN13)+F13/10000,(-1)*(SUM(VLOOKUP(F13,'Tablas auxiliares'!$BG$1:$BH$28,2,FALSE),VLOOKUP(AU13,'Tablas auxiliares'!$BG$1:$BH$28,2,FALSE),VLOOKUP(CJ13,'Tablas auxiliares'!$BG$1:$BH$28,2,FALSE),VLOOKUP(DY13,'Tablas auxiliares'!$BG$1:$BH$28,2,FALSE),VLOOKUP(FN13,'Tablas auxiliares'!$BG$1:$BH$28,2,FALSE))-F13/100000000))</f>
        <v>-1.9059556527166266</v>
      </c>
      <c r="HD13">
        <f>IF('Tablas auxiliares'!$C$7=1,AVERAGE('2019 FINAL'!G13,'2019 FINAL'!AV13,'2019 FINAL'!CK13,'2019 FINAL'!DZ13,'2019 FINAL'!FO13)+G13/10000,(-1)*(SUM(VLOOKUP(G13,'Tablas auxiliares'!$BG$1:$BH$28,2,FALSE),VLOOKUP(AV13,'Tablas auxiliares'!$BG$1:$BH$28,2,FALSE),VLOOKUP(CK13,'Tablas auxiliares'!$BG$1:$BH$28,2,FALSE),VLOOKUP(DZ13,'Tablas auxiliares'!$BG$1:$BH$28,2,FALSE),VLOOKUP(FO13,'Tablas auxiliares'!$BG$1:$BH$28,2,FALSE))-G13/100000000))</f>
        <v>-1.70872762940414</v>
      </c>
      <c r="HE13">
        <f>IF('Tablas auxiliares'!$C$7=1,AVERAGE('2019 FINAL'!H13,'2019 FINAL'!AW13,'2019 FINAL'!CL13,'2019 FINAL'!EA13,'2019 FINAL'!FP13)+H13/10000,(-1)*(SUM(VLOOKUP(H13,'Tablas auxiliares'!$BG$1:$BH$28,2,FALSE),VLOOKUP(AW13,'Tablas auxiliares'!$BG$1:$BH$28,2,FALSE),VLOOKUP(CL13,'Tablas auxiliares'!$BG$1:$BH$28,2,FALSE),VLOOKUP(EA13,'Tablas auxiliares'!$BG$1:$BH$28,2,FALSE),VLOOKUP(FP13,'Tablas auxiliares'!$BG$1:$BH$28,2,FALSE))-H13/100000000))</f>
        <v>-6.6996899452712517</v>
      </c>
      <c r="HF13" t="e">
        <f>IF('Tablas auxiliares'!$C$7=1,AVERAGE('2019 FINAL'!I13,'2019 FINAL'!AX13,'2019 FINAL'!CM13,'2019 FINAL'!EB13,'2019 FINAL'!FQ13)+I13/10000,(-1)*(SUM(VLOOKUP(I13,'Tablas auxiliares'!$BG$1:$BH$28,2,FALSE),VLOOKUP(AX13,'Tablas auxiliares'!$BG$1:$BH$28,2,FALSE),VLOOKUP(CM13,'Tablas auxiliares'!$BG$1:$BH$28,2,FALSE),VLOOKUP(EB13,'Tablas auxiliares'!$BG$1:$BH$28,2,FALSE),VLOOKUP(FQ13,'Tablas auxiliares'!$BG$1:$BH$28,2,FALSE))-I13/100000000))</f>
        <v>#N/A</v>
      </c>
      <c r="HG13">
        <f>IF('Tablas auxiliares'!$C$7=1,AVERAGE('2019 FINAL'!J13,'2019 FINAL'!AY13,'2019 FINAL'!CN13,'2019 FINAL'!EC13,'2019 FINAL'!FR13)+J13/10000,(-1)*(SUM(VLOOKUP(J13,'Tablas auxiliares'!$BG$1:$BH$28,2,FALSE),VLOOKUP(AY13,'Tablas auxiliares'!$BG$1:$BH$28,2,FALSE),VLOOKUP(CN13,'Tablas auxiliares'!$BG$1:$BH$28,2,FALSE),VLOOKUP(EC13,'Tablas auxiliares'!$BG$1:$BH$28,2,FALSE),VLOOKUP(FR13,'Tablas auxiliares'!$BG$1:$BH$28,2,FALSE))-J13/100000000))</f>
        <v>-13.660411678982204</v>
      </c>
      <c r="HH13">
        <f>IF('Tablas auxiliares'!$C$7=1,AVERAGE('2019 FINAL'!K13,'2019 FINAL'!AZ13,'2019 FINAL'!CO13,'2019 FINAL'!ED13,'2019 FINAL'!FS13)+K13/10000,(-1)*(SUM(VLOOKUP(K13,'Tablas auxiliares'!$BG$1:$BH$28,2,FALSE),VLOOKUP(AZ13,'Tablas auxiliares'!$BG$1:$BH$28,2,FALSE),VLOOKUP(CO13,'Tablas auxiliares'!$BG$1:$BH$28,2,FALSE),VLOOKUP(ED13,'Tablas auxiliares'!$BG$1:$BH$28,2,FALSE),VLOOKUP(FS13,'Tablas auxiliares'!$BG$1:$BH$28,2,FALSE))-K13/100000000))</f>
        <v>-1.7766546862761727</v>
      </c>
      <c r="HI13">
        <f>IF('Tablas auxiliares'!$C$7=1,AVERAGE('2019 FINAL'!L13,'2019 FINAL'!BA13,'2019 FINAL'!CP13,'2019 FINAL'!EE13,'2019 FINAL'!FT13)+L13/10000,(-1)*(SUM(VLOOKUP(L13,'Tablas auxiliares'!$BG$1:$BH$28,2,FALSE),VLOOKUP(BA13,'Tablas auxiliares'!$BG$1:$BH$28,2,FALSE),VLOOKUP(CP13,'Tablas auxiliares'!$BG$1:$BH$28,2,FALSE),VLOOKUP(EE13,'Tablas auxiliares'!$BG$1:$BH$28,2,FALSE),VLOOKUP(FT13,'Tablas auxiliares'!$BG$1:$BH$28,2,FALSE))-L13/100000000))</f>
        <v>-11.032511700547534</v>
      </c>
      <c r="HJ13">
        <f>IF('Tablas auxiliares'!$C$7=1,AVERAGE('2019 FINAL'!M13,'2019 FINAL'!BB13,'2019 FINAL'!CQ13,'2019 FINAL'!EF13,'2019 FINAL'!FU13)+M13/10000,(-1)*(SUM(VLOOKUP(M13,'Tablas auxiliares'!$BG$1:$BH$28,2,FALSE),VLOOKUP(BB13,'Tablas auxiliares'!$BG$1:$BH$28,2,FALSE),VLOOKUP(CQ13,'Tablas auxiliares'!$BG$1:$BH$28,2,FALSE),VLOOKUP(EF13,'Tablas auxiliares'!$BG$1:$BH$28,2,FALSE),VLOOKUP(FU13,'Tablas auxiliares'!$BG$1:$BH$28,2,FALSE))-M13/100000000))</f>
        <v>-20.236176800593206</v>
      </c>
      <c r="HK13">
        <f>IF('Tablas auxiliares'!$C$7=1,AVERAGE('2019 FINAL'!N13,'2019 FINAL'!BC13,'2019 FINAL'!CR13,'2019 FINAL'!EG13,'2019 FINAL'!FV13)+N13/10000,(-1)*(SUM(VLOOKUP(N13,'Tablas auxiliares'!$BG$1:$BH$28,2,FALSE),VLOOKUP(BC13,'Tablas auxiliares'!$BG$1:$BH$28,2,FALSE),VLOOKUP(CR13,'Tablas auxiliares'!$BG$1:$BH$28,2,FALSE),VLOOKUP(EG13,'Tablas auxiliares'!$BG$1:$BH$28,2,FALSE),VLOOKUP(FV13,'Tablas auxiliares'!$BG$1:$BH$28,2,FALSE))-N13/100000000))</f>
        <v>-3.2201708643681672</v>
      </c>
      <c r="HL13">
        <f>IF('Tablas auxiliares'!$C$7=1,AVERAGE('2019 FINAL'!O13,'2019 FINAL'!BD13,'2019 FINAL'!CS13,'2019 FINAL'!EH13,'2019 FINAL'!FW13)+O13/10000,(-1)*(SUM(VLOOKUP(O13,'Tablas auxiliares'!$BG$1:$BH$28,2,FALSE),VLOOKUP(BD13,'Tablas auxiliares'!$BG$1:$BH$28,2,FALSE),VLOOKUP(CS13,'Tablas auxiliares'!$BG$1:$BH$28,2,FALSE),VLOOKUP(EH13,'Tablas auxiliares'!$BG$1:$BH$28,2,FALSE),VLOOKUP(FW13,'Tablas auxiliares'!$BG$1:$BH$28,2,FALSE))-O13/100000000))</f>
        <v>-6.0697452440071418</v>
      </c>
      <c r="HN13">
        <f>IF('Tablas auxiliares'!$C$7=1,AVERAGE('2019 FINAL'!Q13,'2019 FINAL'!BF13,'2019 FINAL'!CU13,'2019 FINAL'!EJ13,'2019 FINAL'!FY13)+Q13/10000,(-1)*(SUM(VLOOKUP(Q13,'Tablas auxiliares'!$BG$1:$BH$28,2,FALSE),VLOOKUP(BF13,'Tablas auxiliares'!$BG$1:$BH$28,2,FALSE),VLOOKUP(CU13,'Tablas auxiliares'!$BG$1:$BH$28,2,FALSE),VLOOKUP(EJ13,'Tablas auxiliares'!$BG$1:$BH$28,2,FALSE),VLOOKUP(FY13,'Tablas auxiliares'!$BG$1:$BH$28,2,FALSE))-Q13/100000000))</f>
        <v>-10.362590884458522</v>
      </c>
      <c r="HO13">
        <f>IF('Tablas auxiliares'!$C$7=1,AVERAGE('2019 FINAL'!R13,'2019 FINAL'!BG13,'2019 FINAL'!CV13,'2019 FINAL'!EK13,'2019 FINAL'!FZ13)+R13/10000,(-1)*(SUM(VLOOKUP(R13,'Tablas auxiliares'!$BG$1:$BH$28,2,FALSE),VLOOKUP(BG13,'Tablas auxiliares'!$BG$1:$BH$28,2,FALSE),VLOOKUP(CV13,'Tablas auxiliares'!$BG$1:$BH$28,2,FALSE),VLOOKUP(EK13,'Tablas auxiliares'!$BG$1:$BH$28,2,FALSE),VLOOKUP(FZ13,'Tablas auxiliares'!$BG$1:$BH$28,2,FALSE))-R13/100000000))</f>
        <v>-4.4097490182783181</v>
      </c>
      <c r="HP13">
        <f>IF('Tablas auxiliares'!$C$7=1,AVERAGE('2019 FINAL'!S13,'2019 FINAL'!BH13,'2019 FINAL'!CW13,'2019 FINAL'!EL13,'2019 FINAL'!GA13)+S13/10000,(-1)*(SUM(VLOOKUP(S13,'Tablas auxiliares'!$BG$1:$BH$28,2,FALSE),VLOOKUP(BH13,'Tablas auxiliares'!$BG$1:$BH$28,2,FALSE),VLOOKUP(CW13,'Tablas auxiliares'!$BG$1:$BH$28,2,FALSE),VLOOKUP(EL13,'Tablas auxiliares'!$BG$1:$BH$28,2,FALSE),VLOOKUP(GA13,'Tablas auxiliares'!$BG$1:$BH$28,2,FALSE))-S13/100000000))</f>
        <v>-10.511025694454677</v>
      </c>
      <c r="HQ13">
        <f>IF('Tablas auxiliares'!$C$7=1,AVERAGE('2019 FINAL'!T13,'2019 FINAL'!BI13,'2019 FINAL'!CX13,'2019 FINAL'!EM13,'2019 FINAL'!GB13)+T13/10000,(-1)*(SUM(VLOOKUP(T13,'Tablas auxiliares'!$BG$1:$BH$28,2,FALSE),VLOOKUP(BI13,'Tablas auxiliares'!$BG$1:$BH$28,2,FALSE),VLOOKUP(CX13,'Tablas auxiliares'!$BG$1:$BH$28,2,FALSE),VLOOKUP(EM13,'Tablas auxiliares'!$BG$1:$BH$28,2,FALSE),VLOOKUP(GB13,'Tablas auxiliares'!$BG$1:$BH$28,2,FALSE))-T13/100000000))</f>
        <v>-3.8260518999840194</v>
      </c>
      <c r="HR13">
        <f>IF('Tablas auxiliares'!$C$7=1,AVERAGE('2019 FINAL'!U13,'2019 FINAL'!BJ13,'2019 FINAL'!CY13,'2019 FINAL'!EN13,'2019 FINAL'!GC13)+U13/10000,(-1)*(SUM(VLOOKUP(U13,'Tablas auxiliares'!$BG$1:$BH$28,2,FALSE),VLOOKUP(BJ13,'Tablas auxiliares'!$BG$1:$BH$28,2,FALSE),VLOOKUP(CY13,'Tablas auxiliares'!$BG$1:$BH$28,2,FALSE),VLOOKUP(EN13,'Tablas auxiliares'!$BG$1:$BH$28,2,FALSE),VLOOKUP(GC13,'Tablas auxiliares'!$BG$1:$BH$28,2,FALSE))-U13/100000000))</f>
        <v>-8.5408400040108532</v>
      </c>
      <c r="HS13">
        <f>IF('Tablas auxiliares'!$C$7=1,AVERAGE('2019 FINAL'!V13,'2019 FINAL'!BK13,'2019 FINAL'!CZ13,'2019 FINAL'!EO13,'2019 FINAL'!GD13)+V13/10000,(-1)*(SUM(VLOOKUP(V13,'Tablas auxiliares'!$BG$1:$BH$28,2,FALSE),VLOOKUP(BK13,'Tablas auxiliares'!$BG$1:$BH$28,2,FALSE),VLOOKUP(CZ13,'Tablas auxiliares'!$BG$1:$BH$28,2,FALSE),VLOOKUP(EO13,'Tablas auxiliares'!$BG$1:$BH$28,2,FALSE),VLOOKUP(GD13,'Tablas auxiliares'!$BG$1:$BH$28,2,FALSE))-V13/100000000))</f>
        <v>-6.2538030150185451</v>
      </c>
      <c r="HT13">
        <f>IF('Tablas auxiliares'!$C$7=1,AVERAGE('2019 FINAL'!W13,'2019 FINAL'!BL13,'2019 FINAL'!DA13,'2019 FINAL'!EP13,'2019 FINAL'!GE13)+W13/10000,(-1)*(SUM(VLOOKUP(W13,'Tablas auxiliares'!$BG$1:$BH$28,2,FALSE),VLOOKUP(BL13,'Tablas auxiliares'!$BG$1:$BH$28,2,FALSE),VLOOKUP(DA13,'Tablas auxiliares'!$BG$1:$BH$28,2,FALSE),VLOOKUP(EP13,'Tablas auxiliares'!$BG$1:$BH$28,2,FALSE),VLOOKUP(GE13,'Tablas auxiliares'!$BG$1:$BH$28,2,FALSE))-W13/100000000))</f>
        <v>-10.523326850006011</v>
      </c>
      <c r="HU13">
        <f>IF('Tablas auxiliares'!$C$7=1,AVERAGE('2019 FINAL'!X13,'2019 FINAL'!BM13,'2019 FINAL'!DB13,'2019 FINAL'!EQ13,'2019 FINAL'!GF13)+X13/10000,(-1)*(SUM(VLOOKUP(X13,'Tablas auxiliares'!$BG$1:$BH$28,2,FALSE),VLOOKUP(BM13,'Tablas auxiliares'!$BG$1:$BH$28,2,FALSE),VLOOKUP(DB13,'Tablas auxiliares'!$BG$1:$BH$28,2,FALSE),VLOOKUP(EQ13,'Tablas auxiliares'!$BG$1:$BH$28,2,FALSE),VLOOKUP(GF13,'Tablas auxiliares'!$BG$1:$BH$28,2,FALSE))-X13/100000000))</f>
        <v>-32.151991189586667</v>
      </c>
      <c r="HV13">
        <f>IF('Tablas auxiliares'!$C$7=1,AVERAGE('2019 FINAL'!Y13,'2019 FINAL'!BN13,'2019 FINAL'!DC13,'2019 FINAL'!ER13,'2019 FINAL'!GG13)+Y13/10000,(-1)*(SUM(VLOOKUP(Y13,'Tablas auxiliares'!$BG$1:$BH$28,2,FALSE),VLOOKUP(BN13,'Tablas auxiliares'!$BG$1:$BH$28,2,FALSE),VLOOKUP(DC13,'Tablas auxiliares'!$BG$1:$BH$28,2,FALSE),VLOOKUP(ER13,'Tablas auxiliares'!$BG$1:$BH$28,2,FALSE),VLOOKUP(GG13,'Tablas auxiliares'!$BG$1:$BH$28,2,FALSE))-Y13/100000000))</f>
        <v>-21.458560684065564</v>
      </c>
      <c r="HW13">
        <f>IF('Tablas auxiliares'!$C$7=1,AVERAGE('2019 FINAL'!Z13,'2019 FINAL'!BO13,'2019 FINAL'!DD13,'2019 FINAL'!ES13,'2019 FINAL'!GH13)+Z13/10000,(-1)*(SUM(VLOOKUP(Z13,'Tablas auxiliares'!$BG$1:$BH$28,2,FALSE),VLOOKUP(BO13,'Tablas auxiliares'!$BG$1:$BH$28,2,FALSE),VLOOKUP(DD13,'Tablas auxiliares'!$BG$1:$BH$28,2,FALSE),VLOOKUP(ES13,'Tablas auxiliares'!$BG$1:$BH$28,2,FALSE),VLOOKUP(GH13,'Tablas auxiliares'!$BG$1:$BH$28,2,FALSE))-Z13/100000000))</f>
        <v>-23.208708529608998</v>
      </c>
      <c r="HX13">
        <f>IF('Tablas auxiliares'!$C$7=1,AVERAGE('2019 FINAL'!AA13,'2019 FINAL'!BP13,'2019 FINAL'!DE13,'2019 FINAL'!ET13,'2019 FINAL'!GI13)+AA13/10000,(-1)*(SUM(VLOOKUP(AA13,'Tablas auxiliares'!$BG$1:$BH$28,2,FALSE),VLOOKUP(BP13,'Tablas auxiliares'!$BG$1:$BH$28,2,FALSE),VLOOKUP(DE13,'Tablas auxiliares'!$BG$1:$BH$28,2,FALSE),VLOOKUP(ET13,'Tablas auxiliares'!$BG$1:$BH$28,2,FALSE),VLOOKUP(GI13,'Tablas auxiliares'!$BG$1:$BH$28,2,FALSE))-AA13/100000000))</f>
        <v>-8.2913865056483296</v>
      </c>
      <c r="HY13">
        <f>IF('Tablas auxiliares'!$C$7=1,AVERAGE('2019 FINAL'!AB13,'2019 FINAL'!BQ13,'2019 FINAL'!DF13,'2019 FINAL'!EU13,'2019 FINAL'!GJ13)+AB13/10000,(-1)*(SUM(VLOOKUP(AB13,'Tablas auxiliares'!$BG$1:$BH$28,2,FALSE),VLOOKUP(BQ13,'Tablas auxiliares'!$BG$1:$BH$28,2,FALSE),VLOOKUP(DF13,'Tablas auxiliares'!$BG$1:$BH$28,2,FALSE),VLOOKUP(EU13,'Tablas auxiliares'!$BG$1:$BH$28,2,FALSE),VLOOKUP(GJ13,'Tablas auxiliares'!$BG$1:$BH$28,2,FALSE))-AB13/100000000))</f>
        <v>-4.9056342941809756</v>
      </c>
      <c r="HZ13">
        <f>IF('Tablas auxiliares'!$C$7=1,AVERAGE('2019 FINAL'!AC13,'2019 FINAL'!BR13,'2019 FINAL'!DG13,'2019 FINAL'!EV13,'2019 FINAL'!GK13)+AC13/10000,(-1)*(SUM(VLOOKUP(AC13,'Tablas auxiliares'!$BG$1:$BH$28,2,FALSE),VLOOKUP(BR13,'Tablas auxiliares'!$BG$1:$BH$28,2,FALSE),VLOOKUP(DG13,'Tablas auxiliares'!$BG$1:$BH$28,2,FALSE),VLOOKUP(EV13,'Tablas auxiliares'!$BG$1:$BH$28,2,FALSE),VLOOKUP(GK13,'Tablas auxiliares'!$BG$1:$BH$28,2,FALSE))-AC13/100000000))</f>
        <v>-0.90493460381355328</v>
      </c>
      <c r="IA13">
        <f>IF('Tablas auxiliares'!$C$7=1,AVERAGE('2019 FINAL'!AD13,'2019 FINAL'!BS13,'2019 FINAL'!DH13,'2019 FINAL'!EW13,'2019 FINAL'!GL13)+AD13/10000,(-1)*(SUM(VLOOKUP(AD13,'Tablas auxiliares'!$BG$1:$BH$28,2,FALSE),VLOOKUP(BS13,'Tablas auxiliares'!$BG$1:$BH$28,2,FALSE),VLOOKUP(DH13,'Tablas auxiliares'!$BG$1:$BH$28,2,FALSE),VLOOKUP(EW13,'Tablas auxiliares'!$BG$1:$BH$28,2,FALSE),VLOOKUP(GL13,'Tablas auxiliares'!$BG$1:$BH$28,2,FALSE))-AD13/100000000))</f>
        <v>-4.5491703935238217</v>
      </c>
      <c r="IB13">
        <f>IF('Tablas auxiliares'!$C$7=1,AVERAGE('2019 FINAL'!AE13,'2019 FINAL'!BT13,'2019 FINAL'!DI13,'2019 FINAL'!EX13,'2019 FINAL'!GM13)+AE13/10000,(-1)*(SUM(VLOOKUP(AE13,'Tablas auxiliares'!$BG$1:$BH$28,2,FALSE),VLOOKUP(BT13,'Tablas auxiliares'!$BG$1:$BH$28,2,FALSE),VLOOKUP(DI13,'Tablas auxiliares'!$BG$1:$BH$28,2,FALSE),VLOOKUP(EX13,'Tablas auxiliares'!$BG$1:$BH$28,2,FALSE),VLOOKUP(GM13,'Tablas auxiliares'!$BG$1:$BH$28,2,FALSE))-AE13/100000000))</f>
        <v>-5.6259086866354737</v>
      </c>
      <c r="IC13">
        <f>IF('Tablas auxiliares'!$C$7=1,AVERAGE('2019 FINAL'!AF13,'2019 FINAL'!BU13,'2019 FINAL'!DJ13,'2019 FINAL'!EY13,'2019 FINAL'!GN13)+AF13/10000,(-1)*(SUM(VLOOKUP(AF13,'Tablas auxiliares'!$BG$1:$BH$28,2,FALSE),VLOOKUP(BU13,'Tablas auxiliares'!$BG$1:$BH$28,2,FALSE),VLOOKUP(DJ13,'Tablas auxiliares'!$BG$1:$BH$28,2,FALSE),VLOOKUP(EY13,'Tablas auxiliares'!$BG$1:$BH$28,2,FALSE),VLOOKUP(GN13,'Tablas auxiliares'!$BG$1:$BH$28,2,FALSE))-AF13/100000000))</f>
        <v>-7.3564452116113213</v>
      </c>
      <c r="ID13">
        <f>IF('Tablas auxiliares'!$C$7=1,AVERAGE('2019 FINAL'!AG13,'2019 FINAL'!BV13,'2019 FINAL'!DK13,'2019 FINAL'!EZ13,'2019 FINAL'!GO13)+AG13/10000,(-1)*(SUM(VLOOKUP(AG13,'Tablas auxiliares'!$BG$1:$BH$28,2,FALSE),VLOOKUP(BV13,'Tablas auxiliares'!$BG$1:$BH$28,2,FALSE),VLOOKUP(DK13,'Tablas auxiliares'!$BG$1:$BH$28,2,FALSE),VLOOKUP(EZ13,'Tablas auxiliares'!$BG$1:$BH$28,2,FALSE),VLOOKUP(GO13,'Tablas auxiliares'!$BG$1:$BH$28,2,FALSE))-AG13/100000000))</f>
        <v>-2.6398580474788855</v>
      </c>
      <c r="IE13">
        <f>IF('Tablas auxiliares'!$C$7=1,AVERAGE('2019 FINAL'!AH13,'2019 FINAL'!BW13,'2019 FINAL'!DL13,'2019 FINAL'!FA13,'2019 FINAL'!GP13)+AH13/10000,(-1)*(SUM(VLOOKUP(AH13,'Tablas auxiliares'!$BG$1:$BH$28,2,FALSE),VLOOKUP(BW13,'Tablas auxiliares'!$BG$1:$BH$28,2,FALSE),VLOOKUP(DL13,'Tablas auxiliares'!$BG$1:$BH$28,2,FALSE),VLOOKUP(FA13,'Tablas auxiliares'!$BG$1:$BH$28,2,FALSE),VLOOKUP(GP13,'Tablas auxiliares'!$BG$1:$BH$28,2,FALSE))-AH13/100000000))</f>
        <v>-4.5741506138248207</v>
      </c>
      <c r="IF13">
        <f>IF('Tablas auxiliares'!$C$7=1,AVERAGE('2019 FINAL'!AI13,'2019 FINAL'!BX13,'2019 FINAL'!DM13,'2019 FINAL'!FB13,'2019 FINAL'!GQ13)+AI13/10000,(-1)*(SUM(VLOOKUP(AI13,'Tablas auxiliares'!$BG$1:$BH$28,2,FALSE),VLOOKUP(BX13,'Tablas auxiliares'!$BG$1:$BH$28,2,FALSE),VLOOKUP(DM13,'Tablas auxiliares'!$BG$1:$BH$28,2,FALSE),VLOOKUP(FB13,'Tablas auxiliares'!$BG$1:$BH$28,2,FALSE),VLOOKUP(GQ13,'Tablas auxiliares'!$BG$1:$BH$28,2,FALSE))-AI13/100000000))</f>
        <v>-4.8230193818742144</v>
      </c>
      <c r="IG13">
        <f>IF('Tablas auxiliares'!$C$7=1,AVERAGE('2019 FINAL'!AJ13,'2019 FINAL'!BY13,'2019 FINAL'!DN13,'2019 FINAL'!FC13,'2019 FINAL'!GR13)+AJ13/10000,(-1)*(SUM(VLOOKUP(AJ13,'Tablas auxiliares'!$BG$1:$BH$28,2,FALSE),VLOOKUP(BY13,'Tablas auxiliares'!$BG$1:$BH$28,2,FALSE),VLOOKUP(DN13,'Tablas auxiliares'!$BG$1:$BH$28,2,FALSE),VLOOKUP(FC13,'Tablas auxiliares'!$BG$1:$BH$28,2,FALSE),VLOOKUP(GR13,'Tablas auxiliares'!$BG$1:$BH$28,2,FALSE))-AJ13/100000000))</f>
        <v>-9.2197753586658919</v>
      </c>
      <c r="IH13">
        <f>IF('Tablas auxiliares'!$C$7=1,AVERAGE('2019 FINAL'!AK13,'2019 FINAL'!BZ13,'2019 FINAL'!DO13,'2019 FINAL'!FD13,'2019 FINAL'!GS13)+AK13/10000,(-1)*(SUM(VLOOKUP(AK13,'Tablas auxiliares'!$BG$1:$BH$28,2,FALSE),VLOOKUP(BZ13,'Tablas auxiliares'!$BG$1:$BH$28,2,FALSE),VLOOKUP(DO13,'Tablas auxiliares'!$BG$1:$BH$28,2,FALSE),VLOOKUP(FD13,'Tablas auxiliares'!$BG$1:$BH$28,2,FALSE),VLOOKUP(GS13,'Tablas auxiliares'!$BG$1:$BH$28,2,FALSE))-AK13/100000000))</f>
        <v>-3.6687272748304065</v>
      </c>
      <c r="II13">
        <f>IF('Tablas auxiliares'!$C$7=1,AVERAGE('2019 FINAL'!AL13,'2019 FINAL'!CA13,'2019 FINAL'!DP13,'2019 FINAL'!FE13,'2019 FINAL'!GT13)+AL13/10000,(-1)*(SUM(VLOOKUP(AL13,'Tablas auxiliares'!$BG$1:$BH$28,2,FALSE),VLOOKUP(CA13,'Tablas auxiliares'!$BG$1:$BH$28,2,FALSE),VLOOKUP(DP13,'Tablas auxiliares'!$BG$1:$BH$28,2,FALSE),VLOOKUP(FE13,'Tablas auxiliares'!$BG$1:$BH$28,2,FALSE),VLOOKUP(GT13,'Tablas auxiliares'!$BG$1:$BH$28,2,FALSE))-AL13/100000000))</f>
        <v>-2.7358463851288986</v>
      </c>
      <c r="IJ13">
        <f>IF('Tablas auxiliares'!$C$7=1,AVERAGE('2019 FINAL'!AM13,'2019 FINAL'!CB13,'2019 FINAL'!DQ13,'2019 FINAL'!FF13,'2019 FINAL'!GU13)+AM13/10000,(-1)*(SUM(VLOOKUP(AM13,'Tablas auxiliares'!$BG$1:$BH$28,2,FALSE),VLOOKUP(CB13,'Tablas auxiliares'!$BG$1:$BH$28,2,FALSE),VLOOKUP(DQ13,'Tablas auxiliares'!$BG$1:$BH$28,2,FALSE),VLOOKUP(FF13,'Tablas auxiliares'!$BG$1:$BH$28,2,FALSE),VLOOKUP(GU13,'Tablas auxiliares'!$BG$1:$BH$28,2,FALSE))-AM13/100000000))</f>
        <v>-3.9348850367944088</v>
      </c>
      <c r="IK13">
        <f>IF('Tablas auxiliares'!$C$7=1,AVERAGE('2019 FINAL'!AN13,'2019 FINAL'!CC13,'2019 FINAL'!DR13,'2019 FINAL'!FG13,'2019 FINAL'!GV13)+AN13/10000,(-1)*(SUM(VLOOKUP(AN13,'Tablas auxiliares'!$BG$1:$BH$28,2,FALSE),VLOOKUP(CC13,'Tablas auxiliares'!$BG$1:$BH$28,2,FALSE),VLOOKUP(DR13,'Tablas auxiliares'!$BG$1:$BH$28,2,FALSE),VLOOKUP(FG13,'Tablas auxiliares'!$BG$1:$BH$28,2,FALSE),VLOOKUP(GV13,'Tablas auxiliares'!$BG$1:$BH$28,2,FALSE))-AN13/100000000))</f>
        <v>-23.849971030997036</v>
      </c>
      <c r="IL13">
        <f>IF('Tablas auxiliares'!$C$7=1,AVERAGE('2019 FINAL'!AO13,'2019 FINAL'!CD13,'2019 FINAL'!DS13,'2019 FINAL'!FH13,'2019 FINAL'!GW13)+AO13/10000,(-1)*(SUM(VLOOKUP(AO13,'Tablas auxiliares'!$BG$1:$BH$28,2,FALSE),VLOOKUP(CD13,'Tablas auxiliares'!$BG$1:$BH$28,2,FALSE),VLOOKUP(DS13,'Tablas auxiliares'!$BG$1:$BH$28,2,FALSE),VLOOKUP(FH13,'Tablas auxiliares'!$BG$1:$BH$28,2,FALSE),VLOOKUP(GW13,'Tablas auxiliares'!$BG$1:$BH$28,2,FALSE))-AO13/100000000))</f>
        <v>-12.559800589491982</v>
      </c>
      <c r="IM13">
        <f>IF('Tablas auxiliares'!$C$7=1,AVERAGE('2019 FINAL'!AP13,'2019 FINAL'!CE13,'2019 FINAL'!DT13,'2019 FINAL'!FI13,'2019 FINAL'!GX13)+AP13/10000,(-1)*(SUM(VLOOKUP(AP13,'Tablas auxiliares'!$BG$1:$BH$28,2,FALSE),VLOOKUP(CE13,'Tablas auxiliares'!$BG$1:$BH$28,2,FALSE),VLOOKUP(DT13,'Tablas auxiliares'!$BG$1:$BH$28,2,FALSE),VLOOKUP(FI13,'Tablas auxiliares'!$BG$1:$BH$28,2,FALSE),VLOOKUP(GX13,'Tablas auxiliares'!$BG$1:$BH$28,2,FALSE))-AP13/100000000))</f>
        <v>-4.1068614018644514</v>
      </c>
      <c r="IN13">
        <f>RANK(GY13,GY3:GY28,1)</f>
        <v>22</v>
      </c>
      <c r="IO13">
        <f t="shared" ref="IO13:KB13" si="119">RANK(GZ13,GZ3:GZ28,1)</f>
        <v>23</v>
      </c>
      <c r="IP13">
        <f t="shared" si="119"/>
        <v>23</v>
      </c>
      <c r="IQ13">
        <f t="shared" si="119"/>
        <v>25</v>
      </c>
      <c r="IR13">
        <f t="shared" si="119"/>
        <v>25</v>
      </c>
      <c r="IS13">
        <f t="shared" si="119"/>
        <v>23</v>
      </c>
      <c r="IT13">
        <f t="shared" si="119"/>
        <v>14</v>
      </c>
      <c r="IU13" s="118">
        <v>24</v>
      </c>
      <c r="IV13">
        <f t="shared" si="119"/>
        <v>10</v>
      </c>
      <c r="IW13">
        <f t="shared" si="119"/>
        <v>24</v>
      </c>
      <c r="IX13">
        <f t="shared" si="119"/>
        <v>10</v>
      </c>
      <c r="IY13">
        <f t="shared" si="119"/>
        <v>9</v>
      </c>
      <c r="IZ13">
        <f t="shared" si="119"/>
        <v>20</v>
      </c>
      <c r="JA13">
        <f t="shared" si="119"/>
        <v>16</v>
      </c>
      <c r="JC13">
        <f t="shared" si="119"/>
        <v>13</v>
      </c>
      <c r="JD13">
        <f t="shared" si="119"/>
        <v>20</v>
      </c>
      <c r="JE13">
        <f t="shared" si="119"/>
        <v>13</v>
      </c>
      <c r="JF13">
        <f t="shared" si="119"/>
        <v>21</v>
      </c>
      <c r="JG13">
        <f t="shared" si="119"/>
        <v>16</v>
      </c>
      <c r="JH13">
        <f t="shared" si="119"/>
        <v>13</v>
      </c>
      <c r="JI13">
        <f t="shared" si="119"/>
        <v>13</v>
      </c>
      <c r="JJ13">
        <f t="shared" si="119"/>
        <v>3</v>
      </c>
      <c r="JK13">
        <f t="shared" si="119"/>
        <v>6</v>
      </c>
      <c r="JL13">
        <f t="shared" si="119"/>
        <v>6</v>
      </c>
      <c r="JM13">
        <f t="shared" si="119"/>
        <v>13</v>
      </c>
      <c r="JN13">
        <f t="shared" si="119"/>
        <v>16</v>
      </c>
      <c r="JO13">
        <f t="shared" si="119"/>
        <v>23</v>
      </c>
      <c r="JP13">
        <f t="shared" si="119"/>
        <v>15</v>
      </c>
      <c r="JQ13">
        <f t="shared" si="119"/>
        <v>18</v>
      </c>
      <c r="JR13">
        <f t="shared" si="119"/>
        <v>14</v>
      </c>
      <c r="JS13">
        <f t="shared" si="119"/>
        <v>19</v>
      </c>
      <c r="JT13">
        <f t="shared" si="119"/>
        <v>17</v>
      </c>
      <c r="JU13">
        <f t="shared" si="119"/>
        <v>21</v>
      </c>
      <c r="JV13">
        <f t="shared" si="119"/>
        <v>12</v>
      </c>
      <c r="JW13">
        <f t="shared" si="119"/>
        <v>19</v>
      </c>
      <c r="JX13">
        <f t="shared" si="119"/>
        <v>22</v>
      </c>
      <c r="JY13">
        <f t="shared" si="119"/>
        <v>18</v>
      </c>
      <c r="JZ13">
        <f t="shared" si="119"/>
        <v>5</v>
      </c>
      <c r="KA13">
        <f t="shared" si="119"/>
        <v>12</v>
      </c>
      <c r="KB13">
        <f t="shared" si="119"/>
        <v>20</v>
      </c>
      <c r="KC13">
        <f>VLOOKUP(IN13,'Tablas auxiliares'!$O$2:$Y$28,'Tablas auxiliares'!$C$4+1,FALSE)</f>
        <v>0</v>
      </c>
      <c r="KD13">
        <f>VLOOKUP(IO13,'Tablas auxiliares'!$O$2:$Y$28,'Tablas auxiliares'!$C$4+1,FALSE)</f>
        <v>0</v>
      </c>
      <c r="KE13">
        <f>VLOOKUP(IP13,'Tablas auxiliares'!$O$2:$Y$28,'Tablas auxiliares'!$C$4+1,FALSE)</f>
        <v>0</v>
      </c>
      <c r="KF13">
        <f>VLOOKUP(IQ13,'Tablas auxiliares'!$O$2:$Y$28,'Tablas auxiliares'!$C$4+1,FALSE)</f>
        <v>0</v>
      </c>
      <c r="KG13">
        <f>VLOOKUP(IR13,'Tablas auxiliares'!$O$2:$Y$28,'Tablas auxiliares'!$C$4+1,FALSE)</f>
        <v>0</v>
      </c>
      <c r="KH13">
        <f>VLOOKUP(IS13,'Tablas auxiliares'!$O$2:$Y$28,'Tablas auxiliares'!$C$4+1,FALSE)</f>
        <v>0</v>
      </c>
      <c r="KI13">
        <f>VLOOKUP(IT13,'Tablas auxiliares'!$O$2:$Y$28,'Tablas auxiliares'!$C$4+1,FALSE)</f>
        <v>0</v>
      </c>
      <c r="KJ13">
        <f>VLOOKUP(IU13,'Tablas auxiliares'!$O$2:$Y$28,'Tablas auxiliares'!$C$4+1,FALSE)</f>
        <v>0</v>
      </c>
      <c r="KK13">
        <f>VLOOKUP(IV13,'Tablas auxiliares'!$O$2:$Y$28,'Tablas auxiliares'!$C$4+1,FALSE)</f>
        <v>1</v>
      </c>
      <c r="KL13">
        <f>VLOOKUP(IW13,'Tablas auxiliares'!$O$2:$Y$28,'Tablas auxiliares'!$C$4+1,FALSE)</f>
        <v>0</v>
      </c>
      <c r="KM13">
        <f>VLOOKUP(IX13,'Tablas auxiliares'!$O$2:$Y$28,'Tablas auxiliares'!$C$4+1,FALSE)</f>
        <v>1</v>
      </c>
      <c r="KN13">
        <f>VLOOKUP(IY13,'Tablas auxiliares'!$O$2:$Y$28,'Tablas auxiliares'!$C$4+1,FALSE)</f>
        <v>2</v>
      </c>
      <c r="KO13">
        <f>VLOOKUP(IZ13,'Tablas auxiliares'!$O$2:$Y$28,'Tablas auxiliares'!$C$4+1,FALSE)</f>
        <v>0</v>
      </c>
      <c r="KP13">
        <f>VLOOKUP(JA13,'Tablas auxiliares'!$O$2:$Y$28,'Tablas auxiliares'!$C$4+1,FALSE)</f>
        <v>0</v>
      </c>
      <c r="KR13">
        <f>VLOOKUP(JC13,'Tablas auxiliares'!$O$2:$Y$28,'Tablas auxiliares'!$C$4+1,FALSE)</f>
        <v>0</v>
      </c>
      <c r="KS13">
        <f>VLOOKUP(JD13,'Tablas auxiliares'!$O$2:$Y$28,'Tablas auxiliares'!$C$4+1,FALSE)</f>
        <v>0</v>
      </c>
      <c r="KT13">
        <f>VLOOKUP(JE13,'Tablas auxiliares'!$O$2:$Y$28,'Tablas auxiliares'!$C$4+1,FALSE)</f>
        <v>0</v>
      </c>
      <c r="KU13">
        <f>VLOOKUP(JF13,'Tablas auxiliares'!$O$2:$Y$28,'Tablas auxiliares'!$C$4+1,FALSE)</f>
        <v>0</v>
      </c>
      <c r="KV13">
        <f>VLOOKUP(JG13,'Tablas auxiliares'!$O$2:$Y$28,'Tablas auxiliares'!$C$4+1,FALSE)</f>
        <v>0</v>
      </c>
      <c r="KW13">
        <f>VLOOKUP(JH13,'Tablas auxiliares'!$O$2:$Y$28,'Tablas auxiliares'!$C$4+1,FALSE)</f>
        <v>0</v>
      </c>
      <c r="KX13">
        <f>VLOOKUP(JI13,'Tablas auxiliares'!$O$2:$Y$28,'Tablas auxiliares'!$C$4+1,FALSE)</f>
        <v>0</v>
      </c>
      <c r="KY13">
        <f>VLOOKUP(JJ13,'Tablas auxiliares'!$O$2:$Y$28,'Tablas auxiliares'!$C$4+1,FALSE)</f>
        <v>8</v>
      </c>
      <c r="KZ13">
        <f>VLOOKUP(JK13,'Tablas auxiliares'!$O$2:$Y$28,'Tablas auxiliares'!$C$4+1,FALSE)</f>
        <v>5</v>
      </c>
      <c r="LA13">
        <f>VLOOKUP(JL13,'Tablas auxiliares'!$O$2:$Y$28,'Tablas auxiliares'!$C$4+1,FALSE)</f>
        <v>5</v>
      </c>
      <c r="LB13">
        <f>VLOOKUP(JM13,'Tablas auxiliares'!$O$2:$Y$28,'Tablas auxiliares'!$C$4+1,FALSE)</f>
        <v>0</v>
      </c>
      <c r="LC13">
        <f>VLOOKUP(JN13,'Tablas auxiliares'!$O$2:$Y$28,'Tablas auxiliares'!$C$4+1,FALSE)</f>
        <v>0</v>
      </c>
      <c r="LD13">
        <f>VLOOKUP(JO13,'Tablas auxiliares'!$O$2:$Y$28,'Tablas auxiliares'!$C$4+1,FALSE)</f>
        <v>0</v>
      </c>
      <c r="LE13">
        <f>VLOOKUP(JP13,'Tablas auxiliares'!$O$2:$Y$28,'Tablas auxiliares'!$C$4+1,FALSE)</f>
        <v>0</v>
      </c>
      <c r="LF13">
        <f>VLOOKUP(JQ13,'Tablas auxiliares'!$O$2:$Y$28,'Tablas auxiliares'!$C$4+1,FALSE)</f>
        <v>0</v>
      </c>
      <c r="LG13">
        <f>VLOOKUP(JR13,'Tablas auxiliares'!$O$2:$Y$28,'Tablas auxiliares'!$C$4+1,FALSE)</f>
        <v>0</v>
      </c>
      <c r="LH13">
        <f>VLOOKUP(JS13,'Tablas auxiliares'!$O$2:$Y$28,'Tablas auxiliares'!$C$4+1,FALSE)</f>
        <v>0</v>
      </c>
      <c r="LI13">
        <f>VLOOKUP(JT13,'Tablas auxiliares'!$O$2:$Y$28,'Tablas auxiliares'!$C$4+1,FALSE)</f>
        <v>0</v>
      </c>
      <c r="LJ13">
        <f>VLOOKUP(JU13,'Tablas auxiliares'!$O$2:$Y$28,'Tablas auxiliares'!$C$4+1,FALSE)</f>
        <v>0</v>
      </c>
      <c r="LK13">
        <f>VLOOKUP(JV13,'Tablas auxiliares'!$O$2:$Y$28,'Tablas auxiliares'!$C$4+1,FALSE)</f>
        <v>0</v>
      </c>
      <c r="LL13">
        <f>VLOOKUP(JW13,'Tablas auxiliares'!$O$2:$Y$28,'Tablas auxiliares'!$C$4+1,FALSE)</f>
        <v>0</v>
      </c>
      <c r="LM13">
        <f>VLOOKUP(JX13,'Tablas auxiliares'!$O$2:$Y$28,'Tablas auxiliares'!$C$4+1,FALSE)</f>
        <v>0</v>
      </c>
      <c r="LN13">
        <f>VLOOKUP(JY13,'Tablas auxiliares'!$O$2:$Y$28,'Tablas auxiliares'!$C$4+1,FALSE)</f>
        <v>0</v>
      </c>
      <c r="LO13">
        <f>VLOOKUP(JZ13,'Tablas auxiliares'!$O$2:$Y$28,'Tablas auxiliares'!$C$4+1,FALSE)</f>
        <v>6</v>
      </c>
      <c r="LP13">
        <f>VLOOKUP(KA13,'Tablas auxiliares'!$O$2:$Y$28,'Tablas auxiliares'!$C$4+1,FALSE)</f>
        <v>0</v>
      </c>
      <c r="LQ13">
        <f>VLOOKUP(KB13,'Tablas auxiliares'!$O$2:$Y$28,'Tablas auxiliares'!$C$4+1,FALSE)</f>
        <v>0</v>
      </c>
      <c r="LR13">
        <v>16</v>
      </c>
      <c r="LS13">
        <v>14</v>
      </c>
      <c r="LT13">
        <v>17</v>
      </c>
      <c r="LU13">
        <v>12</v>
      </c>
      <c r="LV13">
        <v>15</v>
      </c>
      <c r="LW13">
        <v>21</v>
      </c>
      <c r="LX13">
        <v>11</v>
      </c>
      <c r="LY13" s="118">
        <v>17</v>
      </c>
      <c r="LZ13">
        <v>10</v>
      </c>
      <c r="MA13">
        <v>13</v>
      </c>
      <c r="MB13">
        <v>15</v>
      </c>
      <c r="MC13">
        <v>3</v>
      </c>
      <c r="MD13">
        <v>10</v>
      </c>
      <c r="ME13">
        <v>12</v>
      </c>
      <c r="MG13">
        <v>3</v>
      </c>
      <c r="MH13">
        <v>14</v>
      </c>
      <c r="MI13">
        <v>14</v>
      </c>
      <c r="MJ13">
        <v>16</v>
      </c>
      <c r="MK13">
        <v>15</v>
      </c>
      <c r="ML13">
        <v>10</v>
      </c>
      <c r="MM13">
        <v>8</v>
      </c>
      <c r="MN13">
        <v>11</v>
      </c>
      <c r="MO13">
        <v>14</v>
      </c>
      <c r="MP13">
        <v>2</v>
      </c>
      <c r="MQ13">
        <v>7</v>
      </c>
      <c r="MR13">
        <v>19</v>
      </c>
      <c r="MS13">
        <v>11</v>
      </c>
      <c r="MT13">
        <v>19</v>
      </c>
      <c r="MU13">
        <v>21</v>
      </c>
      <c r="MV13">
        <v>9</v>
      </c>
      <c r="MW13">
        <v>14</v>
      </c>
      <c r="MX13">
        <v>13</v>
      </c>
      <c r="MY13">
        <v>12</v>
      </c>
      <c r="MZ13">
        <v>12</v>
      </c>
      <c r="NA13">
        <v>16</v>
      </c>
      <c r="NB13">
        <v>15</v>
      </c>
      <c r="NC13">
        <v>17</v>
      </c>
      <c r="ND13">
        <v>21</v>
      </c>
      <c r="NE13">
        <v>2</v>
      </c>
      <c r="NF13">
        <v>15</v>
      </c>
      <c r="NG13">
        <f>VLOOKUP(LR13,'Tablas auxiliares'!$O$2:$Y$28,'Tablas auxiliares'!$C$4+1,FALSE)</f>
        <v>0</v>
      </c>
      <c r="NH13">
        <f>VLOOKUP(LS13,'Tablas auxiliares'!$O$2:$Y$28,'Tablas auxiliares'!$C$4+1,FALSE)</f>
        <v>0</v>
      </c>
      <c r="NI13">
        <f>VLOOKUP(LT13,'Tablas auxiliares'!$O$2:$Y$28,'Tablas auxiliares'!$C$4+1,FALSE)</f>
        <v>0</v>
      </c>
      <c r="NJ13">
        <f>VLOOKUP(LU13,'Tablas auxiliares'!$O$2:$Y$28,'Tablas auxiliares'!$C$4+1,FALSE)</f>
        <v>0</v>
      </c>
      <c r="NK13">
        <f>VLOOKUP(LV13,'Tablas auxiliares'!$O$2:$Y$28,'Tablas auxiliares'!$C$4+1,FALSE)</f>
        <v>0</v>
      </c>
      <c r="NL13">
        <f>VLOOKUP(LW13,'Tablas auxiliares'!$O$2:$Y$28,'Tablas auxiliares'!$C$4+1,FALSE)</f>
        <v>0</v>
      </c>
      <c r="NM13">
        <f>VLOOKUP(LX13,'Tablas auxiliares'!$O$2:$Y$28,'Tablas auxiliares'!$C$4+1,FALSE)</f>
        <v>0</v>
      </c>
      <c r="NN13">
        <f>VLOOKUP(LY13,'Tablas auxiliares'!$O$2:$Y$28,'Tablas auxiliares'!$C$4+1,FALSE)</f>
        <v>0</v>
      </c>
      <c r="NO13">
        <f>VLOOKUP(LZ13,'Tablas auxiliares'!$O$2:$Y$28,'Tablas auxiliares'!$C$4+1,FALSE)</f>
        <v>1</v>
      </c>
      <c r="NP13">
        <f>VLOOKUP(MA13,'Tablas auxiliares'!$O$2:$Y$28,'Tablas auxiliares'!$C$4+1,FALSE)</f>
        <v>0</v>
      </c>
      <c r="NQ13">
        <f>VLOOKUP(MB13,'Tablas auxiliares'!$O$2:$Y$28,'Tablas auxiliares'!$C$4+1,FALSE)</f>
        <v>0</v>
      </c>
      <c r="NR13">
        <f>VLOOKUP(MC13,'Tablas auxiliares'!$O$2:$Y$28,'Tablas auxiliares'!$C$4+1,FALSE)</f>
        <v>8</v>
      </c>
      <c r="NS13">
        <f>VLOOKUP(MD13,'Tablas auxiliares'!$O$2:$Y$28,'Tablas auxiliares'!$C$4+1,FALSE)</f>
        <v>1</v>
      </c>
      <c r="NT13">
        <f>VLOOKUP(ME13,'Tablas auxiliares'!$O$2:$Y$28,'Tablas auxiliares'!$C$4+1,FALSE)</f>
        <v>0</v>
      </c>
      <c r="NV13">
        <f>VLOOKUP(MG13,'Tablas auxiliares'!$O$2:$Y$28,'Tablas auxiliares'!$C$4+1,FALSE)</f>
        <v>8</v>
      </c>
      <c r="NW13">
        <f>VLOOKUP(MH13,'Tablas auxiliares'!$O$2:$Y$28,'Tablas auxiliares'!$C$4+1,FALSE)</f>
        <v>0</v>
      </c>
      <c r="NX13">
        <f>VLOOKUP(MI13,'Tablas auxiliares'!$O$2:$Y$28,'Tablas auxiliares'!$C$4+1,FALSE)</f>
        <v>0</v>
      </c>
      <c r="NY13">
        <f>VLOOKUP(MJ13,'Tablas auxiliares'!$O$2:$Y$28,'Tablas auxiliares'!$C$4+1,FALSE)</f>
        <v>0</v>
      </c>
      <c r="NZ13">
        <f>VLOOKUP(MK13,'Tablas auxiliares'!$O$2:$Y$28,'Tablas auxiliares'!$C$4+1,FALSE)</f>
        <v>0</v>
      </c>
      <c r="OA13">
        <f>VLOOKUP(ML13,'Tablas auxiliares'!$O$2:$Y$28,'Tablas auxiliares'!$C$4+1,FALSE)</f>
        <v>1</v>
      </c>
      <c r="OB13">
        <f>VLOOKUP(MM13,'Tablas auxiliares'!$O$2:$Y$28,'Tablas auxiliares'!$C$4+1,FALSE)</f>
        <v>3</v>
      </c>
      <c r="OC13">
        <f>VLOOKUP(MN13,'Tablas auxiliares'!$O$2:$Y$28,'Tablas auxiliares'!$C$4+1,FALSE)</f>
        <v>0</v>
      </c>
      <c r="OD13">
        <f>VLOOKUP(MO13,'Tablas auxiliares'!$O$2:$Y$28,'Tablas auxiliares'!$C$4+1,FALSE)</f>
        <v>0</v>
      </c>
      <c r="OE13">
        <f>VLOOKUP(MP13,'Tablas auxiliares'!$O$2:$Y$28,'Tablas auxiliares'!$C$4+1,FALSE)</f>
        <v>10</v>
      </c>
      <c r="OF13">
        <f>VLOOKUP(MQ13,'Tablas auxiliares'!$O$2:$Y$28,'Tablas auxiliares'!$C$4+1,FALSE)</f>
        <v>4</v>
      </c>
      <c r="OG13">
        <f>VLOOKUP(MR13,'Tablas auxiliares'!$O$2:$Y$28,'Tablas auxiliares'!$C$4+1,FALSE)</f>
        <v>0</v>
      </c>
      <c r="OH13">
        <f>VLOOKUP(MS13,'Tablas auxiliares'!$O$2:$Y$28,'Tablas auxiliares'!$C$4+1,FALSE)</f>
        <v>0</v>
      </c>
      <c r="OI13">
        <f>VLOOKUP(MT13,'Tablas auxiliares'!$O$2:$Y$28,'Tablas auxiliares'!$C$4+1,FALSE)</f>
        <v>0</v>
      </c>
      <c r="OJ13">
        <f>VLOOKUP(MU13,'Tablas auxiliares'!$O$2:$Y$28,'Tablas auxiliares'!$C$4+1,FALSE)</f>
        <v>0</v>
      </c>
      <c r="OK13">
        <f>VLOOKUP(MV13,'Tablas auxiliares'!$O$2:$Y$28,'Tablas auxiliares'!$C$4+1,FALSE)</f>
        <v>2</v>
      </c>
      <c r="OL13">
        <f>VLOOKUP(MW13,'Tablas auxiliares'!$O$2:$Y$28,'Tablas auxiliares'!$C$4+1,FALSE)</f>
        <v>0</v>
      </c>
      <c r="OM13">
        <f>VLOOKUP(MX13,'Tablas auxiliares'!$O$2:$Y$28,'Tablas auxiliares'!$C$4+1,FALSE)</f>
        <v>0</v>
      </c>
      <c r="ON13">
        <f>VLOOKUP(MY13,'Tablas auxiliares'!$O$2:$Y$28,'Tablas auxiliares'!$C$4+1,FALSE)</f>
        <v>0</v>
      </c>
      <c r="OO13">
        <f>VLOOKUP(MZ13,'Tablas auxiliares'!$O$2:$Y$28,'Tablas auxiliares'!$C$4+1,FALSE)</f>
        <v>0</v>
      </c>
      <c r="OP13">
        <f>VLOOKUP(NA13,'Tablas auxiliares'!$O$2:$Y$28,'Tablas auxiliares'!$C$4+1,FALSE)</f>
        <v>0</v>
      </c>
      <c r="OQ13">
        <f>VLOOKUP(NB13,'Tablas auxiliares'!$O$2:$Y$28,'Tablas auxiliares'!$C$4+1,FALSE)</f>
        <v>0</v>
      </c>
      <c r="OR13">
        <f>VLOOKUP(NC13,'Tablas auxiliares'!$O$2:$Y$28,'Tablas auxiliares'!$C$4+1,FALSE)</f>
        <v>0</v>
      </c>
      <c r="OS13">
        <f>VLOOKUP(ND13,'Tablas auxiliares'!$O$2:$Y$28,'Tablas auxiliares'!$C$4+1,FALSE)</f>
        <v>0</v>
      </c>
      <c r="OT13">
        <f>VLOOKUP(NE13,'Tablas auxiliares'!$O$2:$Y$28,'Tablas auxiliares'!$C$4+1,FALSE)</f>
        <v>10</v>
      </c>
      <c r="OU13">
        <f>VLOOKUP(NF13,'Tablas auxiliares'!$O$2:$Y$28,'Tablas auxiliares'!$C$4+1,FALSE)</f>
        <v>0</v>
      </c>
      <c r="OV13">
        <f>IF('Tablas auxiliares'!$C$6&lt;&gt;2,IF('Tablas auxiliares'!$C$5=1,SUM(KC13:LQ13),SUMIF($IN$29:$KB$29,"=325",KC13:LQ13)),0)+IF('Tablas auxiliares'!$C$6&lt;&gt;3,IF('Tablas auxiliares'!$C$5=1,SUM(NG13:OU13),SUMIF($IN$29:$KB$29,"=325",NG13:OU13)),0)</f>
        <v>76</v>
      </c>
      <c r="OW13">
        <f t="shared" si="15"/>
        <v>19.015999999999998</v>
      </c>
      <c r="OX13">
        <f t="shared" si="81"/>
        <v>18.513999999999999</v>
      </c>
      <c r="OY13">
        <f t="shared" si="82"/>
        <v>20.016999999999999</v>
      </c>
      <c r="OZ13">
        <f t="shared" si="83"/>
        <v>18.512</v>
      </c>
      <c r="PA13">
        <f t="shared" si="84"/>
        <v>20.015000000000001</v>
      </c>
      <c r="PB13">
        <f t="shared" si="85"/>
        <v>22.021000000000001</v>
      </c>
      <c r="PC13">
        <f t="shared" si="86"/>
        <v>12.510999999999999</v>
      </c>
      <c r="PD13">
        <f t="shared" si="87"/>
        <v>20.516999999999999</v>
      </c>
      <c r="PE13">
        <f t="shared" si="88"/>
        <v>10.01</v>
      </c>
      <c r="PF13">
        <f t="shared" si="89"/>
        <v>18.513000000000002</v>
      </c>
      <c r="PG13">
        <f t="shared" si="90"/>
        <v>12.515000000000001</v>
      </c>
      <c r="PH13">
        <f t="shared" si="113"/>
        <v>6.0030000000000001</v>
      </c>
      <c r="PI13">
        <f t="shared" si="91"/>
        <v>15.01</v>
      </c>
      <c r="PJ13">
        <f t="shared" si="92"/>
        <v>14.012</v>
      </c>
      <c r="PL13">
        <f t="shared" si="94"/>
        <v>8.0030000000000001</v>
      </c>
      <c r="PM13">
        <f t="shared" si="28"/>
        <v>17.013999999999999</v>
      </c>
      <c r="PN13">
        <f t="shared" si="29"/>
        <v>13.513999999999999</v>
      </c>
      <c r="PO13">
        <f t="shared" si="30"/>
        <v>18.515999999999998</v>
      </c>
      <c r="PP13">
        <f t="shared" si="31"/>
        <v>15.515000000000001</v>
      </c>
      <c r="PQ13">
        <f t="shared" si="32"/>
        <v>11.51</v>
      </c>
      <c r="PR13">
        <f t="shared" si="33"/>
        <v>10.507999999999999</v>
      </c>
      <c r="PS13">
        <f t="shared" si="34"/>
        <v>7.0110000000000001</v>
      </c>
      <c r="PT13">
        <f t="shared" si="35"/>
        <v>10.013999999999999</v>
      </c>
      <c r="PU13">
        <f t="shared" si="36"/>
        <v>4.0019999999999998</v>
      </c>
      <c r="PV13">
        <f t="shared" si="37"/>
        <v>10.007</v>
      </c>
      <c r="PW13">
        <f t="shared" si="38"/>
        <v>17.518999999999998</v>
      </c>
      <c r="PX13">
        <f t="shared" si="39"/>
        <v>17.010999999999999</v>
      </c>
      <c r="PY13">
        <f t="shared" si="40"/>
        <v>17.018999999999998</v>
      </c>
      <c r="PZ13">
        <f t="shared" si="41"/>
        <v>19.521000000000001</v>
      </c>
      <c r="QA13">
        <f t="shared" si="42"/>
        <v>11.509</v>
      </c>
      <c r="QB13">
        <f t="shared" si="43"/>
        <v>16.513999999999999</v>
      </c>
      <c r="QC13">
        <f t="shared" si="44"/>
        <v>15.013</v>
      </c>
      <c r="QD13">
        <f t="shared" si="45"/>
        <v>16.512</v>
      </c>
      <c r="QE13">
        <f t="shared" si="46"/>
        <v>12.012</v>
      </c>
      <c r="QF13">
        <f t="shared" si="47"/>
        <v>17.515999999999998</v>
      </c>
      <c r="QG13">
        <f t="shared" si="48"/>
        <v>18.515000000000001</v>
      </c>
      <c r="QH13">
        <f t="shared" si="49"/>
        <v>17.516999999999999</v>
      </c>
      <c r="QI13">
        <f t="shared" si="50"/>
        <v>13.021000000000001</v>
      </c>
      <c r="QJ13">
        <f t="shared" si="51"/>
        <v>7.0019999999999998</v>
      </c>
      <c r="QK13">
        <f t="shared" si="52"/>
        <v>17.515000000000001</v>
      </c>
      <c r="QL13">
        <f>RANK(OW13,OW3:OW28,1)</f>
        <v>20</v>
      </c>
      <c r="QM13">
        <f t="shared" ref="QM13:RZ13" si="120">RANK(OX13,OX3:OX28,1)</f>
        <v>21</v>
      </c>
      <c r="QN13">
        <f t="shared" si="120"/>
        <v>22</v>
      </c>
      <c r="QO13">
        <f t="shared" si="120"/>
        <v>20</v>
      </c>
      <c r="QP13">
        <f t="shared" si="120"/>
        <v>20</v>
      </c>
      <c r="QQ13">
        <f t="shared" si="120"/>
        <v>23</v>
      </c>
      <c r="QR13">
        <f t="shared" si="120"/>
        <v>12</v>
      </c>
      <c r="QS13">
        <f t="shared" si="120"/>
        <v>22</v>
      </c>
      <c r="QT13">
        <f t="shared" si="120"/>
        <v>10</v>
      </c>
      <c r="QU13">
        <f t="shared" si="120"/>
        <v>20</v>
      </c>
      <c r="QV13">
        <f t="shared" si="120"/>
        <v>12</v>
      </c>
      <c r="QW13">
        <f t="shared" si="120"/>
        <v>5</v>
      </c>
      <c r="QX13">
        <f t="shared" si="120"/>
        <v>16</v>
      </c>
      <c r="QY13">
        <f t="shared" si="120"/>
        <v>12</v>
      </c>
      <c r="RA13">
        <f t="shared" si="120"/>
        <v>7</v>
      </c>
      <c r="RB13">
        <f t="shared" si="120"/>
        <v>18</v>
      </c>
      <c r="RC13">
        <f t="shared" si="120"/>
        <v>13</v>
      </c>
      <c r="RD13">
        <f t="shared" si="120"/>
        <v>21</v>
      </c>
      <c r="RE13">
        <f t="shared" si="120"/>
        <v>17</v>
      </c>
      <c r="RF13">
        <f t="shared" si="120"/>
        <v>10</v>
      </c>
      <c r="RG13">
        <f t="shared" si="120"/>
        <v>11</v>
      </c>
      <c r="RH13">
        <f t="shared" si="120"/>
        <v>7</v>
      </c>
      <c r="RI13">
        <f t="shared" si="120"/>
        <v>10</v>
      </c>
      <c r="RJ13">
        <f t="shared" si="120"/>
        <v>3</v>
      </c>
      <c r="RK13">
        <f t="shared" si="120"/>
        <v>11</v>
      </c>
      <c r="RL13">
        <f t="shared" si="120"/>
        <v>18</v>
      </c>
      <c r="RM13">
        <f t="shared" si="120"/>
        <v>19</v>
      </c>
      <c r="RN13">
        <f t="shared" si="120"/>
        <v>17</v>
      </c>
      <c r="RO13">
        <f t="shared" si="120"/>
        <v>21</v>
      </c>
      <c r="RP13">
        <f t="shared" si="120"/>
        <v>11</v>
      </c>
      <c r="RQ13">
        <f t="shared" si="120"/>
        <v>17</v>
      </c>
      <c r="RR13">
        <f t="shared" si="120"/>
        <v>17</v>
      </c>
      <c r="RS13">
        <f t="shared" si="120"/>
        <v>17</v>
      </c>
      <c r="RT13">
        <f t="shared" si="120"/>
        <v>11</v>
      </c>
      <c r="RU13">
        <f t="shared" si="120"/>
        <v>20</v>
      </c>
      <c r="RV13">
        <f t="shared" si="120"/>
        <v>21</v>
      </c>
      <c r="RW13">
        <f t="shared" si="120"/>
        <v>17</v>
      </c>
      <c r="RX13">
        <f t="shared" si="120"/>
        <v>13</v>
      </c>
      <c r="RY13">
        <f t="shared" si="120"/>
        <v>6</v>
      </c>
      <c r="RZ13">
        <f t="shared" si="120"/>
        <v>18</v>
      </c>
      <c r="SA13" cm="1">
        <f t="array" ref="SA13">VLOOKUP(QL13,'Tablas auxiliares'!$O$2:$Y$28,_xlfn.SINGLE('Tablas auxiliares'!$C$4)+1,FALSE)</f>
        <v>0</v>
      </c>
      <c r="SB13" cm="1">
        <f t="array" ref="SB13">VLOOKUP(QM13,'Tablas auxiliares'!$O$2:$Y$28,_xlfn.SINGLE('Tablas auxiliares'!$C$4)+1,FALSE)</f>
        <v>0</v>
      </c>
      <c r="SC13" cm="1">
        <f t="array" ref="SC13">VLOOKUP(QN13,'Tablas auxiliares'!$O$2:$Y$28,_xlfn.SINGLE('Tablas auxiliares'!$C$4)+1,FALSE)</f>
        <v>0</v>
      </c>
      <c r="SD13" cm="1">
        <f t="array" ref="SD13">VLOOKUP(QO13,'Tablas auxiliares'!$O$2:$Y$28,_xlfn.SINGLE('Tablas auxiliares'!$C$4)+1,FALSE)</f>
        <v>0</v>
      </c>
      <c r="SE13" cm="1">
        <f t="array" ref="SE13">VLOOKUP(QP13,'Tablas auxiliares'!$O$2:$Y$28,_xlfn.SINGLE('Tablas auxiliares'!$C$4)+1,FALSE)</f>
        <v>0</v>
      </c>
      <c r="SF13" cm="1">
        <f t="array" ref="SF13">VLOOKUP(QQ13,'Tablas auxiliares'!$O$2:$Y$28,_xlfn.SINGLE('Tablas auxiliares'!$C$4)+1,FALSE)</f>
        <v>0</v>
      </c>
      <c r="SG13" cm="1">
        <f t="array" ref="SG13">VLOOKUP(QR13,'Tablas auxiliares'!$O$2:$Y$28,_xlfn.SINGLE('Tablas auxiliares'!$C$4)+1,FALSE)</f>
        <v>0</v>
      </c>
      <c r="SH13" cm="1">
        <f t="array" ref="SH13">VLOOKUP(QS13,'Tablas auxiliares'!$O$2:$Y$28,_xlfn.SINGLE('Tablas auxiliares'!$C$4)+1,FALSE)</f>
        <v>0</v>
      </c>
      <c r="SI13" cm="1">
        <f t="array" ref="SI13">VLOOKUP(QT13,'Tablas auxiliares'!$O$2:$Y$28,_xlfn.SINGLE('Tablas auxiliares'!$C$4)+1,FALSE)</f>
        <v>1</v>
      </c>
      <c r="SJ13" cm="1">
        <f t="array" ref="SJ13">VLOOKUP(QU13,'Tablas auxiliares'!$O$2:$Y$28,_xlfn.SINGLE('Tablas auxiliares'!$C$4)+1,FALSE)</f>
        <v>0</v>
      </c>
      <c r="SK13" cm="1">
        <f t="array" ref="SK13">VLOOKUP(QV13,'Tablas auxiliares'!$O$2:$Y$28,_xlfn.SINGLE('Tablas auxiliares'!$C$4)+1,FALSE)</f>
        <v>0</v>
      </c>
      <c r="SL13" cm="1">
        <f t="array" ref="SL13">VLOOKUP(QW13,'Tablas auxiliares'!$O$2:$Y$28,_xlfn.SINGLE('Tablas auxiliares'!$C$4)+1,FALSE)</f>
        <v>6</v>
      </c>
      <c r="SM13" cm="1">
        <f t="array" ref="SM13">VLOOKUP(QX13,'Tablas auxiliares'!$O$2:$Y$28,_xlfn.SINGLE('Tablas auxiliares'!$C$4)+1,FALSE)</f>
        <v>0</v>
      </c>
      <c r="SN13" cm="1">
        <f t="array" ref="SN13">VLOOKUP(QY13,'Tablas auxiliares'!$O$2:$Y$28,_xlfn.SINGLE('Tablas auxiliares'!$C$4)+1,FALSE)</f>
        <v>0</v>
      </c>
      <c r="SP13" cm="1">
        <f t="array" ref="SP13">VLOOKUP(RA13,'Tablas auxiliares'!$O$2:$Y$28,_xlfn.SINGLE('Tablas auxiliares'!$C$4)+1,FALSE)</f>
        <v>4</v>
      </c>
      <c r="SQ13" cm="1">
        <f t="array" ref="SQ13">VLOOKUP(RB13,'Tablas auxiliares'!$O$2:$Y$28,_xlfn.SINGLE('Tablas auxiliares'!$C$4)+1,FALSE)</f>
        <v>0</v>
      </c>
      <c r="SR13" cm="1">
        <f t="array" ref="SR13">VLOOKUP(RC13,'Tablas auxiliares'!$O$2:$Y$28,_xlfn.SINGLE('Tablas auxiliares'!$C$4)+1,FALSE)</f>
        <v>0</v>
      </c>
      <c r="SS13" cm="1">
        <f t="array" ref="SS13">VLOOKUP(RD13,'Tablas auxiliares'!$O$2:$Y$28,_xlfn.SINGLE('Tablas auxiliares'!$C$4)+1,FALSE)</f>
        <v>0</v>
      </c>
      <c r="ST13" cm="1">
        <f t="array" ref="ST13">VLOOKUP(RE13,'Tablas auxiliares'!$O$2:$Y$28,_xlfn.SINGLE('Tablas auxiliares'!$C$4)+1,FALSE)</f>
        <v>0</v>
      </c>
      <c r="SU13" cm="1">
        <f t="array" ref="SU13">VLOOKUP(RF13,'Tablas auxiliares'!$O$2:$Y$28,_xlfn.SINGLE('Tablas auxiliares'!$C$4)+1,FALSE)</f>
        <v>1</v>
      </c>
      <c r="SV13" cm="1">
        <f t="array" ref="SV13">VLOOKUP(RG13,'Tablas auxiliares'!$O$2:$Y$28,_xlfn.SINGLE('Tablas auxiliares'!$C$4)+1,FALSE)</f>
        <v>0</v>
      </c>
      <c r="SW13" cm="1">
        <f t="array" ref="SW13">VLOOKUP(RH13,'Tablas auxiliares'!$O$2:$Y$28,_xlfn.SINGLE('Tablas auxiliares'!$C$4)+1,FALSE)</f>
        <v>4</v>
      </c>
      <c r="SX13" cm="1">
        <f t="array" ref="SX13">VLOOKUP(RI13,'Tablas auxiliares'!$O$2:$Y$28,_xlfn.SINGLE('Tablas auxiliares'!$C$4)+1,FALSE)</f>
        <v>1</v>
      </c>
      <c r="SY13" cm="1">
        <f t="array" ref="SY13">VLOOKUP(RJ13,'Tablas auxiliares'!$O$2:$Y$28,_xlfn.SINGLE('Tablas auxiliares'!$C$4)+1,FALSE)</f>
        <v>8</v>
      </c>
      <c r="SZ13" cm="1">
        <f t="array" ref="SZ13">VLOOKUP(RK13,'Tablas auxiliares'!$O$2:$Y$28,_xlfn.SINGLE('Tablas auxiliares'!$C$4)+1,FALSE)</f>
        <v>0</v>
      </c>
      <c r="TA13" cm="1">
        <f t="array" ref="TA13">VLOOKUP(RL13,'Tablas auxiliares'!$O$2:$Y$28,_xlfn.SINGLE('Tablas auxiliares'!$C$4)+1,FALSE)</f>
        <v>0</v>
      </c>
      <c r="TB13" cm="1">
        <f t="array" ref="TB13">VLOOKUP(RM13,'Tablas auxiliares'!$O$2:$Y$28,_xlfn.SINGLE('Tablas auxiliares'!$C$4)+1,FALSE)</f>
        <v>0</v>
      </c>
      <c r="TC13" cm="1">
        <f t="array" ref="TC13">VLOOKUP(RN13,'Tablas auxiliares'!$O$2:$Y$28,_xlfn.SINGLE('Tablas auxiliares'!$C$4)+1,FALSE)</f>
        <v>0</v>
      </c>
      <c r="TD13" cm="1">
        <f t="array" ref="TD13">VLOOKUP(RO13,'Tablas auxiliares'!$O$2:$Y$28,_xlfn.SINGLE('Tablas auxiliares'!$C$4)+1,FALSE)</f>
        <v>0</v>
      </c>
      <c r="TE13" cm="1">
        <f t="array" ref="TE13">VLOOKUP(RP13,'Tablas auxiliares'!$O$2:$Y$28,_xlfn.SINGLE('Tablas auxiliares'!$C$4)+1,FALSE)</f>
        <v>0</v>
      </c>
      <c r="TF13" cm="1">
        <f t="array" ref="TF13">VLOOKUP(RQ13,'Tablas auxiliares'!$O$2:$Y$28,_xlfn.SINGLE('Tablas auxiliares'!$C$4)+1,FALSE)</f>
        <v>0</v>
      </c>
      <c r="TG13" cm="1">
        <f t="array" ref="TG13">VLOOKUP(RR13,'Tablas auxiliares'!$O$2:$Y$28,_xlfn.SINGLE('Tablas auxiliares'!$C$4)+1,FALSE)</f>
        <v>0</v>
      </c>
      <c r="TH13" cm="1">
        <f t="array" ref="TH13">VLOOKUP(RS13,'Tablas auxiliares'!$O$2:$Y$28,_xlfn.SINGLE('Tablas auxiliares'!$C$4)+1,FALSE)</f>
        <v>0</v>
      </c>
      <c r="TI13" cm="1">
        <f t="array" ref="TI13">VLOOKUP(RT13,'Tablas auxiliares'!$O$2:$Y$28,_xlfn.SINGLE('Tablas auxiliares'!$C$4)+1,FALSE)</f>
        <v>0</v>
      </c>
      <c r="TJ13" cm="1">
        <f t="array" ref="TJ13">VLOOKUP(RU13,'Tablas auxiliares'!$O$2:$Y$28,_xlfn.SINGLE('Tablas auxiliares'!$C$4)+1,FALSE)</f>
        <v>0</v>
      </c>
      <c r="TK13" cm="1">
        <f t="array" ref="TK13">VLOOKUP(RV13,'Tablas auxiliares'!$O$2:$Y$28,_xlfn.SINGLE('Tablas auxiliares'!$C$4)+1,FALSE)</f>
        <v>0</v>
      </c>
      <c r="TL13" cm="1">
        <f t="array" ref="TL13">VLOOKUP(RW13,'Tablas auxiliares'!$O$2:$Y$28,_xlfn.SINGLE('Tablas auxiliares'!$C$4)+1,FALSE)</f>
        <v>0</v>
      </c>
      <c r="TM13" cm="1">
        <f t="array" ref="TM13">VLOOKUP(RX13,'Tablas auxiliares'!$O$2:$Y$28,_xlfn.SINGLE('Tablas auxiliares'!$C$4)+1,FALSE)</f>
        <v>0</v>
      </c>
      <c r="TN13" cm="1">
        <f t="array" ref="TN13">VLOOKUP(RY13,'Tablas auxiliares'!$O$2:$Y$28,_xlfn.SINGLE('Tablas auxiliares'!$C$4)+1,FALSE)</f>
        <v>5</v>
      </c>
      <c r="TO13" cm="1">
        <f t="array" ref="TO13">VLOOKUP(RZ13,'Tablas auxiliares'!$O$2:$Y$28,_xlfn.SINGLE('Tablas auxiliares'!$C$4)+1,FALSE)</f>
        <v>0</v>
      </c>
      <c r="TP13">
        <f>IF('Tablas auxiliares'!$C$5=1,SUM(SA13:TO13),SUMIF($IN$29:$KB$29,"=325",SA13:TO13))</f>
        <v>30</v>
      </c>
      <c r="TQ13">
        <v>0</v>
      </c>
      <c r="TR13">
        <v>0</v>
      </c>
      <c r="TS13">
        <v>0</v>
      </c>
      <c r="TT13">
        <v>0</v>
      </c>
      <c r="TU13">
        <v>0</v>
      </c>
      <c r="TV13">
        <v>0</v>
      </c>
      <c r="TW13">
        <v>0</v>
      </c>
      <c r="TX13">
        <v>0</v>
      </c>
      <c r="TY13">
        <v>0</v>
      </c>
      <c r="TZ13">
        <v>0</v>
      </c>
      <c r="UA13">
        <v>0</v>
      </c>
      <c r="UB13">
        <v>5</v>
      </c>
      <c r="UC13">
        <v>0</v>
      </c>
      <c r="UD13">
        <v>0</v>
      </c>
      <c r="UF13">
        <v>0</v>
      </c>
      <c r="UG13">
        <v>0</v>
      </c>
      <c r="UH13">
        <v>0</v>
      </c>
      <c r="UI13">
        <v>0</v>
      </c>
      <c r="UJ13">
        <v>0</v>
      </c>
      <c r="UK13">
        <v>0</v>
      </c>
      <c r="UL13">
        <v>0</v>
      </c>
      <c r="UM13">
        <v>8</v>
      </c>
      <c r="UN13">
        <v>5</v>
      </c>
      <c r="UO13">
        <v>5</v>
      </c>
      <c r="UP13">
        <v>0</v>
      </c>
      <c r="UQ13">
        <v>0</v>
      </c>
      <c r="UR13">
        <v>0</v>
      </c>
      <c r="US13">
        <v>0</v>
      </c>
      <c r="UT13">
        <v>0</v>
      </c>
      <c r="UU13">
        <v>0</v>
      </c>
      <c r="UV13">
        <v>0</v>
      </c>
      <c r="UW13">
        <v>0</v>
      </c>
      <c r="UX13">
        <v>0</v>
      </c>
      <c r="UY13">
        <v>0</v>
      </c>
      <c r="UZ13">
        <v>0</v>
      </c>
      <c r="VA13">
        <v>0</v>
      </c>
      <c r="VB13">
        <v>0</v>
      </c>
      <c r="VC13">
        <v>4</v>
      </c>
      <c r="VD13">
        <v>2</v>
      </c>
      <c r="VE13">
        <v>0</v>
      </c>
      <c r="VF13">
        <v>0</v>
      </c>
      <c r="VG13">
        <v>0</v>
      </c>
      <c r="VH13">
        <v>0</v>
      </c>
      <c r="VI13">
        <v>0</v>
      </c>
      <c r="VJ13">
        <v>0</v>
      </c>
      <c r="VK13">
        <v>0</v>
      </c>
      <c r="VL13">
        <v>0</v>
      </c>
      <c r="VM13">
        <v>0</v>
      </c>
      <c r="VN13">
        <v>1</v>
      </c>
      <c r="VO13">
        <v>0</v>
      </c>
      <c r="VP13">
        <v>0</v>
      </c>
      <c r="VQ13">
        <v>8</v>
      </c>
      <c r="VR13">
        <v>1</v>
      </c>
      <c r="VS13">
        <v>0</v>
      </c>
      <c r="VU13">
        <v>8</v>
      </c>
      <c r="VV13">
        <v>0</v>
      </c>
      <c r="VW13">
        <v>0</v>
      </c>
      <c r="VX13">
        <v>0</v>
      </c>
      <c r="VY13">
        <v>0</v>
      </c>
      <c r="VZ13">
        <v>1</v>
      </c>
      <c r="WA13">
        <v>3</v>
      </c>
      <c r="WB13">
        <v>0</v>
      </c>
      <c r="WC13">
        <v>0</v>
      </c>
      <c r="WD13">
        <v>10</v>
      </c>
      <c r="WE13">
        <v>4</v>
      </c>
      <c r="WF13">
        <v>0</v>
      </c>
      <c r="WG13">
        <v>0</v>
      </c>
      <c r="WH13">
        <v>0</v>
      </c>
      <c r="WI13">
        <v>0</v>
      </c>
      <c r="WJ13">
        <v>2</v>
      </c>
      <c r="WK13">
        <v>0</v>
      </c>
      <c r="WL13">
        <v>0</v>
      </c>
      <c r="WM13">
        <v>0</v>
      </c>
      <c r="WN13">
        <v>0</v>
      </c>
      <c r="WO13">
        <v>0</v>
      </c>
      <c r="WP13">
        <v>0</v>
      </c>
      <c r="WQ13">
        <v>0</v>
      </c>
      <c r="WR13">
        <v>0</v>
      </c>
      <c r="WS13">
        <v>10</v>
      </c>
      <c r="WT13">
        <v>0</v>
      </c>
      <c r="WU13">
        <f t="shared" si="8"/>
        <v>0</v>
      </c>
      <c r="WV13">
        <f t="shared" si="96"/>
        <v>0</v>
      </c>
      <c r="WW13">
        <f t="shared" si="97"/>
        <v>0</v>
      </c>
      <c r="WX13">
        <f t="shared" si="98"/>
        <v>0</v>
      </c>
      <c r="WY13">
        <f t="shared" si="99"/>
        <v>0</v>
      </c>
      <c r="WZ13">
        <f t="shared" si="100"/>
        <v>0</v>
      </c>
      <c r="XA13">
        <f t="shared" si="101"/>
        <v>0</v>
      </c>
      <c r="XB13">
        <f t="shared" si="102"/>
        <v>0</v>
      </c>
      <c r="XC13">
        <f t="shared" si="103"/>
        <v>1.0009999999999999</v>
      </c>
      <c r="XD13">
        <f t="shared" si="104"/>
        <v>0</v>
      </c>
      <c r="XE13">
        <f t="shared" si="105"/>
        <v>0</v>
      </c>
      <c r="XF13">
        <f t="shared" si="106"/>
        <v>13.007999999999999</v>
      </c>
      <c r="XG13">
        <f t="shared" si="107"/>
        <v>1.0009999999999999</v>
      </c>
      <c r="XH13">
        <f t="shared" si="108"/>
        <v>0</v>
      </c>
      <c r="XI13">
        <f t="shared" si="109"/>
        <v>0</v>
      </c>
      <c r="XJ13">
        <f t="shared" si="110"/>
        <v>8.0079999999999991</v>
      </c>
      <c r="XK13">
        <f t="shared" si="54"/>
        <v>0</v>
      </c>
      <c r="XL13">
        <f t="shared" si="55"/>
        <v>0</v>
      </c>
      <c r="XM13">
        <f t="shared" si="56"/>
        <v>0</v>
      </c>
      <c r="XN13">
        <f t="shared" si="57"/>
        <v>0</v>
      </c>
      <c r="XO13">
        <f t="shared" si="58"/>
        <v>1.0009999999999999</v>
      </c>
      <c r="XP13">
        <f t="shared" si="59"/>
        <v>3.0030000000000001</v>
      </c>
      <c r="XQ13">
        <f t="shared" si="60"/>
        <v>8</v>
      </c>
      <c r="XR13">
        <f t="shared" si="61"/>
        <v>5</v>
      </c>
      <c r="XS13">
        <f t="shared" si="62"/>
        <v>15.01</v>
      </c>
      <c r="XT13">
        <f t="shared" si="63"/>
        <v>4.0039999999999996</v>
      </c>
      <c r="XU13">
        <f t="shared" si="64"/>
        <v>0</v>
      </c>
      <c r="XV13">
        <f t="shared" si="65"/>
        <v>0</v>
      </c>
      <c r="XW13">
        <f t="shared" si="66"/>
        <v>0</v>
      </c>
      <c r="XX13">
        <f t="shared" si="67"/>
        <v>0</v>
      </c>
      <c r="XY13">
        <f t="shared" si="68"/>
        <v>2.0019999999999998</v>
      </c>
      <c r="XZ13">
        <f t="shared" si="69"/>
        <v>0</v>
      </c>
      <c r="YA13">
        <f t="shared" si="70"/>
        <v>0</v>
      </c>
      <c r="YB13">
        <f t="shared" si="71"/>
        <v>0</v>
      </c>
      <c r="YC13">
        <f t="shared" si="72"/>
        <v>0</v>
      </c>
      <c r="YD13">
        <f t="shared" si="73"/>
        <v>0</v>
      </c>
      <c r="YE13">
        <f t="shared" si="74"/>
        <v>0</v>
      </c>
      <c r="YF13">
        <f t="shared" si="75"/>
        <v>0</v>
      </c>
      <c r="YG13">
        <f t="shared" si="76"/>
        <v>4</v>
      </c>
      <c r="YH13">
        <f t="shared" si="77"/>
        <v>12.01</v>
      </c>
      <c r="YI13">
        <f t="shared" si="78"/>
        <v>0</v>
      </c>
      <c r="YJ13">
        <f>RANK(WU13,WU3:WU28,0)</f>
        <v>14</v>
      </c>
      <c r="YK13">
        <f t="shared" ref="YK13:ZX13" si="121">RANK(WV13,WV3:WV28,0)</f>
        <v>14</v>
      </c>
      <c r="YL13">
        <f t="shared" si="121"/>
        <v>15</v>
      </c>
      <c r="YM13">
        <f t="shared" si="121"/>
        <v>14</v>
      </c>
      <c r="YN13">
        <f t="shared" si="121"/>
        <v>15</v>
      </c>
      <c r="YO13">
        <f t="shared" si="121"/>
        <v>14</v>
      </c>
      <c r="YP13">
        <f t="shared" si="121"/>
        <v>15</v>
      </c>
      <c r="YQ13">
        <f t="shared" si="121"/>
        <v>16</v>
      </c>
      <c r="YR13">
        <f t="shared" si="121"/>
        <v>16</v>
      </c>
      <c r="YS13">
        <f t="shared" si="121"/>
        <v>16</v>
      </c>
      <c r="YT13">
        <f t="shared" si="121"/>
        <v>16</v>
      </c>
      <c r="YU13">
        <f t="shared" si="121"/>
        <v>3</v>
      </c>
      <c r="YV13">
        <f t="shared" si="121"/>
        <v>14</v>
      </c>
      <c r="YW13">
        <f t="shared" si="121"/>
        <v>13</v>
      </c>
      <c r="YX13">
        <f t="shared" si="121"/>
        <v>15</v>
      </c>
      <c r="YY13">
        <f t="shared" si="121"/>
        <v>6</v>
      </c>
      <c r="YZ13">
        <f t="shared" si="121"/>
        <v>16</v>
      </c>
      <c r="ZA13">
        <f t="shared" si="121"/>
        <v>17</v>
      </c>
      <c r="ZB13">
        <f t="shared" si="121"/>
        <v>16</v>
      </c>
      <c r="ZC13">
        <f t="shared" si="121"/>
        <v>17</v>
      </c>
      <c r="ZD13">
        <f t="shared" si="121"/>
        <v>12</v>
      </c>
      <c r="ZE13">
        <f t="shared" si="121"/>
        <v>11</v>
      </c>
      <c r="ZF13">
        <f t="shared" si="121"/>
        <v>8</v>
      </c>
      <c r="ZG13">
        <f t="shared" si="121"/>
        <v>12</v>
      </c>
      <c r="ZH13">
        <f t="shared" si="121"/>
        <v>3</v>
      </c>
      <c r="ZI13">
        <f t="shared" si="121"/>
        <v>10</v>
      </c>
      <c r="ZJ13">
        <f t="shared" si="121"/>
        <v>15</v>
      </c>
      <c r="ZK13">
        <f t="shared" si="121"/>
        <v>15</v>
      </c>
      <c r="ZL13">
        <f t="shared" si="121"/>
        <v>16</v>
      </c>
      <c r="ZM13">
        <f t="shared" si="121"/>
        <v>15</v>
      </c>
      <c r="ZN13">
        <f t="shared" si="121"/>
        <v>12</v>
      </c>
      <c r="ZO13">
        <f t="shared" si="121"/>
        <v>15</v>
      </c>
      <c r="ZP13">
        <f t="shared" si="121"/>
        <v>15</v>
      </c>
      <c r="ZQ13">
        <f t="shared" si="121"/>
        <v>16</v>
      </c>
      <c r="ZR13">
        <f t="shared" si="121"/>
        <v>14</v>
      </c>
      <c r="ZS13">
        <f t="shared" si="121"/>
        <v>16</v>
      </c>
      <c r="ZT13">
        <f t="shared" si="121"/>
        <v>18</v>
      </c>
      <c r="ZU13">
        <f t="shared" si="121"/>
        <v>14</v>
      </c>
      <c r="ZV13">
        <f t="shared" si="121"/>
        <v>12</v>
      </c>
      <c r="ZW13">
        <f t="shared" si="121"/>
        <v>3</v>
      </c>
      <c r="ZX13">
        <f t="shared" si="121"/>
        <v>16</v>
      </c>
      <c r="ZY13">
        <f>VLOOKUP(YJ13,'Tablas auxiliares'!$O$2:$P$28,2,FALSE)</f>
        <v>0</v>
      </c>
      <c r="ZZ13">
        <f>VLOOKUP(YK13,'Tablas auxiliares'!$O$2:$P$28,2,FALSE)</f>
        <v>0</v>
      </c>
      <c r="AAA13">
        <f>VLOOKUP(YL13,'Tablas auxiliares'!$O$2:$P$28,2,FALSE)</f>
        <v>0</v>
      </c>
      <c r="AAB13">
        <f>VLOOKUP(YM13,'Tablas auxiliares'!$O$2:$P$28,2,FALSE)</f>
        <v>0</v>
      </c>
      <c r="AAC13">
        <f>VLOOKUP(YN13,'Tablas auxiliares'!$O$2:$P$28,2,FALSE)</f>
        <v>0</v>
      </c>
      <c r="AAD13">
        <f>VLOOKUP(YO13,'Tablas auxiliares'!$O$2:$P$28,2,FALSE)</f>
        <v>0</v>
      </c>
      <c r="AAE13">
        <f>VLOOKUP(YP13,'Tablas auxiliares'!$O$2:$P$28,2,FALSE)</f>
        <v>0</v>
      </c>
      <c r="AAF13">
        <f>VLOOKUP(YQ13,'Tablas auxiliares'!$O$2:$P$28,2,FALSE)</f>
        <v>0</v>
      </c>
      <c r="AAG13">
        <f>VLOOKUP(YR13,'Tablas auxiliares'!$O$2:$P$28,2,FALSE)</f>
        <v>0</v>
      </c>
      <c r="AAH13">
        <f>VLOOKUP(YS13,'Tablas auxiliares'!$O$2:$P$28,2,FALSE)</f>
        <v>0</v>
      </c>
      <c r="AAI13">
        <f>VLOOKUP(YT13,'Tablas auxiliares'!$O$2:$P$28,2,FALSE)</f>
        <v>0</v>
      </c>
      <c r="AAJ13">
        <f>VLOOKUP(YU13,'Tablas auxiliares'!$O$2:$P$28,2,FALSE)</f>
        <v>8</v>
      </c>
      <c r="AAK13">
        <f>VLOOKUP(YV13,'Tablas auxiliares'!$O$2:$P$28,2,FALSE)</f>
        <v>0</v>
      </c>
      <c r="AAL13">
        <f>VLOOKUP(YW13,'Tablas auxiliares'!$O$2:$P$28,2,FALSE)</f>
        <v>0</v>
      </c>
      <c r="AAM13">
        <f>VLOOKUP(YX13,'Tablas auxiliares'!$O$2:$P$28,2,FALSE)</f>
        <v>0</v>
      </c>
      <c r="AAN13">
        <f>VLOOKUP(YY13,'Tablas auxiliares'!$O$2:$P$28,2,FALSE)</f>
        <v>5</v>
      </c>
      <c r="AAO13">
        <f>VLOOKUP(YZ13,'Tablas auxiliares'!$O$2:$P$28,2,FALSE)</f>
        <v>0</v>
      </c>
      <c r="AAP13">
        <f>VLOOKUP(ZA13,'Tablas auxiliares'!$O$2:$P$28,2,FALSE)</f>
        <v>0</v>
      </c>
      <c r="AAQ13">
        <f>VLOOKUP(ZB13,'Tablas auxiliares'!$O$2:$P$28,2,FALSE)</f>
        <v>0</v>
      </c>
      <c r="AAR13">
        <f>VLOOKUP(ZC13,'Tablas auxiliares'!$O$2:$P$28,2,FALSE)</f>
        <v>0</v>
      </c>
      <c r="AAS13">
        <f>VLOOKUP(ZD13,'Tablas auxiliares'!$O$2:$P$28,2,FALSE)</f>
        <v>0</v>
      </c>
      <c r="AAT13">
        <f>VLOOKUP(ZE13,'Tablas auxiliares'!$O$2:$P$28,2,FALSE)</f>
        <v>0</v>
      </c>
      <c r="AAU13">
        <f>VLOOKUP(ZF13,'Tablas auxiliares'!$O$2:$P$28,2,FALSE)</f>
        <v>3</v>
      </c>
      <c r="AAV13">
        <f>VLOOKUP(ZG13,'Tablas auxiliares'!$O$2:$P$28,2,FALSE)</f>
        <v>0</v>
      </c>
      <c r="AAW13">
        <f>VLOOKUP(ZH13,'Tablas auxiliares'!$O$2:$P$28,2,FALSE)</f>
        <v>8</v>
      </c>
      <c r="AAX13">
        <f>VLOOKUP(ZI13,'Tablas auxiliares'!$O$2:$P$28,2,FALSE)</f>
        <v>1</v>
      </c>
      <c r="AAY13">
        <f>VLOOKUP(ZJ13,'Tablas auxiliares'!$O$2:$P$28,2,FALSE)</f>
        <v>0</v>
      </c>
      <c r="AAZ13">
        <f>VLOOKUP(ZK13,'Tablas auxiliares'!$O$2:$P$28,2,FALSE)</f>
        <v>0</v>
      </c>
      <c r="ABA13">
        <f>VLOOKUP(ZL13,'Tablas auxiliares'!$O$2:$P$28,2,FALSE)</f>
        <v>0</v>
      </c>
      <c r="ABB13">
        <f>VLOOKUP(ZM13,'Tablas auxiliares'!$O$2:$P$28,2,FALSE)</f>
        <v>0</v>
      </c>
      <c r="ABC13">
        <f>VLOOKUP(ZN13,'Tablas auxiliares'!$O$2:$P$28,2,FALSE)</f>
        <v>0</v>
      </c>
      <c r="ABD13">
        <f>VLOOKUP(ZO13,'Tablas auxiliares'!$O$2:$P$28,2,FALSE)</f>
        <v>0</v>
      </c>
      <c r="ABE13">
        <f>VLOOKUP(ZP13,'Tablas auxiliares'!$O$2:$P$28,2,FALSE)</f>
        <v>0</v>
      </c>
      <c r="ABF13">
        <f>VLOOKUP(ZQ13,'Tablas auxiliares'!$O$2:$P$28,2,FALSE)</f>
        <v>0</v>
      </c>
      <c r="ABG13">
        <f>VLOOKUP(ZR13,'Tablas auxiliares'!$O$2:$P$28,2,FALSE)</f>
        <v>0</v>
      </c>
      <c r="ABH13">
        <f>VLOOKUP(ZS13,'Tablas auxiliares'!$O$2:$P$28,2,FALSE)</f>
        <v>0</v>
      </c>
      <c r="ABI13">
        <f>VLOOKUP(ZT13,'Tablas auxiliares'!$O$2:$P$28,2,FALSE)</f>
        <v>0</v>
      </c>
      <c r="ABJ13">
        <f>VLOOKUP(ZU13,'Tablas auxiliares'!$O$2:$P$28,2,FALSE)</f>
        <v>0</v>
      </c>
      <c r="ABK13">
        <f>VLOOKUP(ZV13,'Tablas auxiliares'!$O$2:$P$28,2,FALSE)</f>
        <v>0</v>
      </c>
      <c r="ABL13">
        <f>VLOOKUP(ZW13,'Tablas auxiliares'!$O$2:$P$28,2,FALSE)</f>
        <v>8</v>
      </c>
      <c r="ABM13">
        <f>VLOOKUP(ZX13,'Tablas auxiliares'!$O$2:$P$28,2,FALSE)</f>
        <v>0</v>
      </c>
      <c r="ABN13">
        <f>IF('Tablas auxiliares'!$C$5=1,SUM(ZY13:ABM13),SUMIF($IN$29:$KB$29,"=325",ZY13:ABM13))</f>
        <v>33</v>
      </c>
      <c r="ABP13">
        <f t="shared" si="10"/>
        <v>33.0015</v>
      </c>
      <c r="ABQ13">
        <f t="shared" si="11"/>
        <v>30.0015</v>
      </c>
      <c r="ABR13">
        <f t="shared" si="5"/>
        <v>76.001499999999993</v>
      </c>
      <c r="ABS13">
        <f>IF('Tablas auxiliares'!$C$3=1,'2019 FINAL'!ABP13,IF('Tablas auxiliares'!$C$3=2,'2019 FINAL'!ABQ13,'2019 FINAL'!ABR13))</f>
        <v>76.001499999999993</v>
      </c>
      <c r="ABT13" t="s">
        <v>12</v>
      </c>
      <c r="ABV13">
        <v>11</v>
      </c>
      <c r="ABW13">
        <f t="shared" si="12"/>
        <v>157.00200000000001</v>
      </c>
      <c r="ABX13" t="str">
        <f t="shared" si="13"/>
        <v>Chequia</v>
      </c>
    </row>
    <row r="14" spans="1:752" x14ac:dyDescent="0.25">
      <c r="A14" t="s">
        <v>23</v>
      </c>
      <c r="B14">
        <v>3</v>
      </c>
      <c r="C14">
        <v>6</v>
      </c>
      <c r="D14">
        <v>14</v>
      </c>
      <c r="E14">
        <v>1</v>
      </c>
      <c r="F14">
        <v>9</v>
      </c>
      <c r="G14">
        <v>24</v>
      </c>
      <c r="H14">
        <v>2</v>
      </c>
      <c r="J14">
        <v>17</v>
      </c>
      <c r="K14">
        <v>23</v>
      </c>
      <c r="L14">
        <v>6</v>
      </c>
      <c r="M14">
        <v>22</v>
      </c>
      <c r="N14">
        <v>15</v>
      </c>
      <c r="O14">
        <v>17</v>
      </c>
      <c r="P14">
        <v>9</v>
      </c>
      <c r="Q14">
        <v>16</v>
      </c>
      <c r="S14">
        <v>14</v>
      </c>
      <c r="T14">
        <v>12</v>
      </c>
      <c r="U14">
        <v>26</v>
      </c>
      <c r="V14">
        <v>16</v>
      </c>
      <c r="W14">
        <v>11</v>
      </c>
      <c r="X14">
        <v>5</v>
      </c>
      <c r="Y14">
        <v>9</v>
      </c>
      <c r="Z14">
        <v>8</v>
      </c>
      <c r="AA14">
        <v>24</v>
      </c>
      <c r="AB14">
        <v>21</v>
      </c>
      <c r="AC14">
        <v>12</v>
      </c>
      <c r="AD14">
        <v>14</v>
      </c>
      <c r="AE14">
        <v>18</v>
      </c>
      <c r="AF14">
        <v>14</v>
      </c>
      <c r="AG14">
        <v>15</v>
      </c>
      <c r="AH14">
        <v>2</v>
      </c>
      <c r="AI14">
        <v>14</v>
      </c>
      <c r="AJ14">
        <v>7</v>
      </c>
      <c r="AK14">
        <v>26</v>
      </c>
      <c r="AL14">
        <v>2</v>
      </c>
      <c r="AM14">
        <v>24</v>
      </c>
      <c r="AN14">
        <v>8</v>
      </c>
      <c r="AO14">
        <v>14</v>
      </c>
      <c r="AP14">
        <v>6</v>
      </c>
      <c r="AQ14">
        <v>10</v>
      </c>
      <c r="AR14">
        <v>9</v>
      </c>
      <c r="AS14">
        <v>18</v>
      </c>
      <c r="AT14">
        <v>1</v>
      </c>
      <c r="AU14">
        <v>7</v>
      </c>
      <c r="AV14">
        <v>19</v>
      </c>
      <c r="AW14">
        <v>11</v>
      </c>
      <c r="AY14">
        <v>8</v>
      </c>
      <c r="AZ14">
        <v>3</v>
      </c>
      <c r="BA14">
        <v>6</v>
      </c>
      <c r="BB14">
        <v>15</v>
      </c>
      <c r="BC14">
        <v>23</v>
      </c>
      <c r="BD14">
        <v>6</v>
      </c>
      <c r="BE14">
        <v>8</v>
      </c>
      <c r="BF14">
        <v>17</v>
      </c>
      <c r="BH14">
        <v>5</v>
      </c>
      <c r="BI14">
        <v>4</v>
      </c>
      <c r="BJ14">
        <v>18</v>
      </c>
      <c r="BK14">
        <v>21</v>
      </c>
      <c r="BL14">
        <v>11</v>
      </c>
      <c r="BM14">
        <v>10</v>
      </c>
      <c r="BN14">
        <v>8</v>
      </c>
      <c r="BO14">
        <v>15</v>
      </c>
      <c r="BP14">
        <v>25</v>
      </c>
      <c r="BQ14">
        <v>24</v>
      </c>
      <c r="BR14">
        <v>12</v>
      </c>
      <c r="BS14">
        <v>16</v>
      </c>
      <c r="BT14">
        <v>21</v>
      </c>
      <c r="BU14">
        <v>20</v>
      </c>
      <c r="BV14">
        <v>12</v>
      </c>
      <c r="BW14">
        <v>2</v>
      </c>
      <c r="BX14">
        <v>13</v>
      </c>
      <c r="BY14">
        <v>3</v>
      </c>
      <c r="BZ14">
        <v>22</v>
      </c>
      <c r="CA14">
        <v>21</v>
      </c>
      <c r="CB14">
        <v>17</v>
      </c>
      <c r="CC14">
        <v>10</v>
      </c>
      <c r="CD14">
        <v>6</v>
      </c>
      <c r="CE14">
        <v>17</v>
      </c>
      <c r="CF14">
        <v>10</v>
      </c>
      <c r="CG14">
        <v>12</v>
      </c>
      <c r="CH14">
        <v>8</v>
      </c>
      <c r="CI14">
        <v>9</v>
      </c>
      <c r="CJ14">
        <v>6</v>
      </c>
      <c r="CK14">
        <v>17</v>
      </c>
      <c r="CL14">
        <v>6</v>
      </c>
      <c r="CN14">
        <v>5</v>
      </c>
      <c r="CO14">
        <v>9</v>
      </c>
      <c r="CP14">
        <v>21</v>
      </c>
      <c r="CQ14">
        <v>6</v>
      </c>
      <c r="CR14">
        <v>2</v>
      </c>
      <c r="CS14">
        <v>12</v>
      </c>
      <c r="CT14">
        <v>11</v>
      </c>
      <c r="CU14">
        <v>13</v>
      </c>
      <c r="CW14">
        <v>7</v>
      </c>
      <c r="CX14">
        <v>21</v>
      </c>
      <c r="CY14">
        <v>10</v>
      </c>
      <c r="CZ14">
        <v>8</v>
      </c>
      <c r="DA14">
        <v>6</v>
      </c>
      <c r="DB14">
        <v>19</v>
      </c>
      <c r="DC14">
        <v>7</v>
      </c>
      <c r="DD14">
        <v>19</v>
      </c>
      <c r="DE14">
        <v>12</v>
      </c>
      <c r="DF14">
        <v>24</v>
      </c>
      <c r="DG14">
        <v>13</v>
      </c>
      <c r="DH14">
        <v>7</v>
      </c>
      <c r="DI14">
        <v>22</v>
      </c>
      <c r="DJ14">
        <v>15</v>
      </c>
      <c r="DK14">
        <v>16</v>
      </c>
      <c r="DL14">
        <v>11</v>
      </c>
      <c r="DM14">
        <v>6</v>
      </c>
      <c r="DN14">
        <v>20</v>
      </c>
      <c r="DO14">
        <v>24</v>
      </c>
      <c r="DP14">
        <v>15</v>
      </c>
      <c r="DQ14">
        <v>25</v>
      </c>
      <c r="DR14">
        <v>7</v>
      </c>
      <c r="DS14">
        <v>14</v>
      </c>
      <c r="DT14">
        <v>9</v>
      </c>
      <c r="DU14">
        <v>7</v>
      </c>
      <c r="DV14">
        <v>3</v>
      </c>
      <c r="DW14">
        <v>6</v>
      </c>
      <c r="DX14">
        <v>3</v>
      </c>
      <c r="DY14">
        <v>8</v>
      </c>
      <c r="DZ14">
        <v>22</v>
      </c>
      <c r="EA14">
        <v>5</v>
      </c>
      <c r="EC14">
        <v>14</v>
      </c>
      <c r="ED14">
        <v>5</v>
      </c>
      <c r="EE14">
        <v>15</v>
      </c>
      <c r="EF14">
        <v>17</v>
      </c>
      <c r="EG14">
        <v>16</v>
      </c>
      <c r="EH14">
        <v>14</v>
      </c>
      <c r="EI14">
        <v>5</v>
      </c>
      <c r="EJ14">
        <v>16</v>
      </c>
      <c r="EL14">
        <v>6</v>
      </c>
      <c r="EM14">
        <v>20</v>
      </c>
      <c r="EN14">
        <v>13</v>
      </c>
      <c r="EO14">
        <v>22</v>
      </c>
      <c r="EP14">
        <v>13</v>
      </c>
      <c r="EQ14">
        <v>6</v>
      </c>
      <c r="ER14">
        <v>11</v>
      </c>
      <c r="ES14">
        <v>21</v>
      </c>
      <c r="ET14">
        <v>15</v>
      </c>
      <c r="EU14">
        <v>9</v>
      </c>
      <c r="EV14">
        <v>14</v>
      </c>
      <c r="EW14">
        <v>9</v>
      </c>
      <c r="EX14">
        <v>23</v>
      </c>
      <c r="EY14">
        <v>23</v>
      </c>
      <c r="EZ14">
        <v>13</v>
      </c>
      <c r="FA14">
        <v>6</v>
      </c>
      <c r="FB14">
        <v>4</v>
      </c>
      <c r="FC14">
        <v>10</v>
      </c>
      <c r="FD14">
        <v>13</v>
      </c>
      <c r="FE14">
        <v>20</v>
      </c>
      <c r="FF14">
        <v>19</v>
      </c>
      <c r="FG14">
        <v>11</v>
      </c>
      <c r="FH14">
        <v>14</v>
      </c>
      <c r="FI14">
        <v>12</v>
      </c>
      <c r="FJ14">
        <v>6</v>
      </c>
      <c r="FK14">
        <v>12</v>
      </c>
      <c r="FL14">
        <v>19</v>
      </c>
      <c r="FM14">
        <v>3</v>
      </c>
      <c r="FN14">
        <v>7</v>
      </c>
      <c r="FO14">
        <v>25</v>
      </c>
      <c r="FP14">
        <v>3</v>
      </c>
      <c r="FR14">
        <v>5</v>
      </c>
      <c r="FS14">
        <v>18</v>
      </c>
      <c r="FT14">
        <v>6</v>
      </c>
      <c r="FU14">
        <v>17</v>
      </c>
      <c r="FV14">
        <v>3</v>
      </c>
      <c r="FW14">
        <v>13</v>
      </c>
      <c r="FX14">
        <v>16</v>
      </c>
      <c r="FY14">
        <v>19</v>
      </c>
      <c r="GA14">
        <v>9</v>
      </c>
      <c r="GB14">
        <v>22</v>
      </c>
      <c r="GC14">
        <v>12</v>
      </c>
      <c r="GD14">
        <v>11</v>
      </c>
      <c r="GE14">
        <v>7</v>
      </c>
      <c r="GF14">
        <v>10</v>
      </c>
      <c r="GG14">
        <v>4</v>
      </c>
      <c r="GH14">
        <v>12</v>
      </c>
      <c r="GI14">
        <v>12</v>
      </c>
      <c r="GJ14">
        <v>25</v>
      </c>
      <c r="GK14">
        <v>13</v>
      </c>
      <c r="GL14">
        <v>12</v>
      </c>
      <c r="GM14">
        <v>19</v>
      </c>
      <c r="GN14">
        <v>18</v>
      </c>
      <c r="GO14">
        <v>7</v>
      </c>
      <c r="GP14">
        <v>8</v>
      </c>
      <c r="GQ14">
        <v>18</v>
      </c>
      <c r="GR14">
        <v>9</v>
      </c>
      <c r="GS14">
        <v>7</v>
      </c>
      <c r="GT14">
        <v>14</v>
      </c>
      <c r="GU14">
        <v>23</v>
      </c>
      <c r="GV14">
        <v>24</v>
      </c>
      <c r="GW14">
        <v>16</v>
      </c>
      <c r="GX14">
        <v>6</v>
      </c>
      <c r="GY14">
        <f>IF('Tablas auxiliares'!$C$7=1,AVERAGE('2019 FINAL'!B14,'2019 FINAL'!AQ14,'2019 FINAL'!CF14,'2019 FINAL'!DU14,'2019 FINAL'!FJ14)+B14/10000,(-1)*(SUM(VLOOKUP(B14,'Tablas auxiliares'!$BG$1:$BH$28,2,FALSE),VLOOKUP(AQ14,'Tablas auxiliares'!$BG$1:$BH$28,2,FALSE),VLOOKUP(CF14,'Tablas auxiliares'!$BG$1:$BH$28,2,FALSE),VLOOKUP(DU14,'Tablas auxiliares'!$BG$1:$BH$28,2,FALSE),VLOOKUP(FJ14,'Tablas auxiliares'!$BG$1:$BH$28,2,FALSE))-B14/100000000))</f>
        <v>-21.025836446608864</v>
      </c>
      <c r="GZ14">
        <f>IF('Tablas auxiliares'!$C$7=1,AVERAGE('2019 FINAL'!C14,'2019 FINAL'!AR14,'2019 FINAL'!CG14,'2019 FINAL'!DV14,'2019 FINAL'!FK14)+C14/10000,(-1)*(SUM(VLOOKUP(C14,'Tablas auxiliares'!$BG$1:$BH$28,2,FALSE),VLOOKUP(AR14,'Tablas auxiliares'!$BG$1:$BH$28,2,FALSE),VLOOKUP(CG14,'Tablas auxiliares'!$BG$1:$BH$28,2,FALSE),VLOOKUP(DV14,'Tablas auxiliares'!$BG$1:$BH$28,2,FALSE),VLOOKUP(FK14,'Tablas auxiliares'!$BG$1:$BH$28,2,FALSE))-C14/100000000))</f>
        <v>-18.440263035047774</v>
      </c>
      <c r="HA14">
        <f>IF('Tablas auxiliares'!$C$7=1,AVERAGE('2019 FINAL'!D14,'2019 FINAL'!AS14,'2019 FINAL'!CH14,'2019 FINAL'!DW14,'2019 FINAL'!FL14)+D14/10000,(-1)*(SUM(VLOOKUP(D14,'Tablas auxiliares'!$BG$1:$BH$28,2,FALSE),VLOOKUP(AS14,'Tablas auxiliares'!$BG$1:$BH$28,2,FALSE),VLOOKUP(CH14,'Tablas auxiliares'!$BG$1:$BH$28,2,FALSE),VLOOKUP(DW14,'Tablas auxiliares'!$BG$1:$BH$28,2,FALSE),VLOOKUP(FL14,'Tablas auxiliares'!$BG$1:$BH$28,2,FALSE))-D14/100000000))</f>
        <v>-9.6968767897997026</v>
      </c>
      <c r="HB14">
        <f>IF('Tablas auxiliares'!$C$7=1,AVERAGE('2019 FINAL'!E14,'2019 FINAL'!AT14,'2019 FINAL'!CI14,'2019 FINAL'!DX14,'2019 FINAL'!FM14)+E14/10000,(-1)*(SUM(VLOOKUP(E14,'Tablas auxiliares'!$BG$1:$BH$28,2,FALSE),VLOOKUP(AT14,'Tablas auxiliares'!$BG$1:$BH$28,2,FALSE),VLOOKUP(CI14,'Tablas auxiliares'!$BG$1:$BH$28,2,FALSE),VLOOKUP(DX14,'Tablas auxiliares'!$BG$1:$BH$28,2,FALSE),VLOOKUP(FM14,'Tablas auxiliares'!$BG$1:$BH$28,2,FALSE))-E14/100000000))</f>
        <v>-43.037216454523112</v>
      </c>
      <c r="HC14">
        <f>IF('Tablas auxiliares'!$C$7=1,AVERAGE('2019 FINAL'!F14,'2019 FINAL'!AU14,'2019 FINAL'!CJ14,'2019 FINAL'!DY14,'2019 FINAL'!FN14)+F14/10000,(-1)*(SUM(VLOOKUP(F14,'Tablas auxiliares'!$BG$1:$BH$28,2,FALSE),VLOOKUP(AU14,'Tablas auxiliares'!$BG$1:$BH$28,2,FALSE),VLOOKUP(CJ14,'Tablas auxiliares'!$BG$1:$BH$28,2,FALSE),VLOOKUP(DY14,'Tablas auxiliares'!$BG$1:$BH$28,2,FALSE),VLOOKUP(FN14,'Tablas auxiliares'!$BG$1:$BH$28,2,FALSE))-F14/100000000))</f>
        <v>-18.11481849406977</v>
      </c>
      <c r="HD14">
        <f>IF('Tablas auxiliares'!$C$7=1,AVERAGE('2019 FINAL'!G14,'2019 FINAL'!AV14,'2019 FINAL'!CK14,'2019 FINAL'!DZ14,'2019 FINAL'!FO14)+G14/10000,(-1)*(SUM(VLOOKUP(G14,'Tablas auxiliares'!$BG$1:$BH$28,2,FALSE),VLOOKUP(AV14,'Tablas auxiliares'!$BG$1:$BH$28,2,FALSE),VLOOKUP(CK14,'Tablas auxiliares'!$BG$1:$BH$28,2,FALSE),VLOOKUP(DZ14,'Tablas auxiliares'!$BG$1:$BH$28,2,FALSE),VLOOKUP(FO14,'Tablas auxiliares'!$BG$1:$BH$28,2,FALSE))-G14/100000000))</f>
        <v>-1.4659238167736344</v>
      </c>
      <c r="HE14">
        <f>IF('Tablas auxiliares'!$C$7=1,AVERAGE('2019 FINAL'!H14,'2019 FINAL'!AW14,'2019 FINAL'!CL14,'2019 FINAL'!EA14,'2019 FINAL'!FP14)+H14/10000,(-1)*(SUM(VLOOKUP(H14,'Tablas auxiliares'!$BG$1:$BH$28,2,FALSE),VLOOKUP(AW14,'Tablas auxiliares'!$BG$1:$BH$28,2,FALSE),VLOOKUP(CL14,'Tablas auxiliares'!$BG$1:$BH$28,2,FALSE),VLOOKUP(EA14,'Tablas auxiliares'!$BG$1:$BH$28,2,FALSE),VLOOKUP(FP14,'Tablas auxiliares'!$BG$1:$BH$28,2,FALSE))-H14/100000000))</f>
        <v>-30.177559334113162</v>
      </c>
      <c r="HF14" t="e">
        <f>IF('Tablas auxiliares'!$C$7=1,AVERAGE('2019 FINAL'!I14,'2019 FINAL'!AX14,'2019 FINAL'!CM14,'2019 FINAL'!EB14,'2019 FINAL'!FQ14)+I14/10000,(-1)*(SUM(VLOOKUP(I14,'Tablas auxiliares'!$BG$1:$BH$28,2,FALSE),VLOOKUP(AX14,'Tablas auxiliares'!$BG$1:$BH$28,2,FALSE),VLOOKUP(CM14,'Tablas auxiliares'!$BG$1:$BH$28,2,FALSE),VLOOKUP(EB14,'Tablas auxiliares'!$BG$1:$BH$28,2,FALSE),VLOOKUP(FQ14,'Tablas auxiliares'!$BG$1:$BH$28,2,FALSE))-I14/100000000))</f>
        <v>#N/A</v>
      </c>
      <c r="HG14">
        <f>IF('Tablas auxiliares'!$C$7=1,AVERAGE('2019 FINAL'!J14,'2019 FINAL'!AY14,'2019 FINAL'!CN14,'2019 FINAL'!EC14,'2019 FINAL'!FR14)+J14/10000,(-1)*(SUM(VLOOKUP(J14,'Tablas auxiliares'!$BG$1:$BH$28,2,FALSE),VLOOKUP(AY14,'Tablas auxiliares'!$BG$1:$BH$28,2,FALSE),VLOOKUP(CN14,'Tablas auxiliares'!$BG$1:$BH$28,2,FALSE),VLOOKUP(EC14,'Tablas auxiliares'!$BG$1:$BH$28,2,FALSE),VLOOKUP(FR14,'Tablas auxiliares'!$BG$1:$BH$28,2,FALSE))-J14/100000000))</f>
        <v>-15.986758195784867</v>
      </c>
      <c r="HH14">
        <f>IF('Tablas auxiliares'!$C$7=1,AVERAGE('2019 FINAL'!K14,'2019 FINAL'!AZ14,'2019 FINAL'!CO14,'2019 FINAL'!ED14,'2019 FINAL'!FS14)+K14/10000,(-1)*(SUM(VLOOKUP(K14,'Tablas auxiliares'!$BG$1:$BH$28,2,FALSE),VLOOKUP(AZ14,'Tablas auxiliares'!$BG$1:$BH$28,2,FALSE),VLOOKUP(CO14,'Tablas auxiliares'!$BG$1:$BH$28,2,FALSE),VLOOKUP(ED14,'Tablas auxiliares'!$BG$1:$BH$28,2,FALSE),VLOOKUP(FS14,'Tablas auxiliares'!$BG$1:$BH$28,2,FALSE))-K14/100000000))</f>
        <v>-17.101148524355249</v>
      </c>
      <c r="HI14">
        <f>IF('Tablas auxiliares'!$C$7=1,AVERAGE('2019 FINAL'!L14,'2019 FINAL'!BA14,'2019 FINAL'!CP14,'2019 FINAL'!EE14,'2019 FINAL'!FT14)+L14/10000,(-1)*(SUM(VLOOKUP(L14,'Tablas auxiliares'!$BG$1:$BH$28,2,FALSE),VLOOKUP(BA14,'Tablas auxiliares'!$BG$1:$BH$28,2,FALSE),VLOOKUP(CP14,'Tablas auxiliares'!$BG$1:$BH$28,2,FALSE),VLOOKUP(EE14,'Tablas auxiliares'!$BG$1:$BH$28,2,FALSE),VLOOKUP(FT14,'Tablas auxiliares'!$BG$1:$BH$28,2,FALSE))-L14/100000000))</f>
        <v>-15.030504707571897</v>
      </c>
      <c r="HJ14">
        <f>IF('Tablas auxiliares'!$C$7=1,AVERAGE('2019 FINAL'!M14,'2019 FINAL'!BB14,'2019 FINAL'!CQ14,'2019 FINAL'!EF14,'2019 FINAL'!FU14)+M14/10000,(-1)*(SUM(VLOOKUP(M14,'Tablas auxiliares'!$BG$1:$BH$28,2,FALSE),VLOOKUP(BB14,'Tablas auxiliares'!$BG$1:$BH$28,2,FALSE),VLOOKUP(CQ14,'Tablas auxiliares'!$BG$1:$BH$28,2,FALSE),VLOOKUP(EF14,'Tablas auxiliares'!$BG$1:$BH$28,2,FALSE),VLOOKUP(FU14,'Tablas auxiliares'!$BG$1:$BH$28,2,FALSE))-M14/100000000))</f>
        <v>-6.8503046396884706</v>
      </c>
      <c r="HK14">
        <f>IF('Tablas auxiliares'!$C$7=1,AVERAGE('2019 FINAL'!N14,'2019 FINAL'!BC14,'2019 FINAL'!CR14,'2019 FINAL'!EG14,'2019 FINAL'!FV14)+N14/10000,(-1)*(SUM(VLOOKUP(N14,'Tablas auxiliares'!$BG$1:$BH$28,2,FALSE),VLOOKUP(BC14,'Tablas auxiliares'!$BG$1:$BH$28,2,FALSE),VLOOKUP(CR14,'Tablas auxiliares'!$BG$1:$BH$28,2,FALSE),VLOOKUP(EG14,'Tablas auxiliares'!$BG$1:$BH$28,2,FALSE),VLOOKUP(FV14,'Tablas auxiliares'!$BG$1:$BH$28,2,FALSE))-N14/100000000))</f>
        <v>-19.846938970103249</v>
      </c>
      <c r="HL14">
        <f>IF('Tablas auxiliares'!$C$7=1,AVERAGE('2019 FINAL'!O14,'2019 FINAL'!BD14,'2019 FINAL'!CS14,'2019 FINAL'!EH14,'2019 FINAL'!FW14)+O14/10000,(-1)*(SUM(VLOOKUP(O14,'Tablas auxiliares'!$BG$1:$BH$28,2,FALSE),VLOOKUP(BD14,'Tablas auxiliares'!$BG$1:$BH$28,2,FALSE),VLOOKUP(CS14,'Tablas auxiliares'!$BG$1:$BH$28,2,FALSE),VLOOKUP(EH14,'Tablas auxiliares'!$BG$1:$BH$28,2,FALSE),VLOOKUP(FW14,'Tablas auxiliares'!$BG$1:$BH$28,2,FALSE))-O14/100000000))</f>
        <v>-8.9415852037990788</v>
      </c>
      <c r="HM14">
        <f>IF('Tablas auxiliares'!$C$7=1,AVERAGE('2019 FINAL'!P14,'2019 FINAL'!BE14,'2019 FINAL'!CT14,'2019 FINAL'!EI14,'2019 FINAL'!FX14)+P14/10000,(-1)*(SUM(VLOOKUP(P14,'Tablas auxiliares'!$BG$1:$BH$28,2,FALSE),VLOOKUP(BE14,'Tablas auxiliares'!$BG$1:$BH$28,2,FALSE),VLOOKUP(CT14,'Tablas auxiliares'!$BG$1:$BH$28,2,FALSE),VLOOKUP(EI14,'Tablas auxiliares'!$BG$1:$BH$28,2,FALSE),VLOOKUP(FX14,'Tablas auxiliares'!$BG$1:$BH$28,2,FALSE))-P14/100000000))</f>
        <v>-13.899222094313057</v>
      </c>
      <c r="HN14">
        <f>IF('Tablas auxiliares'!$C$7=1,AVERAGE('2019 FINAL'!Q14,'2019 FINAL'!BF14,'2019 FINAL'!CU14,'2019 FINAL'!EJ14,'2019 FINAL'!FY14)+Q14/10000,(-1)*(SUM(VLOOKUP(Q14,'Tablas auxiliares'!$BG$1:$BH$28,2,FALSE),VLOOKUP(BF14,'Tablas auxiliares'!$BG$1:$BH$28,2,FALSE),VLOOKUP(CU14,'Tablas auxiliares'!$BG$1:$BH$28,2,FALSE),VLOOKUP(EJ14,'Tablas auxiliares'!$BG$1:$BH$28,2,FALSE),VLOOKUP(FY14,'Tablas auxiliares'!$BG$1:$BH$28,2,FALSE))-Q14/100000000))</f>
        <v>-3.5822419147811901</v>
      </c>
      <c r="HP14">
        <f>IF('Tablas auxiliares'!$C$7=1,AVERAGE('2019 FINAL'!S14,'2019 FINAL'!BH14,'2019 FINAL'!CW14,'2019 FINAL'!EL14,'2019 FINAL'!GA14)+S14/10000,(-1)*(SUM(VLOOKUP(S14,'Tablas auxiliares'!$BG$1:$BH$28,2,FALSE),VLOOKUP(BH14,'Tablas auxiliares'!$BG$1:$BH$28,2,FALSE),VLOOKUP(CW14,'Tablas auxiliares'!$BG$1:$BH$28,2,FALSE),VLOOKUP(EL14,'Tablas auxiliares'!$BG$1:$BH$28,2,FALSE),VLOOKUP(GA14,'Tablas auxiliares'!$BG$1:$BH$28,2,FALSE))-S14/100000000))</f>
        <v>-17.730278478813926</v>
      </c>
      <c r="HQ14">
        <f>IF('Tablas auxiliares'!$C$7=1,AVERAGE('2019 FINAL'!T14,'2019 FINAL'!BI14,'2019 FINAL'!CX14,'2019 FINAL'!EM14,'2019 FINAL'!GB14)+T14/10000,(-1)*(SUM(VLOOKUP(T14,'Tablas auxiliares'!$BG$1:$BH$28,2,FALSE),VLOOKUP(BI14,'Tablas auxiliares'!$BG$1:$BH$28,2,FALSE),VLOOKUP(CX14,'Tablas auxiliares'!$BG$1:$BH$28,2,FALSE),VLOOKUP(EM14,'Tablas auxiliares'!$BG$1:$BH$28,2,FALSE),VLOOKUP(GB14,'Tablas auxiliares'!$BG$1:$BH$28,2,FALSE))-T14/100000000))</f>
        <v>-9.0856187683119263</v>
      </c>
      <c r="HR14">
        <f>IF('Tablas auxiliares'!$C$7=1,AVERAGE('2019 FINAL'!U14,'2019 FINAL'!BJ14,'2019 FINAL'!CY14,'2019 FINAL'!EN14,'2019 FINAL'!GC14)+U14/10000,(-1)*(SUM(VLOOKUP(U14,'Tablas auxiliares'!$BG$1:$BH$28,2,FALSE),VLOOKUP(BJ14,'Tablas auxiliares'!$BG$1:$BH$28,2,FALSE),VLOOKUP(CY14,'Tablas auxiliares'!$BG$1:$BH$28,2,FALSE),VLOOKUP(EN14,'Tablas auxiliares'!$BG$1:$BH$28,2,FALSE),VLOOKUP(GC14,'Tablas auxiliares'!$BG$1:$BH$28,2,FALSE))-U14/100000000))</f>
        <v>-5.4605556896996044</v>
      </c>
      <c r="HS14">
        <f>IF('Tablas auxiliares'!$C$7=1,AVERAGE('2019 FINAL'!V14,'2019 FINAL'!BK14,'2019 FINAL'!CZ14,'2019 FINAL'!EO14,'2019 FINAL'!GD14)+V14/10000,(-1)*(SUM(VLOOKUP(V14,'Tablas auxiliares'!$BG$1:$BH$28,2,FALSE),VLOOKUP(BK14,'Tablas auxiliares'!$BG$1:$BH$28,2,FALSE),VLOOKUP(CZ14,'Tablas auxiliares'!$BG$1:$BH$28,2,FALSE),VLOOKUP(EO14,'Tablas auxiliares'!$BG$1:$BH$28,2,FALSE),VLOOKUP(GD14,'Tablas auxiliares'!$BG$1:$BH$28,2,FALSE))-V14/100000000))</f>
        <v>-6.1531280884793871</v>
      </c>
      <c r="HT14">
        <f>IF('Tablas auxiliares'!$C$7=1,AVERAGE('2019 FINAL'!W14,'2019 FINAL'!BL14,'2019 FINAL'!DA14,'2019 FINAL'!EP14,'2019 FINAL'!GE14)+W14/10000,(-1)*(SUM(VLOOKUP(W14,'Tablas auxiliares'!$BG$1:$BH$28,2,FALSE),VLOOKUP(BL14,'Tablas auxiliares'!$BG$1:$BH$28,2,FALSE),VLOOKUP(DA14,'Tablas auxiliares'!$BG$1:$BH$28,2,FALSE),VLOOKUP(EP14,'Tablas auxiliares'!$BG$1:$BH$28,2,FALSE),VLOOKUP(GE14,'Tablas auxiliares'!$BG$1:$BH$28,2,FALSE))-W14/100000000))</f>
        <v>-13.295777775179351</v>
      </c>
      <c r="HU14">
        <f>IF('Tablas auxiliares'!$C$7=1,AVERAGE('2019 FINAL'!X14,'2019 FINAL'!BM14,'2019 FINAL'!DB14,'2019 FINAL'!EQ14,'2019 FINAL'!GF14)+X14/10000,(-1)*(SUM(VLOOKUP(X14,'Tablas auxiliares'!$BG$1:$BH$28,2,FALSE),VLOOKUP(BM14,'Tablas auxiliares'!$BG$1:$BH$28,2,FALSE),VLOOKUP(DB14,'Tablas auxiliares'!$BG$1:$BH$28,2,FALSE),VLOOKUP(EQ14,'Tablas auxiliares'!$BG$1:$BH$28,2,FALSE),VLOOKUP(GF14,'Tablas auxiliares'!$BG$1:$BH$28,2,FALSE))-X14/100000000))</f>
        <v>-14.986217597652095</v>
      </c>
      <c r="HV14">
        <f>IF('Tablas auxiliares'!$C$7=1,AVERAGE('2019 FINAL'!Y14,'2019 FINAL'!BN14,'2019 FINAL'!DC14,'2019 FINAL'!ER14,'2019 FINAL'!GG14)+Y14/10000,(-1)*(SUM(VLOOKUP(Y14,'Tablas auxiliares'!$BG$1:$BH$28,2,FALSE),VLOOKUP(BN14,'Tablas auxiliares'!$BG$1:$BH$28,2,FALSE),VLOOKUP(DC14,'Tablas auxiliares'!$BG$1:$BH$28,2,FALSE),VLOOKUP(ER14,'Tablas auxiliares'!$BG$1:$BH$28,2,FALSE),VLOOKUP(GG14,'Tablas auxiliares'!$BG$1:$BH$28,2,FALSE))-Y14/100000000))</f>
        <v>-18.217226645886175</v>
      </c>
      <c r="HW14">
        <f>IF('Tablas auxiliares'!$C$7=1,AVERAGE('2019 FINAL'!Z14,'2019 FINAL'!BO14,'2019 FINAL'!DD14,'2019 FINAL'!ES14,'2019 FINAL'!GH14)+Z14/10000,(-1)*(SUM(VLOOKUP(Z14,'Tablas auxiliares'!$BG$1:$BH$28,2,FALSE),VLOOKUP(BO14,'Tablas auxiliares'!$BG$1:$BH$28,2,FALSE),VLOOKUP(DD14,'Tablas auxiliares'!$BG$1:$BH$28,2,FALSE),VLOOKUP(ES14,'Tablas auxiliares'!$BG$1:$BH$28,2,FALSE),VLOOKUP(GH14,'Tablas auxiliares'!$BG$1:$BH$28,2,FALSE))-Z14/100000000))</f>
        <v>-6.1583498278854352</v>
      </c>
      <c r="HX14">
        <f>IF('Tablas auxiliares'!$C$7=1,AVERAGE('2019 FINAL'!AA14,'2019 FINAL'!BP14,'2019 FINAL'!DE14,'2019 FINAL'!ET14,'2019 FINAL'!GI14)+AA14/10000,(-1)*(SUM(VLOOKUP(AA14,'Tablas auxiliares'!$BG$1:$BH$28,2,FALSE),VLOOKUP(BP14,'Tablas auxiliares'!$BG$1:$BH$28,2,FALSE),VLOOKUP(DE14,'Tablas auxiliares'!$BG$1:$BH$28,2,FALSE),VLOOKUP(ET14,'Tablas auxiliares'!$BG$1:$BH$28,2,FALSE),VLOOKUP(GI14,'Tablas auxiliares'!$BG$1:$BH$28,2,FALSE))-AA14/100000000))</f>
        <v>-4.0852292746919652</v>
      </c>
      <c r="HY14">
        <f>IF('Tablas auxiliares'!$C$7=1,AVERAGE('2019 FINAL'!AB14,'2019 FINAL'!BQ14,'2019 FINAL'!DF14,'2019 FINAL'!EU14,'2019 FINAL'!GJ14)+AB14/10000,(-1)*(SUM(VLOOKUP(AB14,'Tablas auxiliares'!$BG$1:$BH$28,2,FALSE),VLOOKUP(BQ14,'Tablas auxiliares'!$BG$1:$BH$28,2,FALSE),VLOOKUP(DF14,'Tablas auxiliares'!$BG$1:$BH$28,2,FALSE),VLOOKUP(EU14,'Tablas auxiliares'!$BG$1:$BH$28,2,FALSE),VLOOKUP(GJ14,'Tablas auxiliares'!$BG$1:$BH$28,2,FALSE))-AB14/100000000))</f>
        <v>-3.3221661766538131</v>
      </c>
      <c r="HZ14">
        <f>IF('Tablas auxiliares'!$C$7=1,AVERAGE('2019 FINAL'!AC14,'2019 FINAL'!BR14,'2019 FINAL'!DG14,'2019 FINAL'!EV14,'2019 FINAL'!GK14)+AC14/10000,(-1)*(SUM(VLOOKUP(AC14,'Tablas auxiliares'!$BG$1:$BH$28,2,FALSE),VLOOKUP(BR14,'Tablas auxiliares'!$BG$1:$BH$28,2,FALSE),VLOOKUP(DG14,'Tablas auxiliares'!$BG$1:$BH$28,2,FALSE),VLOOKUP(EV14,'Tablas auxiliares'!$BG$1:$BH$28,2,FALSE),VLOOKUP(GK14,'Tablas auxiliares'!$BG$1:$BH$28,2,FALSE))-AC14/100000000))</f>
        <v>-6.4383304088105904</v>
      </c>
      <c r="IA14">
        <f>IF('Tablas auxiliares'!$C$7=1,AVERAGE('2019 FINAL'!AD14,'2019 FINAL'!BS14,'2019 FINAL'!DH14,'2019 FINAL'!EW14,'2019 FINAL'!GL14)+AD14/10000,(-1)*(SUM(VLOOKUP(AD14,'Tablas auxiliares'!$BG$1:$BH$28,2,FALSE),VLOOKUP(BS14,'Tablas auxiliares'!$BG$1:$BH$28,2,FALSE),VLOOKUP(DH14,'Tablas auxiliares'!$BG$1:$BH$28,2,FALSE),VLOOKUP(EW14,'Tablas auxiliares'!$BG$1:$BH$28,2,FALSE),VLOOKUP(GL14,'Tablas auxiliares'!$BG$1:$BH$28,2,FALSE))-AD14/100000000))</f>
        <v>-9.6557665535485189</v>
      </c>
      <c r="IB14">
        <f>IF('Tablas auxiliares'!$C$7=1,AVERAGE('2019 FINAL'!AE14,'2019 FINAL'!BT14,'2019 FINAL'!DI14,'2019 FINAL'!EX14,'2019 FINAL'!GM14)+AE14/10000,(-1)*(SUM(VLOOKUP(AE14,'Tablas auxiliares'!$BG$1:$BH$28,2,FALSE),VLOOKUP(BT14,'Tablas auxiliares'!$BG$1:$BH$28,2,FALSE),VLOOKUP(DI14,'Tablas auxiliares'!$BG$1:$BH$28,2,FALSE),VLOOKUP(EX14,'Tablas auxiliares'!$BG$1:$BH$28,2,FALSE),VLOOKUP(GM14,'Tablas auxiliares'!$BG$1:$BH$28,2,FALSE))-AE14/100000000))</f>
        <v>-1.5412669472415468</v>
      </c>
      <c r="IC14">
        <f>IF('Tablas auxiliares'!$C$7=1,AVERAGE('2019 FINAL'!AF14,'2019 FINAL'!BU14,'2019 FINAL'!DJ14,'2019 FINAL'!EY14,'2019 FINAL'!GN14)+AF14/10000,(-1)*(SUM(VLOOKUP(AF14,'Tablas auxiliares'!$BG$1:$BH$28,2,FALSE),VLOOKUP(BU14,'Tablas auxiliares'!$BG$1:$BH$28,2,FALSE),VLOOKUP(DJ14,'Tablas auxiliares'!$BG$1:$BH$28,2,FALSE),VLOOKUP(EY14,'Tablas auxiliares'!$BG$1:$BH$28,2,FALSE),VLOOKUP(GN14,'Tablas auxiliares'!$BG$1:$BH$28,2,FALSE))-AF14/100000000))</f>
        <v>-2.8372910676123366</v>
      </c>
      <c r="ID14">
        <f>IF('Tablas auxiliares'!$C$7=1,AVERAGE('2019 FINAL'!AG14,'2019 FINAL'!BV14,'2019 FINAL'!DK14,'2019 FINAL'!EZ14,'2019 FINAL'!GO14)+AG14/10000,(-1)*(SUM(VLOOKUP(AG14,'Tablas auxiliares'!$BG$1:$BH$28,2,FALSE),VLOOKUP(BV14,'Tablas auxiliares'!$BG$1:$BH$28,2,FALSE),VLOOKUP(DK14,'Tablas auxiliares'!$BG$1:$BH$28,2,FALSE),VLOOKUP(EZ14,'Tablas auxiliares'!$BG$1:$BH$28,2,FALSE),VLOOKUP(GO14,'Tablas auxiliares'!$BG$1:$BH$28,2,FALSE))-AG14/100000000))</f>
        <v>-8.0829947336254797</v>
      </c>
      <c r="IE14">
        <f>IF('Tablas auxiliares'!$C$7=1,AVERAGE('2019 FINAL'!AH14,'2019 FINAL'!BW14,'2019 FINAL'!DL14,'2019 FINAL'!FA14,'2019 FINAL'!GP14)+AH14/10000,(-1)*(SUM(VLOOKUP(AH14,'Tablas auxiliares'!$BG$1:$BH$28,2,FALSE),VLOOKUP(BW14,'Tablas auxiliares'!$BG$1:$BH$28,2,FALSE),VLOOKUP(DL14,'Tablas auxiliares'!$BG$1:$BH$28,2,FALSE),VLOOKUP(FA14,'Tablas auxiliares'!$BG$1:$BH$28,2,FALSE),VLOOKUP(GP14,'Tablas auxiliares'!$BG$1:$BH$28,2,FALSE))-AH14/100000000))</f>
        <v>-29.456462042364215</v>
      </c>
      <c r="IF14">
        <f>IF('Tablas auxiliares'!$C$7=1,AVERAGE('2019 FINAL'!AI14,'2019 FINAL'!BX14,'2019 FINAL'!DM14,'2019 FINAL'!FB14,'2019 FINAL'!GQ14)+AI14/10000,(-1)*(SUM(VLOOKUP(AI14,'Tablas auxiliares'!$BG$1:$BH$28,2,FALSE),VLOOKUP(BX14,'Tablas auxiliares'!$BG$1:$BH$28,2,FALSE),VLOOKUP(DM14,'Tablas auxiliares'!$BG$1:$BH$28,2,FALSE),VLOOKUP(FB14,'Tablas auxiliares'!$BG$1:$BH$28,2,FALSE),VLOOKUP(GQ14,'Tablas auxiliares'!$BG$1:$BH$28,2,FALSE))-AI14/100000000))</f>
        <v>-14.144316179914471</v>
      </c>
      <c r="IG14">
        <f>IF('Tablas auxiliares'!$C$7=1,AVERAGE('2019 FINAL'!AJ14,'2019 FINAL'!BY14,'2019 FINAL'!DN14,'2019 FINAL'!FC14,'2019 FINAL'!GR14)+AJ14/10000,(-1)*(SUM(VLOOKUP(AJ14,'Tablas auxiliares'!$BG$1:$BH$28,2,FALSE),VLOOKUP(BY14,'Tablas auxiliares'!$BG$1:$BH$28,2,FALSE),VLOOKUP(DN14,'Tablas auxiliares'!$BG$1:$BH$28,2,FALSE),VLOOKUP(FC14,'Tablas auxiliares'!$BG$1:$BH$28,2,FALSE),VLOOKUP(GR14,'Tablas auxiliares'!$BG$1:$BH$28,2,FALSE))-AJ14/100000000))</f>
        <v>-17.163719419572164</v>
      </c>
      <c r="IH14">
        <f>IF('Tablas auxiliares'!$C$7=1,AVERAGE('2019 FINAL'!AK14,'2019 FINAL'!BZ14,'2019 FINAL'!DO14,'2019 FINAL'!FD14,'2019 FINAL'!GS14)+AK14/10000,(-1)*(SUM(VLOOKUP(AK14,'Tablas auxiliares'!$BG$1:$BH$28,2,FALSE),VLOOKUP(BZ14,'Tablas auxiliares'!$BG$1:$BH$28,2,FALSE),VLOOKUP(DO14,'Tablas auxiliares'!$BG$1:$BH$28,2,FALSE),VLOOKUP(FD14,'Tablas auxiliares'!$BG$1:$BH$28,2,FALSE),VLOOKUP(GS14,'Tablas auxiliares'!$BG$1:$BH$28,2,FALSE))-AK14/100000000))</f>
        <v>-5.5428702810734372</v>
      </c>
      <c r="II14">
        <f>IF('Tablas auxiliares'!$C$7=1,AVERAGE('2019 FINAL'!AL14,'2019 FINAL'!CA14,'2019 FINAL'!DP14,'2019 FINAL'!FE14,'2019 FINAL'!GT14)+AL14/10000,(-1)*(SUM(VLOOKUP(AL14,'Tablas auxiliares'!$BG$1:$BH$28,2,FALSE),VLOOKUP(CA14,'Tablas auxiliares'!$BG$1:$BH$28,2,FALSE),VLOOKUP(DP14,'Tablas auxiliares'!$BG$1:$BH$28,2,FALSE),VLOOKUP(FE14,'Tablas auxiliares'!$BG$1:$BH$28,2,FALSE),VLOOKUP(GT14,'Tablas auxiliares'!$BG$1:$BH$28,2,FALSE))-AL14/100000000))</f>
        <v>-12.370977980945181</v>
      </c>
      <c r="IJ14">
        <f>IF('Tablas auxiliares'!$C$7=1,AVERAGE('2019 FINAL'!AM14,'2019 FINAL'!CB14,'2019 FINAL'!DQ14,'2019 FINAL'!FF14,'2019 FINAL'!GU14)+AM14/10000,(-1)*(SUM(VLOOKUP(AM14,'Tablas auxiliares'!$BG$1:$BH$28,2,FALSE),VLOOKUP(CB14,'Tablas auxiliares'!$BG$1:$BH$28,2,FALSE),VLOOKUP(DQ14,'Tablas auxiliares'!$BG$1:$BH$28,2,FALSE),VLOOKUP(FF14,'Tablas auxiliares'!$BG$1:$BH$28,2,FALSE),VLOOKUP(GU14,'Tablas auxiliares'!$BG$1:$BH$28,2,FALSE))-AM14/100000000))</f>
        <v>-1.4275093381365096</v>
      </c>
      <c r="IK14">
        <f>IF('Tablas auxiliares'!$C$7=1,AVERAGE('2019 FINAL'!AN14,'2019 FINAL'!CC14,'2019 FINAL'!DR14,'2019 FINAL'!FG14,'2019 FINAL'!GV14)+AN14/10000,(-1)*(SUM(VLOOKUP(AN14,'Tablas auxiliares'!$BG$1:$BH$28,2,FALSE),VLOOKUP(CC14,'Tablas auxiliares'!$BG$1:$BH$28,2,FALSE),VLOOKUP(DR14,'Tablas auxiliares'!$BG$1:$BH$28,2,FALSE),VLOOKUP(FG14,'Tablas auxiliares'!$BG$1:$BH$28,2,FALSE),VLOOKUP(GV14,'Tablas auxiliares'!$BG$1:$BH$28,2,FALSE))-AN14/100000000))</f>
        <v>-11.128583146286683</v>
      </c>
      <c r="IL14">
        <f>IF('Tablas auxiliares'!$C$7=1,AVERAGE('2019 FINAL'!AO14,'2019 FINAL'!CD14,'2019 FINAL'!DS14,'2019 FINAL'!FH14,'2019 FINAL'!GW14)+AO14/10000,(-1)*(SUM(VLOOKUP(AO14,'Tablas auxiliares'!$BG$1:$BH$28,2,FALSE),VLOOKUP(CD14,'Tablas auxiliares'!$BG$1:$BH$28,2,FALSE),VLOOKUP(DS14,'Tablas auxiliares'!$BG$1:$BH$28,2,FALSE),VLOOKUP(FH14,'Tablas auxiliares'!$BG$1:$BH$28,2,FALSE),VLOOKUP(GW14,'Tablas auxiliares'!$BG$1:$BH$28,2,FALSE))-AO14/100000000))</f>
        <v>-8.3800789160084062</v>
      </c>
      <c r="IM14">
        <f>IF('Tablas auxiliares'!$C$7=1,AVERAGE('2019 FINAL'!AP14,'2019 FINAL'!CE14,'2019 FINAL'!DT14,'2019 FINAL'!FI14,'2019 FINAL'!GX14)+AP14/10000,(-1)*(SUM(VLOOKUP(AP14,'Tablas auxiliares'!$BG$1:$BH$28,2,FALSE),VLOOKUP(CE14,'Tablas auxiliares'!$BG$1:$BH$28,2,FALSE),VLOOKUP(DT14,'Tablas auxiliares'!$BG$1:$BH$28,2,FALSE),VLOOKUP(FI14,'Tablas auxiliares'!$BG$1:$BH$28,2,FALSE),VLOOKUP(GX14,'Tablas auxiliares'!$BG$1:$BH$28,2,FALSE))-AP14/100000000))</f>
        <v>-13.964591450074446</v>
      </c>
      <c r="IN14">
        <f>RANK(GY14,GY3:GY28,1)</f>
        <v>8</v>
      </c>
      <c r="IO14">
        <f t="shared" ref="IO14:KB14" si="122">RANK(GZ14,GZ3:GZ28,1)</f>
        <v>7</v>
      </c>
      <c r="IP14">
        <f t="shared" si="122"/>
        <v>13</v>
      </c>
      <c r="IQ14">
        <f t="shared" si="122"/>
        <v>2</v>
      </c>
      <c r="IR14">
        <f t="shared" si="122"/>
        <v>6</v>
      </c>
      <c r="IS14">
        <f t="shared" si="122"/>
        <v>24</v>
      </c>
      <c r="IT14">
        <f t="shared" si="122"/>
        <v>3</v>
      </c>
      <c r="IU14" s="118">
        <v>13</v>
      </c>
      <c r="IV14">
        <f t="shared" si="122"/>
        <v>9</v>
      </c>
      <c r="IW14">
        <f t="shared" si="122"/>
        <v>7</v>
      </c>
      <c r="IX14">
        <f t="shared" si="122"/>
        <v>8</v>
      </c>
      <c r="IY14">
        <f t="shared" si="122"/>
        <v>15</v>
      </c>
      <c r="IZ14">
        <f t="shared" si="122"/>
        <v>8</v>
      </c>
      <c r="JA14">
        <f t="shared" si="122"/>
        <v>13</v>
      </c>
      <c r="JB14">
        <f t="shared" si="122"/>
        <v>8</v>
      </c>
      <c r="JC14">
        <f t="shared" si="122"/>
        <v>21</v>
      </c>
      <c r="JE14">
        <f t="shared" si="122"/>
        <v>6</v>
      </c>
      <c r="JF14">
        <f t="shared" si="122"/>
        <v>15</v>
      </c>
      <c r="JG14">
        <f t="shared" si="122"/>
        <v>20</v>
      </c>
      <c r="JH14">
        <f t="shared" si="122"/>
        <v>15</v>
      </c>
      <c r="JI14">
        <f t="shared" si="122"/>
        <v>10</v>
      </c>
      <c r="JJ14">
        <f t="shared" si="122"/>
        <v>9</v>
      </c>
      <c r="JK14">
        <f t="shared" si="122"/>
        <v>8</v>
      </c>
      <c r="JL14">
        <f t="shared" si="122"/>
        <v>14</v>
      </c>
      <c r="JM14">
        <f t="shared" si="122"/>
        <v>18</v>
      </c>
      <c r="JN14">
        <f t="shared" si="122"/>
        <v>19</v>
      </c>
      <c r="JO14">
        <f t="shared" si="122"/>
        <v>13</v>
      </c>
      <c r="JP14">
        <f t="shared" si="122"/>
        <v>13</v>
      </c>
      <c r="JQ14">
        <f t="shared" si="122"/>
        <v>26</v>
      </c>
      <c r="JR14">
        <f t="shared" si="122"/>
        <v>18</v>
      </c>
      <c r="JS14">
        <f t="shared" si="122"/>
        <v>13</v>
      </c>
      <c r="JT14">
        <f t="shared" si="122"/>
        <v>5</v>
      </c>
      <c r="JU14">
        <f t="shared" si="122"/>
        <v>11</v>
      </c>
      <c r="JV14">
        <f t="shared" si="122"/>
        <v>9</v>
      </c>
      <c r="JW14">
        <f t="shared" si="122"/>
        <v>15</v>
      </c>
      <c r="JX14">
        <f t="shared" si="122"/>
        <v>13</v>
      </c>
      <c r="JY14">
        <f t="shared" si="122"/>
        <v>24</v>
      </c>
      <c r="JZ14">
        <f t="shared" si="122"/>
        <v>10</v>
      </c>
      <c r="KA14">
        <f t="shared" si="122"/>
        <v>17</v>
      </c>
      <c r="KB14">
        <f t="shared" si="122"/>
        <v>9</v>
      </c>
      <c r="KC14" s="119">
        <f>VLOOKUP(IN14,'Tablas auxiliares'!$O$2:$Y$28,'Tablas auxiliares'!$C$4+1,FALSE)</f>
        <v>3</v>
      </c>
      <c r="KD14">
        <f>VLOOKUP(IO14,'Tablas auxiliares'!$O$2:$Y$28,'Tablas auxiliares'!$C$4+1,FALSE)</f>
        <v>4</v>
      </c>
      <c r="KE14">
        <f>VLOOKUP(IP14,'Tablas auxiliares'!$O$2:$Y$28,'Tablas auxiliares'!$C$4+1,FALSE)</f>
        <v>0</v>
      </c>
      <c r="KF14">
        <f>VLOOKUP(IQ14,'Tablas auxiliares'!$O$2:$Y$28,'Tablas auxiliares'!$C$4+1,FALSE)</f>
        <v>10</v>
      </c>
      <c r="KG14">
        <f>VLOOKUP(IR14,'Tablas auxiliares'!$O$2:$Y$28,'Tablas auxiliares'!$C$4+1,FALSE)</f>
        <v>5</v>
      </c>
      <c r="KH14">
        <f>VLOOKUP(IS14,'Tablas auxiliares'!$O$2:$Y$28,'Tablas auxiliares'!$C$4+1,FALSE)</f>
        <v>0</v>
      </c>
      <c r="KI14">
        <f>VLOOKUP(IT14,'Tablas auxiliares'!$O$2:$Y$28,'Tablas auxiliares'!$C$4+1,FALSE)</f>
        <v>8</v>
      </c>
      <c r="KJ14">
        <f>VLOOKUP(IU14,'Tablas auxiliares'!$O$2:$Y$28,'Tablas auxiliares'!$C$4+1,FALSE)</f>
        <v>0</v>
      </c>
      <c r="KK14">
        <f>VLOOKUP(IV14,'Tablas auxiliares'!$O$2:$Y$28,'Tablas auxiliares'!$C$4+1,FALSE)</f>
        <v>2</v>
      </c>
      <c r="KL14">
        <f>VLOOKUP(IW14,'Tablas auxiliares'!$O$2:$Y$28,'Tablas auxiliares'!$C$4+1,FALSE)</f>
        <v>4</v>
      </c>
      <c r="KM14">
        <f>VLOOKUP(IX14,'Tablas auxiliares'!$O$2:$Y$28,'Tablas auxiliares'!$C$4+1,FALSE)</f>
        <v>3</v>
      </c>
      <c r="KN14">
        <f>VLOOKUP(IY14,'Tablas auxiliares'!$O$2:$Y$28,'Tablas auxiliares'!$C$4+1,FALSE)</f>
        <v>0</v>
      </c>
      <c r="KO14">
        <f>VLOOKUP(IZ14,'Tablas auxiliares'!$O$2:$Y$28,'Tablas auxiliares'!$C$4+1,FALSE)</f>
        <v>3</v>
      </c>
      <c r="KP14">
        <f>VLOOKUP(JA14,'Tablas auxiliares'!$O$2:$Y$28,'Tablas auxiliares'!$C$4+1,FALSE)</f>
        <v>0</v>
      </c>
      <c r="KQ14">
        <f>VLOOKUP(JB14,'Tablas auxiliares'!$O$2:$Y$28,'Tablas auxiliares'!$C$4+1,FALSE)</f>
        <v>3</v>
      </c>
      <c r="KR14">
        <f>VLOOKUP(JC14,'Tablas auxiliares'!$O$2:$Y$28,'Tablas auxiliares'!$C$4+1,FALSE)</f>
        <v>0</v>
      </c>
      <c r="KT14">
        <f>VLOOKUP(JE14,'Tablas auxiliares'!$O$2:$Y$28,'Tablas auxiliares'!$C$4+1,FALSE)</f>
        <v>5</v>
      </c>
      <c r="KU14">
        <f>VLOOKUP(JF14,'Tablas auxiliares'!$O$2:$Y$28,'Tablas auxiliares'!$C$4+1,FALSE)</f>
        <v>0</v>
      </c>
      <c r="KV14">
        <f>VLOOKUP(JG14,'Tablas auxiliares'!$O$2:$Y$28,'Tablas auxiliares'!$C$4+1,FALSE)</f>
        <v>0</v>
      </c>
      <c r="KW14">
        <f>VLOOKUP(JH14,'Tablas auxiliares'!$O$2:$Y$28,'Tablas auxiliares'!$C$4+1,FALSE)</f>
        <v>0</v>
      </c>
      <c r="KX14">
        <f>VLOOKUP(JI14,'Tablas auxiliares'!$O$2:$Y$28,'Tablas auxiliares'!$C$4+1,FALSE)</f>
        <v>1</v>
      </c>
      <c r="KY14">
        <f>VLOOKUP(JJ14,'Tablas auxiliares'!$O$2:$Y$28,'Tablas auxiliares'!$C$4+1,FALSE)</f>
        <v>2</v>
      </c>
      <c r="KZ14">
        <f>VLOOKUP(JK14,'Tablas auxiliares'!$O$2:$Y$28,'Tablas auxiliares'!$C$4+1,FALSE)</f>
        <v>3</v>
      </c>
      <c r="LA14">
        <f>VLOOKUP(JL14,'Tablas auxiliares'!$O$2:$Y$28,'Tablas auxiliares'!$C$4+1,FALSE)</f>
        <v>0</v>
      </c>
      <c r="LB14">
        <f>VLOOKUP(JM14,'Tablas auxiliares'!$O$2:$Y$28,'Tablas auxiliares'!$C$4+1,FALSE)</f>
        <v>0</v>
      </c>
      <c r="LC14">
        <f>VLOOKUP(JN14,'Tablas auxiliares'!$O$2:$Y$28,'Tablas auxiliares'!$C$4+1,FALSE)</f>
        <v>0</v>
      </c>
      <c r="LD14">
        <f>VLOOKUP(JO14,'Tablas auxiliares'!$O$2:$Y$28,'Tablas auxiliares'!$C$4+1,FALSE)</f>
        <v>0</v>
      </c>
      <c r="LE14">
        <f>VLOOKUP(JP14,'Tablas auxiliares'!$O$2:$Y$28,'Tablas auxiliares'!$C$4+1,FALSE)</f>
        <v>0</v>
      </c>
      <c r="LF14">
        <f>VLOOKUP(JQ14,'Tablas auxiliares'!$O$2:$Y$28,'Tablas auxiliares'!$C$4+1,FALSE)</f>
        <v>0</v>
      </c>
      <c r="LG14">
        <f>VLOOKUP(JR14,'Tablas auxiliares'!$O$2:$Y$28,'Tablas auxiliares'!$C$4+1,FALSE)</f>
        <v>0</v>
      </c>
      <c r="LH14">
        <f>VLOOKUP(JS14,'Tablas auxiliares'!$O$2:$Y$28,'Tablas auxiliares'!$C$4+1,FALSE)</f>
        <v>0</v>
      </c>
      <c r="LI14">
        <f>VLOOKUP(JT14,'Tablas auxiliares'!$O$2:$Y$28,'Tablas auxiliares'!$C$4+1,FALSE)</f>
        <v>6</v>
      </c>
      <c r="LJ14">
        <f>VLOOKUP(JU14,'Tablas auxiliares'!$O$2:$Y$28,'Tablas auxiliares'!$C$4+1,FALSE)</f>
        <v>0</v>
      </c>
      <c r="LK14">
        <f>VLOOKUP(JV14,'Tablas auxiliares'!$O$2:$Y$28,'Tablas auxiliares'!$C$4+1,FALSE)</f>
        <v>2</v>
      </c>
      <c r="LL14">
        <f>VLOOKUP(JW14,'Tablas auxiliares'!$O$2:$Y$28,'Tablas auxiliares'!$C$4+1,FALSE)</f>
        <v>0</v>
      </c>
      <c r="LM14">
        <f>VLOOKUP(JX14,'Tablas auxiliares'!$O$2:$Y$28,'Tablas auxiliares'!$C$4+1,FALSE)</f>
        <v>0</v>
      </c>
      <c r="LN14">
        <f>VLOOKUP(JY14,'Tablas auxiliares'!$O$2:$Y$28,'Tablas auxiliares'!$C$4+1,FALSE)</f>
        <v>0</v>
      </c>
      <c r="LO14">
        <f>VLOOKUP(JZ14,'Tablas auxiliares'!$O$2:$Y$28,'Tablas auxiliares'!$C$4+1,FALSE)</f>
        <v>1</v>
      </c>
      <c r="LP14">
        <f>VLOOKUP(KA14,'Tablas auxiliares'!$O$2:$Y$28,'Tablas auxiliares'!$C$4+1,FALSE)</f>
        <v>0</v>
      </c>
      <c r="LQ14">
        <f>VLOOKUP(KB14,'Tablas auxiliares'!$O$2:$Y$28,'Tablas auxiliares'!$C$4+1,FALSE)</f>
        <v>2</v>
      </c>
      <c r="LR14">
        <v>19</v>
      </c>
      <c r="LS14">
        <v>11</v>
      </c>
      <c r="LT14">
        <v>7</v>
      </c>
      <c r="LU14">
        <v>8</v>
      </c>
      <c r="LV14">
        <v>14</v>
      </c>
      <c r="LW14">
        <v>14</v>
      </c>
      <c r="LX14">
        <v>2</v>
      </c>
      <c r="LY14" s="118">
        <v>12</v>
      </c>
      <c r="LZ14">
        <v>17</v>
      </c>
      <c r="MA14">
        <v>8</v>
      </c>
      <c r="MB14">
        <v>18</v>
      </c>
      <c r="MC14">
        <v>14</v>
      </c>
      <c r="MD14">
        <v>17</v>
      </c>
      <c r="ME14">
        <v>7</v>
      </c>
      <c r="MF14">
        <v>17</v>
      </c>
      <c r="MG14">
        <v>13</v>
      </c>
      <c r="MI14">
        <v>12</v>
      </c>
      <c r="MJ14">
        <v>10</v>
      </c>
      <c r="MK14">
        <v>10</v>
      </c>
      <c r="ML14">
        <v>14</v>
      </c>
      <c r="MM14">
        <v>14</v>
      </c>
      <c r="MN14">
        <v>7</v>
      </c>
      <c r="MO14">
        <v>9</v>
      </c>
      <c r="MP14">
        <v>14</v>
      </c>
      <c r="MQ14">
        <v>16</v>
      </c>
      <c r="MR14">
        <v>23</v>
      </c>
      <c r="MS14">
        <v>13</v>
      </c>
      <c r="MT14">
        <v>18</v>
      </c>
      <c r="MU14">
        <v>22</v>
      </c>
      <c r="MV14">
        <v>14</v>
      </c>
      <c r="MW14">
        <v>16</v>
      </c>
      <c r="MX14">
        <v>11</v>
      </c>
      <c r="MY14">
        <v>9</v>
      </c>
      <c r="MZ14">
        <v>14</v>
      </c>
      <c r="NA14">
        <v>10</v>
      </c>
      <c r="NB14">
        <v>12</v>
      </c>
      <c r="NC14">
        <v>14</v>
      </c>
      <c r="ND14">
        <v>20</v>
      </c>
      <c r="NE14">
        <v>11</v>
      </c>
      <c r="NF14">
        <v>8</v>
      </c>
      <c r="NG14">
        <f>VLOOKUP(LR14,'Tablas auxiliares'!$O$2:$Y$28,'Tablas auxiliares'!$C$4+1,FALSE)</f>
        <v>0</v>
      </c>
      <c r="NH14">
        <f>VLOOKUP(LS14,'Tablas auxiliares'!$O$2:$Y$28,'Tablas auxiliares'!$C$4+1,FALSE)</f>
        <v>0</v>
      </c>
      <c r="NI14">
        <f>VLOOKUP(LT14,'Tablas auxiliares'!$O$2:$Y$28,'Tablas auxiliares'!$C$4+1,FALSE)</f>
        <v>4</v>
      </c>
      <c r="NJ14">
        <f>VLOOKUP(LU14,'Tablas auxiliares'!$O$2:$Y$28,'Tablas auxiliares'!$C$4+1,FALSE)</f>
        <v>3</v>
      </c>
      <c r="NK14">
        <f>VLOOKUP(LV14,'Tablas auxiliares'!$O$2:$Y$28,'Tablas auxiliares'!$C$4+1,FALSE)</f>
        <v>0</v>
      </c>
      <c r="NL14">
        <f>VLOOKUP(LW14,'Tablas auxiliares'!$O$2:$Y$28,'Tablas auxiliares'!$C$4+1,FALSE)</f>
        <v>0</v>
      </c>
      <c r="NM14">
        <f>VLOOKUP(LX14,'Tablas auxiliares'!$O$2:$Y$28,'Tablas auxiliares'!$C$4+1,FALSE)</f>
        <v>10</v>
      </c>
      <c r="NN14">
        <f>VLOOKUP(LY14,'Tablas auxiliares'!$O$2:$Y$28,'Tablas auxiliares'!$C$4+1,FALSE)</f>
        <v>0</v>
      </c>
      <c r="NO14">
        <f>VLOOKUP(LZ14,'Tablas auxiliares'!$O$2:$Y$28,'Tablas auxiliares'!$C$4+1,FALSE)</f>
        <v>0</v>
      </c>
      <c r="NP14">
        <f>VLOOKUP(MA14,'Tablas auxiliares'!$O$2:$Y$28,'Tablas auxiliares'!$C$4+1,FALSE)</f>
        <v>3</v>
      </c>
      <c r="NQ14">
        <f>VLOOKUP(MB14,'Tablas auxiliares'!$O$2:$Y$28,'Tablas auxiliares'!$C$4+1,FALSE)</f>
        <v>0</v>
      </c>
      <c r="NR14">
        <f>VLOOKUP(MC14,'Tablas auxiliares'!$O$2:$Y$28,'Tablas auxiliares'!$C$4+1,FALSE)</f>
        <v>0</v>
      </c>
      <c r="NS14">
        <f>VLOOKUP(MD14,'Tablas auxiliares'!$O$2:$Y$28,'Tablas auxiliares'!$C$4+1,FALSE)</f>
        <v>0</v>
      </c>
      <c r="NT14">
        <f>VLOOKUP(ME14,'Tablas auxiliares'!$O$2:$Y$28,'Tablas auxiliares'!$C$4+1,FALSE)</f>
        <v>4</v>
      </c>
      <c r="NU14">
        <f>VLOOKUP(MF14,'Tablas auxiliares'!$O$2:$Y$28,'Tablas auxiliares'!$C$4+1,FALSE)</f>
        <v>0</v>
      </c>
      <c r="NV14">
        <f>VLOOKUP(MG14,'Tablas auxiliares'!$O$2:$Y$28,'Tablas auxiliares'!$C$4+1,FALSE)</f>
        <v>0</v>
      </c>
      <c r="NX14">
        <f>VLOOKUP(MI14,'Tablas auxiliares'!$O$2:$Y$28,'Tablas auxiliares'!$C$4+1,FALSE)</f>
        <v>0</v>
      </c>
      <c r="NY14">
        <f>VLOOKUP(MJ14,'Tablas auxiliares'!$O$2:$Y$28,'Tablas auxiliares'!$C$4+1,FALSE)</f>
        <v>1</v>
      </c>
      <c r="NZ14">
        <f>VLOOKUP(MK14,'Tablas auxiliares'!$O$2:$Y$28,'Tablas auxiliares'!$C$4+1,FALSE)</f>
        <v>1</v>
      </c>
      <c r="OA14">
        <f>VLOOKUP(ML14,'Tablas auxiliares'!$O$2:$Y$28,'Tablas auxiliares'!$C$4+1,FALSE)</f>
        <v>0</v>
      </c>
      <c r="OB14">
        <f>VLOOKUP(MM14,'Tablas auxiliares'!$O$2:$Y$28,'Tablas auxiliares'!$C$4+1,FALSE)</f>
        <v>0</v>
      </c>
      <c r="OC14">
        <f>VLOOKUP(MN14,'Tablas auxiliares'!$O$2:$Y$28,'Tablas auxiliares'!$C$4+1,FALSE)</f>
        <v>4</v>
      </c>
      <c r="OD14">
        <f>VLOOKUP(MO14,'Tablas auxiliares'!$O$2:$Y$28,'Tablas auxiliares'!$C$4+1,FALSE)</f>
        <v>2</v>
      </c>
      <c r="OE14">
        <f>VLOOKUP(MP14,'Tablas auxiliares'!$O$2:$Y$28,'Tablas auxiliares'!$C$4+1,FALSE)</f>
        <v>0</v>
      </c>
      <c r="OF14">
        <f>VLOOKUP(MQ14,'Tablas auxiliares'!$O$2:$Y$28,'Tablas auxiliares'!$C$4+1,FALSE)</f>
        <v>0</v>
      </c>
      <c r="OG14">
        <f>VLOOKUP(MR14,'Tablas auxiliares'!$O$2:$Y$28,'Tablas auxiliares'!$C$4+1,FALSE)</f>
        <v>0</v>
      </c>
      <c r="OH14">
        <f>VLOOKUP(MS14,'Tablas auxiliares'!$O$2:$Y$28,'Tablas auxiliares'!$C$4+1,FALSE)</f>
        <v>0</v>
      </c>
      <c r="OI14">
        <f>VLOOKUP(MT14,'Tablas auxiliares'!$O$2:$Y$28,'Tablas auxiliares'!$C$4+1,FALSE)</f>
        <v>0</v>
      </c>
      <c r="OJ14">
        <f>VLOOKUP(MU14,'Tablas auxiliares'!$O$2:$Y$28,'Tablas auxiliares'!$C$4+1,FALSE)</f>
        <v>0</v>
      </c>
      <c r="OK14">
        <f>VLOOKUP(MV14,'Tablas auxiliares'!$O$2:$Y$28,'Tablas auxiliares'!$C$4+1,FALSE)</f>
        <v>0</v>
      </c>
      <c r="OL14">
        <f>VLOOKUP(MW14,'Tablas auxiliares'!$O$2:$Y$28,'Tablas auxiliares'!$C$4+1,FALSE)</f>
        <v>0</v>
      </c>
      <c r="OM14">
        <f>VLOOKUP(MX14,'Tablas auxiliares'!$O$2:$Y$28,'Tablas auxiliares'!$C$4+1,FALSE)</f>
        <v>0</v>
      </c>
      <c r="ON14">
        <f>VLOOKUP(MY14,'Tablas auxiliares'!$O$2:$Y$28,'Tablas auxiliares'!$C$4+1,FALSE)</f>
        <v>2</v>
      </c>
      <c r="OO14">
        <f>VLOOKUP(MZ14,'Tablas auxiliares'!$O$2:$Y$28,'Tablas auxiliares'!$C$4+1,FALSE)</f>
        <v>0</v>
      </c>
      <c r="OP14">
        <f>VLOOKUP(NA14,'Tablas auxiliares'!$O$2:$Y$28,'Tablas auxiliares'!$C$4+1,FALSE)</f>
        <v>1</v>
      </c>
      <c r="OQ14">
        <f>VLOOKUP(NB14,'Tablas auxiliares'!$O$2:$Y$28,'Tablas auxiliares'!$C$4+1,FALSE)</f>
        <v>0</v>
      </c>
      <c r="OR14">
        <f>VLOOKUP(NC14,'Tablas auxiliares'!$O$2:$Y$28,'Tablas auxiliares'!$C$4+1,FALSE)</f>
        <v>0</v>
      </c>
      <c r="OS14">
        <f>VLOOKUP(ND14,'Tablas auxiliares'!$O$2:$Y$28,'Tablas auxiliares'!$C$4+1,FALSE)</f>
        <v>0</v>
      </c>
      <c r="OT14">
        <f>VLOOKUP(NE14,'Tablas auxiliares'!$O$2:$Y$28,'Tablas auxiliares'!$C$4+1,FALSE)</f>
        <v>0</v>
      </c>
      <c r="OU14">
        <f>VLOOKUP(NF14,'Tablas auxiliares'!$O$2:$Y$28,'Tablas auxiliares'!$C$4+1,FALSE)</f>
        <v>3</v>
      </c>
      <c r="OV14">
        <f>IF('Tablas auxiliares'!$C$6&lt;&gt;2,IF('Tablas auxiliares'!$C$5=1,SUM(KC14:LQ14),SUMIF($IN$29:$KB$29,"=325",KC14:LQ14)),0)+IF('Tablas auxiliares'!$C$6&lt;&gt;3,IF('Tablas auxiliares'!$C$5=1,SUM(NG14:OU14),SUMIF($IN$29:$KB$29,"=325",NG14:OU14)),0)</f>
        <v>105</v>
      </c>
      <c r="OW14">
        <f t="shared" si="15"/>
        <v>13.519</v>
      </c>
      <c r="OX14">
        <f t="shared" si="81"/>
        <v>9.0109999999999992</v>
      </c>
      <c r="OY14">
        <f t="shared" si="82"/>
        <v>10.007</v>
      </c>
      <c r="OZ14">
        <f t="shared" si="83"/>
        <v>5.008</v>
      </c>
      <c r="PA14">
        <f t="shared" si="84"/>
        <v>10.013999999999999</v>
      </c>
      <c r="PB14">
        <f t="shared" si="85"/>
        <v>19.013999999999999</v>
      </c>
      <c r="PC14">
        <f t="shared" si="86"/>
        <v>2.5019999999999998</v>
      </c>
      <c r="PD14">
        <f t="shared" si="87"/>
        <v>12.512</v>
      </c>
      <c r="PE14">
        <f t="shared" si="88"/>
        <v>13.016999999999999</v>
      </c>
      <c r="PF14">
        <f t="shared" si="89"/>
        <v>7.508</v>
      </c>
      <c r="PG14">
        <f t="shared" si="90"/>
        <v>13.018000000000001</v>
      </c>
      <c r="PH14">
        <f t="shared" si="113"/>
        <v>14.513999999999999</v>
      </c>
      <c r="PI14">
        <f t="shared" si="91"/>
        <v>12.516999999999999</v>
      </c>
      <c r="PJ14">
        <f t="shared" si="92"/>
        <v>10.007</v>
      </c>
      <c r="PK14">
        <f t="shared" si="93"/>
        <v>12.516999999999999</v>
      </c>
      <c r="PL14">
        <f t="shared" si="94"/>
        <v>17.013000000000002</v>
      </c>
      <c r="PN14">
        <f t="shared" si="29"/>
        <v>9.0120000000000005</v>
      </c>
      <c r="PO14">
        <f t="shared" si="30"/>
        <v>12.51</v>
      </c>
      <c r="PP14">
        <f t="shared" si="31"/>
        <v>15.01</v>
      </c>
      <c r="PQ14">
        <f t="shared" si="32"/>
        <v>14.513999999999999</v>
      </c>
      <c r="PR14">
        <f t="shared" si="33"/>
        <v>12.013999999999999</v>
      </c>
      <c r="PS14">
        <f t="shared" si="34"/>
        <v>8.0069999999999997</v>
      </c>
      <c r="PT14">
        <f t="shared" si="35"/>
        <v>8.5090000000000003</v>
      </c>
      <c r="PU14">
        <f t="shared" si="36"/>
        <v>14.013999999999999</v>
      </c>
      <c r="PV14">
        <f t="shared" si="37"/>
        <v>17.015999999999998</v>
      </c>
      <c r="PW14">
        <f t="shared" si="38"/>
        <v>21.023</v>
      </c>
      <c r="PX14">
        <f t="shared" si="39"/>
        <v>13.013</v>
      </c>
      <c r="PY14">
        <f t="shared" si="40"/>
        <v>15.518000000000001</v>
      </c>
      <c r="PZ14">
        <f t="shared" si="41"/>
        <v>24.021999999999998</v>
      </c>
      <c r="QA14">
        <f t="shared" si="42"/>
        <v>16.013999999999999</v>
      </c>
      <c r="QB14">
        <f t="shared" si="43"/>
        <v>14.516</v>
      </c>
      <c r="QC14">
        <f t="shared" si="44"/>
        <v>8.0109999999999992</v>
      </c>
      <c r="QD14">
        <f t="shared" si="45"/>
        <v>10.009</v>
      </c>
      <c r="QE14">
        <f t="shared" si="46"/>
        <v>11.513999999999999</v>
      </c>
      <c r="QF14">
        <f t="shared" si="47"/>
        <v>12.51</v>
      </c>
      <c r="QG14">
        <f t="shared" si="48"/>
        <v>12.512</v>
      </c>
      <c r="QH14">
        <f t="shared" si="49"/>
        <v>19.013999999999999</v>
      </c>
      <c r="QI14">
        <f t="shared" si="50"/>
        <v>15.02</v>
      </c>
      <c r="QJ14">
        <f t="shared" si="51"/>
        <v>14.010999999999999</v>
      </c>
      <c r="QK14">
        <f t="shared" si="52"/>
        <v>8.5079999999999991</v>
      </c>
      <c r="QL14">
        <f>RANK(OW14,OW3:OW28,1)</f>
        <v>14</v>
      </c>
      <c r="QM14">
        <f t="shared" ref="QM14:RZ14" si="123">RANK(OX14,OX3:OX28,1)</f>
        <v>8</v>
      </c>
      <c r="QN14">
        <f t="shared" si="123"/>
        <v>9</v>
      </c>
      <c r="QO14">
        <f t="shared" si="123"/>
        <v>4</v>
      </c>
      <c r="QP14">
        <f t="shared" si="123"/>
        <v>9</v>
      </c>
      <c r="QQ14">
        <f t="shared" si="123"/>
        <v>20</v>
      </c>
      <c r="QR14">
        <f t="shared" si="123"/>
        <v>2</v>
      </c>
      <c r="QS14">
        <f t="shared" si="123"/>
        <v>14</v>
      </c>
      <c r="QT14">
        <f t="shared" si="123"/>
        <v>14</v>
      </c>
      <c r="QU14">
        <f t="shared" si="123"/>
        <v>6</v>
      </c>
      <c r="QV14">
        <f t="shared" si="123"/>
        <v>14</v>
      </c>
      <c r="QW14">
        <f t="shared" si="123"/>
        <v>15</v>
      </c>
      <c r="QX14">
        <f t="shared" si="123"/>
        <v>12</v>
      </c>
      <c r="QY14">
        <f t="shared" si="123"/>
        <v>10</v>
      </c>
      <c r="QZ14">
        <f t="shared" si="123"/>
        <v>13</v>
      </c>
      <c r="RA14">
        <f t="shared" si="123"/>
        <v>18</v>
      </c>
      <c r="RC14">
        <f t="shared" si="123"/>
        <v>5</v>
      </c>
      <c r="RD14">
        <f t="shared" si="123"/>
        <v>11</v>
      </c>
      <c r="RE14">
        <f t="shared" si="123"/>
        <v>16</v>
      </c>
      <c r="RF14">
        <f t="shared" si="123"/>
        <v>15</v>
      </c>
      <c r="RG14">
        <f t="shared" si="123"/>
        <v>12</v>
      </c>
      <c r="RH14">
        <f t="shared" si="123"/>
        <v>8</v>
      </c>
      <c r="RI14">
        <f t="shared" si="123"/>
        <v>7</v>
      </c>
      <c r="RJ14">
        <f t="shared" si="123"/>
        <v>14</v>
      </c>
      <c r="RK14">
        <f t="shared" si="123"/>
        <v>16</v>
      </c>
      <c r="RL14">
        <f t="shared" si="123"/>
        <v>23</v>
      </c>
      <c r="RM14">
        <f t="shared" si="123"/>
        <v>11</v>
      </c>
      <c r="RN14">
        <f t="shared" si="123"/>
        <v>16</v>
      </c>
      <c r="RO14">
        <f t="shared" si="123"/>
        <v>23</v>
      </c>
      <c r="RP14">
        <f t="shared" si="123"/>
        <v>16</v>
      </c>
      <c r="RQ14">
        <f t="shared" si="123"/>
        <v>14</v>
      </c>
      <c r="RR14">
        <f t="shared" si="123"/>
        <v>6</v>
      </c>
      <c r="RS14">
        <f t="shared" si="123"/>
        <v>8</v>
      </c>
      <c r="RT14">
        <f t="shared" si="123"/>
        <v>10</v>
      </c>
      <c r="RU14">
        <f t="shared" si="123"/>
        <v>13</v>
      </c>
      <c r="RV14">
        <f t="shared" si="123"/>
        <v>15</v>
      </c>
      <c r="RW14">
        <f t="shared" si="123"/>
        <v>21</v>
      </c>
      <c r="RX14">
        <f t="shared" si="123"/>
        <v>17</v>
      </c>
      <c r="RY14">
        <f t="shared" si="123"/>
        <v>13</v>
      </c>
      <c r="RZ14">
        <f t="shared" si="123"/>
        <v>7</v>
      </c>
      <c r="SA14" cm="1">
        <f t="array" ref="SA14">VLOOKUP(QL14,'Tablas auxiliares'!$O$2:$Y$28,_xlfn.SINGLE('Tablas auxiliares'!$C$4)+1,FALSE)</f>
        <v>0</v>
      </c>
      <c r="SB14" cm="1">
        <f t="array" ref="SB14">VLOOKUP(QM14,'Tablas auxiliares'!$O$2:$Y$28,_xlfn.SINGLE('Tablas auxiliares'!$C$4)+1,FALSE)</f>
        <v>3</v>
      </c>
      <c r="SC14" cm="1">
        <f t="array" ref="SC14">VLOOKUP(QN14,'Tablas auxiliares'!$O$2:$Y$28,_xlfn.SINGLE('Tablas auxiliares'!$C$4)+1,FALSE)</f>
        <v>2</v>
      </c>
      <c r="SD14" cm="1">
        <f t="array" ref="SD14">VLOOKUP(QO14,'Tablas auxiliares'!$O$2:$Y$28,_xlfn.SINGLE('Tablas auxiliares'!$C$4)+1,FALSE)</f>
        <v>7</v>
      </c>
      <c r="SE14" cm="1">
        <f t="array" ref="SE14">VLOOKUP(QP14,'Tablas auxiliares'!$O$2:$Y$28,_xlfn.SINGLE('Tablas auxiliares'!$C$4)+1,FALSE)</f>
        <v>2</v>
      </c>
      <c r="SF14" cm="1">
        <f t="array" ref="SF14">VLOOKUP(QQ14,'Tablas auxiliares'!$O$2:$Y$28,_xlfn.SINGLE('Tablas auxiliares'!$C$4)+1,FALSE)</f>
        <v>0</v>
      </c>
      <c r="SG14" cm="1">
        <f t="array" ref="SG14">VLOOKUP(QR14,'Tablas auxiliares'!$O$2:$Y$28,_xlfn.SINGLE('Tablas auxiliares'!$C$4)+1,FALSE)</f>
        <v>10</v>
      </c>
      <c r="SH14" cm="1">
        <f t="array" ref="SH14">VLOOKUP(QS14,'Tablas auxiliares'!$O$2:$Y$28,_xlfn.SINGLE('Tablas auxiliares'!$C$4)+1,FALSE)</f>
        <v>0</v>
      </c>
      <c r="SI14" cm="1">
        <f t="array" ref="SI14">VLOOKUP(QT14,'Tablas auxiliares'!$O$2:$Y$28,_xlfn.SINGLE('Tablas auxiliares'!$C$4)+1,FALSE)</f>
        <v>0</v>
      </c>
      <c r="SJ14" cm="1">
        <f t="array" ref="SJ14">VLOOKUP(QU14,'Tablas auxiliares'!$O$2:$Y$28,_xlfn.SINGLE('Tablas auxiliares'!$C$4)+1,FALSE)</f>
        <v>5</v>
      </c>
      <c r="SK14" cm="1">
        <f t="array" ref="SK14">VLOOKUP(QV14,'Tablas auxiliares'!$O$2:$Y$28,_xlfn.SINGLE('Tablas auxiliares'!$C$4)+1,FALSE)</f>
        <v>0</v>
      </c>
      <c r="SL14" cm="1">
        <f t="array" ref="SL14">VLOOKUP(QW14,'Tablas auxiliares'!$O$2:$Y$28,_xlfn.SINGLE('Tablas auxiliares'!$C$4)+1,FALSE)</f>
        <v>0</v>
      </c>
      <c r="SM14" cm="1">
        <f t="array" ref="SM14">VLOOKUP(QX14,'Tablas auxiliares'!$O$2:$Y$28,_xlfn.SINGLE('Tablas auxiliares'!$C$4)+1,FALSE)</f>
        <v>0</v>
      </c>
      <c r="SN14" cm="1">
        <f t="array" ref="SN14">VLOOKUP(QY14,'Tablas auxiliares'!$O$2:$Y$28,_xlfn.SINGLE('Tablas auxiliares'!$C$4)+1,FALSE)</f>
        <v>1</v>
      </c>
      <c r="SO14" cm="1">
        <f t="array" ref="SO14">VLOOKUP(QZ14,'Tablas auxiliares'!$O$2:$Y$28,_xlfn.SINGLE('Tablas auxiliares'!$C$4)+1,FALSE)</f>
        <v>0</v>
      </c>
      <c r="SP14" cm="1">
        <f t="array" ref="SP14">VLOOKUP(RA14,'Tablas auxiliares'!$O$2:$Y$28,_xlfn.SINGLE('Tablas auxiliares'!$C$4)+1,FALSE)</f>
        <v>0</v>
      </c>
      <c r="SR14" cm="1">
        <f t="array" ref="SR14">VLOOKUP(RC14,'Tablas auxiliares'!$O$2:$Y$28,_xlfn.SINGLE('Tablas auxiliares'!$C$4)+1,FALSE)</f>
        <v>6</v>
      </c>
      <c r="SS14" cm="1">
        <f t="array" ref="SS14">VLOOKUP(RD14,'Tablas auxiliares'!$O$2:$Y$28,_xlfn.SINGLE('Tablas auxiliares'!$C$4)+1,FALSE)</f>
        <v>0</v>
      </c>
      <c r="ST14" cm="1">
        <f t="array" ref="ST14">VLOOKUP(RE14,'Tablas auxiliares'!$O$2:$Y$28,_xlfn.SINGLE('Tablas auxiliares'!$C$4)+1,FALSE)</f>
        <v>0</v>
      </c>
      <c r="SU14" cm="1">
        <f t="array" ref="SU14">VLOOKUP(RF14,'Tablas auxiliares'!$O$2:$Y$28,_xlfn.SINGLE('Tablas auxiliares'!$C$4)+1,FALSE)</f>
        <v>0</v>
      </c>
      <c r="SV14" cm="1">
        <f t="array" ref="SV14">VLOOKUP(RG14,'Tablas auxiliares'!$O$2:$Y$28,_xlfn.SINGLE('Tablas auxiliares'!$C$4)+1,FALSE)</f>
        <v>0</v>
      </c>
      <c r="SW14" cm="1">
        <f t="array" ref="SW14">VLOOKUP(RH14,'Tablas auxiliares'!$O$2:$Y$28,_xlfn.SINGLE('Tablas auxiliares'!$C$4)+1,FALSE)</f>
        <v>3</v>
      </c>
      <c r="SX14" cm="1">
        <f t="array" ref="SX14">VLOOKUP(RI14,'Tablas auxiliares'!$O$2:$Y$28,_xlfn.SINGLE('Tablas auxiliares'!$C$4)+1,FALSE)</f>
        <v>4</v>
      </c>
      <c r="SY14" cm="1">
        <f t="array" ref="SY14">VLOOKUP(RJ14,'Tablas auxiliares'!$O$2:$Y$28,_xlfn.SINGLE('Tablas auxiliares'!$C$4)+1,FALSE)</f>
        <v>0</v>
      </c>
      <c r="SZ14" cm="1">
        <f t="array" ref="SZ14">VLOOKUP(RK14,'Tablas auxiliares'!$O$2:$Y$28,_xlfn.SINGLE('Tablas auxiliares'!$C$4)+1,FALSE)</f>
        <v>0</v>
      </c>
      <c r="TA14" cm="1">
        <f t="array" ref="TA14">VLOOKUP(RL14,'Tablas auxiliares'!$O$2:$Y$28,_xlfn.SINGLE('Tablas auxiliares'!$C$4)+1,FALSE)</f>
        <v>0</v>
      </c>
      <c r="TB14" cm="1">
        <f t="array" ref="TB14">VLOOKUP(RM14,'Tablas auxiliares'!$O$2:$Y$28,_xlfn.SINGLE('Tablas auxiliares'!$C$4)+1,FALSE)</f>
        <v>0</v>
      </c>
      <c r="TC14" cm="1">
        <f t="array" ref="TC14">VLOOKUP(RN14,'Tablas auxiliares'!$O$2:$Y$28,_xlfn.SINGLE('Tablas auxiliares'!$C$4)+1,FALSE)</f>
        <v>0</v>
      </c>
      <c r="TD14" cm="1">
        <f t="array" ref="TD14">VLOOKUP(RO14,'Tablas auxiliares'!$O$2:$Y$28,_xlfn.SINGLE('Tablas auxiliares'!$C$4)+1,FALSE)</f>
        <v>0</v>
      </c>
      <c r="TE14" cm="1">
        <f t="array" ref="TE14">VLOOKUP(RP14,'Tablas auxiliares'!$O$2:$Y$28,_xlfn.SINGLE('Tablas auxiliares'!$C$4)+1,FALSE)</f>
        <v>0</v>
      </c>
      <c r="TF14" cm="1">
        <f t="array" ref="TF14">VLOOKUP(RQ14,'Tablas auxiliares'!$O$2:$Y$28,_xlfn.SINGLE('Tablas auxiliares'!$C$4)+1,FALSE)</f>
        <v>0</v>
      </c>
      <c r="TG14" cm="1">
        <f t="array" ref="TG14">VLOOKUP(RR14,'Tablas auxiliares'!$O$2:$Y$28,_xlfn.SINGLE('Tablas auxiliares'!$C$4)+1,FALSE)</f>
        <v>5</v>
      </c>
      <c r="TH14" cm="1">
        <f t="array" ref="TH14">VLOOKUP(RS14,'Tablas auxiliares'!$O$2:$Y$28,_xlfn.SINGLE('Tablas auxiliares'!$C$4)+1,FALSE)</f>
        <v>3</v>
      </c>
      <c r="TI14" cm="1">
        <f t="array" ref="TI14">VLOOKUP(RT14,'Tablas auxiliares'!$O$2:$Y$28,_xlfn.SINGLE('Tablas auxiliares'!$C$4)+1,FALSE)</f>
        <v>1</v>
      </c>
      <c r="TJ14" cm="1">
        <f t="array" ref="TJ14">VLOOKUP(RU14,'Tablas auxiliares'!$O$2:$Y$28,_xlfn.SINGLE('Tablas auxiliares'!$C$4)+1,FALSE)</f>
        <v>0</v>
      </c>
      <c r="TK14" cm="1">
        <f t="array" ref="TK14">VLOOKUP(RV14,'Tablas auxiliares'!$O$2:$Y$28,_xlfn.SINGLE('Tablas auxiliares'!$C$4)+1,FALSE)</f>
        <v>0</v>
      </c>
      <c r="TL14" cm="1">
        <f t="array" ref="TL14">VLOOKUP(RW14,'Tablas auxiliares'!$O$2:$Y$28,_xlfn.SINGLE('Tablas auxiliares'!$C$4)+1,FALSE)</f>
        <v>0</v>
      </c>
      <c r="TM14" cm="1">
        <f t="array" ref="TM14">VLOOKUP(RX14,'Tablas auxiliares'!$O$2:$Y$28,_xlfn.SINGLE('Tablas auxiliares'!$C$4)+1,FALSE)</f>
        <v>0</v>
      </c>
      <c r="TN14" cm="1">
        <f t="array" ref="TN14">VLOOKUP(RY14,'Tablas auxiliares'!$O$2:$Y$28,_xlfn.SINGLE('Tablas auxiliares'!$C$4)+1,FALSE)</f>
        <v>0</v>
      </c>
      <c r="TO14" cm="1">
        <f t="array" ref="TO14">VLOOKUP(RZ14,'Tablas auxiliares'!$O$2:$Y$28,_xlfn.SINGLE('Tablas auxiliares'!$C$4)+1,FALSE)</f>
        <v>4</v>
      </c>
      <c r="TP14">
        <f>IF('Tablas auxiliares'!$C$5=1,SUM(SA14:TO14),SUMIF($IN$29:$KB$29,"=325",SA14:TO14))</f>
        <v>56</v>
      </c>
      <c r="TQ14">
        <v>6</v>
      </c>
      <c r="TR14">
        <v>4</v>
      </c>
      <c r="TS14">
        <v>0</v>
      </c>
      <c r="TT14">
        <v>10</v>
      </c>
      <c r="TU14">
        <v>5</v>
      </c>
      <c r="TV14">
        <v>0</v>
      </c>
      <c r="TW14">
        <v>10</v>
      </c>
      <c r="TX14">
        <v>0</v>
      </c>
      <c r="TY14">
        <v>3</v>
      </c>
      <c r="TZ14">
        <v>0</v>
      </c>
      <c r="UA14">
        <v>2</v>
      </c>
      <c r="UB14">
        <v>0</v>
      </c>
      <c r="UC14">
        <v>0</v>
      </c>
      <c r="UD14">
        <v>0</v>
      </c>
      <c r="UE14">
        <v>4</v>
      </c>
      <c r="UF14">
        <v>0</v>
      </c>
      <c r="UH14">
        <v>5</v>
      </c>
      <c r="UI14">
        <v>0</v>
      </c>
      <c r="UJ14">
        <v>0</v>
      </c>
      <c r="UK14">
        <v>0</v>
      </c>
      <c r="UL14">
        <v>2</v>
      </c>
      <c r="UM14">
        <v>2</v>
      </c>
      <c r="UN14">
        <v>4</v>
      </c>
      <c r="UO14">
        <v>0</v>
      </c>
      <c r="UP14">
        <v>0</v>
      </c>
      <c r="UQ14">
        <v>0</v>
      </c>
      <c r="UR14">
        <v>0</v>
      </c>
      <c r="US14">
        <v>0</v>
      </c>
      <c r="UT14">
        <v>0</v>
      </c>
      <c r="UU14">
        <v>0</v>
      </c>
      <c r="UV14">
        <v>0</v>
      </c>
      <c r="UW14">
        <v>6</v>
      </c>
      <c r="UX14">
        <v>3</v>
      </c>
      <c r="UY14">
        <v>3</v>
      </c>
      <c r="UZ14">
        <v>0</v>
      </c>
      <c r="VA14">
        <v>0</v>
      </c>
      <c r="VB14">
        <v>0</v>
      </c>
      <c r="VC14">
        <v>0</v>
      </c>
      <c r="VD14">
        <v>0</v>
      </c>
      <c r="VE14">
        <v>4</v>
      </c>
      <c r="VF14">
        <v>0</v>
      </c>
      <c r="VG14">
        <v>0</v>
      </c>
      <c r="VH14">
        <v>4</v>
      </c>
      <c r="VI14">
        <v>3</v>
      </c>
      <c r="VJ14">
        <v>0</v>
      </c>
      <c r="VK14">
        <v>0</v>
      </c>
      <c r="VL14">
        <v>10</v>
      </c>
      <c r="VM14">
        <v>0</v>
      </c>
      <c r="VN14">
        <v>0</v>
      </c>
      <c r="VO14">
        <v>3</v>
      </c>
      <c r="VP14">
        <v>0</v>
      </c>
      <c r="VQ14">
        <v>0</v>
      </c>
      <c r="VR14">
        <v>0</v>
      </c>
      <c r="VS14">
        <v>4</v>
      </c>
      <c r="VT14">
        <v>0</v>
      </c>
      <c r="VU14">
        <v>0</v>
      </c>
      <c r="VW14">
        <v>0</v>
      </c>
      <c r="VX14">
        <v>1</v>
      </c>
      <c r="VY14">
        <v>1</v>
      </c>
      <c r="VZ14">
        <v>0</v>
      </c>
      <c r="WA14">
        <v>0</v>
      </c>
      <c r="WB14">
        <v>4</v>
      </c>
      <c r="WC14">
        <v>2</v>
      </c>
      <c r="WD14">
        <v>0</v>
      </c>
      <c r="WE14">
        <v>0</v>
      </c>
      <c r="WF14">
        <v>0</v>
      </c>
      <c r="WG14">
        <v>0</v>
      </c>
      <c r="WH14">
        <v>0</v>
      </c>
      <c r="WI14">
        <v>0</v>
      </c>
      <c r="WJ14">
        <v>0</v>
      </c>
      <c r="WK14">
        <v>0</v>
      </c>
      <c r="WL14">
        <v>0</v>
      </c>
      <c r="WM14">
        <v>2</v>
      </c>
      <c r="WN14">
        <v>0</v>
      </c>
      <c r="WO14">
        <v>1</v>
      </c>
      <c r="WP14">
        <v>0</v>
      </c>
      <c r="WQ14">
        <v>0</v>
      </c>
      <c r="WR14">
        <v>0</v>
      </c>
      <c r="WS14">
        <v>0</v>
      </c>
      <c r="WT14">
        <v>3</v>
      </c>
      <c r="WU14">
        <f t="shared" si="8"/>
        <v>6</v>
      </c>
      <c r="WV14">
        <f t="shared" si="96"/>
        <v>4</v>
      </c>
      <c r="WW14">
        <f t="shared" si="97"/>
        <v>4.0039999999999996</v>
      </c>
      <c r="WX14">
        <f t="shared" si="98"/>
        <v>13.003</v>
      </c>
      <c r="WY14">
        <f t="shared" si="99"/>
        <v>5</v>
      </c>
      <c r="WZ14">
        <f t="shared" si="100"/>
        <v>0</v>
      </c>
      <c r="XA14">
        <f t="shared" si="101"/>
        <v>20.010000000000002</v>
      </c>
      <c r="XB14">
        <f t="shared" si="102"/>
        <v>0</v>
      </c>
      <c r="XC14">
        <f t="shared" si="103"/>
        <v>3</v>
      </c>
      <c r="XD14">
        <f t="shared" si="104"/>
        <v>3.0030000000000001</v>
      </c>
      <c r="XE14">
        <f t="shared" si="105"/>
        <v>2</v>
      </c>
      <c r="XF14">
        <f t="shared" si="106"/>
        <v>0</v>
      </c>
      <c r="XG14">
        <f t="shared" si="107"/>
        <v>0</v>
      </c>
      <c r="XH14">
        <f t="shared" si="108"/>
        <v>4.0039999999999996</v>
      </c>
      <c r="XI14">
        <f t="shared" si="109"/>
        <v>4</v>
      </c>
      <c r="XJ14">
        <f t="shared" si="110"/>
        <v>0</v>
      </c>
      <c r="XK14">
        <f t="shared" si="54"/>
        <v>0</v>
      </c>
      <c r="XL14">
        <f t="shared" si="55"/>
        <v>5</v>
      </c>
      <c r="XM14">
        <f t="shared" si="56"/>
        <v>1.0009999999999999</v>
      </c>
      <c r="XN14">
        <f t="shared" si="57"/>
        <v>1.0009999999999999</v>
      </c>
      <c r="XO14">
        <f t="shared" si="58"/>
        <v>0</v>
      </c>
      <c r="XP14">
        <f t="shared" si="59"/>
        <v>2</v>
      </c>
      <c r="XQ14">
        <f t="shared" si="60"/>
        <v>6.0039999999999996</v>
      </c>
      <c r="XR14">
        <f t="shared" si="61"/>
        <v>6.0019999999999998</v>
      </c>
      <c r="XS14">
        <f t="shared" si="62"/>
        <v>0</v>
      </c>
      <c r="XT14">
        <f t="shared" si="63"/>
        <v>0</v>
      </c>
      <c r="XU14">
        <f t="shared" si="64"/>
        <v>0</v>
      </c>
      <c r="XV14">
        <f t="shared" si="65"/>
        <v>0</v>
      </c>
      <c r="XW14">
        <f t="shared" si="66"/>
        <v>0</v>
      </c>
      <c r="XX14">
        <f t="shared" si="67"/>
        <v>0</v>
      </c>
      <c r="XY14">
        <f t="shared" si="68"/>
        <v>0</v>
      </c>
      <c r="XZ14">
        <f t="shared" si="69"/>
        <v>0</v>
      </c>
      <c r="YA14">
        <f t="shared" si="70"/>
        <v>6</v>
      </c>
      <c r="YB14">
        <f t="shared" si="71"/>
        <v>5.0019999999999998</v>
      </c>
      <c r="YC14">
        <f t="shared" si="72"/>
        <v>3</v>
      </c>
      <c r="YD14">
        <f t="shared" si="73"/>
        <v>1.0009999999999999</v>
      </c>
      <c r="YE14">
        <f t="shared" si="74"/>
        <v>0</v>
      </c>
      <c r="YF14">
        <f t="shared" si="75"/>
        <v>0</v>
      </c>
      <c r="YG14">
        <f t="shared" si="76"/>
        <v>0</v>
      </c>
      <c r="YH14">
        <f t="shared" si="77"/>
        <v>0</v>
      </c>
      <c r="YI14">
        <f t="shared" si="78"/>
        <v>7.0030000000000001</v>
      </c>
      <c r="YJ14">
        <f>RANK(WU14,WU3:WU28,0)</f>
        <v>8</v>
      </c>
      <c r="YK14">
        <f t="shared" ref="YK14:ZX14" si="124">RANK(WV14,WV3:WV28,0)</f>
        <v>9</v>
      </c>
      <c r="YL14">
        <f t="shared" si="124"/>
        <v>9</v>
      </c>
      <c r="YM14">
        <f t="shared" si="124"/>
        <v>4</v>
      </c>
      <c r="YN14">
        <f t="shared" si="124"/>
        <v>11</v>
      </c>
      <c r="YO14">
        <f t="shared" si="124"/>
        <v>14</v>
      </c>
      <c r="YP14">
        <f t="shared" si="124"/>
        <v>1</v>
      </c>
      <c r="YQ14">
        <f t="shared" si="124"/>
        <v>16</v>
      </c>
      <c r="YR14">
        <f t="shared" si="124"/>
        <v>14</v>
      </c>
      <c r="YS14">
        <f t="shared" si="124"/>
        <v>11</v>
      </c>
      <c r="YT14">
        <f t="shared" si="124"/>
        <v>15</v>
      </c>
      <c r="YU14">
        <f t="shared" si="124"/>
        <v>15</v>
      </c>
      <c r="YV14">
        <f t="shared" si="124"/>
        <v>16</v>
      </c>
      <c r="YW14">
        <f t="shared" si="124"/>
        <v>10</v>
      </c>
      <c r="YX14">
        <f t="shared" si="124"/>
        <v>11</v>
      </c>
      <c r="YY14">
        <f t="shared" si="124"/>
        <v>15</v>
      </c>
      <c r="YZ14">
        <f t="shared" si="124"/>
        <v>16</v>
      </c>
      <c r="ZA14">
        <f t="shared" si="124"/>
        <v>9</v>
      </c>
      <c r="ZB14">
        <f t="shared" si="124"/>
        <v>14</v>
      </c>
      <c r="ZC14">
        <f t="shared" si="124"/>
        <v>16</v>
      </c>
      <c r="ZD14">
        <f t="shared" si="124"/>
        <v>14</v>
      </c>
      <c r="ZE14">
        <f t="shared" si="124"/>
        <v>13</v>
      </c>
      <c r="ZF14">
        <f t="shared" si="124"/>
        <v>10</v>
      </c>
      <c r="ZG14">
        <f t="shared" si="124"/>
        <v>10</v>
      </c>
      <c r="ZH14">
        <f t="shared" si="124"/>
        <v>16</v>
      </c>
      <c r="ZI14">
        <f t="shared" si="124"/>
        <v>14</v>
      </c>
      <c r="ZJ14">
        <f t="shared" si="124"/>
        <v>15</v>
      </c>
      <c r="ZK14">
        <f t="shared" si="124"/>
        <v>15</v>
      </c>
      <c r="ZL14">
        <f t="shared" si="124"/>
        <v>16</v>
      </c>
      <c r="ZM14">
        <f t="shared" si="124"/>
        <v>15</v>
      </c>
      <c r="ZN14">
        <f t="shared" si="124"/>
        <v>15</v>
      </c>
      <c r="ZO14">
        <f t="shared" si="124"/>
        <v>15</v>
      </c>
      <c r="ZP14">
        <f t="shared" si="124"/>
        <v>9</v>
      </c>
      <c r="ZQ14">
        <f t="shared" si="124"/>
        <v>10</v>
      </c>
      <c r="ZR14">
        <f t="shared" si="124"/>
        <v>11</v>
      </c>
      <c r="ZS14">
        <f t="shared" si="124"/>
        <v>14</v>
      </c>
      <c r="ZT14">
        <f t="shared" si="124"/>
        <v>18</v>
      </c>
      <c r="ZU14">
        <f t="shared" si="124"/>
        <v>14</v>
      </c>
      <c r="ZV14">
        <f t="shared" si="124"/>
        <v>17</v>
      </c>
      <c r="ZW14">
        <f t="shared" si="124"/>
        <v>14</v>
      </c>
      <c r="ZX14">
        <f t="shared" si="124"/>
        <v>8</v>
      </c>
      <c r="ZY14">
        <f>VLOOKUP(YJ14,'Tablas auxiliares'!$O$2:$P$28,2,FALSE)</f>
        <v>3</v>
      </c>
      <c r="ZZ14">
        <f>VLOOKUP(YK14,'Tablas auxiliares'!$O$2:$P$28,2,FALSE)</f>
        <v>2</v>
      </c>
      <c r="AAA14">
        <f>VLOOKUP(YL14,'Tablas auxiliares'!$O$2:$P$28,2,FALSE)</f>
        <v>2</v>
      </c>
      <c r="AAB14">
        <f>VLOOKUP(YM14,'Tablas auxiliares'!$O$2:$P$28,2,FALSE)</f>
        <v>7</v>
      </c>
      <c r="AAC14">
        <f>VLOOKUP(YN14,'Tablas auxiliares'!$O$2:$P$28,2,FALSE)</f>
        <v>0</v>
      </c>
      <c r="AAD14">
        <f>VLOOKUP(YO14,'Tablas auxiliares'!$O$2:$P$28,2,FALSE)</f>
        <v>0</v>
      </c>
      <c r="AAE14">
        <f>VLOOKUP(YP14,'Tablas auxiliares'!$O$2:$P$28,2,FALSE)</f>
        <v>12</v>
      </c>
      <c r="AAF14">
        <f>VLOOKUP(YQ14,'Tablas auxiliares'!$O$2:$P$28,2,FALSE)</f>
        <v>0</v>
      </c>
      <c r="AAG14">
        <f>VLOOKUP(YR14,'Tablas auxiliares'!$O$2:$P$28,2,FALSE)</f>
        <v>0</v>
      </c>
      <c r="AAH14">
        <f>VLOOKUP(YS14,'Tablas auxiliares'!$O$2:$P$28,2,FALSE)</f>
        <v>0</v>
      </c>
      <c r="AAI14">
        <f>VLOOKUP(YT14,'Tablas auxiliares'!$O$2:$P$28,2,FALSE)</f>
        <v>0</v>
      </c>
      <c r="AAJ14">
        <f>VLOOKUP(YU14,'Tablas auxiliares'!$O$2:$P$28,2,FALSE)</f>
        <v>0</v>
      </c>
      <c r="AAK14">
        <f>VLOOKUP(YV14,'Tablas auxiliares'!$O$2:$P$28,2,FALSE)</f>
        <v>0</v>
      </c>
      <c r="AAL14">
        <f>VLOOKUP(YW14,'Tablas auxiliares'!$O$2:$P$28,2,FALSE)</f>
        <v>1</v>
      </c>
      <c r="AAM14">
        <f>VLOOKUP(YX14,'Tablas auxiliares'!$O$2:$P$28,2,FALSE)</f>
        <v>0</v>
      </c>
      <c r="AAN14">
        <f>VLOOKUP(YY14,'Tablas auxiliares'!$O$2:$P$28,2,FALSE)</f>
        <v>0</v>
      </c>
      <c r="AAO14">
        <f>VLOOKUP(YZ14,'Tablas auxiliares'!$O$2:$P$28,2,FALSE)</f>
        <v>0</v>
      </c>
      <c r="AAP14">
        <f>VLOOKUP(ZA14,'Tablas auxiliares'!$O$2:$P$28,2,FALSE)</f>
        <v>2</v>
      </c>
      <c r="AAQ14">
        <f>VLOOKUP(ZB14,'Tablas auxiliares'!$O$2:$P$28,2,FALSE)</f>
        <v>0</v>
      </c>
      <c r="AAR14">
        <f>VLOOKUP(ZC14,'Tablas auxiliares'!$O$2:$P$28,2,FALSE)</f>
        <v>0</v>
      </c>
      <c r="AAS14">
        <f>VLOOKUP(ZD14,'Tablas auxiliares'!$O$2:$P$28,2,FALSE)</f>
        <v>0</v>
      </c>
      <c r="AAT14">
        <f>VLOOKUP(ZE14,'Tablas auxiliares'!$O$2:$P$28,2,FALSE)</f>
        <v>0</v>
      </c>
      <c r="AAU14">
        <f>VLOOKUP(ZF14,'Tablas auxiliares'!$O$2:$P$28,2,FALSE)</f>
        <v>1</v>
      </c>
      <c r="AAV14">
        <f>VLOOKUP(ZG14,'Tablas auxiliares'!$O$2:$P$28,2,FALSE)</f>
        <v>1</v>
      </c>
      <c r="AAW14">
        <f>VLOOKUP(ZH14,'Tablas auxiliares'!$O$2:$P$28,2,FALSE)</f>
        <v>0</v>
      </c>
      <c r="AAX14">
        <f>VLOOKUP(ZI14,'Tablas auxiliares'!$O$2:$P$28,2,FALSE)</f>
        <v>0</v>
      </c>
      <c r="AAY14">
        <f>VLOOKUP(ZJ14,'Tablas auxiliares'!$O$2:$P$28,2,FALSE)</f>
        <v>0</v>
      </c>
      <c r="AAZ14">
        <f>VLOOKUP(ZK14,'Tablas auxiliares'!$O$2:$P$28,2,FALSE)</f>
        <v>0</v>
      </c>
      <c r="ABA14">
        <f>VLOOKUP(ZL14,'Tablas auxiliares'!$O$2:$P$28,2,FALSE)</f>
        <v>0</v>
      </c>
      <c r="ABB14">
        <f>VLOOKUP(ZM14,'Tablas auxiliares'!$O$2:$P$28,2,FALSE)</f>
        <v>0</v>
      </c>
      <c r="ABC14">
        <f>VLOOKUP(ZN14,'Tablas auxiliares'!$O$2:$P$28,2,FALSE)</f>
        <v>0</v>
      </c>
      <c r="ABD14">
        <f>VLOOKUP(ZO14,'Tablas auxiliares'!$O$2:$P$28,2,FALSE)</f>
        <v>0</v>
      </c>
      <c r="ABE14">
        <f>VLOOKUP(ZP14,'Tablas auxiliares'!$O$2:$P$28,2,FALSE)</f>
        <v>2</v>
      </c>
      <c r="ABF14">
        <f>VLOOKUP(ZQ14,'Tablas auxiliares'!$O$2:$P$28,2,FALSE)</f>
        <v>1</v>
      </c>
      <c r="ABG14">
        <f>VLOOKUP(ZR14,'Tablas auxiliares'!$O$2:$P$28,2,FALSE)</f>
        <v>0</v>
      </c>
      <c r="ABH14">
        <f>VLOOKUP(ZS14,'Tablas auxiliares'!$O$2:$P$28,2,FALSE)</f>
        <v>0</v>
      </c>
      <c r="ABI14">
        <f>VLOOKUP(ZT14,'Tablas auxiliares'!$O$2:$P$28,2,FALSE)</f>
        <v>0</v>
      </c>
      <c r="ABJ14">
        <f>VLOOKUP(ZU14,'Tablas auxiliares'!$O$2:$P$28,2,FALSE)</f>
        <v>0</v>
      </c>
      <c r="ABK14">
        <f>VLOOKUP(ZV14,'Tablas auxiliares'!$O$2:$P$28,2,FALSE)</f>
        <v>0</v>
      </c>
      <c r="ABL14">
        <f>VLOOKUP(ZW14,'Tablas auxiliares'!$O$2:$P$28,2,FALSE)</f>
        <v>0</v>
      </c>
      <c r="ABM14">
        <f>VLOOKUP(ZX14,'Tablas auxiliares'!$O$2:$P$28,2,FALSE)</f>
        <v>3</v>
      </c>
      <c r="ABN14">
        <f>IF('Tablas auxiliares'!$C$5=1,SUM(ZY14:ABM14),SUMIF($IN$29:$KB$29,"=325",ZY14:ABM14))</f>
        <v>37</v>
      </c>
      <c r="ABP14">
        <f t="shared" si="10"/>
        <v>37.001399999999997</v>
      </c>
      <c r="ABQ14">
        <f t="shared" si="11"/>
        <v>56.001399999999997</v>
      </c>
      <c r="ABR14">
        <f t="shared" si="5"/>
        <v>105.0014</v>
      </c>
      <c r="ABS14">
        <f>IF('Tablas auxiliares'!$C$3=1,'2019 FINAL'!ABP14,IF('Tablas auxiliares'!$C$3=2,'2019 FINAL'!ABQ14,'2019 FINAL'!ABR14))</f>
        <v>105.0014</v>
      </c>
      <c r="ABT14" t="s">
        <v>23</v>
      </c>
      <c r="ABV14">
        <v>12</v>
      </c>
      <c r="ABW14">
        <f t="shared" si="12"/>
        <v>120.0018</v>
      </c>
      <c r="ABX14" t="str">
        <f t="shared" si="13"/>
        <v>Dinamarca</v>
      </c>
    </row>
    <row r="15" spans="1:752" x14ac:dyDescent="0.25">
      <c r="A15" t="s">
        <v>47</v>
      </c>
      <c r="B15">
        <v>14</v>
      </c>
      <c r="C15">
        <v>21</v>
      </c>
      <c r="D15">
        <v>18</v>
      </c>
      <c r="E15">
        <v>15</v>
      </c>
      <c r="F15">
        <v>23</v>
      </c>
      <c r="G15">
        <v>12</v>
      </c>
      <c r="H15">
        <v>16</v>
      </c>
      <c r="J15">
        <v>19</v>
      </c>
      <c r="K15">
        <v>2</v>
      </c>
      <c r="L15">
        <v>23</v>
      </c>
      <c r="M15">
        <v>23</v>
      </c>
      <c r="N15">
        <v>14</v>
      </c>
      <c r="O15">
        <v>19</v>
      </c>
      <c r="P15">
        <v>18</v>
      </c>
      <c r="Q15">
        <v>17</v>
      </c>
      <c r="R15">
        <v>14</v>
      </c>
      <c r="S15">
        <v>6</v>
      </c>
      <c r="U15">
        <v>8</v>
      </c>
      <c r="V15">
        <v>26</v>
      </c>
      <c r="W15">
        <v>22</v>
      </c>
      <c r="X15">
        <v>13</v>
      </c>
      <c r="Y15">
        <v>24</v>
      </c>
      <c r="Z15">
        <v>26</v>
      </c>
      <c r="AA15">
        <v>19</v>
      </c>
      <c r="AB15">
        <v>10</v>
      </c>
      <c r="AC15">
        <v>5</v>
      </c>
      <c r="AD15">
        <v>15</v>
      </c>
      <c r="AE15">
        <v>25</v>
      </c>
      <c r="AF15">
        <v>25</v>
      </c>
      <c r="AG15">
        <v>25</v>
      </c>
      <c r="AH15">
        <v>23</v>
      </c>
      <c r="AI15">
        <v>24</v>
      </c>
      <c r="AJ15">
        <v>19</v>
      </c>
      <c r="AK15">
        <v>24</v>
      </c>
      <c r="AL15">
        <v>11</v>
      </c>
      <c r="AM15">
        <v>1</v>
      </c>
      <c r="AN15">
        <v>24</v>
      </c>
      <c r="AO15">
        <v>23</v>
      </c>
      <c r="AP15">
        <v>25</v>
      </c>
      <c r="AQ15">
        <v>1</v>
      </c>
      <c r="AR15">
        <v>12</v>
      </c>
      <c r="AS15">
        <v>22</v>
      </c>
      <c r="AT15">
        <v>16</v>
      </c>
      <c r="AU15">
        <v>25</v>
      </c>
      <c r="AV15">
        <v>3</v>
      </c>
      <c r="AW15">
        <v>2</v>
      </c>
      <c r="AY15">
        <v>15</v>
      </c>
      <c r="AZ15">
        <v>1</v>
      </c>
      <c r="BA15">
        <v>21</v>
      </c>
      <c r="BB15">
        <v>25</v>
      </c>
      <c r="BC15">
        <v>11</v>
      </c>
      <c r="BD15">
        <v>13</v>
      </c>
      <c r="BE15">
        <v>22</v>
      </c>
      <c r="BF15">
        <v>7</v>
      </c>
      <c r="BG15">
        <v>22</v>
      </c>
      <c r="BH15">
        <v>18</v>
      </c>
      <c r="BJ15">
        <v>22</v>
      </c>
      <c r="BK15">
        <v>15</v>
      </c>
      <c r="BL15">
        <v>21</v>
      </c>
      <c r="BM15">
        <v>18</v>
      </c>
      <c r="BN15">
        <v>23</v>
      </c>
      <c r="BO15">
        <v>26</v>
      </c>
      <c r="BP15">
        <v>16</v>
      </c>
      <c r="BQ15">
        <v>16</v>
      </c>
      <c r="BR15">
        <v>4</v>
      </c>
      <c r="BS15">
        <v>24</v>
      </c>
      <c r="BT15">
        <v>7</v>
      </c>
      <c r="BU15">
        <v>25</v>
      </c>
      <c r="BV15">
        <v>25</v>
      </c>
      <c r="BW15">
        <v>19</v>
      </c>
      <c r="BX15">
        <v>22</v>
      </c>
      <c r="BY15">
        <v>22</v>
      </c>
      <c r="BZ15">
        <v>11</v>
      </c>
      <c r="CA15">
        <v>2</v>
      </c>
      <c r="CB15">
        <v>2</v>
      </c>
      <c r="CC15">
        <v>22</v>
      </c>
      <c r="CD15">
        <v>22</v>
      </c>
      <c r="CE15">
        <v>24</v>
      </c>
      <c r="CF15">
        <v>4</v>
      </c>
      <c r="CG15">
        <v>18</v>
      </c>
      <c r="CH15">
        <v>18</v>
      </c>
      <c r="CI15">
        <v>3</v>
      </c>
      <c r="CJ15">
        <v>26</v>
      </c>
      <c r="CK15">
        <v>14</v>
      </c>
      <c r="CL15">
        <v>22</v>
      </c>
      <c r="CN15">
        <v>16</v>
      </c>
      <c r="CO15">
        <v>2</v>
      </c>
      <c r="CP15">
        <v>19</v>
      </c>
      <c r="CQ15">
        <v>25</v>
      </c>
      <c r="CR15">
        <v>24</v>
      </c>
      <c r="CS15">
        <v>13</v>
      </c>
      <c r="CT15">
        <v>19</v>
      </c>
      <c r="CU15">
        <v>21</v>
      </c>
      <c r="CV15">
        <v>15</v>
      </c>
      <c r="CW15">
        <v>12</v>
      </c>
      <c r="CY15">
        <v>3</v>
      </c>
      <c r="CZ15">
        <v>24</v>
      </c>
      <c r="DA15">
        <v>21</v>
      </c>
      <c r="DB15">
        <v>9</v>
      </c>
      <c r="DC15">
        <v>10</v>
      </c>
      <c r="DD15">
        <v>26</v>
      </c>
      <c r="DE15">
        <v>25</v>
      </c>
      <c r="DF15">
        <v>10</v>
      </c>
      <c r="DG15">
        <v>8</v>
      </c>
      <c r="DH15">
        <v>18</v>
      </c>
      <c r="DI15">
        <v>25</v>
      </c>
      <c r="DJ15">
        <v>25</v>
      </c>
      <c r="DK15">
        <v>14</v>
      </c>
      <c r="DL15">
        <v>25</v>
      </c>
      <c r="DM15">
        <v>18</v>
      </c>
      <c r="DN15">
        <v>25</v>
      </c>
      <c r="DO15">
        <v>19</v>
      </c>
      <c r="DP15">
        <v>10</v>
      </c>
      <c r="DQ15">
        <v>4</v>
      </c>
      <c r="DR15">
        <v>18</v>
      </c>
      <c r="DS15">
        <v>20</v>
      </c>
      <c r="DT15">
        <v>24</v>
      </c>
      <c r="DU15">
        <v>21</v>
      </c>
      <c r="DV15">
        <v>20</v>
      </c>
      <c r="DW15">
        <v>25</v>
      </c>
      <c r="DX15">
        <v>22</v>
      </c>
      <c r="DY15">
        <v>24</v>
      </c>
      <c r="DZ15">
        <v>3</v>
      </c>
      <c r="EA15">
        <v>26</v>
      </c>
      <c r="EC15">
        <v>23</v>
      </c>
      <c r="ED15">
        <v>2</v>
      </c>
      <c r="EE15">
        <v>13</v>
      </c>
      <c r="EF15">
        <v>25</v>
      </c>
      <c r="EG15">
        <v>15</v>
      </c>
      <c r="EH15">
        <v>11</v>
      </c>
      <c r="EI15">
        <v>21</v>
      </c>
      <c r="EJ15">
        <v>11</v>
      </c>
      <c r="EK15">
        <v>23</v>
      </c>
      <c r="EL15">
        <v>13</v>
      </c>
      <c r="EN15">
        <v>18</v>
      </c>
      <c r="EO15">
        <v>11</v>
      </c>
      <c r="EP15">
        <v>23</v>
      </c>
      <c r="EQ15">
        <v>11</v>
      </c>
      <c r="ER15">
        <v>18</v>
      </c>
      <c r="ES15">
        <v>26</v>
      </c>
      <c r="ET15">
        <v>21</v>
      </c>
      <c r="EU15">
        <v>10</v>
      </c>
      <c r="EV15">
        <v>6</v>
      </c>
      <c r="EW15">
        <v>21</v>
      </c>
      <c r="EX15">
        <v>26</v>
      </c>
      <c r="EY15">
        <v>22</v>
      </c>
      <c r="EZ15">
        <v>23</v>
      </c>
      <c r="FA15">
        <v>17</v>
      </c>
      <c r="FB15">
        <v>16</v>
      </c>
      <c r="FC15">
        <v>22</v>
      </c>
      <c r="FD15">
        <v>17</v>
      </c>
      <c r="FE15">
        <v>2</v>
      </c>
      <c r="FF15">
        <v>3</v>
      </c>
      <c r="FG15">
        <v>21</v>
      </c>
      <c r="FH15">
        <v>18</v>
      </c>
      <c r="FI15">
        <v>25</v>
      </c>
      <c r="FJ15">
        <v>14</v>
      </c>
      <c r="FK15">
        <v>25</v>
      </c>
      <c r="FL15">
        <v>25</v>
      </c>
      <c r="FM15">
        <v>10</v>
      </c>
      <c r="FN15">
        <v>24</v>
      </c>
      <c r="FO15">
        <v>8</v>
      </c>
      <c r="FP15">
        <v>7</v>
      </c>
      <c r="FR15">
        <v>14</v>
      </c>
      <c r="FS15">
        <v>1</v>
      </c>
      <c r="FT15">
        <v>23</v>
      </c>
      <c r="FU15">
        <v>24</v>
      </c>
      <c r="FV15">
        <v>15</v>
      </c>
      <c r="FW15">
        <v>20</v>
      </c>
      <c r="FX15">
        <v>15</v>
      </c>
      <c r="FY15">
        <v>8</v>
      </c>
      <c r="FZ15">
        <v>15</v>
      </c>
      <c r="GA15">
        <v>7</v>
      </c>
      <c r="GC15">
        <v>21</v>
      </c>
      <c r="GD15">
        <v>23</v>
      </c>
      <c r="GE15">
        <v>18</v>
      </c>
      <c r="GF15">
        <v>14</v>
      </c>
      <c r="GG15">
        <v>12</v>
      </c>
      <c r="GH15">
        <v>25</v>
      </c>
      <c r="GI15">
        <v>25</v>
      </c>
      <c r="GJ15">
        <v>14</v>
      </c>
      <c r="GK15">
        <v>8</v>
      </c>
      <c r="GL15">
        <v>18</v>
      </c>
      <c r="GM15">
        <v>25</v>
      </c>
      <c r="GN15">
        <v>24</v>
      </c>
      <c r="GO15">
        <v>23</v>
      </c>
      <c r="GP15">
        <v>26</v>
      </c>
      <c r="GQ15">
        <v>21</v>
      </c>
      <c r="GR15">
        <v>22</v>
      </c>
      <c r="GS15">
        <v>24</v>
      </c>
      <c r="GT15">
        <v>2</v>
      </c>
      <c r="GU15">
        <v>5</v>
      </c>
      <c r="GV15">
        <v>13</v>
      </c>
      <c r="GW15">
        <v>14</v>
      </c>
      <c r="GX15">
        <v>25</v>
      </c>
      <c r="GY15">
        <f>IF('Tablas auxiliares'!$C$7=1,AVERAGE('2019 FINAL'!B15,'2019 FINAL'!AQ15,'2019 FINAL'!CF15,'2019 FINAL'!DU15,'2019 FINAL'!FJ15)+B15/10000,(-1)*(SUM(VLOOKUP(B15,'Tablas auxiliares'!$BG$1:$BH$28,2,FALSE),VLOOKUP(AQ15,'Tablas auxiliares'!$BG$1:$BH$28,2,FALSE),VLOOKUP(CF15,'Tablas auxiliares'!$BG$1:$BH$28,2,FALSE),VLOOKUP(DU15,'Tablas auxiliares'!$BG$1:$BH$28,2,FALSE),VLOOKUP(FJ15,'Tablas auxiliares'!$BG$1:$BH$28,2,FALSE))-B15/100000000))</f>
        <v>-21.08479100270598</v>
      </c>
      <c r="GZ15">
        <f>IF('Tablas auxiliares'!$C$7=1,AVERAGE('2019 FINAL'!C15,'2019 FINAL'!AR15,'2019 FINAL'!CG15,'2019 FINAL'!DV15,'2019 FINAL'!FK15)+C15/10000,(-1)*(SUM(VLOOKUP(C15,'Tablas auxiliares'!$BG$1:$BH$28,2,FALSE),VLOOKUP(AR15,'Tablas auxiliares'!$BG$1:$BH$28,2,FALSE),VLOOKUP(CG15,'Tablas auxiliares'!$BG$1:$BH$28,2,FALSE),VLOOKUP(DV15,'Tablas auxiliares'!$BG$1:$BH$28,2,FALSE),VLOOKUP(FK15,'Tablas auxiliares'!$BG$1:$BH$28,2,FALSE))-C15/100000000))</f>
        <v>-2.6775515372615568</v>
      </c>
      <c r="HA15">
        <f>IF('Tablas auxiliares'!$C$7=1,AVERAGE('2019 FINAL'!D15,'2019 FINAL'!AS15,'2019 FINAL'!CH15,'2019 FINAL'!DW15,'2019 FINAL'!FL15)+D15/10000,(-1)*(SUM(VLOOKUP(D15,'Tablas auxiliares'!$BG$1:$BH$28,2,FALSE),VLOOKUP(AS15,'Tablas auxiliares'!$BG$1:$BH$28,2,FALSE),VLOOKUP(CH15,'Tablas auxiliares'!$BG$1:$BH$28,2,FALSE),VLOOKUP(DW15,'Tablas auxiliares'!$BG$1:$BH$28,2,FALSE),VLOOKUP(FL15,'Tablas auxiliares'!$BG$1:$BH$28,2,FALSE))-D15/100000000))</f>
        <v>-1.4224657750016434</v>
      </c>
      <c r="HB15">
        <f>IF('Tablas auxiliares'!$C$7=1,AVERAGE('2019 FINAL'!E15,'2019 FINAL'!AT15,'2019 FINAL'!CI15,'2019 FINAL'!DX15,'2019 FINAL'!FM15)+E15/10000,(-1)*(SUM(VLOOKUP(E15,'Tablas auxiliares'!$BG$1:$BH$28,2,FALSE),VLOOKUP(AT15,'Tablas auxiliares'!$BG$1:$BH$28,2,FALSE),VLOOKUP(CI15,'Tablas auxiliares'!$BG$1:$BH$28,2,FALSE),VLOOKUP(DX15,'Tablas auxiliares'!$BG$1:$BH$28,2,FALSE),VLOOKUP(FM15,'Tablas auxiliares'!$BG$1:$BH$28,2,FALSE))-E15/100000000))</f>
        <v>-12.132233352825493</v>
      </c>
      <c r="HC15">
        <f>IF('Tablas auxiliares'!$C$7=1,AVERAGE('2019 FINAL'!F15,'2019 FINAL'!AU15,'2019 FINAL'!CJ15,'2019 FINAL'!DY15,'2019 FINAL'!FN15)+F15/10000,(-1)*(SUM(VLOOKUP(F15,'Tablas auxiliares'!$BG$1:$BH$28,2,FALSE),VLOOKUP(AU15,'Tablas auxiliares'!$BG$1:$BH$28,2,FALSE),VLOOKUP(CJ15,'Tablas auxiliares'!$BG$1:$BH$28,2,FALSE),VLOOKUP(DY15,'Tablas auxiliares'!$BG$1:$BH$28,2,FALSE),VLOOKUP(FN15,'Tablas auxiliares'!$BG$1:$BH$28,2,FALSE))-F15/100000000))</f>
        <v>-0.71657668419140275</v>
      </c>
      <c r="HD15">
        <f>IF('Tablas auxiliares'!$C$7=1,AVERAGE('2019 FINAL'!G15,'2019 FINAL'!AV15,'2019 FINAL'!CK15,'2019 FINAL'!DZ15,'2019 FINAL'!FO15)+G15/10000,(-1)*(SUM(VLOOKUP(G15,'Tablas auxiliares'!$BG$1:$BH$28,2,FALSE),VLOOKUP(AV15,'Tablas auxiliares'!$BG$1:$BH$28,2,FALSE),VLOOKUP(CK15,'Tablas auxiliares'!$BG$1:$BH$28,2,FALSE),VLOOKUP(DZ15,'Tablas auxiliares'!$BG$1:$BH$28,2,FALSE),VLOOKUP(FO15,'Tablas auxiliares'!$BG$1:$BH$28,2,FALSE))-G15/100000000))</f>
        <v>-22.085664774522659</v>
      </c>
      <c r="HE15">
        <f>IF('Tablas auxiliares'!$C$7=1,AVERAGE('2019 FINAL'!H15,'2019 FINAL'!AW15,'2019 FINAL'!CL15,'2019 FINAL'!EA15,'2019 FINAL'!FP15)+H15/10000,(-1)*(SUM(VLOOKUP(H15,'Tablas auxiliares'!$BG$1:$BH$28,2,FALSE),VLOOKUP(AW15,'Tablas auxiliares'!$BG$1:$BH$28,2,FALSE),VLOOKUP(CL15,'Tablas auxiliares'!$BG$1:$BH$28,2,FALSE),VLOOKUP(EA15,'Tablas auxiliares'!$BG$1:$BH$28,2,FALSE),VLOOKUP(FP15,'Tablas auxiliares'!$BG$1:$BH$28,2,FALSE))-H15/100000000))</f>
        <v>-14.781286471489334</v>
      </c>
      <c r="HF15" t="e">
        <f>IF('Tablas auxiliares'!$C$7=1,AVERAGE('2019 FINAL'!I15,'2019 FINAL'!AX15,'2019 FINAL'!CM15,'2019 FINAL'!EB15,'2019 FINAL'!FQ15)+I15/10000,(-1)*(SUM(VLOOKUP(I15,'Tablas auxiliares'!$BG$1:$BH$28,2,FALSE),VLOOKUP(AX15,'Tablas auxiliares'!$BG$1:$BH$28,2,FALSE),VLOOKUP(CM15,'Tablas auxiliares'!$BG$1:$BH$28,2,FALSE),VLOOKUP(EB15,'Tablas auxiliares'!$BG$1:$BH$28,2,FALSE),VLOOKUP(FQ15,'Tablas auxiliares'!$BG$1:$BH$28,2,FALSE))-I15/100000000))</f>
        <v>#N/A</v>
      </c>
      <c r="HG15">
        <f>IF('Tablas auxiliares'!$C$7=1,AVERAGE('2019 FINAL'!J15,'2019 FINAL'!AY15,'2019 FINAL'!CN15,'2019 FINAL'!EC15,'2019 FINAL'!FR15)+J15/10000,(-1)*(SUM(VLOOKUP(J15,'Tablas auxiliares'!$BG$1:$BH$28,2,FALSE),VLOOKUP(AY15,'Tablas auxiliares'!$BG$1:$BH$28,2,FALSE),VLOOKUP(CN15,'Tablas auxiliares'!$BG$1:$BH$28,2,FALSE),VLOOKUP(EC15,'Tablas auxiliares'!$BG$1:$BH$28,2,FALSE),VLOOKUP(FR15,'Tablas auxiliares'!$BG$1:$BH$28,2,FALSE))-J15/100000000))</f>
        <v>-3.1246599395216461</v>
      </c>
      <c r="HH15">
        <f>IF('Tablas auxiliares'!$C$7=1,AVERAGE('2019 FINAL'!K15,'2019 FINAL'!AZ15,'2019 FINAL'!CO15,'2019 FINAL'!ED15,'2019 FINAL'!FS15)+K15/10000,(-1)*(SUM(VLOOKUP(K15,'Tablas auxiliares'!$BG$1:$BH$28,2,FALSE),VLOOKUP(AZ15,'Tablas auxiliares'!$BG$1:$BH$28,2,FALSE),VLOOKUP(CO15,'Tablas auxiliares'!$BG$1:$BH$28,2,FALSE),VLOOKUP(ED15,'Tablas auxiliares'!$BG$1:$BH$28,2,FALSE),VLOOKUP(FS15,'Tablas auxiliares'!$BG$1:$BH$28,2,FALSE))-K15/100000000))</f>
        <v>-53.770528801961042</v>
      </c>
      <c r="HI15">
        <f>IF('Tablas auxiliares'!$C$7=1,AVERAGE('2019 FINAL'!L15,'2019 FINAL'!BA15,'2019 FINAL'!CP15,'2019 FINAL'!EE15,'2019 FINAL'!FT15)+L15/10000,(-1)*(SUM(VLOOKUP(L15,'Tablas auxiliares'!$BG$1:$BH$28,2,FALSE),VLOOKUP(BA15,'Tablas auxiliares'!$BG$1:$BH$28,2,FALSE),VLOOKUP(CP15,'Tablas auxiliares'!$BG$1:$BH$28,2,FALSE),VLOOKUP(EE15,'Tablas auxiliares'!$BG$1:$BH$28,2,FALSE),VLOOKUP(FT15,'Tablas auxiliares'!$BG$1:$BH$28,2,FALSE))-L15/100000000))</f>
        <v>-2.2555729137300871</v>
      </c>
      <c r="HJ15">
        <f>IF('Tablas auxiliares'!$C$7=1,AVERAGE('2019 FINAL'!M15,'2019 FINAL'!BB15,'2019 FINAL'!CQ15,'2019 FINAL'!EF15,'2019 FINAL'!FU15)+M15/10000,(-1)*(SUM(VLOOKUP(M15,'Tablas auxiliares'!$BG$1:$BH$28,2,FALSE),VLOOKUP(BB15,'Tablas auxiliares'!$BG$1:$BH$28,2,FALSE),VLOOKUP(CQ15,'Tablas auxiliares'!$BG$1:$BH$28,2,FALSE),VLOOKUP(EF15,'Tablas auxiliares'!$BG$1:$BH$28,2,FALSE),VLOOKUP(FU15,'Tablas auxiliares'!$BG$1:$BH$28,2,FALSE))-M15/100000000))</f>
        <v>-0.71203086958013451</v>
      </c>
      <c r="HK15">
        <f>IF('Tablas auxiliares'!$C$7=1,AVERAGE('2019 FINAL'!N15,'2019 FINAL'!BC15,'2019 FINAL'!CR15,'2019 FINAL'!EG15,'2019 FINAL'!FV15)+N15/10000,(-1)*(SUM(VLOOKUP(N15,'Tablas auxiliares'!$BG$1:$BH$28,2,FALSE),VLOOKUP(BC15,'Tablas auxiliares'!$BG$1:$BH$28,2,FALSE),VLOOKUP(CR15,'Tablas auxiliares'!$BG$1:$BH$28,2,FALSE),VLOOKUP(EG15,'Tablas auxiliares'!$BG$1:$BH$28,2,FALSE),VLOOKUP(FV15,'Tablas auxiliares'!$BG$1:$BH$28,2,FALSE))-N15/100000000))</f>
        <v>-4.6404138073781889</v>
      </c>
      <c r="HL15">
        <f>IF('Tablas auxiliares'!$C$7=1,AVERAGE('2019 FINAL'!O15,'2019 FINAL'!BD15,'2019 FINAL'!CS15,'2019 FINAL'!EH15,'2019 FINAL'!FW15)+O15/10000,(-1)*(SUM(VLOOKUP(O15,'Tablas auxiliares'!$BG$1:$BH$28,2,FALSE),VLOOKUP(BD15,'Tablas auxiliares'!$BG$1:$BH$28,2,FALSE),VLOOKUP(CS15,'Tablas auxiliares'!$BG$1:$BH$28,2,FALSE),VLOOKUP(EH15,'Tablas auxiliares'!$BG$1:$BH$28,2,FALSE),VLOOKUP(FW15,'Tablas auxiliares'!$BG$1:$BH$28,2,FALSE))-O15/100000000))</f>
        <v>-4.9668155835089625</v>
      </c>
      <c r="HM15">
        <f>IF('Tablas auxiliares'!$C$7=1,AVERAGE('2019 FINAL'!P15,'2019 FINAL'!BE15,'2019 FINAL'!CT15,'2019 FINAL'!EI15,'2019 FINAL'!FX15)+P15/10000,(-1)*(SUM(VLOOKUP(P15,'Tablas auxiliares'!$BG$1:$BH$28,2,FALSE),VLOOKUP(BE15,'Tablas auxiliares'!$BG$1:$BH$28,2,FALSE),VLOOKUP(CT15,'Tablas auxiliares'!$BG$1:$BH$28,2,FALSE),VLOOKUP(EI15,'Tablas auxiliares'!$BG$1:$BH$28,2,FALSE),VLOOKUP(FX15,'Tablas auxiliares'!$BG$1:$BH$28,2,FALSE))-P15/100000000))</f>
        <v>-2.197063517376705</v>
      </c>
      <c r="HN15">
        <f>IF('Tablas auxiliares'!$C$7=1,AVERAGE('2019 FINAL'!Q15,'2019 FINAL'!BF15,'2019 FINAL'!CU15,'2019 FINAL'!EJ15,'2019 FINAL'!FY15)+Q15/10000,(-1)*(SUM(VLOOKUP(Q15,'Tablas auxiliares'!$BG$1:$BH$28,2,FALSE),VLOOKUP(BF15,'Tablas auxiliares'!$BG$1:$BH$28,2,FALSE),VLOOKUP(CU15,'Tablas auxiliares'!$BG$1:$BH$28,2,FALSE),VLOOKUP(EJ15,'Tablas auxiliares'!$BG$1:$BH$28,2,FALSE),VLOOKUP(FY15,'Tablas auxiliares'!$BG$1:$BH$28,2,FALSE))-Q15/100000000))</f>
        <v>-9.6488465942695214</v>
      </c>
      <c r="HO15">
        <f>IF('Tablas auxiliares'!$C$7=1,AVERAGE('2019 FINAL'!R15,'2019 FINAL'!BG15,'2019 FINAL'!CV15,'2019 FINAL'!EK15,'2019 FINAL'!FZ15)+R15/10000,(-1)*(SUM(VLOOKUP(R15,'Tablas auxiliares'!$BG$1:$BH$28,2,FALSE),VLOOKUP(BG15,'Tablas auxiliares'!$BG$1:$BH$28,2,FALSE),VLOOKUP(CV15,'Tablas auxiliares'!$BG$1:$BH$28,2,FALSE),VLOOKUP(EK15,'Tablas auxiliares'!$BG$1:$BH$28,2,FALSE),VLOOKUP(FZ15,'Tablas auxiliares'!$BG$1:$BH$28,2,FALSE))-R15/100000000))</f>
        <v>-3.099354150129042</v>
      </c>
      <c r="HP15">
        <f>IF('Tablas auxiliares'!$C$7=1,AVERAGE('2019 FINAL'!S15,'2019 FINAL'!BH15,'2019 FINAL'!CW15,'2019 FINAL'!EL15,'2019 FINAL'!GA15)+S15/10000,(-1)*(SUM(VLOOKUP(S15,'Tablas auxiliares'!$BG$1:$BH$28,2,FALSE),VLOOKUP(BH15,'Tablas auxiliares'!$BG$1:$BH$28,2,FALSE),VLOOKUP(CW15,'Tablas auxiliares'!$BG$1:$BH$28,2,FALSE),VLOOKUP(EL15,'Tablas auxiliares'!$BG$1:$BH$28,2,FALSE),VLOOKUP(GA15,'Tablas auxiliares'!$BG$1:$BH$28,2,FALSE))-S15/100000000))</f>
        <v>-11.665066579106353</v>
      </c>
      <c r="HR15">
        <f>IF('Tablas auxiliares'!$C$7=1,AVERAGE('2019 FINAL'!U15,'2019 FINAL'!BJ15,'2019 FINAL'!CY15,'2019 FINAL'!EN15,'2019 FINAL'!GC15)+U15/10000,(-1)*(SUM(VLOOKUP(U15,'Tablas auxiliares'!$BG$1:$BH$28,2,FALSE),VLOOKUP(BJ15,'Tablas auxiliares'!$BG$1:$BH$28,2,FALSE),VLOOKUP(CY15,'Tablas auxiliares'!$BG$1:$BH$28,2,FALSE),VLOOKUP(EN15,'Tablas auxiliares'!$BG$1:$BH$28,2,FALSE),VLOOKUP(GC15,'Tablas auxiliares'!$BG$1:$BH$28,2,FALSE))-U15/100000000))</f>
        <v>-12.345199783318762</v>
      </c>
      <c r="HS15">
        <f>IF('Tablas auxiliares'!$C$7=1,AVERAGE('2019 FINAL'!V15,'2019 FINAL'!BK15,'2019 FINAL'!CZ15,'2019 FINAL'!EO15,'2019 FINAL'!GD15)+V15/10000,(-1)*(SUM(VLOOKUP(V15,'Tablas auxiliares'!$BG$1:$BH$28,2,FALSE),VLOOKUP(BK15,'Tablas auxiliares'!$BG$1:$BH$28,2,FALSE),VLOOKUP(CZ15,'Tablas auxiliares'!$BG$1:$BH$28,2,FALSE),VLOOKUP(EO15,'Tablas auxiliares'!$BG$1:$BH$28,2,FALSE),VLOOKUP(GD15,'Tablas auxiliares'!$BG$1:$BH$28,2,FALSE))-V15/100000000))</f>
        <v>-3.0734191516617027</v>
      </c>
      <c r="HT15">
        <f>IF('Tablas auxiliares'!$C$7=1,AVERAGE('2019 FINAL'!W15,'2019 FINAL'!BL15,'2019 FINAL'!DA15,'2019 FINAL'!EP15,'2019 FINAL'!GE15)+W15/10000,(-1)*(SUM(VLOOKUP(W15,'Tablas auxiliares'!$BG$1:$BH$28,2,FALSE),VLOOKUP(BL15,'Tablas auxiliares'!$BG$1:$BH$28,2,FALSE),VLOOKUP(DA15,'Tablas auxiliares'!$BG$1:$BH$28,2,FALSE),VLOOKUP(EP15,'Tablas auxiliares'!$BG$1:$BH$28,2,FALSE),VLOOKUP(GE15,'Tablas auxiliares'!$BG$1:$BH$28,2,FALSE))-W15/100000000))</f>
        <v>-1.4171669502472963</v>
      </c>
      <c r="HU15">
        <f>IF('Tablas auxiliares'!$C$7=1,AVERAGE('2019 FINAL'!X15,'2019 FINAL'!BM15,'2019 FINAL'!DB15,'2019 FINAL'!EQ15,'2019 FINAL'!GF15)+X15/10000,(-1)*(SUM(VLOOKUP(X15,'Tablas auxiliares'!$BG$1:$BH$28,2,FALSE),VLOOKUP(BM15,'Tablas auxiliares'!$BG$1:$BH$28,2,FALSE),VLOOKUP(DB15,'Tablas auxiliares'!$BG$1:$BH$28,2,FALSE),VLOOKUP(EQ15,'Tablas auxiliares'!$BG$1:$BH$28,2,FALSE),VLOOKUP(GF15,'Tablas auxiliares'!$BG$1:$BH$28,2,FALSE))-X15/100000000))</f>
        <v>-7.1364847181642066</v>
      </c>
      <c r="HV15">
        <f>IF('Tablas auxiliares'!$C$7=1,AVERAGE('2019 FINAL'!Y15,'2019 FINAL'!BN15,'2019 FINAL'!DC15,'2019 FINAL'!ER15,'2019 FINAL'!GG15)+Y15/10000,(-1)*(SUM(VLOOKUP(Y15,'Tablas auxiliares'!$BG$1:$BH$28,2,FALSE),VLOOKUP(BN15,'Tablas auxiliares'!$BG$1:$BH$28,2,FALSE),VLOOKUP(DC15,'Tablas auxiliares'!$BG$1:$BH$28,2,FALSE),VLOOKUP(ER15,'Tablas auxiliares'!$BG$1:$BH$28,2,FALSE),VLOOKUP(GG15,'Tablas auxiliares'!$BG$1:$BH$28,2,FALSE))-Y15/100000000))</f>
        <v>-4.4647218642924775</v>
      </c>
      <c r="HW15">
        <f>IF('Tablas auxiliares'!$C$7=1,AVERAGE('2019 FINAL'!Z15,'2019 FINAL'!BO15,'2019 FINAL'!DD15,'2019 FINAL'!ES15,'2019 FINAL'!GH15)+Z15/10000,(-1)*(SUM(VLOOKUP(Z15,'Tablas auxiliares'!$BG$1:$BH$28,2,FALSE),VLOOKUP(BO15,'Tablas auxiliares'!$BG$1:$BH$28,2,FALSE),VLOOKUP(DD15,'Tablas auxiliares'!$BG$1:$BH$28,2,FALSE),VLOOKUP(ES15,'Tablas auxiliares'!$BG$1:$BH$28,2,FALSE),VLOOKUP(GH15,'Tablas auxiliares'!$BG$1:$BH$28,2,FALSE))-Z15/100000000))</f>
        <v>-0.54082581707091204</v>
      </c>
      <c r="HX15">
        <f>IF('Tablas auxiliares'!$C$7=1,AVERAGE('2019 FINAL'!AA15,'2019 FINAL'!BP15,'2019 FINAL'!DE15,'2019 FINAL'!ET15,'2019 FINAL'!GI15)+AA15/10000,(-1)*(SUM(VLOOKUP(AA15,'Tablas auxiliares'!$BG$1:$BH$28,2,FALSE),VLOOKUP(BP15,'Tablas auxiliares'!$BG$1:$BH$28,2,FALSE),VLOOKUP(DE15,'Tablas auxiliares'!$BG$1:$BH$28,2,FALSE),VLOOKUP(ET15,'Tablas auxiliares'!$BG$1:$BH$28,2,FALSE),VLOOKUP(GI15,'Tablas auxiliares'!$BG$1:$BH$28,2,FALSE))-AA15/100000000))</f>
        <v>-1.6062195566825297</v>
      </c>
      <c r="HY15">
        <f>IF('Tablas auxiliares'!$C$7=1,AVERAGE('2019 FINAL'!AB15,'2019 FINAL'!BQ15,'2019 FINAL'!DF15,'2019 FINAL'!EU15,'2019 FINAL'!GJ15)+AB15/10000,(-1)*(SUM(VLOOKUP(AB15,'Tablas auxiliares'!$BG$1:$BH$28,2,FALSE),VLOOKUP(BQ15,'Tablas auxiliares'!$BG$1:$BH$28,2,FALSE),VLOOKUP(DF15,'Tablas auxiliares'!$BG$1:$BH$28,2,FALSE),VLOOKUP(EU15,'Tablas auxiliares'!$BG$1:$BH$28,2,FALSE),VLOOKUP(GJ15,'Tablas auxiliares'!$BG$1:$BH$28,2,FALSE))-AB15/100000000))</f>
        <v>-8.2203185927332338</v>
      </c>
      <c r="HZ15">
        <f>IF('Tablas auxiliares'!$C$7=1,AVERAGE('2019 FINAL'!AC15,'2019 FINAL'!BR15,'2019 FINAL'!DG15,'2019 FINAL'!EV15,'2019 FINAL'!GK15)+AC15/10000,(-1)*(SUM(VLOOKUP(AC15,'Tablas auxiliares'!$BG$1:$BH$28,2,FALSE),VLOOKUP(BR15,'Tablas auxiliares'!$BG$1:$BH$28,2,FALSE),VLOOKUP(DG15,'Tablas auxiliares'!$BG$1:$BH$28,2,FALSE),VLOOKUP(EV15,'Tablas auxiliares'!$BG$1:$BH$28,2,FALSE),VLOOKUP(GK15,'Tablas auxiliares'!$BG$1:$BH$28,2,FALSE))-AC15/100000000))</f>
        <v>-23.386648891163144</v>
      </c>
      <c r="IA15">
        <f>IF('Tablas auxiliares'!$C$7=1,AVERAGE('2019 FINAL'!AD15,'2019 FINAL'!BS15,'2019 FINAL'!DH15,'2019 FINAL'!EW15,'2019 FINAL'!GL15)+AD15/10000,(-1)*(SUM(VLOOKUP(AD15,'Tablas auxiliares'!$BG$1:$BH$28,2,FALSE),VLOOKUP(BS15,'Tablas auxiliares'!$BG$1:$BH$28,2,FALSE),VLOOKUP(DH15,'Tablas auxiliares'!$BG$1:$BH$28,2,FALSE),VLOOKUP(EW15,'Tablas auxiliares'!$BG$1:$BH$28,2,FALSE),VLOOKUP(GL15,'Tablas auxiliares'!$BG$1:$BH$28,2,FALSE))-AD15/100000000))</f>
        <v>-2.2090226309474845</v>
      </c>
      <c r="IB15">
        <f>IF('Tablas auxiliares'!$C$7=1,AVERAGE('2019 FINAL'!AE15,'2019 FINAL'!BT15,'2019 FINAL'!DI15,'2019 FINAL'!EX15,'2019 FINAL'!GM15)+AE15/10000,(-1)*(SUM(VLOOKUP(AE15,'Tablas auxiliares'!$BG$1:$BH$28,2,FALSE),VLOOKUP(BT15,'Tablas auxiliares'!$BG$1:$BH$28,2,FALSE),VLOOKUP(DI15,'Tablas auxiliares'!$BG$1:$BH$28,2,FALSE),VLOOKUP(EX15,'Tablas auxiliares'!$BG$1:$BH$28,2,FALSE),VLOOKUP(GM15,'Tablas auxiliares'!$BG$1:$BH$28,2,FALSE))-AE15/100000000))</f>
        <v>-4.3182824761964582</v>
      </c>
      <c r="IC15">
        <f>IF('Tablas auxiliares'!$C$7=1,AVERAGE('2019 FINAL'!AF15,'2019 FINAL'!BU15,'2019 FINAL'!DJ15,'2019 FINAL'!EY15,'2019 FINAL'!GN15)+AF15/10000,(-1)*(SUM(VLOOKUP(AF15,'Tablas auxiliares'!$BG$1:$BH$28,2,FALSE),VLOOKUP(BU15,'Tablas auxiliares'!$BG$1:$BH$28,2,FALSE),VLOOKUP(DJ15,'Tablas auxiliares'!$BG$1:$BH$28,2,FALSE),VLOOKUP(EY15,'Tablas auxiliares'!$BG$1:$BH$28,2,FALSE),VLOOKUP(GN15,'Tablas auxiliares'!$BG$1:$BH$28,2,FALSE))-AF15/100000000))</f>
        <v>-0.75044532821725929</v>
      </c>
      <c r="ID15">
        <f>IF('Tablas auxiliares'!$C$7=1,AVERAGE('2019 FINAL'!AG15,'2019 FINAL'!BV15,'2019 FINAL'!DK15,'2019 FINAL'!EZ15,'2019 FINAL'!GO15)+AG15/10000,(-1)*(SUM(VLOOKUP(AG15,'Tablas auxiliares'!$BG$1:$BH$28,2,FALSE),VLOOKUP(BV15,'Tablas auxiliares'!$BG$1:$BH$28,2,FALSE),VLOOKUP(DK15,'Tablas auxiliares'!$BG$1:$BH$28,2,FALSE),VLOOKUP(EZ15,'Tablas auxiliares'!$BG$1:$BH$28,2,FALSE),VLOOKUP(GO15,'Tablas auxiliares'!$BG$1:$BH$28,2,FALSE))-AG15/100000000))</f>
        <v>-1.6332716542624317</v>
      </c>
      <c r="IE15">
        <f>IF('Tablas auxiliares'!$C$7=1,AVERAGE('2019 FINAL'!AH15,'2019 FINAL'!BW15,'2019 FINAL'!DL15,'2019 FINAL'!FA15,'2019 FINAL'!GP15)+AH15/10000,(-1)*(SUM(VLOOKUP(AH15,'Tablas auxiliares'!$BG$1:$BH$28,2,FALSE),VLOOKUP(BW15,'Tablas auxiliares'!$BG$1:$BH$28,2,FALSE),VLOOKUP(DL15,'Tablas auxiliares'!$BG$1:$BH$28,2,FALSE),VLOOKUP(FA15,'Tablas auxiliares'!$BG$1:$BH$28,2,FALSE),VLOOKUP(GP15,'Tablas auxiliares'!$BG$1:$BH$28,2,FALSE))-AH15/100000000))</f>
        <v>-1.3795148037578935</v>
      </c>
      <c r="IF15">
        <f>IF('Tablas auxiliares'!$C$7=1,AVERAGE('2019 FINAL'!AI15,'2019 FINAL'!BX15,'2019 FINAL'!DM15,'2019 FINAL'!FB15,'2019 FINAL'!GQ15)+AI15/10000,(-1)*(SUM(VLOOKUP(AI15,'Tablas auxiliares'!$BG$1:$BH$28,2,FALSE),VLOOKUP(BX15,'Tablas auxiliares'!$BG$1:$BH$28,2,FALSE),VLOOKUP(DM15,'Tablas auxiliares'!$BG$1:$BH$28,2,FALSE),VLOOKUP(FB15,'Tablas auxiliares'!$BG$1:$BH$28,2,FALSE),VLOOKUP(GQ15,'Tablas auxiliares'!$BG$1:$BH$28,2,FALSE))-AI15/100000000))</f>
        <v>-1.8110823144867279</v>
      </c>
      <c r="IG15">
        <f>IF('Tablas auxiliares'!$C$7=1,AVERAGE('2019 FINAL'!AJ15,'2019 FINAL'!BY15,'2019 FINAL'!DN15,'2019 FINAL'!FC15,'2019 FINAL'!GR15)+AJ15/10000,(-1)*(SUM(VLOOKUP(AJ15,'Tablas auxiliares'!$BG$1:$BH$28,2,FALSE),VLOOKUP(BY15,'Tablas auxiliares'!$BG$1:$BH$28,2,FALSE),VLOOKUP(DN15,'Tablas auxiliares'!$BG$1:$BH$28,2,FALSE),VLOOKUP(FC15,'Tablas auxiliares'!$BG$1:$BH$28,2,FALSE),VLOOKUP(GR15,'Tablas auxiliares'!$BG$1:$BH$28,2,FALSE))-AJ15/100000000))</f>
        <v>-1.1840834449028523</v>
      </c>
      <c r="IH15">
        <f>IF('Tablas auxiliares'!$C$7=1,AVERAGE('2019 FINAL'!AK15,'2019 FINAL'!BZ15,'2019 FINAL'!DO15,'2019 FINAL'!FD15,'2019 FINAL'!GS15)+AK15/10000,(-1)*(SUM(VLOOKUP(AK15,'Tablas auxiliares'!$BG$1:$BH$28,2,FALSE),VLOOKUP(BZ15,'Tablas auxiliares'!$BG$1:$BH$28,2,FALSE),VLOOKUP(DO15,'Tablas auxiliares'!$BG$1:$BH$28,2,FALSE),VLOOKUP(FD15,'Tablas auxiliares'!$BG$1:$BH$28,2,FALSE),VLOOKUP(GS15,'Tablas auxiliares'!$BG$1:$BH$28,2,FALSE))-AK15/100000000))</f>
        <v>-3.0650208575023665</v>
      </c>
      <c r="II15">
        <f>IF('Tablas auxiliares'!$C$7=1,AVERAGE('2019 FINAL'!AL15,'2019 FINAL'!CA15,'2019 FINAL'!DP15,'2019 FINAL'!FE15,'2019 FINAL'!GT15)+AL15/10000,(-1)*(SUM(VLOOKUP(AL15,'Tablas auxiliares'!$BG$1:$BH$28,2,FALSE),VLOOKUP(CA15,'Tablas auxiliares'!$BG$1:$BH$28,2,FALSE),VLOOKUP(DP15,'Tablas auxiliares'!$BG$1:$BH$28,2,FALSE),VLOOKUP(FE15,'Tablas auxiliares'!$BG$1:$BH$28,2,FALSE),VLOOKUP(GT15,'Tablas auxiliares'!$BG$1:$BH$28,2,FALSE))-AL15/100000000))</f>
        <v>-33.735741654038129</v>
      </c>
      <c r="IJ15">
        <f>IF('Tablas auxiliares'!$C$7=1,AVERAGE('2019 FINAL'!AM15,'2019 FINAL'!CB15,'2019 FINAL'!DQ15,'2019 FINAL'!FF15,'2019 FINAL'!GU15)+AM15/10000,(-1)*(SUM(VLOOKUP(AM15,'Tablas auxiliares'!$BG$1:$BH$28,2,FALSE),VLOOKUP(CB15,'Tablas auxiliares'!$BG$1:$BH$28,2,FALSE),VLOOKUP(DQ15,'Tablas auxiliares'!$BG$1:$BH$28,2,FALSE),VLOOKUP(FF15,'Tablas auxiliares'!$BG$1:$BH$28,2,FALSE),VLOOKUP(GU15,'Tablas auxiliares'!$BG$1:$BH$28,2,FALSE))-AM15/100000000))</f>
        <v>-42.528148896381971</v>
      </c>
      <c r="IK15">
        <f>IF('Tablas auxiliares'!$C$7=1,AVERAGE('2019 FINAL'!AN15,'2019 FINAL'!CC15,'2019 FINAL'!DR15,'2019 FINAL'!FG15,'2019 FINAL'!GV15)+AN15/10000,(-1)*(SUM(VLOOKUP(AN15,'Tablas auxiliares'!$BG$1:$BH$28,2,FALSE),VLOOKUP(CC15,'Tablas auxiliares'!$BG$1:$BH$28,2,FALSE),VLOOKUP(DR15,'Tablas auxiliares'!$BG$1:$BH$28,2,FALSE),VLOOKUP(FG15,'Tablas auxiliares'!$BG$1:$BH$28,2,FALSE),VLOOKUP(GV15,'Tablas auxiliares'!$BG$1:$BH$28,2,FALSE))-AN15/100000000))</f>
        <v>-2.3443609445751159</v>
      </c>
      <c r="IL15">
        <f>IF('Tablas auxiliares'!$C$7=1,AVERAGE('2019 FINAL'!AO15,'2019 FINAL'!CD15,'2019 FINAL'!DS15,'2019 FINAL'!FH15,'2019 FINAL'!GW15)+AO15/10000,(-1)*(SUM(VLOOKUP(AO15,'Tablas auxiliares'!$BG$1:$BH$28,2,FALSE),VLOOKUP(CD15,'Tablas auxiliares'!$BG$1:$BH$28,2,FALSE),VLOOKUP(DS15,'Tablas auxiliares'!$BG$1:$BH$28,2,FALSE),VLOOKUP(FH15,'Tablas auxiliares'!$BG$1:$BH$28,2,FALSE),VLOOKUP(GW15,'Tablas auxiliares'!$BG$1:$BH$28,2,FALSE))-AO15/100000000))</f>
        <v>-2.219908886114303</v>
      </c>
      <c r="IM15">
        <f>IF('Tablas auxiliares'!$C$7=1,AVERAGE('2019 FINAL'!AP15,'2019 FINAL'!CE15,'2019 FINAL'!DT15,'2019 FINAL'!FI15,'2019 FINAL'!GX15)+AP15/10000,(-1)*(SUM(VLOOKUP(AP15,'Tablas auxiliares'!$BG$1:$BH$28,2,FALSE),VLOOKUP(CE15,'Tablas auxiliares'!$BG$1:$BH$28,2,FALSE),VLOOKUP(DT15,'Tablas auxiliares'!$BG$1:$BH$28,2,FALSE),VLOOKUP(FI15,'Tablas auxiliares'!$BG$1:$BH$28,2,FALSE),VLOOKUP(GX15,'Tablas auxiliares'!$BG$1:$BH$28,2,FALSE))-AP15/100000000))</f>
        <v>-0.68026364559549202</v>
      </c>
      <c r="IN15">
        <f>RANK(GY15,GY3:GY28,1)</f>
        <v>7</v>
      </c>
      <c r="IO15">
        <f t="shared" ref="IO15:KB15" si="125">RANK(GZ15,GZ3:GZ28,1)</f>
        <v>22</v>
      </c>
      <c r="IP15">
        <f t="shared" si="125"/>
        <v>24</v>
      </c>
      <c r="IQ15">
        <f t="shared" si="125"/>
        <v>11</v>
      </c>
      <c r="IR15">
        <f t="shared" si="125"/>
        <v>26</v>
      </c>
      <c r="IS15">
        <f t="shared" si="125"/>
        <v>5</v>
      </c>
      <c r="IT15">
        <f t="shared" si="125"/>
        <v>8</v>
      </c>
      <c r="IU15" s="118">
        <v>8</v>
      </c>
      <c r="IV15">
        <f t="shared" si="125"/>
        <v>19</v>
      </c>
      <c r="IW15">
        <f t="shared" si="125"/>
        <v>1</v>
      </c>
      <c r="IX15">
        <f t="shared" si="125"/>
        <v>22</v>
      </c>
      <c r="IY15">
        <f t="shared" si="125"/>
        <v>25</v>
      </c>
      <c r="IZ15">
        <f t="shared" si="125"/>
        <v>18</v>
      </c>
      <c r="JA15">
        <f t="shared" si="125"/>
        <v>19</v>
      </c>
      <c r="JB15">
        <f t="shared" si="125"/>
        <v>24</v>
      </c>
      <c r="JC15">
        <f t="shared" si="125"/>
        <v>15</v>
      </c>
      <c r="JD15">
        <f t="shared" si="125"/>
        <v>23</v>
      </c>
      <c r="JE15">
        <f t="shared" si="125"/>
        <v>11</v>
      </c>
      <c r="JG15">
        <f t="shared" si="125"/>
        <v>13</v>
      </c>
      <c r="JH15">
        <f t="shared" si="125"/>
        <v>21</v>
      </c>
      <c r="JI15">
        <f t="shared" si="125"/>
        <v>22</v>
      </c>
      <c r="JJ15">
        <f t="shared" si="125"/>
        <v>16</v>
      </c>
      <c r="JK15">
        <f t="shared" si="125"/>
        <v>15</v>
      </c>
      <c r="JL15">
        <f t="shared" si="125"/>
        <v>26</v>
      </c>
      <c r="JM15">
        <f t="shared" si="125"/>
        <v>23</v>
      </c>
      <c r="JN15">
        <f t="shared" si="125"/>
        <v>11</v>
      </c>
      <c r="JO15">
        <f t="shared" si="125"/>
        <v>7</v>
      </c>
      <c r="JP15">
        <f t="shared" si="125"/>
        <v>22</v>
      </c>
      <c r="JQ15">
        <f t="shared" si="125"/>
        <v>20</v>
      </c>
      <c r="JR15">
        <f t="shared" si="125"/>
        <v>25</v>
      </c>
      <c r="JS15">
        <f t="shared" si="125"/>
        <v>22</v>
      </c>
      <c r="JT15">
        <f t="shared" si="125"/>
        <v>24</v>
      </c>
      <c r="JU15">
        <f t="shared" si="125"/>
        <v>25</v>
      </c>
      <c r="JV15">
        <f t="shared" si="125"/>
        <v>24</v>
      </c>
      <c r="JW15">
        <f t="shared" si="125"/>
        <v>21</v>
      </c>
      <c r="JX15">
        <f t="shared" si="125"/>
        <v>2</v>
      </c>
      <c r="JY15">
        <f t="shared" si="125"/>
        <v>3</v>
      </c>
      <c r="JZ15">
        <f t="shared" si="125"/>
        <v>22</v>
      </c>
      <c r="KA15">
        <f t="shared" si="125"/>
        <v>23</v>
      </c>
      <c r="KB15">
        <f t="shared" si="125"/>
        <v>25</v>
      </c>
      <c r="KC15" s="119">
        <f>VLOOKUP(IN15,'Tablas auxiliares'!$O$2:$Y$28,'Tablas auxiliares'!$C$4+1,FALSE)</f>
        <v>4</v>
      </c>
      <c r="KD15">
        <f>VLOOKUP(IO15,'Tablas auxiliares'!$O$2:$Y$28,'Tablas auxiliares'!$C$4+1,FALSE)</f>
        <v>0</v>
      </c>
      <c r="KE15">
        <f>VLOOKUP(IP15,'Tablas auxiliares'!$O$2:$Y$28,'Tablas auxiliares'!$C$4+1,FALSE)</f>
        <v>0</v>
      </c>
      <c r="KF15">
        <f>VLOOKUP(IQ15,'Tablas auxiliares'!$O$2:$Y$28,'Tablas auxiliares'!$C$4+1,FALSE)</f>
        <v>0</v>
      </c>
      <c r="KG15">
        <f>VLOOKUP(IR15,'Tablas auxiliares'!$O$2:$Y$28,'Tablas auxiliares'!$C$4+1,FALSE)</f>
        <v>0</v>
      </c>
      <c r="KH15">
        <f>VLOOKUP(IS15,'Tablas auxiliares'!$O$2:$Y$28,'Tablas auxiliares'!$C$4+1,FALSE)</f>
        <v>6</v>
      </c>
      <c r="KI15">
        <f>VLOOKUP(IT15,'Tablas auxiliares'!$O$2:$Y$28,'Tablas auxiliares'!$C$4+1,FALSE)</f>
        <v>3</v>
      </c>
      <c r="KJ15">
        <f>VLOOKUP(IU15,'Tablas auxiliares'!$O$2:$Y$28,'Tablas auxiliares'!$C$4+1,FALSE)</f>
        <v>3</v>
      </c>
      <c r="KK15">
        <f>VLOOKUP(IV15,'Tablas auxiliares'!$O$2:$Y$28,'Tablas auxiliares'!$C$4+1,FALSE)</f>
        <v>0</v>
      </c>
      <c r="KL15">
        <f>VLOOKUP(IW15,'Tablas auxiliares'!$O$2:$Y$28,'Tablas auxiliares'!$C$4+1,FALSE)</f>
        <v>12</v>
      </c>
      <c r="KM15">
        <f>VLOOKUP(IX15,'Tablas auxiliares'!$O$2:$Y$28,'Tablas auxiliares'!$C$4+1,FALSE)</f>
        <v>0</v>
      </c>
      <c r="KN15">
        <f>VLOOKUP(IY15,'Tablas auxiliares'!$O$2:$Y$28,'Tablas auxiliares'!$C$4+1,FALSE)</f>
        <v>0</v>
      </c>
      <c r="KO15">
        <f>VLOOKUP(IZ15,'Tablas auxiliares'!$O$2:$Y$28,'Tablas auxiliares'!$C$4+1,FALSE)</f>
        <v>0</v>
      </c>
      <c r="KP15">
        <f>VLOOKUP(JA15,'Tablas auxiliares'!$O$2:$Y$28,'Tablas auxiliares'!$C$4+1,FALSE)</f>
        <v>0</v>
      </c>
      <c r="KQ15">
        <f>VLOOKUP(JB15,'Tablas auxiliares'!$O$2:$Y$28,'Tablas auxiliares'!$C$4+1,FALSE)</f>
        <v>0</v>
      </c>
      <c r="KR15">
        <f>VLOOKUP(JC15,'Tablas auxiliares'!$O$2:$Y$28,'Tablas auxiliares'!$C$4+1,FALSE)</f>
        <v>0</v>
      </c>
      <c r="KS15">
        <f>VLOOKUP(JD15,'Tablas auxiliares'!$O$2:$Y$28,'Tablas auxiliares'!$C$4+1,FALSE)</f>
        <v>0</v>
      </c>
      <c r="KT15">
        <f>VLOOKUP(JE15,'Tablas auxiliares'!$O$2:$Y$28,'Tablas auxiliares'!$C$4+1,FALSE)</f>
        <v>0</v>
      </c>
      <c r="KV15">
        <f>VLOOKUP(JG15,'Tablas auxiliares'!$O$2:$Y$28,'Tablas auxiliares'!$C$4+1,FALSE)</f>
        <v>0</v>
      </c>
      <c r="KW15">
        <f>VLOOKUP(JH15,'Tablas auxiliares'!$O$2:$Y$28,'Tablas auxiliares'!$C$4+1,FALSE)</f>
        <v>0</v>
      </c>
      <c r="KX15">
        <f>VLOOKUP(JI15,'Tablas auxiliares'!$O$2:$Y$28,'Tablas auxiliares'!$C$4+1,FALSE)</f>
        <v>0</v>
      </c>
      <c r="KY15">
        <f>VLOOKUP(JJ15,'Tablas auxiliares'!$O$2:$Y$28,'Tablas auxiliares'!$C$4+1,FALSE)</f>
        <v>0</v>
      </c>
      <c r="KZ15">
        <f>VLOOKUP(JK15,'Tablas auxiliares'!$O$2:$Y$28,'Tablas auxiliares'!$C$4+1,FALSE)</f>
        <v>0</v>
      </c>
      <c r="LA15">
        <f>VLOOKUP(JL15,'Tablas auxiliares'!$O$2:$Y$28,'Tablas auxiliares'!$C$4+1,FALSE)</f>
        <v>0</v>
      </c>
      <c r="LB15">
        <f>VLOOKUP(JM15,'Tablas auxiliares'!$O$2:$Y$28,'Tablas auxiliares'!$C$4+1,FALSE)</f>
        <v>0</v>
      </c>
      <c r="LC15">
        <f>VLOOKUP(JN15,'Tablas auxiliares'!$O$2:$Y$28,'Tablas auxiliares'!$C$4+1,FALSE)</f>
        <v>0</v>
      </c>
      <c r="LD15">
        <f>VLOOKUP(JO15,'Tablas auxiliares'!$O$2:$Y$28,'Tablas auxiliares'!$C$4+1,FALSE)</f>
        <v>4</v>
      </c>
      <c r="LE15">
        <f>VLOOKUP(JP15,'Tablas auxiliares'!$O$2:$Y$28,'Tablas auxiliares'!$C$4+1,FALSE)</f>
        <v>0</v>
      </c>
      <c r="LF15">
        <f>VLOOKUP(JQ15,'Tablas auxiliares'!$O$2:$Y$28,'Tablas auxiliares'!$C$4+1,FALSE)</f>
        <v>0</v>
      </c>
      <c r="LG15">
        <f>VLOOKUP(JR15,'Tablas auxiliares'!$O$2:$Y$28,'Tablas auxiliares'!$C$4+1,FALSE)</f>
        <v>0</v>
      </c>
      <c r="LH15">
        <f>VLOOKUP(JS15,'Tablas auxiliares'!$O$2:$Y$28,'Tablas auxiliares'!$C$4+1,FALSE)</f>
        <v>0</v>
      </c>
      <c r="LI15">
        <f>VLOOKUP(JT15,'Tablas auxiliares'!$O$2:$Y$28,'Tablas auxiliares'!$C$4+1,FALSE)</f>
        <v>0</v>
      </c>
      <c r="LJ15">
        <f>VLOOKUP(JU15,'Tablas auxiliares'!$O$2:$Y$28,'Tablas auxiliares'!$C$4+1,FALSE)</f>
        <v>0</v>
      </c>
      <c r="LK15">
        <f>VLOOKUP(JV15,'Tablas auxiliares'!$O$2:$Y$28,'Tablas auxiliares'!$C$4+1,FALSE)</f>
        <v>0</v>
      </c>
      <c r="LL15">
        <f>VLOOKUP(JW15,'Tablas auxiliares'!$O$2:$Y$28,'Tablas auxiliares'!$C$4+1,FALSE)</f>
        <v>0</v>
      </c>
      <c r="LM15">
        <f>VLOOKUP(JX15,'Tablas auxiliares'!$O$2:$Y$28,'Tablas auxiliares'!$C$4+1,FALSE)</f>
        <v>10</v>
      </c>
      <c r="LN15">
        <f>VLOOKUP(JY15,'Tablas auxiliares'!$O$2:$Y$28,'Tablas auxiliares'!$C$4+1,FALSE)</f>
        <v>8</v>
      </c>
      <c r="LO15">
        <f>VLOOKUP(JZ15,'Tablas auxiliares'!$O$2:$Y$28,'Tablas auxiliares'!$C$4+1,FALSE)</f>
        <v>0</v>
      </c>
      <c r="LP15">
        <f>VLOOKUP(KA15,'Tablas auxiliares'!$O$2:$Y$28,'Tablas auxiliares'!$C$4+1,FALSE)</f>
        <v>0</v>
      </c>
      <c r="LQ15">
        <f>VLOOKUP(KB15,'Tablas auxiliares'!$O$2:$Y$28,'Tablas auxiliares'!$C$4+1,FALSE)</f>
        <v>0</v>
      </c>
      <c r="LR15">
        <v>9</v>
      </c>
      <c r="LS15">
        <v>19</v>
      </c>
      <c r="LT15">
        <v>15</v>
      </c>
      <c r="LU15">
        <v>15</v>
      </c>
      <c r="LV15">
        <v>26</v>
      </c>
      <c r="LW15">
        <v>25</v>
      </c>
      <c r="LX15">
        <v>19</v>
      </c>
      <c r="LY15" s="118">
        <v>23</v>
      </c>
      <c r="LZ15">
        <v>24</v>
      </c>
      <c r="MA15">
        <v>1</v>
      </c>
      <c r="MB15">
        <v>26</v>
      </c>
      <c r="MC15">
        <v>25</v>
      </c>
      <c r="MD15">
        <v>25</v>
      </c>
      <c r="ME15">
        <v>24</v>
      </c>
      <c r="MF15">
        <v>22</v>
      </c>
      <c r="MG15">
        <v>24</v>
      </c>
      <c r="MH15">
        <v>22</v>
      </c>
      <c r="MI15">
        <v>20</v>
      </c>
      <c r="MK15">
        <v>24</v>
      </c>
      <c r="ML15">
        <v>26</v>
      </c>
      <c r="MM15">
        <v>21</v>
      </c>
      <c r="MN15">
        <v>25</v>
      </c>
      <c r="MO15">
        <v>23</v>
      </c>
      <c r="MP15">
        <v>25</v>
      </c>
      <c r="MQ15">
        <v>23</v>
      </c>
      <c r="MR15">
        <v>20</v>
      </c>
      <c r="MS15">
        <v>24</v>
      </c>
      <c r="MT15">
        <v>13</v>
      </c>
      <c r="MU15">
        <v>23</v>
      </c>
      <c r="MV15">
        <v>25</v>
      </c>
      <c r="MW15">
        <v>25</v>
      </c>
      <c r="MX15">
        <v>25</v>
      </c>
      <c r="MY15">
        <v>25</v>
      </c>
      <c r="MZ15">
        <v>19</v>
      </c>
      <c r="NA15">
        <v>15</v>
      </c>
      <c r="NB15">
        <v>24</v>
      </c>
      <c r="NC15">
        <v>2</v>
      </c>
      <c r="ND15">
        <v>23</v>
      </c>
      <c r="NE15">
        <v>21</v>
      </c>
      <c r="NF15">
        <v>23</v>
      </c>
      <c r="NG15">
        <f>VLOOKUP(LR15,'Tablas auxiliares'!$O$2:$Y$28,'Tablas auxiliares'!$C$4+1,FALSE)</f>
        <v>2</v>
      </c>
      <c r="NH15">
        <f>VLOOKUP(LS15,'Tablas auxiliares'!$O$2:$Y$28,'Tablas auxiliares'!$C$4+1,FALSE)</f>
        <v>0</v>
      </c>
      <c r="NI15">
        <f>VLOOKUP(LT15,'Tablas auxiliares'!$O$2:$Y$28,'Tablas auxiliares'!$C$4+1,FALSE)</f>
        <v>0</v>
      </c>
      <c r="NJ15">
        <f>VLOOKUP(LU15,'Tablas auxiliares'!$O$2:$Y$28,'Tablas auxiliares'!$C$4+1,FALSE)</f>
        <v>0</v>
      </c>
      <c r="NK15">
        <f>VLOOKUP(LV15,'Tablas auxiliares'!$O$2:$Y$28,'Tablas auxiliares'!$C$4+1,FALSE)</f>
        <v>0</v>
      </c>
      <c r="NL15">
        <f>VLOOKUP(LW15,'Tablas auxiliares'!$O$2:$Y$28,'Tablas auxiliares'!$C$4+1,FALSE)</f>
        <v>0</v>
      </c>
      <c r="NM15">
        <f>VLOOKUP(LX15,'Tablas auxiliares'!$O$2:$Y$28,'Tablas auxiliares'!$C$4+1,FALSE)</f>
        <v>0</v>
      </c>
      <c r="NN15">
        <f>VLOOKUP(LY15,'Tablas auxiliares'!$O$2:$Y$28,'Tablas auxiliares'!$C$4+1,FALSE)</f>
        <v>0</v>
      </c>
      <c r="NO15">
        <f>VLOOKUP(LZ15,'Tablas auxiliares'!$O$2:$Y$28,'Tablas auxiliares'!$C$4+1,FALSE)</f>
        <v>0</v>
      </c>
      <c r="NP15">
        <f>VLOOKUP(MA15,'Tablas auxiliares'!$O$2:$Y$28,'Tablas auxiliares'!$C$4+1,FALSE)</f>
        <v>12</v>
      </c>
      <c r="NQ15">
        <f>VLOOKUP(MB15,'Tablas auxiliares'!$O$2:$Y$28,'Tablas auxiliares'!$C$4+1,FALSE)</f>
        <v>0</v>
      </c>
      <c r="NR15">
        <f>VLOOKUP(MC15,'Tablas auxiliares'!$O$2:$Y$28,'Tablas auxiliares'!$C$4+1,FALSE)</f>
        <v>0</v>
      </c>
      <c r="NS15">
        <f>VLOOKUP(MD15,'Tablas auxiliares'!$O$2:$Y$28,'Tablas auxiliares'!$C$4+1,FALSE)</f>
        <v>0</v>
      </c>
      <c r="NT15">
        <f>VLOOKUP(ME15,'Tablas auxiliares'!$O$2:$Y$28,'Tablas auxiliares'!$C$4+1,FALSE)</f>
        <v>0</v>
      </c>
      <c r="NU15">
        <f>VLOOKUP(MF15,'Tablas auxiliares'!$O$2:$Y$28,'Tablas auxiliares'!$C$4+1,FALSE)</f>
        <v>0</v>
      </c>
      <c r="NV15">
        <f>VLOOKUP(MG15,'Tablas auxiliares'!$O$2:$Y$28,'Tablas auxiliares'!$C$4+1,FALSE)</f>
        <v>0</v>
      </c>
      <c r="NW15">
        <f>VLOOKUP(MH15,'Tablas auxiliares'!$O$2:$Y$28,'Tablas auxiliares'!$C$4+1,FALSE)</f>
        <v>0</v>
      </c>
      <c r="NX15">
        <f>VLOOKUP(MI15,'Tablas auxiliares'!$O$2:$Y$28,'Tablas auxiliares'!$C$4+1,FALSE)</f>
        <v>0</v>
      </c>
      <c r="NZ15">
        <f>VLOOKUP(MK15,'Tablas auxiliares'!$O$2:$Y$28,'Tablas auxiliares'!$C$4+1,FALSE)</f>
        <v>0</v>
      </c>
      <c r="OA15">
        <f>VLOOKUP(ML15,'Tablas auxiliares'!$O$2:$Y$28,'Tablas auxiliares'!$C$4+1,FALSE)</f>
        <v>0</v>
      </c>
      <c r="OB15">
        <f>VLOOKUP(MM15,'Tablas auxiliares'!$O$2:$Y$28,'Tablas auxiliares'!$C$4+1,FALSE)</f>
        <v>0</v>
      </c>
      <c r="OC15">
        <f>VLOOKUP(MN15,'Tablas auxiliares'!$O$2:$Y$28,'Tablas auxiliares'!$C$4+1,FALSE)</f>
        <v>0</v>
      </c>
      <c r="OD15">
        <f>VLOOKUP(MO15,'Tablas auxiliares'!$O$2:$Y$28,'Tablas auxiliares'!$C$4+1,FALSE)</f>
        <v>0</v>
      </c>
      <c r="OE15">
        <f>VLOOKUP(MP15,'Tablas auxiliares'!$O$2:$Y$28,'Tablas auxiliares'!$C$4+1,FALSE)</f>
        <v>0</v>
      </c>
      <c r="OF15">
        <f>VLOOKUP(MQ15,'Tablas auxiliares'!$O$2:$Y$28,'Tablas auxiliares'!$C$4+1,FALSE)</f>
        <v>0</v>
      </c>
      <c r="OG15">
        <f>VLOOKUP(MR15,'Tablas auxiliares'!$O$2:$Y$28,'Tablas auxiliares'!$C$4+1,FALSE)</f>
        <v>0</v>
      </c>
      <c r="OH15">
        <f>VLOOKUP(MS15,'Tablas auxiliares'!$O$2:$Y$28,'Tablas auxiliares'!$C$4+1,FALSE)</f>
        <v>0</v>
      </c>
      <c r="OI15">
        <f>VLOOKUP(MT15,'Tablas auxiliares'!$O$2:$Y$28,'Tablas auxiliares'!$C$4+1,FALSE)</f>
        <v>0</v>
      </c>
      <c r="OJ15">
        <f>VLOOKUP(MU15,'Tablas auxiliares'!$O$2:$Y$28,'Tablas auxiliares'!$C$4+1,FALSE)</f>
        <v>0</v>
      </c>
      <c r="OK15">
        <f>VLOOKUP(MV15,'Tablas auxiliares'!$O$2:$Y$28,'Tablas auxiliares'!$C$4+1,FALSE)</f>
        <v>0</v>
      </c>
      <c r="OL15">
        <f>VLOOKUP(MW15,'Tablas auxiliares'!$O$2:$Y$28,'Tablas auxiliares'!$C$4+1,FALSE)</f>
        <v>0</v>
      </c>
      <c r="OM15">
        <f>VLOOKUP(MX15,'Tablas auxiliares'!$O$2:$Y$28,'Tablas auxiliares'!$C$4+1,FALSE)</f>
        <v>0</v>
      </c>
      <c r="ON15">
        <f>VLOOKUP(MY15,'Tablas auxiliares'!$O$2:$Y$28,'Tablas auxiliares'!$C$4+1,FALSE)</f>
        <v>0</v>
      </c>
      <c r="OO15">
        <f>VLOOKUP(MZ15,'Tablas auxiliares'!$O$2:$Y$28,'Tablas auxiliares'!$C$4+1,FALSE)</f>
        <v>0</v>
      </c>
      <c r="OP15">
        <f>VLOOKUP(NA15,'Tablas auxiliares'!$O$2:$Y$28,'Tablas auxiliares'!$C$4+1,FALSE)</f>
        <v>0</v>
      </c>
      <c r="OQ15">
        <f>VLOOKUP(NB15,'Tablas auxiliares'!$O$2:$Y$28,'Tablas auxiliares'!$C$4+1,FALSE)</f>
        <v>0</v>
      </c>
      <c r="OR15">
        <f>VLOOKUP(NC15,'Tablas auxiliares'!$O$2:$Y$28,'Tablas auxiliares'!$C$4+1,FALSE)</f>
        <v>10</v>
      </c>
      <c r="OS15">
        <f>VLOOKUP(ND15,'Tablas auxiliares'!$O$2:$Y$28,'Tablas auxiliares'!$C$4+1,FALSE)</f>
        <v>0</v>
      </c>
      <c r="OT15">
        <f>VLOOKUP(NE15,'Tablas auxiliares'!$O$2:$Y$28,'Tablas auxiliares'!$C$4+1,FALSE)</f>
        <v>0</v>
      </c>
      <c r="OU15">
        <f>VLOOKUP(NF15,'Tablas auxiliares'!$O$2:$Y$28,'Tablas auxiliares'!$C$4+1,FALSE)</f>
        <v>0</v>
      </c>
      <c r="OV15">
        <f>IF('Tablas auxiliares'!$C$6&lt;&gt;2,IF('Tablas auxiliares'!$C$5=1,SUM(KC15:LQ15),SUMIF($IN$29:$KB$29,"=325",KC15:LQ15)),0)+IF('Tablas auxiliares'!$C$6&lt;&gt;3,IF('Tablas auxiliares'!$C$5=1,SUM(NG15:OU15),SUMIF($IN$29:$KB$29,"=325",NG15:OU15)),0)</f>
        <v>74</v>
      </c>
      <c r="OW15">
        <f t="shared" si="15"/>
        <v>8.0090000000000003</v>
      </c>
      <c r="OX15">
        <f t="shared" si="81"/>
        <v>20.518999999999998</v>
      </c>
      <c r="OY15">
        <f t="shared" si="82"/>
        <v>19.515000000000001</v>
      </c>
      <c r="OZ15">
        <f t="shared" si="83"/>
        <v>13.015000000000001</v>
      </c>
      <c r="PA15">
        <f t="shared" si="84"/>
        <v>26.026</v>
      </c>
      <c r="PB15">
        <f t="shared" si="85"/>
        <v>15.025</v>
      </c>
      <c r="PC15">
        <f t="shared" si="86"/>
        <v>13.519</v>
      </c>
      <c r="PD15">
        <f t="shared" si="87"/>
        <v>15.523</v>
      </c>
      <c r="PE15">
        <f t="shared" si="88"/>
        <v>21.524000000000001</v>
      </c>
      <c r="PF15">
        <f t="shared" si="89"/>
        <v>1.0009999999999999</v>
      </c>
      <c r="PG15">
        <f t="shared" si="90"/>
        <v>24.026</v>
      </c>
      <c r="PH15">
        <f t="shared" si="113"/>
        <v>25.024999999999999</v>
      </c>
      <c r="PI15">
        <f t="shared" si="91"/>
        <v>21.524999999999999</v>
      </c>
      <c r="PJ15">
        <f t="shared" si="92"/>
        <v>21.524000000000001</v>
      </c>
      <c r="PK15">
        <f t="shared" si="93"/>
        <v>23.021999999999998</v>
      </c>
      <c r="PL15">
        <f t="shared" si="94"/>
        <v>19.524000000000001</v>
      </c>
      <c r="PM15">
        <f t="shared" si="28"/>
        <v>22.521999999999998</v>
      </c>
      <c r="PN15">
        <f t="shared" si="29"/>
        <v>15.52</v>
      </c>
      <c r="PP15">
        <f t="shared" si="31"/>
        <v>18.524000000000001</v>
      </c>
      <c r="PQ15">
        <f t="shared" si="32"/>
        <v>23.526</v>
      </c>
      <c r="PR15">
        <f t="shared" si="33"/>
        <v>21.521000000000001</v>
      </c>
      <c r="PS15">
        <f t="shared" si="34"/>
        <v>20.524999999999999</v>
      </c>
      <c r="PT15">
        <f t="shared" si="35"/>
        <v>19.023</v>
      </c>
      <c r="PU15">
        <f t="shared" si="36"/>
        <v>25.524999999999999</v>
      </c>
      <c r="PV15">
        <f t="shared" si="37"/>
        <v>23.023</v>
      </c>
      <c r="PW15">
        <f t="shared" si="38"/>
        <v>15.52</v>
      </c>
      <c r="PX15">
        <f t="shared" si="39"/>
        <v>15.523999999999999</v>
      </c>
      <c r="PY15">
        <f t="shared" si="40"/>
        <v>17.513000000000002</v>
      </c>
      <c r="PZ15">
        <f t="shared" si="41"/>
        <v>21.523</v>
      </c>
      <c r="QA15">
        <f t="shared" si="42"/>
        <v>25.024999999999999</v>
      </c>
      <c r="QB15">
        <f t="shared" si="43"/>
        <v>23.524999999999999</v>
      </c>
      <c r="QC15">
        <f t="shared" si="44"/>
        <v>24.524999999999999</v>
      </c>
      <c r="QD15">
        <f t="shared" si="45"/>
        <v>25.024999999999999</v>
      </c>
      <c r="QE15">
        <f t="shared" si="46"/>
        <v>21.518999999999998</v>
      </c>
      <c r="QF15">
        <f t="shared" si="47"/>
        <v>18.015000000000001</v>
      </c>
      <c r="QG15">
        <f t="shared" si="48"/>
        <v>13.023999999999999</v>
      </c>
      <c r="QH15">
        <f t="shared" si="49"/>
        <v>2.5019999999999998</v>
      </c>
      <c r="QI15">
        <f t="shared" si="50"/>
        <v>22.523</v>
      </c>
      <c r="QJ15">
        <f t="shared" si="51"/>
        <v>22.021000000000001</v>
      </c>
      <c r="QK15">
        <f t="shared" si="52"/>
        <v>24.023</v>
      </c>
      <c r="QL15">
        <f>RANK(OW15,OW3:OW28,1)</f>
        <v>7</v>
      </c>
      <c r="QM15">
        <f t="shared" ref="QM15:RZ15" si="126">RANK(OX15,OX3:OX28,1)</f>
        <v>22</v>
      </c>
      <c r="QN15">
        <f t="shared" si="126"/>
        <v>20</v>
      </c>
      <c r="QO15">
        <f t="shared" si="126"/>
        <v>14</v>
      </c>
      <c r="QP15">
        <f t="shared" si="126"/>
        <v>26</v>
      </c>
      <c r="QQ15">
        <f t="shared" si="126"/>
        <v>16</v>
      </c>
      <c r="QR15">
        <f t="shared" si="126"/>
        <v>15</v>
      </c>
      <c r="QS15">
        <f t="shared" si="126"/>
        <v>17</v>
      </c>
      <c r="QT15">
        <f t="shared" si="126"/>
        <v>25</v>
      </c>
      <c r="QU15">
        <f t="shared" si="126"/>
        <v>1</v>
      </c>
      <c r="QV15">
        <f t="shared" si="126"/>
        <v>26</v>
      </c>
      <c r="QW15">
        <f t="shared" si="126"/>
        <v>25</v>
      </c>
      <c r="QX15">
        <f t="shared" si="126"/>
        <v>22</v>
      </c>
      <c r="QY15">
        <f t="shared" si="126"/>
        <v>23</v>
      </c>
      <c r="QZ15">
        <f t="shared" si="126"/>
        <v>23</v>
      </c>
      <c r="RA15">
        <f t="shared" si="126"/>
        <v>20</v>
      </c>
      <c r="RB15">
        <f t="shared" si="126"/>
        <v>24</v>
      </c>
      <c r="RC15">
        <f t="shared" si="126"/>
        <v>18</v>
      </c>
      <c r="RE15">
        <f t="shared" si="126"/>
        <v>20</v>
      </c>
      <c r="RF15">
        <f t="shared" si="126"/>
        <v>26</v>
      </c>
      <c r="RG15">
        <f t="shared" si="126"/>
        <v>22</v>
      </c>
      <c r="RH15">
        <f t="shared" si="126"/>
        <v>21</v>
      </c>
      <c r="RI15">
        <f t="shared" si="126"/>
        <v>21</v>
      </c>
      <c r="RJ15">
        <f t="shared" si="126"/>
        <v>26</v>
      </c>
      <c r="RK15">
        <f t="shared" si="126"/>
        <v>25</v>
      </c>
      <c r="RL15">
        <f t="shared" si="126"/>
        <v>17</v>
      </c>
      <c r="RM15">
        <f t="shared" si="126"/>
        <v>16</v>
      </c>
      <c r="RN15">
        <f t="shared" si="126"/>
        <v>18</v>
      </c>
      <c r="RO15">
        <f t="shared" si="126"/>
        <v>22</v>
      </c>
      <c r="RP15">
        <f t="shared" si="126"/>
        <v>25</v>
      </c>
      <c r="RQ15">
        <f t="shared" si="126"/>
        <v>25</v>
      </c>
      <c r="RR15">
        <f t="shared" si="126"/>
        <v>26</v>
      </c>
      <c r="RS15">
        <f t="shared" si="126"/>
        <v>26</v>
      </c>
      <c r="RT15">
        <f t="shared" si="126"/>
        <v>22</v>
      </c>
      <c r="RU15">
        <f t="shared" si="126"/>
        <v>21</v>
      </c>
      <c r="RV15">
        <f t="shared" si="126"/>
        <v>17</v>
      </c>
      <c r="RW15">
        <f t="shared" si="126"/>
        <v>3</v>
      </c>
      <c r="RX15">
        <f t="shared" si="126"/>
        <v>24</v>
      </c>
      <c r="RY15">
        <f t="shared" si="126"/>
        <v>22</v>
      </c>
      <c r="RZ15">
        <f t="shared" si="126"/>
        <v>24</v>
      </c>
      <c r="SA15" cm="1">
        <f t="array" ref="SA15">VLOOKUP(QL15,'Tablas auxiliares'!$O$2:$Y$28,_xlfn.SINGLE('Tablas auxiliares'!$C$4)+1,FALSE)</f>
        <v>4</v>
      </c>
      <c r="SB15" cm="1">
        <f t="array" ref="SB15">VLOOKUP(QM15,'Tablas auxiliares'!$O$2:$Y$28,_xlfn.SINGLE('Tablas auxiliares'!$C$4)+1,FALSE)</f>
        <v>0</v>
      </c>
      <c r="SC15" cm="1">
        <f t="array" ref="SC15">VLOOKUP(QN15,'Tablas auxiliares'!$O$2:$Y$28,_xlfn.SINGLE('Tablas auxiliares'!$C$4)+1,FALSE)</f>
        <v>0</v>
      </c>
      <c r="SD15" cm="1">
        <f t="array" ref="SD15">VLOOKUP(QO15,'Tablas auxiliares'!$O$2:$Y$28,_xlfn.SINGLE('Tablas auxiliares'!$C$4)+1,FALSE)</f>
        <v>0</v>
      </c>
      <c r="SE15" cm="1">
        <f t="array" ref="SE15">VLOOKUP(QP15,'Tablas auxiliares'!$O$2:$Y$28,_xlfn.SINGLE('Tablas auxiliares'!$C$4)+1,FALSE)</f>
        <v>0</v>
      </c>
      <c r="SF15" cm="1">
        <f t="array" ref="SF15">VLOOKUP(QQ15,'Tablas auxiliares'!$O$2:$Y$28,_xlfn.SINGLE('Tablas auxiliares'!$C$4)+1,FALSE)</f>
        <v>0</v>
      </c>
      <c r="SG15" cm="1">
        <f t="array" ref="SG15">VLOOKUP(QR15,'Tablas auxiliares'!$O$2:$Y$28,_xlfn.SINGLE('Tablas auxiliares'!$C$4)+1,FALSE)</f>
        <v>0</v>
      </c>
      <c r="SH15" cm="1">
        <f t="array" ref="SH15">VLOOKUP(QS15,'Tablas auxiliares'!$O$2:$Y$28,_xlfn.SINGLE('Tablas auxiliares'!$C$4)+1,FALSE)</f>
        <v>0</v>
      </c>
      <c r="SI15" cm="1">
        <f t="array" ref="SI15">VLOOKUP(QT15,'Tablas auxiliares'!$O$2:$Y$28,_xlfn.SINGLE('Tablas auxiliares'!$C$4)+1,FALSE)</f>
        <v>0</v>
      </c>
      <c r="SJ15" cm="1">
        <f t="array" ref="SJ15">VLOOKUP(QU15,'Tablas auxiliares'!$O$2:$Y$28,_xlfn.SINGLE('Tablas auxiliares'!$C$4)+1,FALSE)</f>
        <v>12</v>
      </c>
      <c r="SK15" cm="1">
        <f t="array" ref="SK15">VLOOKUP(QV15,'Tablas auxiliares'!$O$2:$Y$28,_xlfn.SINGLE('Tablas auxiliares'!$C$4)+1,FALSE)</f>
        <v>0</v>
      </c>
      <c r="SL15" cm="1">
        <f t="array" ref="SL15">VLOOKUP(QW15,'Tablas auxiliares'!$O$2:$Y$28,_xlfn.SINGLE('Tablas auxiliares'!$C$4)+1,FALSE)</f>
        <v>0</v>
      </c>
      <c r="SM15" cm="1">
        <f t="array" ref="SM15">VLOOKUP(QX15,'Tablas auxiliares'!$O$2:$Y$28,_xlfn.SINGLE('Tablas auxiliares'!$C$4)+1,FALSE)</f>
        <v>0</v>
      </c>
      <c r="SN15" cm="1">
        <f t="array" ref="SN15">VLOOKUP(QY15,'Tablas auxiliares'!$O$2:$Y$28,_xlfn.SINGLE('Tablas auxiliares'!$C$4)+1,FALSE)</f>
        <v>0</v>
      </c>
      <c r="SO15" cm="1">
        <f t="array" ref="SO15">VLOOKUP(QZ15,'Tablas auxiliares'!$O$2:$Y$28,_xlfn.SINGLE('Tablas auxiliares'!$C$4)+1,FALSE)</f>
        <v>0</v>
      </c>
      <c r="SP15" cm="1">
        <f t="array" ref="SP15">VLOOKUP(RA15,'Tablas auxiliares'!$O$2:$Y$28,_xlfn.SINGLE('Tablas auxiliares'!$C$4)+1,FALSE)</f>
        <v>0</v>
      </c>
      <c r="SQ15" cm="1">
        <f t="array" ref="SQ15">VLOOKUP(RB15,'Tablas auxiliares'!$O$2:$Y$28,_xlfn.SINGLE('Tablas auxiliares'!$C$4)+1,FALSE)</f>
        <v>0</v>
      </c>
      <c r="SR15" cm="1">
        <f t="array" ref="SR15">VLOOKUP(RC15,'Tablas auxiliares'!$O$2:$Y$28,_xlfn.SINGLE('Tablas auxiliares'!$C$4)+1,FALSE)</f>
        <v>0</v>
      </c>
      <c r="ST15" cm="1">
        <f t="array" ref="ST15">VLOOKUP(RE15,'Tablas auxiliares'!$O$2:$Y$28,_xlfn.SINGLE('Tablas auxiliares'!$C$4)+1,FALSE)</f>
        <v>0</v>
      </c>
      <c r="SU15" cm="1">
        <f t="array" ref="SU15">VLOOKUP(RF15,'Tablas auxiliares'!$O$2:$Y$28,_xlfn.SINGLE('Tablas auxiliares'!$C$4)+1,FALSE)</f>
        <v>0</v>
      </c>
      <c r="SV15" cm="1">
        <f t="array" ref="SV15">VLOOKUP(RG15,'Tablas auxiliares'!$O$2:$Y$28,_xlfn.SINGLE('Tablas auxiliares'!$C$4)+1,FALSE)</f>
        <v>0</v>
      </c>
      <c r="SW15" cm="1">
        <f t="array" ref="SW15">VLOOKUP(RH15,'Tablas auxiliares'!$O$2:$Y$28,_xlfn.SINGLE('Tablas auxiliares'!$C$4)+1,FALSE)</f>
        <v>0</v>
      </c>
      <c r="SX15" cm="1">
        <f t="array" ref="SX15">VLOOKUP(RI15,'Tablas auxiliares'!$O$2:$Y$28,_xlfn.SINGLE('Tablas auxiliares'!$C$4)+1,FALSE)</f>
        <v>0</v>
      </c>
      <c r="SY15" cm="1">
        <f t="array" ref="SY15">VLOOKUP(RJ15,'Tablas auxiliares'!$O$2:$Y$28,_xlfn.SINGLE('Tablas auxiliares'!$C$4)+1,FALSE)</f>
        <v>0</v>
      </c>
      <c r="SZ15" cm="1">
        <f t="array" ref="SZ15">VLOOKUP(RK15,'Tablas auxiliares'!$O$2:$Y$28,_xlfn.SINGLE('Tablas auxiliares'!$C$4)+1,FALSE)</f>
        <v>0</v>
      </c>
      <c r="TA15" cm="1">
        <f t="array" ref="TA15">VLOOKUP(RL15,'Tablas auxiliares'!$O$2:$Y$28,_xlfn.SINGLE('Tablas auxiliares'!$C$4)+1,FALSE)</f>
        <v>0</v>
      </c>
      <c r="TB15" cm="1">
        <f t="array" ref="TB15">VLOOKUP(RM15,'Tablas auxiliares'!$O$2:$Y$28,_xlfn.SINGLE('Tablas auxiliares'!$C$4)+1,FALSE)</f>
        <v>0</v>
      </c>
      <c r="TC15" cm="1">
        <f t="array" ref="TC15">VLOOKUP(RN15,'Tablas auxiliares'!$O$2:$Y$28,_xlfn.SINGLE('Tablas auxiliares'!$C$4)+1,FALSE)</f>
        <v>0</v>
      </c>
      <c r="TD15" cm="1">
        <f t="array" ref="TD15">VLOOKUP(RO15,'Tablas auxiliares'!$O$2:$Y$28,_xlfn.SINGLE('Tablas auxiliares'!$C$4)+1,FALSE)</f>
        <v>0</v>
      </c>
      <c r="TE15" cm="1">
        <f t="array" ref="TE15">VLOOKUP(RP15,'Tablas auxiliares'!$O$2:$Y$28,_xlfn.SINGLE('Tablas auxiliares'!$C$4)+1,FALSE)</f>
        <v>0</v>
      </c>
      <c r="TF15" cm="1">
        <f t="array" ref="TF15">VLOOKUP(RQ15,'Tablas auxiliares'!$O$2:$Y$28,_xlfn.SINGLE('Tablas auxiliares'!$C$4)+1,FALSE)</f>
        <v>0</v>
      </c>
      <c r="TG15" cm="1">
        <f t="array" ref="TG15">VLOOKUP(RR15,'Tablas auxiliares'!$O$2:$Y$28,_xlfn.SINGLE('Tablas auxiliares'!$C$4)+1,FALSE)</f>
        <v>0</v>
      </c>
      <c r="TH15" cm="1">
        <f t="array" ref="TH15">VLOOKUP(RS15,'Tablas auxiliares'!$O$2:$Y$28,_xlfn.SINGLE('Tablas auxiliares'!$C$4)+1,FALSE)</f>
        <v>0</v>
      </c>
      <c r="TI15" cm="1">
        <f t="array" ref="TI15">VLOOKUP(RT15,'Tablas auxiliares'!$O$2:$Y$28,_xlfn.SINGLE('Tablas auxiliares'!$C$4)+1,FALSE)</f>
        <v>0</v>
      </c>
      <c r="TJ15" cm="1">
        <f t="array" ref="TJ15">VLOOKUP(RU15,'Tablas auxiliares'!$O$2:$Y$28,_xlfn.SINGLE('Tablas auxiliares'!$C$4)+1,FALSE)</f>
        <v>0</v>
      </c>
      <c r="TK15" cm="1">
        <f t="array" ref="TK15">VLOOKUP(RV15,'Tablas auxiliares'!$O$2:$Y$28,_xlfn.SINGLE('Tablas auxiliares'!$C$4)+1,FALSE)</f>
        <v>0</v>
      </c>
      <c r="TL15" cm="1">
        <f t="array" ref="TL15">VLOOKUP(RW15,'Tablas auxiliares'!$O$2:$Y$28,_xlfn.SINGLE('Tablas auxiliares'!$C$4)+1,FALSE)</f>
        <v>8</v>
      </c>
      <c r="TM15" cm="1">
        <f t="array" ref="TM15">VLOOKUP(RX15,'Tablas auxiliares'!$O$2:$Y$28,_xlfn.SINGLE('Tablas auxiliares'!$C$4)+1,FALSE)</f>
        <v>0</v>
      </c>
      <c r="TN15" cm="1">
        <f t="array" ref="TN15">VLOOKUP(RY15,'Tablas auxiliares'!$O$2:$Y$28,_xlfn.SINGLE('Tablas auxiliares'!$C$4)+1,FALSE)</f>
        <v>0</v>
      </c>
      <c r="TO15" cm="1">
        <f t="array" ref="TO15">VLOOKUP(RZ15,'Tablas auxiliares'!$O$2:$Y$28,_xlfn.SINGLE('Tablas auxiliares'!$C$4)+1,FALSE)</f>
        <v>0</v>
      </c>
      <c r="TP15">
        <f>IF('Tablas auxiliares'!$C$5=1,SUM(SA15:TO15),SUMIF($IN$29:$KB$29,"=325",SA15:TO15))</f>
        <v>24</v>
      </c>
      <c r="TQ15">
        <v>0</v>
      </c>
      <c r="TR15">
        <v>0</v>
      </c>
      <c r="TS15">
        <v>0</v>
      </c>
      <c r="TT15">
        <v>0</v>
      </c>
      <c r="TU15">
        <v>0</v>
      </c>
      <c r="TV15">
        <v>5</v>
      </c>
      <c r="TW15">
        <v>0</v>
      </c>
      <c r="TX15">
        <v>3</v>
      </c>
      <c r="TY15">
        <v>0</v>
      </c>
      <c r="TZ15">
        <v>12</v>
      </c>
      <c r="UA15">
        <v>0</v>
      </c>
      <c r="UB15">
        <v>0</v>
      </c>
      <c r="UC15">
        <v>0</v>
      </c>
      <c r="UD15">
        <v>0</v>
      </c>
      <c r="UE15">
        <v>0</v>
      </c>
      <c r="UF15">
        <v>0</v>
      </c>
      <c r="UG15">
        <v>0</v>
      </c>
      <c r="UH15">
        <v>0</v>
      </c>
      <c r="UJ15">
        <v>0</v>
      </c>
      <c r="UK15">
        <v>0</v>
      </c>
      <c r="UL15">
        <v>0</v>
      </c>
      <c r="UM15">
        <v>0</v>
      </c>
      <c r="UN15">
        <v>0</v>
      </c>
      <c r="UO15">
        <v>0</v>
      </c>
      <c r="UP15">
        <v>0</v>
      </c>
      <c r="UQ15">
        <v>1</v>
      </c>
      <c r="UR15">
        <v>4</v>
      </c>
      <c r="US15">
        <v>0</v>
      </c>
      <c r="UT15">
        <v>0</v>
      </c>
      <c r="UU15">
        <v>0</v>
      </c>
      <c r="UV15">
        <v>0</v>
      </c>
      <c r="UW15">
        <v>0</v>
      </c>
      <c r="UX15">
        <v>0</v>
      </c>
      <c r="UY15">
        <v>0</v>
      </c>
      <c r="UZ15">
        <v>0</v>
      </c>
      <c r="VA15">
        <v>7</v>
      </c>
      <c r="VB15">
        <v>8</v>
      </c>
      <c r="VC15">
        <v>0</v>
      </c>
      <c r="VD15">
        <v>0</v>
      </c>
      <c r="VE15">
        <v>0</v>
      </c>
      <c r="VF15">
        <v>2</v>
      </c>
      <c r="VG15">
        <v>0</v>
      </c>
      <c r="VH15">
        <v>0</v>
      </c>
      <c r="VI15">
        <v>0</v>
      </c>
      <c r="VJ15">
        <v>0</v>
      </c>
      <c r="VK15">
        <v>0</v>
      </c>
      <c r="VL15">
        <v>0</v>
      </c>
      <c r="VM15">
        <v>0</v>
      </c>
      <c r="VN15">
        <v>0</v>
      </c>
      <c r="VO15">
        <v>12</v>
      </c>
      <c r="VP15">
        <v>0</v>
      </c>
      <c r="VQ15">
        <v>0</v>
      </c>
      <c r="VR15">
        <v>0</v>
      </c>
      <c r="VS15">
        <v>0</v>
      </c>
      <c r="VT15">
        <v>0</v>
      </c>
      <c r="VU15">
        <v>0</v>
      </c>
      <c r="VV15">
        <v>0</v>
      </c>
      <c r="VW15">
        <v>0</v>
      </c>
      <c r="VY15">
        <v>0</v>
      </c>
      <c r="VZ15">
        <v>0</v>
      </c>
      <c r="WA15">
        <v>0</v>
      </c>
      <c r="WB15">
        <v>0</v>
      </c>
      <c r="WC15">
        <v>0</v>
      </c>
      <c r="WD15">
        <v>0</v>
      </c>
      <c r="WE15">
        <v>0</v>
      </c>
      <c r="WF15">
        <v>0</v>
      </c>
      <c r="WG15">
        <v>0</v>
      </c>
      <c r="WH15">
        <v>0</v>
      </c>
      <c r="WI15">
        <v>0</v>
      </c>
      <c r="WJ15">
        <v>0</v>
      </c>
      <c r="WK15">
        <v>0</v>
      </c>
      <c r="WL15">
        <v>0</v>
      </c>
      <c r="WM15">
        <v>0</v>
      </c>
      <c r="WN15">
        <v>0</v>
      </c>
      <c r="WO15">
        <v>0</v>
      </c>
      <c r="WP15">
        <v>0</v>
      </c>
      <c r="WQ15">
        <v>10</v>
      </c>
      <c r="WR15">
        <v>0</v>
      </c>
      <c r="WS15">
        <v>0</v>
      </c>
      <c r="WT15">
        <v>0</v>
      </c>
      <c r="WU15">
        <f t="shared" si="8"/>
        <v>2.0019999999999998</v>
      </c>
      <c r="WV15">
        <f t="shared" si="96"/>
        <v>0</v>
      </c>
      <c r="WW15">
        <f t="shared" si="97"/>
        <v>0</v>
      </c>
      <c r="WX15">
        <f t="shared" si="98"/>
        <v>0</v>
      </c>
      <c r="WY15">
        <f t="shared" si="99"/>
        <v>0</v>
      </c>
      <c r="WZ15">
        <f t="shared" si="100"/>
        <v>5</v>
      </c>
      <c r="XA15">
        <f t="shared" si="101"/>
        <v>0</v>
      </c>
      <c r="XB15">
        <f t="shared" si="102"/>
        <v>3</v>
      </c>
      <c r="XC15">
        <f t="shared" si="103"/>
        <v>0</v>
      </c>
      <c r="XD15">
        <f t="shared" si="104"/>
        <v>24.012</v>
      </c>
      <c r="XE15">
        <f t="shared" si="105"/>
        <v>0</v>
      </c>
      <c r="XF15">
        <f t="shared" si="106"/>
        <v>0</v>
      </c>
      <c r="XG15">
        <f t="shared" si="107"/>
        <v>0</v>
      </c>
      <c r="XH15">
        <f t="shared" si="108"/>
        <v>0</v>
      </c>
      <c r="XI15">
        <f t="shared" si="109"/>
        <v>0</v>
      </c>
      <c r="XJ15">
        <f t="shared" si="110"/>
        <v>0</v>
      </c>
      <c r="XK15">
        <f t="shared" si="54"/>
        <v>0</v>
      </c>
      <c r="XL15">
        <f t="shared" si="55"/>
        <v>0</v>
      </c>
      <c r="XM15">
        <f t="shared" si="56"/>
        <v>0</v>
      </c>
      <c r="XN15">
        <f t="shared" si="57"/>
        <v>0</v>
      </c>
      <c r="XO15">
        <f t="shared" si="58"/>
        <v>0</v>
      </c>
      <c r="XP15">
        <f t="shared" si="59"/>
        <v>0</v>
      </c>
      <c r="XQ15">
        <f t="shared" si="60"/>
        <v>0</v>
      </c>
      <c r="XR15">
        <f t="shared" si="61"/>
        <v>0</v>
      </c>
      <c r="XS15">
        <f t="shared" si="62"/>
        <v>0</v>
      </c>
      <c r="XT15">
        <f t="shared" si="63"/>
        <v>0</v>
      </c>
      <c r="XU15">
        <f t="shared" si="64"/>
        <v>1</v>
      </c>
      <c r="XV15">
        <f t="shared" si="65"/>
        <v>4</v>
      </c>
      <c r="XW15">
        <f t="shared" si="66"/>
        <v>0</v>
      </c>
      <c r="XX15">
        <f t="shared" si="67"/>
        <v>0</v>
      </c>
      <c r="XY15">
        <f t="shared" si="68"/>
        <v>0</v>
      </c>
      <c r="XZ15">
        <f t="shared" si="69"/>
        <v>0</v>
      </c>
      <c r="YA15">
        <f t="shared" si="70"/>
        <v>0</v>
      </c>
      <c r="YB15">
        <f t="shared" si="71"/>
        <v>0</v>
      </c>
      <c r="YC15">
        <f t="shared" si="72"/>
        <v>0</v>
      </c>
      <c r="YD15">
        <f t="shared" si="73"/>
        <v>0</v>
      </c>
      <c r="YE15">
        <f t="shared" si="74"/>
        <v>7</v>
      </c>
      <c r="YF15">
        <f t="shared" si="75"/>
        <v>18.010000000000002</v>
      </c>
      <c r="YG15">
        <f t="shared" si="76"/>
        <v>0</v>
      </c>
      <c r="YH15">
        <f t="shared" si="77"/>
        <v>0</v>
      </c>
      <c r="YI15">
        <f t="shared" si="78"/>
        <v>0</v>
      </c>
      <c r="YJ15">
        <f>RANK(WU15,WU3:WU28,0)</f>
        <v>12</v>
      </c>
      <c r="YK15">
        <f t="shared" ref="YK15:ZX15" si="127">RANK(WV15,WV3:WV28,0)</f>
        <v>14</v>
      </c>
      <c r="YL15">
        <f t="shared" si="127"/>
        <v>15</v>
      </c>
      <c r="YM15">
        <f t="shared" si="127"/>
        <v>14</v>
      </c>
      <c r="YN15">
        <f t="shared" si="127"/>
        <v>15</v>
      </c>
      <c r="YO15">
        <f t="shared" si="127"/>
        <v>10</v>
      </c>
      <c r="YP15">
        <f t="shared" si="127"/>
        <v>15</v>
      </c>
      <c r="YQ15">
        <f t="shared" si="127"/>
        <v>12</v>
      </c>
      <c r="YR15">
        <f t="shared" si="127"/>
        <v>17</v>
      </c>
      <c r="YS15">
        <f t="shared" si="127"/>
        <v>1</v>
      </c>
      <c r="YT15">
        <f t="shared" si="127"/>
        <v>16</v>
      </c>
      <c r="YU15">
        <f t="shared" si="127"/>
        <v>15</v>
      </c>
      <c r="YV15">
        <f t="shared" si="127"/>
        <v>16</v>
      </c>
      <c r="YW15">
        <f t="shared" si="127"/>
        <v>13</v>
      </c>
      <c r="YX15">
        <f t="shared" si="127"/>
        <v>15</v>
      </c>
      <c r="YY15">
        <f t="shared" si="127"/>
        <v>15</v>
      </c>
      <c r="YZ15">
        <f t="shared" si="127"/>
        <v>16</v>
      </c>
      <c r="ZA15">
        <f t="shared" si="127"/>
        <v>17</v>
      </c>
      <c r="ZB15">
        <f t="shared" si="127"/>
        <v>16</v>
      </c>
      <c r="ZC15">
        <f t="shared" si="127"/>
        <v>17</v>
      </c>
      <c r="ZD15">
        <f t="shared" si="127"/>
        <v>14</v>
      </c>
      <c r="ZE15">
        <f t="shared" si="127"/>
        <v>15</v>
      </c>
      <c r="ZF15">
        <f t="shared" si="127"/>
        <v>15</v>
      </c>
      <c r="ZG15">
        <f t="shared" si="127"/>
        <v>16</v>
      </c>
      <c r="ZH15">
        <f t="shared" si="127"/>
        <v>16</v>
      </c>
      <c r="ZI15">
        <f t="shared" si="127"/>
        <v>14</v>
      </c>
      <c r="ZJ15">
        <f t="shared" si="127"/>
        <v>14</v>
      </c>
      <c r="ZK15">
        <f t="shared" si="127"/>
        <v>10</v>
      </c>
      <c r="ZL15">
        <f t="shared" si="127"/>
        <v>16</v>
      </c>
      <c r="ZM15">
        <f t="shared" si="127"/>
        <v>15</v>
      </c>
      <c r="ZN15">
        <f t="shared" si="127"/>
        <v>15</v>
      </c>
      <c r="ZO15">
        <f t="shared" si="127"/>
        <v>15</v>
      </c>
      <c r="ZP15">
        <f t="shared" si="127"/>
        <v>15</v>
      </c>
      <c r="ZQ15">
        <f t="shared" si="127"/>
        <v>16</v>
      </c>
      <c r="ZR15">
        <f t="shared" si="127"/>
        <v>14</v>
      </c>
      <c r="ZS15">
        <f t="shared" si="127"/>
        <v>16</v>
      </c>
      <c r="ZT15">
        <f t="shared" si="127"/>
        <v>6</v>
      </c>
      <c r="ZU15">
        <f t="shared" si="127"/>
        <v>2</v>
      </c>
      <c r="ZV15">
        <f t="shared" si="127"/>
        <v>17</v>
      </c>
      <c r="ZW15">
        <f t="shared" si="127"/>
        <v>14</v>
      </c>
      <c r="ZX15">
        <f t="shared" si="127"/>
        <v>16</v>
      </c>
      <c r="ZY15">
        <f>VLOOKUP(YJ15,'Tablas auxiliares'!$O$2:$P$28,2,FALSE)</f>
        <v>0</v>
      </c>
      <c r="ZZ15">
        <f>VLOOKUP(YK15,'Tablas auxiliares'!$O$2:$P$28,2,FALSE)</f>
        <v>0</v>
      </c>
      <c r="AAA15">
        <f>VLOOKUP(YL15,'Tablas auxiliares'!$O$2:$P$28,2,FALSE)</f>
        <v>0</v>
      </c>
      <c r="AAB15">
        <f>VLOOKUP(YM15,'Tablas auxiliares'!$O$2:$P$28,2,FALSE)</f>
        <v>0</v>
      </c>
      <c r="AAC15">
        <f>VLOOKUP(YN15,'Tablas auxiliares'!$O$2:$P$28,2,FALSE)</f>
        <v>0</v>
      </c>
      <c r="AAD15">
        <f>VLOOKUP(YO15,'Tablas auxiliares'!$O$2:$P$28,2,FALSE)</f>
        <v>1</v>
      </c>
      <c r="AAE15">
        <f>VLOOKUP(YP15,'Tablas auxiliares'!$O$2:$P$28,2,FALSE)</f>
        <v>0</v>
      </c>
      <c r="AAF15">
        <f>VLOOKUP(YQ15,'Tablas auxiliares'!$O$2:$P$28,2,FALSE)</f>
        <v>0</v>
      </c>
      <c r="AAG15">
        <f>VLOOKUP(YR15,'Tablas auxiliares'!$O$2:$P$28,2,FALSE)</f>
        <v>0</v>
      </c>
      <c r="AAH15">
        <f>VLOOKUP(YS15,'Tablas auxiliares'!$O$2:$P$28,2,FALSE)</f>
        <v>12</v>
      </c>
      <c r="AAI15">
        <f>VLOOKUP(YT15,'Tablas auxiliares'!$O$2:$P$28,2,FALSE)</f>
        <v>0</v>
      </c>
      <c r="AAJ15">
        <f>VLOOKUP(YU15,'Tablas auxiliares'!$O$2:$P$28,2,FALSE)</f>
        <v>0</v>
      </c>
      <c r="AAK15">
        <f>VLOOKUP(YV15,'Tablas auxiliares'!$O$2:$P$28,2,FALSE)</f>
        <v>0</v>
      </c>
      <c r="AAL15">
        <f>VLOOKUP(YW15,'Tablas auxiliares'!$O$2:$P$28,2,FALSE)</f>
        <v>0</v>
      </c>
      <c r="AAM15">
        <f>VLOOKUP(YX15,'Tablas auxiliares'!$O$2:$P$28,2,FALSE)</f>
        <v>0</v>
      </c>
      <c r="AAN15">
        <f>VLOOKUP(YY15,'Tablas auxiliares'!$O$2:$P$28,2,FALSE)</f>
        <v>0</v>
      </c>
      <c r="AAO15">
        <f>VLOOKUP(YZ15,'Tablas auxiliares'!$O$2:$P$28,2,FALSE)</f>
        <v>0</v>
      </c>
      <c r="AAP15">
        <f>VLOOKUP(ZA15,'Tablas auxiliares'!$O$2:$P$28,2,FALSE)</f>
        <v>0</v>
      </c>
      <c r="AAQ15">
        <f>VLOOKUP(ZB15,'Tablas auxiliares'!$O$2:$P$28,2,FALSE)</f>
        <v>0</v>
      </c>
      <c r="AAR15">
        <f>VLOOKUP(ZC15,'Tablas auxiliares'!$O$2:$P$28,2,FALSE)</f>
        <v>0</v>
      </c>
      <c r="AAS15">
        <f>VLOOKUP(ZD15,'Tablas auxiliares'!$O$2:$P$28,2,FALSE)</f>
        <v>0</v>
      </c>
      <c r="AAT15">
        <f>VLOOKUP(ZE15,'Tablas auxiliares'!$O$2:$P$28,2,FALSE)</f>
        <v>0</v>
      </c>
      <c r="AAU15">
        <f>VLOOKUP(ZF15,'Tablas auxiliares'!$O$2:$P$28,2,FALSE)</f>
        <v>0</v>
      </c>
      <c r="AAV15">
        <f>VLOOKUP(ZG15,'Tablas auxiliares'!$O$2:$P$28,2,FALSE)</f>
        <v>0</v>
      </c>
      <c r="AAW15">
        <f>VLOOKUP(ZH15,'Tablas auxiliares'!$O$2:$P$28,2,FALSE)</f>
        <v>0</v>
      </c>
      <c r="AAX15">
        <f>VLOOKUP(ZI15,'Tablas auxiliares'!$O$2:$P$28,2,FALSE)</f>
        <v>0</v>
      </c>
      <c r="AAY15">
        <f>VLOOKUP(ZJ15,'Tablas auxiliares'!$O$2:$P$28,2,FALSE)</f>
        <v>0</v>
      </c>
      <c r="AAZ15">
        <f>VLOOKUP(ZK15,'Tablas auxiliares'!$O$2:$P$28,2,FALSE)</f>
        <v>1</v>
      </c>
      <c r="ABA15">
        <f>VLOOKUP(ZL15,'Tablas auxiliares'!$O$2:$P$28,2,FALSE)</f>
        <v>0</v>
      </c>
      <c r="ABB15">
        <f>VLOOKUP(ZM15,'Tablas auxiliares'!$O$2:$P$28,2,FALSE)</f>
        <v>0</v>
      </c>
      <c r="ABC15">
        <f>VLOOKUP(ZN15,'Tablas auxiliares'!$O$2:$P$28,2,FALSE)</f>
        <v>0</v>
      </c>
      <c r="ABD15">
        <f>VLOOKUP(ZO15,'Tablas auxiliares'!$O$2:$P$28,2,FALSE)</f>
        <v>0</v>
      </c>
      <c r="ABE15">
        <f>VLOOKUP(ZP15,'Tablas auxiliares'!$O$2:$P$28,2,FALSE)</f>
        <v>0</v>
      </c>
      <c r="ABF15">
        <f>VLOOKUP(ZQ15,'Tablas auxiliares'!$O$2:$P$28,2,FALSE)</f>
        <v>0</v>
      </c>
      <c r="ABG15">
        <f>VLOOKUP(ZR15,'Tablas auxiliares'!$O$2:$P$28,2,FALSE)</f>
        <v>0</v>
      </c>
      <c r="ABH15">
        <f>VLOOKUP(ZS15,'Tablas auxiliares'!$O$2:$P$28,2,FALSE)</f>
        <v>0</v>
      </c>
      <c r="ABI15">
        <f>VLOOKUP(ZT15,'Tablas auxiliares'!$O$2:$P$28,2,FALSE)</f>
        <v>5</v>
      </c>
      <c r="ABJ15">
        <f>VLOOKUP(ZU15,'Tablas auxiliares'!$O$2:$P$28,2,FALSE)</f>
        <v>10</v>
      </c>
      <c r="ABK15">
        <f>VLOOKUP(ZV15,'Tablas auxiliares'!$O$2:$P$28,2,FALSE)</f>
        <v>0</v>
      </c>
      <c r="ABL15">
        <f>VLOOKUP(ZW15,'Tablas auxiliares'!$O$2:$P$28,2,FALSE)</f>
        <v>0</v>
      </c>
      <c r="ABM15">
        <f>VLOOKUP(ZX15,'Tablas auxiliares'!$O$2:$P$28,2,FALSE)</f>
        <v>0</v>
      </c>
      <c r="ABN15">
        <f>IF('Tablas auxiliares'!$C$5=1,SUM(ZY15:ABM15),SUMIF($IN$29:$KB$29,"=325",ZY15:ABM15))</f>
        <v>29</v>
      </c>
      <c r="ABP15">
        <f t="shared" si="10"/>
        <v>29.001300000000001</v>
      </c>
      <c r="ABQ15">
        <f t="shared" si="11"/>
        <v>24.001300000000001</v>
      </c>
      <c r="ABR15">
        <f t="shared" si="5"/>
        <v>74.001300000000001</v>
      </c>
      <c r="ABS15">
        <f>IF('Tablas auxiliares'!$C$3=1,'2019 FINAL'!ABP15,IF('Tablas auxiliares'!$C$3=2,'2019 FINAL'!ABQ15,'2019 FINAL'!ABR15))</f>
        <v>74.001300000000001</v>
      </c>
      <c r="ABT15" t="s">
        <v>47</v>
      </c>
      <c r="ABV15">
        <v>13</v>
      </c>
      <c r="ABW15">
        <f t="shared" si="12"/>
        <v>109.00190000000001</v>
      </c>
      <c r="ABX15" t="str">
        <f t="shared" si="13"/>
        <v>Chipre</v>
      </c>
    </row>
    <row r="16" spans="1:752" x14ac:dyDescent="0.25">
      <c r="A16" t="s">
        <v>60</v>
      </c>
      <c r="B16">
        <v>23</v>
      </c>
      <c r="C16">
        <v>20</v>
      </c>
      <c r="D16">
        <v>11</v>
      </c>
      <c r="E16">
        <v>2</v>
      </c>
      <c r="F16">
        <v>19</v>
      </c>
      <c r="G16">
        <v>3</v>
      </c>
      <c r="H16">
        <v>3</v>
      </c>
      <c r="J16">
        <v>4</v>
      </c>
      <c r="K16">
        <v>13</v>
      </c>
      <c r="L16">
        <v>26</v>
      </c>
      <c r="M16">
        <v>19</v>
      </c>
      <c r="N16">
        <v>2</v>
      </c>
      <c r="O16">
        <v>24</v>
      </c>
      <c r="P16">
        <v>14</v>
      </c>
      <c r="Q16">
        <v>12</v>
      </c>
      <c r="R16">
        <v>10</v>
      </c>
      <c r="S16">
        <v>25</v>
      </c>
      <c r="T16">
        <v>18</v>
      </c>
      <c r="U16">
        <v>1</v>
      </c>
      <c r="V16">
        <v>17</v>
      </c>
      <c r="X16">
        <v>21</v>
      </c>
      <c r="Y16">
        <v>21</v>
      </c>
      <c r="Z16">
        <v>24</v>
      </c>
      <c r="AA16">
        <v>7</v>
      </c>
      <c r="AB16">
        <v>25</v>
      </c>
      <c r="AC16">
        <v>19</v>
      </c>
      <c r="AD16">
        <v>25</v>
      </c>
      <c r="AE16">
        <v>6</v>
      </c>
      <c r="AF16">
        <v>15</v>
      </c>
      <c r="AG16">
        <v>17</v>
      </c>
      <c r="AH16">
        <v>6</v>
      </c>
      <c r="AI16">
        <v>26</v>
      </c>
      <c r="AJ16">
        <v>14</v>
      </c>
      <c r="AK16">
        <v>25</v>
      </c>
      <c r="AL16">
        <v>1</v>
      </c>
      <c r="AM16">
        <v>7</v>
      </c>
      <c r="AN16">
        <v>17</v>
      </c>
      <c r="AO16">
        <v>25</v>
      </c>
      <c r="AP16">
        <v>21</v>
      </c>
      <c r="AQ16">
        <v>23</v>
      </c>
      <c r="AR16">
        <v>13</v>
      </c>
      <c r="AS16">
        <v>25</v>
      </c>
      <c r="AT16">
        <v>6</v>
      </c>
      <c r="AU16">
        <v>26</v>
      </c>
      <c r="AV16">
        <v>5</v>
      </c>
      <c r="AW16">
        <v>4</v>
      </c>
      <c r="AY16">
        <v>7</v>
      </c>
      <c r="AZ16">
        <v>20</v>
      </c>
      <c r="BA16">
        <v>22</v>
      </c>
      <c r="BB16">
        <v>20</v>
      </c>
      <c r="BC16">
        <v>10</v>
      </c>
      <c r="BD16">
        <v>20</v>
      </c>
      <c r="BE16">
        <v>11</v>
      </c>
      <c r="BF16">
        <v>11</v>
      </c>
      <c r="BG16">
        <v>1</v>
      </c>
      <c r="BH16">
        <v>24</v>
      </c>
      <c r="BI16">
        <v>16</v>
      </c>
      <c r="BJ16">
        <v>24</v>
      </c>
      <c r="BK16">
        <v>10</v>
      </c>
      <c r="BM16">
        <v>25</v>
      </c>
      <c r="BN16">
        <v>18</v>
      </c>
      <c r="BO16">
        <v>17</v>
      </c>
      <c r="BP16">
        <v>7</v>
      </c>
      <c r="BQ16">
        <v>25</v>
      </c>
      <c r="BR16">
        <v>18</v>
      </c>
      <c r="BS16">
        <v>26</v>
      </c>
      <c r="BT16">
        <v>24</v>
      </c>
      <c r="BU16">
        <v>9</v>
      </c>
      <c r="BV16">
        <v>19</v>
      </c>
      <c r="BW16">
        <v>4</v>
      </c>
      <c r="BX16">
        <v>7</v>
      </c>
      <c r="BY16">
        <v>21</v>
      </c>
      <c r="BZ16">
        <v>24</v>
      </c>
      <c r="CA16">
        <v>18</v>
      </c>
      <c r="CB16">
        <v>12</v>
      </c>
      <c r="CC16">
        <v>25</v>
      </c>
      <c r="CD16">
        <v>24</v>
      </c>
      <c r="CE16">
        <v>8</v>
      </c>
      <c r="CF16">
        <v>17</v>
      </c>
      <c r="CG16">
        <v>20</v>
      </c>
      <c r="CH16">
        <v>25</v>
      </c>
      <c r="CI16">
        <v>16</v>
      </c>
      <c r="CJ16">
        <v>21</v>
      </c>
      <c r="CK16">
        <v>24</v>
      </c>
      <c r="CL16">
        <v>26</v>
      </c>
      <c r="CN16">
        <v>14</v>
      </c>
      <c r="CO16">
        <v>18</v>
      </c>
      <c r="CP16">
        <v>26</v>
      </c>
      <c r="CQ16">
        <v>8</v>
      </c>
      <c r="CR16">
        <v>18</v>
      </c>
      <c r="CS16">
        <v>16</v>
      </c>
      <c r="CT16">
        <v>6</v>
      </c>
      <c r="CU16">
        <v>9</v>
      </c>
      <c r="CV16">
        <v>1</v>
      </c>
      <c r="CW16">
        <v>19</v>
      </c>
      <c r="CX16">
        <v>22</v>
      </c>
      <c r="CY16">
        <v>19</v>
      </c>
      <c r="CZ16">
        <v>15</v>
      </c>
      <c r="DB16">
        <v>25</v>
      </c>
      <c r="DC16">
        <v>11</v>
      </c>
      <c r="DD16">
        <v>10</v>
      </c>
      <c r="DE16">
        <v>5</v>
      </c>
      <c r="DF16">
        <v>25</v>
      </c>
      <c r="DG16">
        <v>17</v>
      </c>
      <c r="DH16">
        <v>25</v>
      </c>
      <c r="DI16">
        <v>10</v>
      </c>
      <c r="DJ16">
        <v>11</v>
      </c>
      <c r="DK16">
        <v>23</v>
      </c>
      <c r="DL16">
        <v>17</v>
      </c>
      <c r="DM16">
        <v>14</v>
      </c>
      <c r="DN16">
        <v>24</v>
      </c>
      <c r="DO16">
        <v>26</v>
      </c>
      <c r="DP16">
        <v>8</v>
      </c>
      <c r="DQ16">
        <v>15</v>
      </c>
      <c r="DR16">
        <v>21</v>
      </c>
      <c r="DS16">
        <v>12</v>
      </c>
      <c r="DT16">
        <v>18</v>
      </c>
      <c r="DU16">
        <v>25</v>
      </c>
      <c r="DV16">
        <v>15</v>
      </c>
      <c r="DW16">
        <v>18</v>
      </c>
      <c r="DX16">
        <v>7</v>
      </c>
      <c r="DY16">
        <v>12</v>
      </c>
      <c r="DZ16">
        <v>24</v>
      </c>
      <c r="EA16">
        <v>2</v>
      </c>
      <c r="EC16">
        <v>5</v>
      </c>
      <c r="ED16">
        <v>3</v>
      </c>
      <c r="EE16">
        <v>25</v>
      </c>
      <c r="EF16">
        <v>21</v>
      </c>
      <c r="EG16">
        <v>18</v>
      </c>
      <c r="EH16">
        <v>15</v>
      </c>
      <c r="EI16">
        <v>13</v>
      </c>
      <c r="EJ16">
        <v>12</v>
      </c>
      <c r="EK16">
        <v>20</v>
      </c>
      <c r="EL16">
        <v>20</v>
      </c>
      <c r="EM16">
        <v>6</v>
      </c>
      <c r="EN16">
        <v>17</v>
      </c>
      <c r="EO16">
        <v>12</v>
      </c>
      <c r="EQ16">
        <v>22</v>
      </c>
      <c r="ER16">
        <v>25</v>
      </c>
      <c r="ES16">
        <v>10</v>
      </c>
      <c r="ET16">
        <v>9</v>
      </c>
      <c r="EU16">
        <v>16</v>
      </c>
      <c r="EV16">
        <v>21</v>
      </c>
      <c r="EW16">
        <v>22</v>
      </c>
      <c r="EX16">
        <v>19</v>
      </c>
      <c r="EY16">
        <v>25</v>
      </c>
      <c r="EZ16">
        <v>15</v>
      </c>
      <c r="FA16">
        <v>22</v>
      </c>
      <c r="FB16">
        <v>26</v>
      </c>
      <c r="FC16">
        <v>23</v>
      </c>
      <c r="FD16">
        <v>25</v>
      </c>
      <c r="FE16">
        <v>10</v>
      </c>
      <c r="FF16">
        <v>7</v>
      </c>
      <c r="FG16">
        <v>18</v>
      </c>
      <c r="FH16">
        <v>25</v>
      </c>
      <c r="FI16">
        <v>14</v>
      </c>
      <c r="FJ16">
        <v>24</v>
      </c>
      <c r="FK16">
        <v>17</v>
      </c>
      <c r="FL16">
        <v>21</v>
      </c>
      <c r="FM16">
        <v>1</v>
      </c>
      <c r="FN16">
        <v>26</v>
      </c>
      <c r="FO16">
        <v>14</v>
      </c>
      <c r="FP16">
        <v>2</v>
      </c>
      <c r="FR16">
        <v>24</v>
      </c>
      <c r="FS16">
        <v>7</v>
      </c>
      <c r="FT16">
        <v>25</v>
      </c>
      <c r="FU16">
        <v>25</v>
      </c>
      <c r="FV16">
        <v>7</v>
      </c>
      <c r="FW16">
        <v>22</v>
      </c>
      <c r="FX16">
        <v>22</v>
      </c>
      <c r="FY16">
        <v>7</v>
      </c>
      <c r="FZ16">
        <v>24</v>
      </c>
      <c r="GA16">
        <v>12</v>
      </c>
      <c r="GB16">
        <v>15</v>
      </c>
      <c r="GC16">
        <v>25</v>
      </c>
      <c r="GD16">
        <v>21</v>
      </c>
      <c r="GF16">
        <v>20</v>
      </c>
      <c r="GG16">
        <v>23</v>
      </c>
      <c r="GH16">
        <v>26</v>
      </c>
      <c r="GI16">
        <v>5</v>
      </c>
      <c r="GJ16">
        <v>1</v>
      </c>
      <c r="GK16">
        <v>18</v>
      </c>
      <c r="GL16">
        <v>10</v>
      </c>
      <c r="GM16">
        <v>14</v>
      </c>
      <c r="GN16">
        <v>22</v>
      </c>
      <c r="GO16">
        <v>21</v>
      </c>
      <c r="GP16">
        <v>12</v>
      </c>
      <c r="GQ16">
        <v>4</v>
      </c>
      <c r="GR16">
        <v>16</v>
      </c>
      <c r="GS16">
        <v>14</v>
      </c>
      <c r="GT16">
        <v>20</v>
      </c>
      <c r="GU16">
        <v>4</v>
      </c>
      <c r="GV16">
        <v>21</v>
      </c>
      <c r="GW16">
        <v>23</v>
      </c>
      <c r="GX16">
        <v>11</v>
      </c>
      <c r="GY16">
        <f>IF('Tablas auxiliares'!$C$7=1,AVERAGE('2019 FINAL'!B16,'2019 FINAL'!AQ16,'2019 FINAL'!CF16,'2019 FINAL'!DU16,'2019 FINAL'!FJ16)+B16/10000,(-1)*(SUM(VLOOKUP(B16,'Tablas auxiliares'!$BG$1:$BH$28,2,FALSE),VLOOKUP(AQ16,'Tablas auxiliares'!$BG$1:$BH$28,2,FALSE),VLOOKUP(CF16,'Tablas auxiliares'!$BG$1:$BH$28,2,FALSE),VLOOKUP(DU16,'Tablas auxiliares'!$BG$1:$BH$28,2,FALSE),VLOOKUP(FJ16,'Tablas auxiliares'!$BG$1:$BH$28,2,FALSE))-B16/100000000))</f>
        <v>-1.2185422196689781</v>
      </c>
      <c r="GZ16">
        <f>IF('Tablas auxiliares'!$C$7=1,AVERAGE('2019 FINAL'!C16,'2019 FINAL'!AR16,'2019 FINAL'!CG16,'2019 FINAL'!DV16,'2019 FINAL'!FK16)+C16/10000,(-1)*(SUM(VLOOKUP(C16,'Tablas auxiliares'!$BG$1:$BH$28,2,FALSE),VLOOKUP(AR16,'Tablas auxiliares'!$BG$1:$BH$28,2,FALSE),VLOOKUP(CG16,'Tablas auxiliares'!$BG$1:$BH$28,2,FALSE),VLOOKUP(DV16,'Tablas auxiliares'!$BG$1:$BH$28,2,FALSE),VLOOKUP(FK16,'Tablas auxiliares'!$BG$1:$BH$28,2,FALSE))-C16/100000000))</f>
        <v>-3.2900519402451041</v>
      </c>
      <c r="HA16">
        <f>IF('Tablas auxiliares'!$C$7=1,AVERAGE('2019 FINAL'!D16,'2019 FINAL'!AS16,'2019 FINAL'!CH16,'2019 FINAL'!DW16,'2019 FINAL'!FL16)+D16/10000,(-1)*(SUM(VLOOKUP(D16,'Tablas auxiliares'!$BG$1:$BH$28,2,FALSE),VLOOKUP(AS16,'Tablas auxiliares'!$BG$1:$BH$28,2,FALSE),VLOOKUP(CH16,'Tablas auxiliares'!$BG$1:$BH$28,2,FALSE),VLOOKUP(DW16,'Tablas auxiliares'!$BG$1:$BH$28,2,FALSE),VLOOKUP(FL16,'Tablas auxiliares'!$BG$1:$BH$28,2,FALSE))-D16/100000000))</f>
        <v>-2.7890519830486356</v>
      </c>
      <c r="HB16">
        <f>IF('Tablas auxiliares'!$C$7=1,AVERAGE('2019 FINAL'!E16,'2019 FINAL'!AT16,'2019 FINAL'!CI16,'2019 FINAL'!DX16,'2019 FINAL'!FM16)+E16/10000,(-1)*(SUM(VLOOKUP(E16,'Tablas auxiliares'!$BG$1:$BH$28,2,FALSE),VLOOKUP(AT16,'Tablas auxiliares'!$BG$1:$BH$28,2,FALSE),VLOOKUP(CI16,'Tablas auxiliares'!$BG$1:$BH$28,2,FALSE),VLOOKUP(DX16,'Tablas auxiliares'!$BG$1:$BH$28,2,FALSE),VLOOKUP(FM16,'Tablas auxiliares'!$BG$1:$BH$28,2,FALSE))-E16/100000000))</f>
        <v>-31.096361981068068</v>
      </c>
      <c r="HC16">
        <f>IF('Tablas auxiliares'!$C$7=1,AVERAGE('2019 FINAL'!F16,'2019 FINAL'!AU16,'2019 FINAL'!CJ16,'2019 FINAL'!DY16,'2019 FINAL'!FN16)+F16/10000,(-1)*(SUM(VLOOKUP(F16,'Tablas auxiliares'!$BG$1:$BH$28,2,FALSE),VLOOKUP(AU16,'Tablas auxiliares'!$BG$1:$BH$28,2,FALSE),VLOOKUP(CJ16,'Tablas auxiliares'!$BG$1:$BH$28,2,FALSE),VLOOKUP(DY16,'Tablas auxiliares'!$BG$1:$BH$28,2,FALSE),VLOOKUP(FN16,'Tablas auxiliares'!$BG$1:$BH$28,2,FALSE))-F16/100000000))</f>
        <v>-2.3528846062265778</v>
      </c>
      <c r="HD16">
        <f>IF('Tablas auxiliares'!$C$7=1,AVERAGE('2019 FINAL'!G16,'2019 FINAL'!AV16,'2019 FINAL'!CK16,'2019 FINAL'!DZ16,'2019 FINAL'!FO16)+G16/10000,(-1)*(SUM(VLOOKUP(G16,'Tablas auxiliares'!$BG$1:$BH$28,2,FALSE),VLOOKUP(AV16,'Tablas auxiliares'!$BG$1:$BH$28,2,FALSE),VLOOKUP(CK16,'Tablas auxiliares'!$BG$1:$BH$28,2,FALSE),VLOOKUP(DZ16,'Tablas auxiliares'!$BG$1:$BH$28,2,FALSE),VLOOKUP(FO16,'Tablas auxiliares'!$BG$1:$BH$28,2,FALSE))-G16/100000000))</f>
        <v>-15.136982086318085</v>
      </c>
      <c r="HE16">
        <f>IF('Tablas auxiliares'!$C$7=1,AVERAGE('2019 FINAL'!H16,'2019 FINAL'!AW16,'2019 FINAL'!CL16,'2019 FINAL'!EA16,'2019 FINAL'!FP16)+H16/10000,(-1)*(SUM(VLOOKUP(H16,'Tablas auxiliares'!$BG$1:$BH$28,2,FALSE),VLOOKUP(AW16,'Tablas auxiliares'!$BG$1:$BH$28,2,FALSE),VLOOKUP(CL16,'Tablas auxiliares'!$BG$1:$BH$28,2,FALSE),VLOOKUP(EA16,'Tablas auxiliares'!$BG$1:$BH$28,2,FALSE),VLOOKUP(FP16,'Tablas auxiliares'!$BG$1:$BH$28,2,FALSE))-H16/100000000))</f>
        <v>-34.943481702020854</v>
      </c>
      <c r="HF16" t="e">
        <f>IF('Tablas auxiliares'!$C$7=1,AVERAGE('2019 FINAL'!I16,'2019 FINAL'!AX16,'2019 FINAL'!CM16,'2019 FINAL'!EB16,'2019 FINAL'!FQ16)+I16/10000,(-1)*(SUM(VLOOKUP(I16,'Tablas auxiliares'!$BG$1:$BH$28,2,FALSE),VLOOKUP(AX16,'Tablas auxiliares'!$BG$1:$BH$28,2,FALSE),VLOOKUP(CM16,'Tablas auxiliares'!$BG$1:$BH$28,2,FALSE),VLOOKUP(EB16,'Tablas auxiliares'!$BG$1:$BH$28,2,FALSE),VLOOKUP(FQ16,'Tablas auxiliares'!$BG$1:$BH$28,2,FALSE))-I16/100000000))</f>
        <v>#N/A</v>
      </c>
      <c r="HG16">
        <f>IF('Tablas auxiliares'!$C$7=1,AVERAGE('2019 FINAL'!J16,'2019 FINAL'!AY16,'2019 FINAL'!CN16,'2019 FINAL'!EC16,'2019 FINAL'!FR16)+J16/10000,(-1)*(SUM(VLOOKUP(J16,'Tablas auxiliares'!$BG$1:$BH$28,2,FALSE),VLOOKUP(AY16,'Tablas auxiliares'!$BG$1:$BH$28,2,FALSE),VLOOKUP(CN16,'Tablas auxiliares'!$BG$1:$BH$28,2,FALSE),VLOOKUP(EC16,'Tablas auxiliares'!$BG$1:$BH$28,2,FALSE),VLOOKUP(FR16,'Tablas auxiliares'!$BG$1:$BH$28,2,FALSE))-J16/100000000))</f>
        <v>-17.402963805143841</v>
      </c>
      <c r="HH16">
        <f>IF('Tablas auxiliares'!$C$7=1,AVERAGE('2019 FINAL'!K16,'2019 FINAL'!AZ16,'2019 FINAL'!CO16,'2019 FINAL'!ED16,'2019 FINAL'!FS16)+K16/10000,(-1)*(SUM(VLOOKUP(K16,'Tablas auxiliares'!$BG$1:$BH$28,2,FALSE),VLOOKUP(AZ16,'Tablas auxiliares'!$BG$1:$BH$28,2,FALSE),VLOOKUP(CO16,'Tablas auxiliares'!$BG$1:$BH$28,2,FALSE),VLOOKUP(ED16,'Tablas auxiliares'!$BG$1:$BH$28,2,FALSE),VLOOKUP(FS16,'Tablas auxiliares'!$BG$1:$BH$28,2,FALSE))-K16/100000000))</f>
        <v>-14.070887670787355</v>
      </c>
      <c r="HI16">
        <f>IF('Tablas auxiliares'!$C$7=1,AVERAGE('2019 FINAL'!L16,'2019 FINAL'!BA16,'2019 FINAL'!CP16,'2019 FINAL'!EE16,'2019 FINAL'!FT16)+L16/10000,(-1)*(SUM(VLOOKUP(L16,'Tablas auxiliares'!$BG$1:$BH$28,2,FALSE),VLOOKUP(BA16,'Tablas auxiliares'!$BG$1:$BH$28,2,FALSE),VLOOKUP(CP16,'Tablas auxiliares'!$BG$1:$BH$28,2,FALSE),VLOOKUP(EE16,'Tablas auxiliares'!$BG$1:$BH$28,2,FALSE),VLOOKUP(FT16,'Tablas auxiliares'!$BG$1:$BH$28,2,FALSE))-L16/100000000))</f>
        <v>-0.68072640895496928</v>
      </c>
      <c r="HJ16">
        <f>IF('Tablas auxiliares'!$C$7=1,AVERAGE('2019 FINAL'!M16,'2019 FINAL'!BB16,'2019 FINAL'!CQ16,'2019 FINAL'!EF16,'2019 FINAL'!FU16)+M16/10000,(-1)*(SUM(VLOOKUP(M16,'Tablas auxiliares'!$BG$1:$BH$28,2,FALSE),VLOOKUP(BB16,'Tablas auxiliares'!$BG$1:$BH$28,2,FALSE),VLOOKUP(CQ16,'Tablas auxiliares'!$BG$1:$BH$28,2,FALSE),VLOOKUP(EF16,'Tablas auxiliares'!$BG$1:$BH$28,2,FALSE),VLOOKUP(FU16,'Tablas auxiliares'!$BG$1:$BH$28,2,FALSE))-M16/100000000))</f>
        <v>-4.2848922968574392</v>
      </c>
      <c r="HK16">
        <f>IF('Tablas auxiliares'!$C$7=1,AVERAGE('2019 FINAL'!N16,'2019 FINAL'!BC16,'2019 FINAL'!CR16,'2019 FINAL'!EG16,'2019 FINAL'!FV16)+N16/10000,(-1)*(SUM(VLOOKUP(N16,'Tablas auxiliares'!$BG$1:$BH$28,2,FALSE),VLOOKUP(BC16,'Tablas auxiliares'!$BG$1:$BH$28,2,FALSE),VLOOKUP(CR16,'Tablas auxiliares'!$BG$1:$BH$28,2,FALSE),VLOOKUP(EG16,'Tablas auxiliares'!$BG$1:$BH$28,2,FALSE),VLOOKUP(FV16,'Tablas auxiliares'!$BG$1:$BH$28,2,FALSE))-N16/100000000))</f>
        <v>-16.881107331443026</v>
      </c>
      <c r="HL16">
        <f>IF('Tablas auxiliares'!$C$7=1,AVERAGE('2019 FINAL'!O16,'2019 FINAL'!BD16,'2019 FINAL'!CS16,'2019 FINAL'!EH16,'2019 FINAL'!FW16)+O16/10000,(-1)*(SUM(VLOOKUP(O16,'Tablas auxiliares'!$BG$1:$BH$28,2,FALSE),VLOOKUP(BD16,'Tablas auxiliares'!$BG$1:$BH$28,2,FALSE),VLOOKUP(CS16,'Tablas auxiliares'!$BG$1:$BH$28,2,FALSE),VLOOKUP(EH16,'Tablas auxiliares'!$BG$1:$BH$28,2,FALSE),VLOOKUP(FW16,'Tablas auxiliares'!$BG$1:$BH$28,2,FALSE))-O16/100000000))</f>
        <v>-2.2319438900840254</v>
      </c>
      <c r="HM16">
        <f>IF('Tablas auxiliares'!$C$7=1,AVERAGE('2019 FINAL'!P16,'2019 FINAL'!BE16,'2019 FINAL'!CT16,'2019 FINAL'!EI16,'2019 FINAL'!FX16)+P16/10000,(-1)*(SUM(VLOOKUP(P16,'Tablas auxiliares'!$BG$1:$BH$28,2,FALSE),VLOOKUP(BE16,'Tablas auxiliares'!$BG$1:$BH$28,2,FALSE),VLOOKUP(CT16,'Tablas auxiliares'!$BG$1:$BH$28,2,FALSE),VLOOKUP(EI16,'Tablas auxiliares'!$BG$1:$BH$28,2,FALSE),VLOOKUP(FX16,'Tablas auxiliares'!$BG$1:$BH$28,2,FALSE))-P16/100000000))</f>
        <v>-8.9001409301686927</v>
      </c>
      <c r="HN16">
        <f>IF('Tablas auxiliares'!$C$7=1,AVERAGE('2019 FINAL'!Q16,'2019 FINAL'!BF16,'2019 FINAL'!CU16,'2019 FINAL'!EJ16,'2019 FINAL'!FY16)+Q16/10000,(-1)*(SUM(VLOOKUP(Q16,'Tablas auxiliares'!$BG$1:$BH$28,2,FALSE),VLOOKUP(BF16,'Tablas auxiliares'!$BG$1:$BH$28,2,FALSE),VLOOKUP(CU16,'Tablas auxiliares'!$BG$1:$BH$28,2,FALSE),VLOOKUP(EJ16,'Tablas auxiliares'!$BG$1:$BH$28,2,FALSE),VLOOKUP(FY16,'Tablas auxiliares'!$BG$1:$BH$28,2,FALSE))-Q16/100000000))</f>
        <v>-11.22568547551276</v>
      </c>
      <c r="HO16">
        <f>IF('Tablas auxiliares'!$C$7=1,AVERAGE('2019 FINAL'!R16,'2019 FINAL'!BG16,'2019 FINAL'!CV16,'2019 FINAL'!EK16,'2019 FINAL'!FZ16)+R16/10000,(-1)*(SUM(VLOOKUP(R16,'Tablas auxiliares'!$BG$1:$BH$28,2,FALSE),VLOOKUP(BG16,'Tablas auxiliares'!$BG$1:$BH$28,2,FALSE),VLOOKUP(CV16,'Tablas auxiliares'!$BG$1:$BH$28,2,FALSE),VLOOKUP(EK16,'Tablas auxiliares'!$BG$1:$BH$28,2,FALSE),VLOOKUP(FZ16,'Tablas auxiliares'!$BG$1:$BH$28,2,FALSE))-R16/100000000))</f>
        <v>-26.646826460617735</v>
      </c>
      <c r="HP16">
        <f>IF('Tablas auxiliares'!$C$7=1,AVERAGE('2019 FINAL'!S16,'2019 FINAL'!BH16,'2019 FINAL'!CW16,'2019 FINAL'!EL16,'2019 FINAL'!GA16)+S16/10000,(-1)*(SUM(VLOOKUP(S16,'Tablas auxiliares'!$BG$1:$BH$28,2,FALSE),VLOOKUP(BH16,'Tablas auxiliares'!$BG$1:$BH$28,2,FALSE),VLOOKUP(CW16,'Tablas auxiliares'!$BG$1:$BH$28,2,FALSE),VLOOKUP(EL16,'Tablas auxiliares'!$BG$1:$BH$28,2,FALSE),VLOOKUP(GA16,'Tablas auxiliares'!$BG$1:$BH$28,2,FALSE))-S16/100000000))</f>
        <v>-2.4787763556110862</v>
      </c>
      <c r="HQ16">
        <f>IF('Tablas auxiliares'!$C$7=1,AVERAGE('2019 FINAL'!T16,'2019 FINAL'!BI16,'2019 FINAL'!CX16,'2019 FINAL'!EM16,'2019 FINAL'!GB16)+T16/10000,(-1)*(SUM(VLOOKUP(T16,'Tablas auxiliares'!$BG$1:$BH$28,2,FALSE),VLOOKUP(BI16,'Tablas auxiliares'!$BG$1:$BH$28,2,FALSE),VLOOKUP(CX16,'Tablas auxiliares'!$BG$1:$BH$28,2,FALSE),VLOOKUP(EM16,'Tablas auxiliares'!$BG$1:$BH$28,2,FALSE),VLOOKUP(GB16,'Tablas auxiliares'!$BG$1:$BH$28,2,FALSE))-T16/100000000))</f>
        <v>-6.8710891677865567</v>
      </c>
      <c r="HR16">
        <f>IF('Tablas auxiliares'!$C$7=1,AVERAGE('2019 FINAL'!U16,'2019 FINAL'!BJ16,'2019 FINAL'!CY16,'2019 FINAL'!EN16,'2019 FINAL'!GC16)+U16/10000,(-1)*(SUM(VLOOKUP(U16,'Tablas auxiliares'!$BG$1:$BH$28,2,FALSE),VLOOKUP(BJ16,'Tablas auxiliares'!$BG$1:$BH$28,2,FALSE),VLOOKUP(CY16,'Tablas auxiliares'!$BG$1:$BH$28,2,FALSE),VLOOKUP(EN16,'Tablas auxiliares'!$BG$1:$BH$28,2,FALSE),VLOOKUP(GC16,'Tablas auxiliares'!$BG$1:$BH$28,2,FALSE))-U16/100000000))</f>
        <v>-13.243927477335804</v>
      </c>
      <c r="HS16">
        <f>IF('Tablas auxiliares'!$C$7=1,AVERAGE('2019 FINAL'!V16,'2019 FINAL'!BK16,'2019 FINAL'!CZ16,'2019 FINAL'!EO16,'2019 FINAL'!GD16)+V16/10000,(-1)*(SUM(VLOOKUP(V16,'Tablas auxiliares'!$BG$1:$BH$28,2,FALSE),VLOOKUP(BK16,'Tablas auxiliares'!$BG$1:$BH$28,2,FALSE),VLOOKUP(CZ16,'Tablas auxiliares'!$BG$1:$BH$28,2,FALSE),VLOOKUP(EO16,'Tablas auxiliares'!$BG$1:$BH$28,2,FALSE),VLOOKUP(GD16,'Tablas auxiliares'!$BG$1:$BH$28,2,FALSE))-V16/100000000))</f>
        <v>-5.336481568355155</v>
      </c>
      <c r="HU16">
        <f>IF('Tablas auxiliares'!$C$7=1,AVERAGE('2019 FINAL'!X16,'2019 FINAL'!BM16,'2019 FINAL'!DB16,'2019 FINAL'!EQ16,'2019 FINAL'!GF16)+X16/10000,(-1)*(SUM(VLOOKUP(X16,'Tablas auxiliares'!$BG$1:$BH$28,2,FALSE),VLOOKUP(BM16,'Tablas auxiliares'!$BG$1:$BH$28,2,FALSE),VLOOKUP(DB16,'Tablas auxiliares'!$BG$1:$BH$28,2,FALSE),VLOOKUP(EQ16,'Tablas auxiliares'!$BG$1:$BH$28,2,FALSE),VLOOKUP(GF16,'Tablas auxiliares'!$BG$1:$BH$28,2,FALSE))-X16/100000000))</f>
        <v>-1.066157198750266</v>
      </c>
      <c r="HV16">
        <f>IF('Tablas auxiliares'!$C$7=1,AVERAGE('2019 FINAL'!Y16,'2019 FINAL'!BN16,'2019 FINAL'!DC16,'2019 FINAL'!ER16,'2019 FINAL'!GG16)+Y16/10000,(-1)*(SUM(VLOOKUP(Y16,'Tablas auxiliares'!$BG$1:$BH$28,2,FALSE),VLOOKUP(BN16,'Tablas auxiliares'!$BG$1:$BH$28,2,FALSE),VLOOKUP(DC16,'Tablas auxiliares'!$BG$1:$BH$28,2,FALSE),VLOOKUP(ER16,'Tablas auxiliares'!$BG$1:$BH$28,2,FALSE),VLOOKUP(GG16,'Tablas auxiliares'!$BG$1:$BH$28,2,FALSE))-Y16/100000000))</f>
        <v>-2.8470892665282204</v>
      </c>
      <c r="HW16">
        <f>IF('Tablas auxiliares'!$C$7=1,AVERAGE('2019 FINAL'!Z16,'2019 FINAL'!BO16,'2019 FINAL'!DD16,'2019 FINAL'!ES16,'2019 FINAL'!GH16)+Z16/10000,(-1)*(SUM(VLOOKUP(Z16,'Tablas auxiliares'!$BG$1:$BH$28,2,FALSE),VLOOKUP(BO16,'Tablas auxiliares'!$BG$1:$BH$28,2,FALSE),VLOOKUP(DD16,'Tablas auxiliares'!$BG$1:$BH$28,2,FALSE),VLOOKUP(ES16,'Tablas auxiliares'!$BG$1:$BH$28,2,FALSE),VLOOKUP(GH16,'Tablas auxiliares'!$BG$1:$BH$28,2,FALSE))-Z16/100000000))</f>
        <v>-5.1704326859948218</v>
      </c>
      <c r="HX16">
        <f>IF('Tablas auxiliares'!$C$7=1,AVERAGE('2019 FINAL'!AA16,'2019 FINAL'!BP16,'2019 FINAL'!DE16,'2019 FINAL'!ET16,'2019 FINAL'!GI16)+AA16/10000,(-1)*(SUM(VLOOKUP(AA16,'Tablas auxiliares'!$BG$1:$BH$28,2,FALSE),VLOOKUP(BP16,'Tablas auxiliares'!$BG$1:$BH$28,2,FALSE),VLOOKUP(DE16,'Tablas auxiliares'!$BG$1:$BH$28,2,FALSE),VLOOKUP(ET16,'Tablas auxiliares'!$BG$1:$BH$28,2,FALSE),VLOOKUP(GI16,'Tablas auxiliares'!$BG$1:$BH$28,2,FALSE))-AA16/100000000))</f>
        <v>-21.524193345255693</v>
      </c>
      <c r="HY16">
        <f>IF('Tablas auxiliares'!$C$7=1,AVERAGE('2019 FINAL'!AB16,'2019 FINAL'!BQ16,'2019 FINAL'!DF16,'2019 FINAL'!EU16,'2019 FINAL'!GJ16)+AB16/10000,(-1)*(SUM(VLOOKUP(AB16,'Tablas auxiliares'!$BG$1:$BH$28,2,FALSE),VLOOKUP(BQ16,'Tablas auxiliares'!$BG$1:$BH$28,2,FALSE),VLOOKUP(DF16,'Tablas auxiliares'!$BG$1:$BH$28,2,FALSE),VLOOKUP(EU16,'Tablas auxiliares'!$BG$1:$BH$28,2,FALSE),VLOOKUP(GJ16,'Tablas auxiliares'!$BG$1:$BH$28,2,FALSE))-AB16/100000000))</f>
        <v>-13.070765722461427</v>
      </c>
      <c r="HZ16">
        <f>IF('Tablas auxiliares'!$C$7=1,AVERAGE('2019 FINAL'!AC16,'2019 FINAL'!BR16,'2019 FINAL'!DG16,'2019 FINAL'!EV16,'2019 FINAL'!GK16)+AC16/10000,(-1)*(SUM(VLOOKUP(AC16,'Tablas auxiliares'!$BG$1:$BH$28,2,FALSE),VLOOKUP(BR16,'Tablas auxiliares'!$BG$1:$BH$28,2,FALSE),VLOOKUP(DG16,'Tablas auxiliares'!$BG$1:$BH$28,2,FALSE),VLOOKUP(EV16,'Tablas auxiliares'!$BG$1:$BH$28,2,FALSE),VLOOKUP(GK16,'Tablas auxiliares'!$BG$1:$BH$28,2,FALSE))-AC16/100000000))</f>
        <v>-2.1843969363941746</v>
      </c>
      <c r="IA16">
        <f>IF('Tablas auxiliares'!$C$7=1,AVERAGE('2019 FINAL'!AD16,'2019 FINAL'!BS16,'2019 FINAL'!DH16,'2019 FINAL'!EW16,'2019 FINAL'!GL16)+AD16/10000,(-1)*(SUM(VLOOKUP(AD16,'Tablas auxiliares'!$BG$1:$BH$28,2,FALSE),VLOOKUP(BS16,'Tablas auxiliares'!$BG$1:$BH$28,2,FALSE),VLOOKUP(DH16,'Tablas auxiliares'!$BG$1:$BH$28,2,FALSE),VLOOKUP(EW16,'Tablas auxiliares'!$BG$1:$BH$28,2,FALSE),VLOOKUP(GL16,'Tablas auxiliares'!$BG$1:$BH$28,2,FALSE))-AD16/100000000))</f>
        <v>-2.747295587922987</v>
      </c>
      <c r="IB16">
        <f>IF('Tablas auxiliares'!$C$7=1,AVERAGE('2019 FINAL'!AE16,'2019 FINAL'!BT16,'2019 FINAL'!DI16,'2019 FINAL'!EX16,'2019 FINAL'!GM16)+AE16/10000,(-1)*(SUM(VLOOKUP(AE16,'Tablas auxiliares'!$BG$1:$BH$28,2,FALSE),VLOOKUP(BT16,'Tablas auxiliares'!$BG$1:$BH$28,2,FALSE),VLOOKUP(DI16,'Tablas auxiliares'!$BG$1:$BH$28,2,FALSE),VLOOKUP(EX16,'Tablas auxiliares'!$BG$1:$BH$28,2,FALSE),VLOOKUP(GM16,'Tablas auxiliares'!$BG$1:$BH$28,2,FALSE))-AE16/100000000))</f>
        <v>-8.3706641469625591</v>
      </c>
      <c r="IC16">
        <f>IF('Tablas auxiliares'!$C$7=1,AVERAGE('2019 FINAL'!AF16,'2019 FINAL'!BU16,'2019 FINAL'!DJ16,'2019 FINAL'!EY16,'2019 FINAL'!GN16)+AF16/10000,(-1)*(SUM(VLOOKUP(AF16,'Tablas auxiliares'!$BG$1:$BH$28,2,FALSE),VLOOKUP(BU16,'Tablas auxiliares'!$BG$1:$BH$28,2,FALSE),VLOOKUP(DJ16,'Tablas auxiliares'!$BG$1:$BH$28,2,FALSE),VLOOKUP(EY16,'Tablas auxiliares'!$BG$1:$BH$28,2,FALSE),VLOOKUP(GN16,'Tablas auxiliares'!$BG$1:$BH$28,2,FALSE))-AF16/100000000))</f>
        <v>-5.6062858617930145</v>
      </c>
      <c r="ID16">
        <f>IF('Tablas auxiliares'!$C$7=1,AVERAGE('2019 FINAL'!AG16,'2019 FINAL'!BV16,'2019 FINAL'!DK16,'2019 FINAL'!EZ16,'2019 FINAL'!GO16)+AG16/10000,(-1)*(SUM(VLOOKUP(AG16,'Tablas auxiliares'!$BG$1:$BH$28,2,FALSE),VLOOKUP(BV16,'Tablas auxiliares'!$BG$1:$BH$28,2,FALSE),VLOOKUP(DK16,'Tablas auxiliares'!$BG$1:$BH$28,2,FALSE),VLOOKUP(EZ16,'Tablas auxiliares'!$BG$1:$BH$28,2,FALSE),VLOOKUP(GO16,'Tablas auxiliares'!$BG$1:$BH$28,2,FALSE))-AG16/100000000))</f>
        <v>-2.2579777372091763</v>
      </c>
      <c r="IE16">
        <f>IF('Tablas auxiliares'!$C$7=1,AVERAGE('2019 FINAL'!AH16,'2019 FINAL'!BW16,'2019 FINAL'!DL16,'2019 FINAL'!FA16,'2019 FINAL'!GP16)+AH16/10000,(-1)*(SUM(VLOOKUP(AH16,'Tablas auxiliares'!$BG$1:$BH$28,2,FALSE),VLOOKUP(BW16,'Tablas auxiliares'!$BG$1:$BH$28,2,FALSE),VLOOKUP(DL16,'Tablas auxiliares'!$BG$1:$BH$28,2,FALSE),VLOOKUP(FA16,'Tablas auxiliares'!$BG$1:$BH$28,2,FALSE),VLOOKUP(GP16,'Tablas auxiliares'!$BG$1:$BH$28,2,FALSE))-AH16/100000000))</f>
        <v>-13.707458359026129</v>
      </c>
      <c r="IF16">
        <f>IF('Tablas auxiliares'!$C$7=1,AVERAGE('2019 FINAL'!AI16,'2019 FINAL'!BX16,'2019 FINAL'!DM16,'2019 FINAL'!FB16,'2019 FINAL'!GQ16)+AI16/10000,(-1)*(SUM(VLOOKUP(AI16,'Tablas auxiliares'!$BG$1:$BH$28,2,FALSE),VLOOKUP(BX16,'Tablas auxiliares'!$BG$1:$BH$28,2,FALSE),VLOOKUP(DM16,'Tablas auxiliares'!$BG$1:$BH$28,2,FALSE),VLOOKUP(FB16,'Tablas auxiliares'!$BG$1:$BH$28,2,FALSE),VLOOKUP(GQ16,'Tablas auxiliares'!$BG$1:$BH$28,2,FALSE))-AI16/100000000))</f>
        <v>-11.846792259083763</v>
      </c>
      <c r="IG16">
        <f>IF('Tablas auxiliares'!$C$7=1,AVERAGE('2019 FINAL'!AJ16,'2019 FINAL'!BY16,'2019 FINAL'!DN16,'2019 FINAL'!FC16,'2019 FINAL'!GR16)+AJ16/10000,(-1)*(SUM(VLOOKUP(AJ16,'Tablas auxiliares'!$BG$1:$BH$28,2,FALSE),VLOOKUP(BY16,'Tablas auxiliares'!$BG$1:$BH$28,2,FALSE),VLOOKUP(DN16,'Tablas auxiliares'!$BG$1:$BH$28,2,FALSE),VLOOKUP(FC16,'Tablas auxiliares'!$BG$1:$BH$28,2,FALSE),VLOOKUP(GR16,'Tablas auxiliares'!$BG$1:$BH$28,2,FALSE))-AJ16/100000000))</f>
        <v>-2.3129962584075949</v>
      </c>
      <c r="IH16">
        <f>IF('Tablas auxiliares'!$C$7=1,AVERAGE('2019 FINAL'!AK16,'2019 FINAL'!BZ16,'2019 FINAL'!DO16,'2019 FINAL'!FD16,'2019 FINAL'!GS16)+AK16/10000,(-1)*(SUM(VLOOKUP(AK16,'Tablas auxiliares'!$BG$1:$BH$28,2,FALSE),VLOOKUP(BZ16,'Tablas auxiliares'!$BG$1:$BH$28,2,FALSE),VLOOKUP(DO16,'Tablas auxiliares'!$BG$1:$BH$28,2,FALSE),VLOOKUP(FD16,'Tablas auxiliares'!$BG$1:$BH$28,2,FALSE),VLOOKUP(GS16,'Tablas auxiliares'!$BG$1:$BH$28,2,FALSE))-AK16/100000000))</f>
        <v>-1.5217427019145306</v>
      </c>
      <c r="II16">
        <f>IF('Tablas auxiliares'!$C$7=1,AVERAGE('2019 FINAL'!AL16,'2019 FINAL'!CA16,'2019 FINAL'!DP16,'2019 FINAL'!FE16,'2019 FINAL'!GT16)+AL16/10000,(-1)*(SUM(VLOOKUP(AL16,'Tablas auxiliares'!$BG$1:$BH$28,2,FALSE),VLOOKUP(CA16,'Tablas auxiliares'!$BG$1:$BH$28,2,FALSE),VLOOKUP(DP16,'Tablas auxiliares'!$BG$1:$BH$28,2,FALSE),VLOOKUP(FE16,'Tablas auxiliares'!$BG$1:$BH$28,2,FALSE),VLOOKUP(GT16,'Tablas auxiliares'!$BG$1:$BH$28,2,FALSE))-AL16/100000000))</f>
        <v>-18.143428784860344</v>
      </c>
      <c r="IJ16">
        <f>IF('Tablas auxiliares'!$C$7=1,AVERAGE('2019 FINAL'!AM16,'2019 FINAL'!CB16,'2019 FINAL'!DQ16,'2019 FINAL'!FF16,'2019 FINAL'!GU16)+AM16/10000,(-1)*(SUM(VLOOKUP(AM16,'Tablas auxiliares'!$BG$1:$BH$28,2,FALSE),VLOOKUP(CB16,'Tablas auxiliares'!$BG$1:$BH$28,2,FALSE),VLOOKUP(DQ16,'Tablas auxiliares'!$BG$1:$BH$28,2,FALSE),VLOOKUP(FF16,'Tablas auxiliares'!$BG$1:$BH$28,2,FALSE),VLOOKUP(GU16,'Tablas auxiliares'!$BG$1:$BH$28,2,FALSE))-AM16/100000000))</f>
        <v>-16.785586008731059</v>
      </c>
      <c r="IK16">
        <f>IF('Tablas auxiliares'!$C$7=1,AVERAGE('2019 FINAL'!AN16,'2019 FINAL'!CC16,'2019 FINAL'!DR16,'2019 FINAL'!FG16,'2019 FINAL'!GV16)+AN16/10000,(-1)*(SUM(VLOOKUP(AN16,'Tablas auxiliares'!$BG$1:$BH$28,2,FALSE),VLOOKUP(CC16,'Tablas auxiliares'!$BG$1:$BH$28,2,FALSE),VLOOKUP(DR16,'Tablas auxiliares'!$BG$1:$BH$28,2,FALSE),VLOOKUP(FG16,'Tablas auxiliares'!$BG$1:$BH$28,2,FALSE),VLOOKUP(GV16,'Tablas auxiliares'!$BG$1:$BH$28,2,FALSE))-AN16/100000000))</f>
        <v>-1.7111517212602612</v>
      </c>
      <c r="IL16">
        <f>IF('Tablas auxiliares'!$C$7=1,AVERAGE('2019 FINAL'!AO16,'2019 FINAL'!CD16,'2019 FINAL'!DS16,'2019 FINAL'!FH16,'2019 FINAL'!GW16)+AO16/10000,(-1)*(SUM(VLOOKUP(AO16,'Tablas auxiliares'!$BG$1:$BH$28,2,FALSE),VLOOKUP(CD16,'Tablas auxiliares'!$BG$1:$BH$28,2,FALSE),VLOOKUP(DS16,'Tablas auxiliares'!$BG$1:$BH$28,2,FALSE),VLOOKUP(FH16,'Tablas auxiliares'!$BG$1:$BH$28,2,FALSE),VLOOKUP(GW16,'Tablas auxiliares'!$BG$1:$BH$28,2,FALSE))-AO16/100000000))</f>
        <v>-2.0707317720684713</v>
      </c>
      <c r="IM16">
        <f>IF('Tablas auxiliares'!$C$7=1,AVERAGE('2019 FINAL'!AP16,'2019 FINAL'!CE16,'2019 FINAL'!DT16,'2019 FINAL'!FI16,'2019 FINAL'!GX16)+AP16/10000,(-1)*(SUM(VLOOKUP(AP16,'Tablas auxiliares'!$BG$1:$BH$28,2,FALSE),VLOOKUP(CE16,'Tablas auxiliares'!$BG$1:$BH$28,2,FALSE),VLOOKUP(DT16,'Tablas auxiliares'!$BG$1:$BH$28,2,FALSE),VLOOKUP(FI16,'Tablas auxiliares'!$BG$1:$BH$28,2,FALSE),VLOOKUP(GX16,'Tablas auxiliares'!$BG$1:$BH$28,2,FALSE))-AP16/100000000))</f>
        <v>-6.7267079120230573</v>
      </c>
      <c r="IN16">
        <f>RANK(GY16,GY3:GY28,1)</f>
        <v>23</v>
      </c>
      <c r="IO16">
        <f t="shared" ref="IO16:KB16" si="128">RANK(GZ16,GZ3:GZ28,1)</f>
        <v>19</v>
      </c>
      <c r="IP16">
        <f t="shared" si="128"/>
        <v>21</v>
      </c>
      <c r="IQ16">
        <f t="shared" si="128"/>
        <v>3</v>
      </c>
      <c r="IR16">
        <f t="shared" si="128"/>
        <v>21</v>
      </c>
      <c r="IS16">
        <f t="shared" si="128"/>
        <v>11</v>
      </c>
      <c r="IT16">
        <f t="shared" si="128"/>
        <v>2</v>
      </c>
      <c r="IU16" s="118">
        <v>17</v>
      </c>
      <c r="IV16">
        <f t="shared" si="128"/>
        <v>7</v>
      </c>
      <c r="IW16">
        <f t="shared" si="128"/>
        <v>11</v>
      </c>
      <c r="IX16">
        <f t="shared" si="128"/>
        <v>26</v>
      </c>
      <c r="IY16">
        <f t="shared" si="128"/>
        <v>18</v>
      </c>
      <c r="IZ16">
        <f t="shared" si="128"/>
        <v>11</v>
      </c>
      <c r="JA16">
        <f t="shared" si="128"/>
        <v>23</v>
      </c>
      <c r="JB16">
        <f t="shared" si="128"/>
        <v>16</v>
      </c>
      <c r="JC16">
        <f t="shared" si="128"/>
        <v>12</v>
      </c>
      <c r="JD16">
        <f t="shared" si="128"/>
        <v>6</v>
      </c>
      <c r="JE16">
        <f t="shared" si="128"/>
        <v>20</v>
      </c>
      <c r="JF16">
        <f t="shared" si="128"/>
        <v>17</v>
      </c>
      <c r="JG16">
        <f t="shared" si="128"/>
        <v>12</v>
      </c>
      <c r="JH16">
        <f t="shared" si="128"/>
        <v>17</v>
      </c>
      <c r="JJ16">
        <f t="shared" si="128"/>
        <v>25</v>
      </c>
      <c r="JK16">
        <f t="shared" si="128"/>
        <v>21</v>
      </c>
      <c r="JL16">
        <f t="shared" si="128"/>
        <v>17</v>
      </c>
      <c r="JM16">
        <f t="shared" si="128"/>
        <v>5</v>
      </c>
      <c r="JN16">
        <f t="shared" si="128"/>
        <v>9</v>
      </c>
      <c r="JO16">
        <f t="shared" si="128"/>
        <v>19</v>
      </c>
      <c r="JP16">
        <f t="shared" si="128"/>
        <v>20</v>
      </c>
      <c r="JQ16">
        <f t="shared" si="128"/>
        <v>13</v>
      </c>
      <c r="JR16">
        <f t="shared" si="128"/>
        <v>15</v>
      </c>
      <c r="JS16">
        <f t="shared" si="128"/>
        <v>20</v>
      </c>
      <c r="JT16">
        <f t="shared" si="128"/>
        <v>8</v>
      </c>
      <c r="JU16">
        <f t="shared" si="128"/>
        <v>13</v>
      </c>
      <c r="JV16">
        <f t="shared" si="128"/>
        <v>22</v>
      </c>
      <c r="JW16">
        <f t="shared" si="128"/>
        <v>24</v>
      </c>
      <c r="JX16">
        <f t="shared" si="128"/>
        <v>9</v>
      </c>
      <c r="JY16">
        <f t="shared" si="128"/>
        <v>5</v>
      </c>
      <c r="JZ16">
        <f t="shared" si="128"/>
        <v>24</v>
      </c>
      <c r="KA16">
        <f t="shared" si="128"/>
        <v>24</v>
      </c>
      <c r="KB16">
        <f t="shared" si="128"/>
        <v>16</v>
      </c>
      <c r="KC16">
        <f>VLOOKUP(IN16,'Tablas auxiliares'!$O$2:$Y$28,'Tablas auxiliares'!$C$4+1,FALSE)</f>
        <v>0</v>
      </c>
      <c r="KD16">
        <f>VLOOKUP(IO16,'Tablas auxiliares'!$O$2:$Y$28,'Tablas auxiliares'!$C$4+1,FALSE)</f>
        <v>0</v>
      </c>
      <c r="KE16">
        <f>VLOOKUP(IP16,'Tablas auxiliares'!$O$2:$Y$28,'Tablas auxiliares'!$C$4+1,FALSE)</f>
        <v>0</v>
      </c>
      <c r="KF16">
        <f>VLOOKUP(IQ16,'Tablas auxiliares'!$O$2:$Y$28,'Tablas auxiliares'!$C$4+1,FALSE)</f>
        <v>8</v>
      </c>
      <c r="KG16">
        <f>VLOOKUP(IR16,'Tablas auxiliares'!$O$2:$Y$28,'Tablas auxiliares'!$C$4+1,FALSE)</f>
        <v>0</v>
      </c>
      <c r="KH16">
        <f>VLOOKUP(IS16,'Tablas auxiliares'!$O$2:$Y$28,'Tablas auxiliares'!$C$4+1,FALSE)</f>
        <v>0</v>
      </c>
      <c r="KI16">
        <f>VLOOKUP(IT16,'Tablas auxiliares'!$O$2:$Y$28,'Tablas auxiliares'!$C$4+1,FALSE)</f>
        <v>10</v>
      </c>
      <c r="KJ16">
        <f>VLOOKUP(IU16,'Tablas auxiliares'!$O$2:$Y$28,'Tablas auxiliares'!$C$4+1,FALSE)</f>
        <v>0</v>
      </c>
      <c r="KK16">
        <f>VLOOKUP(IV16,'Tablas auxiliares'!$O$2:$Y$28,'Tablas auxiliares'!$C$4+1,FALSE)</f>
        <v>4</v>
      </c>
      <c r="KL16">
        <f>VLOOKUP(IW16,'Tablas auxiliares'!$O$2:$Y$28,'Tablas auxiliares'!$C$4+1,FALSE)</f>
        <v>0</v>
      </c>
      <c r="KM16">
        <f>VLOOKUP(IX16,'Tablas auxiliares'!$O$2:$Y$28,'Tablas auxiliares'!$C$4+1,FALSE)</f>
        <v>0</v>
      </c>
      <c r="KN16">
        <f>VLOOKUP(IY16,'Tablas auxiliares'!$O$2:$Y$28,'Tablas auxiliares'!$C$4+1,FALSE)</f>
        <v>0</v>
      </c>
      <c r="KO16">
        <f>VLOOKUP(IZ16,'Tablas auxiliares'!$O$2:$Y$28,'Tablas auxiliares'!$C$4+1,FALSE)</f>
        <v>0</v>
      </c>
      <c r="KP16">
        <f>VLOOKUP(JA16,'Tablas auxiliares'!$O$2:$Y$28,'Tablas auxiliares'!$C$4+1,FALSE)</f>
        <v>0</v>
      </c>
      <c r="KQ16">
        <f>VLOOKUP(JB16,'Tablas auxiliares'!$O$2:$Y$28,'Tablas auxiliares'!$C$4+1,FALSE)</f>
        <v>0</v>
      </c>
      <c r="KR16">
        <f>VLOOKUP(JC16,'Tablas auxiliares'!$O$2:$Y$28,'Tablas auxiliares'!$C$4+1,FALSE)</f>
        <v>0</v>
      </c>
      <c r="KS16">
        <f>VLOOKUP(JD16,'Tablas auxiliares'!$O$2:$Y$28,'Tablas auxiliares'!$C$4+1,FALSE)</f>
        <v>5</v>
      </c>
      <c r="KT16">
        <f>VLOOKUP(JE16,'Tablas auxiliares'!$O$2:$Y$28,'Tablas auxiliares'!$C$4+1,FALSE)</f>
        <v>0</v>
      </c>
      <c r="KU16">
        <f>VLOOKUP(JF16,'Tablas auxiliares'!$O$2:$Y$28,'Tablas auxiliares'!$C$4+1,FALSE)</f>
        <v>0</v>
      </c>
      <c r="KV16">
        <f>VLOOKUP(JG16,'Tablas auxiliares'!$O$2:$Y$28,'Tablas auxiliares'!$C$4+1,FALSE)</f>
        <v>0</v>
      </c>
      <c r="KW16">
        <f>VLOOKUP(JH16,'Tablas auxiliares'!$O$2:$Y$28,'Tablas auxiliares'!$C$4+1,FALSE)</f>
        <v>0</v>
      </c>
      <c r="KY16">
        <f>VLOOKUP(JJ16,'Tablas auxiliares'!$O$2:$Y$28,'Tablas auxiliares'!$C$4+1,FALSE)</f>
        <v>0</v>
      </c>
      <c r="KZ16">
        <f>VLOOKUP(JK16,'Tablas auxiliares'!$O$2:$Y$28,'Tablas auxiliares'!$C$4+1,FALSE)</f>
        <v>0</v>
      </c>
      <c r="LA16">
        <f>VLOOKUP(JL16,'Tablas auxiliares'!$O$2:$Y$28,'Tablas auxiliares'!$C$4+1,FALSE)</f>
        <v>0</v>
      </c>
      <c r="LB16">
        <f>VLOOKUP(JM16,'Tablas auxiliares'!$O$2:$Y$28,'Tablas auxiliares'!$C$4+1,FALSE)</f>
        <v>6</v>
      </c>
      <c r="LC16">
        <f>VLOOKUP(JN16,'Tablas auxiliares'!$O$2:$Y$28,'Tablas auxiliares'!$C$4+1,FALSE)</f>
        <v>2</v>
      </c>
      <c r="LD16">
        <f>VLOOKUP(JO16,'Tablas auxiliares'!$O$2:$Y$28,'Tablas auxiliares'!$C$4+1,FALSE)</f>
        <v>0</v>
      </c>
      <c r="LE16">
        <f>VLOOKUP(JP16,'Tablas auxiliares'!$O$2:$Y$28,'Tablas auxiliares'!$C$4+1,FALSE)</f>
        <v>0</v>
      </c>
      <c r="LF16">
        <f>VLOOKUP(JQ16,'Tablas auxiliares'!$O$2:$Y$28,'Tablas auxiliares'!$C$4+1,FALSE)</f>
        <v>0</v>
      </c>
      <c r="LG16">
        <f>VLOOKUP(JR16,'Tablas auxiliares'!$O$2:$Y$28,'Tablas auxiliares'!$C$4+1,FALSE)</f>
        <v>0</v>
      </c>
      <c r="LH16">
        <f>VLOOKUP(JS16,'Tablas auxiliares'!$O$2:$Y$28,'Tablas auxiliares'!$C$4+1,FALSE)</f>
        <v>0</v>
      </c>
      <c r="LI16">
        <f>VLOOKUP(JT16,'Tablas auxiliares'!$O$2:$Y$28,'Tablas auxiliares'!$C$4+1,FALSE)</f>
        <v>3</v>
      </c>
      <c r="LJ16">
        <f>VLOOKUP(JU16,'Tablas auxiliares'!$O$2:$Y$28,'Tablas auxiliares'!$C$4+1,FALSE)</f>
        <v>0</v>
      </c>
      <c r="LK16">
        <f>VLOOKUP(JV16,'Tablas auxiliares'!$O$2:$Y$28,'Tablas auxiliares'!$C$4+1,FALSE)</f>
        <v>0</v>
      </c>
      <c r="LL16">
        <f>VLOOKUP(JW16,'Tablas auxiliares'!$O$2:$Y$28,'Tablas auxiliares'!$C$4+1,FALSE)</f>
        <v>0</v>
      </c>
      <c r="LM16">
        <f>VLOOKUP(JX16,'Tablas auxiliares'!$O$2:$Y$28,'Tablas auxiliares'!$C$4+1,FALSE)</f>
        <v>2</v>
      </c>
      <c r="LN16">
        <f>VLOOKUP(JY16,'Tablas auxiliares'!$O$2:$Y$28,'Tablas auxiliares'!$C$4+1,FALSE)</f>
        <v>6</v>
      </c>
      <c r="LO16">
        <f>VLOOKUP(JZ16,'Tablas auxiliares'!$O$2:$Y$28,'Tablas auxiliares'!$C$4+1,FALSE)</f>
        <v>0</v>
      </c>
      <c r="LP16">
        <f>VLOOKUP(KA16,'Tablas auxiliares'!$O$2:$Y$28,'Tablas auxiliares'!$C$4+1,FALSE)</f>
        <v>0</v>
      </c>
      <c r="LQ16">
        <f>VLOOKUP(KB16,'Tablas auxiliares'!$O$2:$Y$28,'Tablas auxiliares'!$C$4+1,FALSE)</f>
        <v>0</v>
      </c>
      <c r="LR16">
        <v>22</v>
      </c>
      <c r="LS16">
        <v>9</v>
      </c>
      <c r="LT16">
        <v>8</v>
      </c>
      <c r="LU16">
        <v>2</v>
      </c>
      <c r="LV16">
        <v>5</v>
      </c>
      <c r="LW16">
        <v>12</v>
      </c>
      <c r="LX16">
        <v>8</v>
      </c>
      <c r="LY16" s="118">
        <v>4</v>
      </c>
      <c r="LZ16">
        <v>5</v>
      </c>
      <c r="MA16">
        <v>12</v>
      </c>
      <c r="MB16">
        <v>8</v>
      </c>
      <c r="MC16">
        <v>7</v>
      </c>
      <c r="MD16">
        <v>4</v>
      </c>
      <c r="ME16">
        <v>8</v>
      </c>
      <c r="MF16">
        <v>6</v>
      </c>
      <c r="MG16">
        <v>1</v>
      </c>
      <c r="MH16">
        <v>10</v>
      </c>
      <c r="MI16">
        <v>8</v>
      </c>
      <c r="MJ16">
        <v>9</v>
      </c>
      <c r="MK16">
        <v>1</v>
      </c>
      <c r="ML16">
        <v>5</v>
      </c>
      <c r="MN16">
        <v>17</v>
      </c>
      <c r="MO16">
        <v>4</v>
      </c>
      <c r="MP16">
        <v>4</v>
      </c>
      <c r="MQ16">
        <v>5</v>
      </c>
      <c r="MR16">
        <v>15</v>
      </c>
      <c r="MS16">
        <v>10</v>
      </c>
      <c r="MT16">
        <v>10</v>
      </c>
      <c r="MU16">
        <v>9</v>
      </c>
      <c r="MV16">
        <v>2</v>
      </c>
      <c r="MW16">
        <v>4</v>
      </c>
      <c r="MX16">
        <v>1</v>
      </c>
      <c r="MY16">
        <v>8</v>
      </c>
      <c r="MZ16">
        <v>3</v>
      </c>
      <c r="NA16">
        <v>6</v>
      </c>
      <c r="NB16">
        <v>4</v>
      </c>
      <c r="NC16">
        <v>9</v>
      </c>
      <c r="ND16">
        <v>6</v>
      </c>
      <c r="NE16">
        <v>3</v>
      </c>
      <c r="NF16">
        <v>17</v>
      </c>
      <c r="NG16">
        <f>VLOOKUP(LR16,'Tablas auxiliares'!$O$2:$Y$28,'Tablas auxiliares'!$C$4+1,FALSE)</f>
        <v>0</v>
      </c>
      <c r="NH16">
        <f>VLOOKUP(LS16,'Tablas auxiliares'!$O$2:$Y$28,'Tablas auxiliares'!$C$4+1,FALSE)</f>
        <v>2</v>
      </c>
      <c r="NI16">
        <f>VLOOKUP(LT16,'Tablas auxiliares'!$O$2:$Y$28,'Tablas auxiliares'!$C$4+1,FALSE)</f>
        <v>3</v>
      </c>
      <c r="NJ16">
        <f>VLOOKUP(LU16,'Tablas auxiliares'!$O$2:$Y$28,'Tablas auxiliares'!$C$4+1,FALSE)</f>
        <v>10</v>
      </c>
      <c r="NK16">
        <f>VLOOKUP(LV16,'Tablas auxiliares'!$O$2:$Y$28,'Tablas auxiliares'!$C$4+1,FALSE)</f>
        <v>6</v>
      </c>
      <c r="NL16">
        <f>VLOOKUP(LW16,'Tablas auxiliares'!$O$2:$Y$28,'Tablas auxiliares'!$C$4+1,FALSE)</f>
        <v>0</v>
      </c>
      <c r="NM16">
        <f>VLOOKUP(LX16,'Tablas auxiliares'!$O$2:$Y$28,'Tablas auxiliares'!$C$4+1,FALSE)</f>
        <v>3</v>
      </c>
      <c r="NN16">
        <f>VLOOKUP(LY16,'Tablas auxiliares'!$O$2:$Y$28,'Tablas auxiliares'!$C$4+1,FALSE)</f>
        <v>7</v>
      </c>
      <c r="NO16">
        <f>VLOOKUP(LZ16,'Tablas auxiliares'!$O$2:$Y$28,'Tablas auxiliares'!$C$4+1,FALSE)</f>
        <v>6</v>
      </c>
      <c r="NP16">
        <f>VLOOKUP(MA16,'Tablas auxiliares'!$O$2:$Y$28,'Tablas auxiliares'!$C$4+1,FALSE)</f>
        <v>0</v>
      </c>
      <c r="NQ16">
        <f>VLOOKUP(MB16,'Tablas auxiliares'!$O$2:$Y$28,'Tablas auxiliares'!$C$4+1,FALSE)</f>
        <v>3</v>
      </c>
      <c r="NR16">
        <f>VLOOKUP(MC16,'Tablas auxiliares'!$O$2:$Y$28,'Tablas auxiliares'!$C$4+1,FALSE)</f>
        <v>4</v>
      </c>
      <c r="NS16">
        <f>VLOOKUP(MD16,'Tablas auxiliares'!$O$2:$Y$28,'Tablas auxiliares'!$C$4+1,FALSE)</f>
        <v>7</v>
      </c>
      <c r="NT16">
        <f>VLOOKUP(ME16,'Tablas auxiliares'!$O$2:$Y$28,'Tablas auxiliares'!$C$4+1,FALSE)</f>
        <v>3</v>
      </c>
      <c r="NU16">
        <f>VLOOKUP(MF16,'Tablas auxiliares'!$O$2:$Y$28,'Tablas auxiliares'!$C$4+1,FALSE)</f>
        <v>5</v>
      </c>
      <c r="NV16">
        <f>VLOOKUP(MG16,'Tablas auxiliares'!$O$2:$Y$28,'Tablas auxiliares'!$C$4+1,FALSE)</f>
        <v>12</v>
      </c>
      <c r="NW16">
        <f>VLOOKUP(MH16,'Tablas auxiliares'!$O$2:$Y$28,'Tablas auxiliares'!$C$4+1,FALSE)</f>
        <v>1</v>
      </c>
      <c r="NX16">
        <f>VLOOKUP(MI16,'Tablas auxiliares'!$O$2:$Y$28,'Tablas auxiliares'!$C$4+1,FALSE)</f>
        <v>3</v>
      </c>
      <c r="NY16">
        <f>VLOOKUP(MJ16,'Tablas auxiliares'!$O$2:$Y$28,'Tablas auxiliares'!$C$4+1,FALSE)</f>
        <v>2</v>
      </c>
      <c r="NZ16">
        <f>VLOOKUP(MK16,'Tablas auxiliares'!$O$2:$Y$28,'Tablas auxiliares'!$C$4+1,FALSE)</f>
        <v>12</v>
      </c>
      <c r="OA16">
        <f>VLOOKUP(ML16,'Tablas auxiliares'!$O$2:$Y$28,'Tablas auxiliares'!$C$4+1,FALSE)</f>
        <v>6</v>
      </c>
      <c r="OC16">
        <f>VLOOKUP(MN16,'Tablas auxiliares'!$O$2:$Y$28,'Tablas auxiliares'!$C$4+1,FALSE)</f>
        <v>0</v>
      </c>
      <c r="OD16">
        <f>VLOOKUP(MO16,'Tablas auxiliares'!$O$2:$Y$28,'Tablas auxiliares'!$C$4+1,FALSE)</f>
        <v>7</v>
      </c>
      <c r="OE16">
        <f>VLOOKUP(MP16,'Tablas auxiliares'!$O$2:$Y$28,'Tablas auxiliares'!$C$4+1,FALSE)</f>
        <v>7</v>
      </c>
      <c r="OF16">
        <f>VLOOKUP(MQ16,'Tablas auxiliares'!$O$2:$Y$28,'Tablas auxiliares'!$C$4+1,FALSE)</f>
        <v>6</v>
      </c>
      <c r="OG16">
        <f>VLOOKUP(MR16,'Tablas auxiliares'!$O$2:$Y$28,'Tablas auxiliares'!$C$4+1,FALSE)</f>
        <v>0</v>
      </c>
      <c r="OH16">
        <f>VLOOKUP(MS16,'Tablas auxiliares'!$O$2:$Y$28,'Tablas auxiliares'!$C$4+1,FALSE)</f>
        <v>1</v>
      </c>
      <c r="OI16">
        <f>VLOOKUP(MT16,'Tablas auxiliares'!$O$2:$Y$28,'Tablas auxiliares'!$C$4+1,FALSE)</f>
        <v>1</v>
      </c>
      <c r="OJ16">
        <f>VLOOKUP(MU16,'Tablas auxiliares'!$O$2:$Y$28,'Tablas auxiliares'!$C$4+1,FALSE)</f>
        <v>2</v>
      </c>
      <c r="OK16">
        <f>VLOOKUP(MV16,'Tablas auxiliares'!$O$2:$Y$28,'Tablas auxiliares'!$C$4+1,FALSE)</f>
        <v>10</v>
      </c>
      <c r="OL16">
        <f>VLOOKUP(MW16,'Tablas auxiliares'!$O$2:$Y$28,'Tablas auxiliares'!$C$4+1,FALSE)</f>
        <v>7</v>
      </c>
      <c r="OM16">
        <f>VLOOKUP(MX16,'Tablas auxiliares'!$O$2:$Y$28,'Tablas auxiliares'!$C$4+1,FALSE)</f>
        <v>12</v>
      </c>
      <c r="ON16">
        <f>VLOOKUP(MY16,'Tablas auxiliares'!$O$2:$Y$28,'Tablas auxiliares'!$C$4+1,FALSE)</f>
        <v>3</v>
      </c>
      <c r="OO16">
        <f>VLOOKUP(MZ16,'Tablas auxiliares'!$O$2:$Y$28,'Tablas auxiliares'!$C$4+1,FALSE)</f>
        <v>8</v>
      </c>
      <c r="OP16">
        <f>VLOOKUP(NA16,'Tablas auxiliares'!$O$2:$Y$28,'Tablas auxiliares'!$C$4+1,FALSE)</f>
        <v>5</v>
      </c>
      <c r="OQ16">
        <f>VLOOKUP(NB16,'Tablas auxiliares'!$O$2:$Y$28,'Tablas auxiliares'!$C$4+1,FALSE)</f>
        <v>7</v>
      </c>
      <c r="OR16">
        <f>VLOOKUP(NC16,'Tablas auxiliares'!$O$2:$Y$28,'Tablas auxiliares'!$C$4+1,FALSE)</f>
        <v>2</v>
      </c>
      <c r="OS16">
        <f>VLOOKUP(ND16,'Tablas auxiliares'!$O$2:$Y$28,'Tablas auxiliares'!$C$4+1,FALSE)</f>
        <v>5</v>
      </c>
      <c r="OT16">
        <f>VLOOKUP(NE16,'Tablas auxiliares'!$O$2:$Y$28,'Tablas auxiliares'!$C$4+1,FALSE)</f>
        <v>8</v>
      </c>
      <c r="OU16">
        <f>VLOOKUP(NF16,'Tablas auxiliares'!$O$2:$Y$28,'Tablas auxiliares'!$C$4+1,FALSE)</f>
        <v>0</v>
      </c>
      <c r="OV16">
        <f>IF('Tablas auxiliares'!$C$6&lt;&gt;2,IF('Tablas auxiliares'!$C$5=1,SUM(KC16:LQ16),SUMIF($IN$29:$KB$29,"=325",KC16:LQ16)),0)+IF('Tablas auxiliares'!$C$6&lt;&gt;3,IF('Tablas auxiliares'!$C$5=1,SUM(NG16:OU16),SUMIF($IN$29:$KB$29,"=325",NG16:OU16)),0)</f>
        <v>232</v>
      </c>
      <c r="OW16">
        <f t="shared" si="15"/>
        <v>22.521999999999998</v>
      </c>
      <c r="OX16">
        <f t="shared" si="81"/>
        <v>14.009</v>
      </c>
      <c r="OY16">
        <f t="shared" si="82"/>
        <v>14.507999999999999</v>
      </c>
      <c r="OZ16">
        <f t="shared" si="83"/>
        <v>2.5019999999999998</v>
      </c>
      <c r="PA16">
        <f t="shared" si="84"/>
        <v>13.005000000000001</v>
      </c>
      <c r="PB16">
        <f t="shared" si="85"/>
        <v>11.512</v>
      </c>
      <c r="PC16">
        <f t="shared" si="86"/>
        <v>5.008</v>
      </c>
      <c r="PD16">
        <f t="shared" si="87"/>
        <v>10.504</v>
      </c>
      <c r="PE16">
        <f t="shared" si="88"/>
        <v>6.0049999999999999</v>
      </c>
      <c r="PF16">
        <f t="shared" si="89"/>
        <v>11.512</v>
      </c>
      <c r="PG16">
        <f t="shared" si="90"/>
        <v>17.007999999999999</v>
      </c>
      <c r="PH16">
        <f t="shared" si="113"/>
        <v>12.507</v>
      </c>
      <c r="PI16">
        <f t="shared" si="91"/>
        <v>7.5039999999999996</v>
      </c>
      <c r="PJ16">
        <f t="shared" si="92"/>
        <v>15.507999999999999</v>
      </c>
      <c r="PK16">
        <f t="shared" si="93"/>
        <v>11.006</v>
      </c>
      <c r="PL16">
        <f t="shared" si="94"/>
        <v>6.5010000000000003</v>
      </c>
      <c r="PM16">
        <f t="shared" si="28"/>
        <v>8.01</v>
      </c>
      <c r="PN16">
        <f t="shared" si="29"/>
        <v>14.007999999999999</v>
      </c>
      <c r="PO16">
        <f t="shared" si="30"/>
        <v>13.009</v>
      </c>
      <c r="PP16">
        <f t="shared" si="31"/>
        <v>6.5010000000000003</v>
      </c>
      <c r="PQ16">
        <f t="shared" si="32"/>
        <v>11.005000000000001</v>
      </c>
      <c r="PS16">
        <f t="shared" si="34"/>
        <v>21.016999999999999</v>
      </c>
      <c r="PT16">
        <f t="shared" si="35"/>
        <v>12.504</v>
      </c>
      <c r="PU16">
        <f t="shared" si="36"/>
        <v>10.504</v>
      </c>
      <c r="PV16">
        <f t="shared" si="37"/>
        <v>5.0049999999999999</v>
      </c>
      <c r="PW16">
        <f t="shared" si="38"/>
        <v>12.015000000000001</v>
      </c>
      <c r="PX16">
        <f t="shared" si="39"/>
        <v>14.51</v>
      </c>
      <c r="PY16">
        <f t="shared" si="40"/>
        <v>15.01</v>
      </c>
      <c r="PZ16">
        <f t="shared" si="41"/>
        <v>11.009</v>
      </c>
      <c r="QA16">
        <f t="shared" si="42"/>
        <v>8.5020000000000007</v>
      </c>
      <c r="QB16">
        <f t="shared" si="43"/>
        <v>12.004</v>
      </c>
      <c r="QC16">
        <f t="shared" si="44"/>
        <v>4.5010000000000003</v>
      </c>
      <c r="QD16">
        <f t="shared" si="45"/>
        <v>10.507999999999999</v>
      </c>
      <c r="QE16">
        <f t="shared" si="46"/>
        <v>12.503</v>
      </c>
      <c r="QF16">
        <f t="shared" si="47"/>
        <v>15.006</v>
      </c>
      <c r="QG16">
        <f t="shared" si="48"/>
        <v>6.5039999999999996</v>
      </c>
      <c r="QH16">
        <f t="shared" si="49"/>
        <v>7.0090000000000003</v>
      </c>
      <c r="QI16">
        <f t="shared" si="50"/>
        <v>15.006</v>
      </c>
      <c r="QJ16">
        <f t="shared" si="51"/>
        <v>13.503</v>
      </c>
      <c r="QK16">
        <f t="shared" si="52"/>
        <v>16.516999999999999</v>
      </c>
      <c r="QL16">
        <f>RANK(OW16,OW3:OW28,1)</f>
        <v>24</v>
      </c>
      <c r="QM16">
        <f t="shared" ref="QM16:RZ16" si="129">RANK(OX16,OX3:OX28,1)</f>
        <v>13</v>
      </c>
      <c r="QN16">
        <f t="shared" si="129"/>
        <v>13</v>
      </c>
      <c r="QO16">
        <f t="shared" si="129"/>
        <v>2</v>
      </c>
      <c r="QP16">
        <f t="shared" si="129"/>
        <v>12</v>
      </c>
      <c r="QQ16">
        <f t="shared" si="129"/>
        <v>12</v>
      </c>
      <c r="QR16">
        <f t="shared" si="129"/>
        <v>5</v>
      </c>
      <c r="QS16">
        <f t="shared" si="129"/>
        <v>10</v>
      </c>
      <c r="QT16">
        <f t="shared" si="129"/>
        <v>2</v>
      </c>
      <c r="QU16">
        <f t="shared" si="129"/>
        <v>11</v>
      </c>
      <c r="QV16">
        <f t="shared" si="129"/>
        <v>18</v>
      </c>
      <c r="QW16">
        <f t="shared" si="129"/>
        <v>12</v>
      </c>
      <c r="QX16">
        <f t="shared" si="129"/>
        <v>6</v>
      </c>
      <c r="QY16">
        <f t="shared" si="129"/>
        <v>15</v>
      </c>
      <c r="QZ16">
        <f t="shared" si="129"/>
        <v>10</v>
      </c>
      <c r="RA16">
        <f t="shared" si="129"/>
        <v>4</v>
      </c>
      <c r="RB16">
        <f t="shared" si="129"/>
        <v>5</v>
      </c>
      <c r="RC16">
        <f t="shared" si="129"/>
        <v>14</v>
      </c>
      <c r="RD16">
        <f t="shared" si="129"/>
        <v>13</v>
      </c>
      <c r="RE16">
        <f t="shared" si="129"/>
        <v>2</v>
      </c>
      <c r="RF16">
        <f t="shared" si="129"/>
        <v>9</v>
      </c>
      <c r="RH16">
        <f t="shared" si="129"/>
        <v>22</v>
      </c>
      <c r="RI16">
        <f t="shared" si="129"/>
        <v>11</v>
      </c>
      <c r="RJ16">
        <f t="shared" si="129"/>
        <v>10</v>
      </c>
      <c r="RK16">
        <f t="shared" si="129"/>
        <v>4</v>
      </c>
      <c r="RL16">
        <f t="shared" si="129"/>
        <v>11</v>
      </c>
      <c r="RM16">
        <f t="shared" si="129"/>
        <v>14</v>
      </c>
      <c r="RN16">
        <f t="shared" si="129"/>
        <v>15</v>
      </c>
      <c r="RO16">
        <f t="shared" si="129"/>
        <v>10</v>
      </c>
      <c r="RP16">
        <f t="shared" si="129"/>
        <v>8</v>
      </c>
      <c r="RQ16">
        <f t="shared" si="129"/>
        <v>12</v>
      </c>
      <c r="RR16">
        <f t="shared" si="129"/>
        <v>2</v>
      </c>
      <c r="RS16">
        <f t="shared" si="129"/>
        <v>11</v>
      </c>
      <c r="RT16">
        <f t="shared" si="129"/>
        <v>12</v>
      </c>
      <c r="RU16">
        <f t="shared" si="129"/>
        <v>14</v>
      </c>
      <c r="RV16">
        <f t="shared" si="129"/>
        <v>3</v>
      </c>
      <c r="RW16">
        <f t="shared" si="129"/>
        <v>7</v>
      </c>
      <c r="RX16">
        <f t="shared" si="129"/>
        <v>16</v>
      </c>
      <c r="RY16">
        <f t="shared" si="129"/>
        <v>12</v>
      </c>
      <c r="RZ16">
        <f t="shared" si="129"/>
        <v>17</v>
      </c>
      <c r="SA16" cm="1">
        <f t="array" ref="SA16">VLOOKUP(QL16,'Tablas auxiliares'!$O$2:$Y$28,_xlfn.SINGLE('Tablas auxiliares'!$C$4)+1,FALSE)</f>
        <v>0</v>
      </c>
      <c r="SB16" cm="1">
        <f t="array" ref="SB16">VLOOKUP(QM16,'Tablas auxiliares'!$O$2:$Y$28,_xlfn.SINGLE('Tablas auxiliares'!$C$4)+1,FALSE)</f>
        <v>0</v>
      </c>
      <c r="SC16" cm="1">
        <f t="array" ref="SC16">VLOOKUP(QN16,'Tablas auxiliares'!$O$2:$Y$28,_xlfn.SINGLE('Tablas auxiliares'!$C$4)+1,FALSE)</f>
        <v>0</v>
      </c>
      <c r="SD16" cm="1">
        <f t="array" ref="SD16">VLOOKUP(QO16,'Tablas auxiliares'!$O$2:$Y$28,_xlfn.SINGLE('Tablas auxiliares'!$C$4)+1,FALSE)</f>
        <v>10</v>
      </c>
      <c r="SE16" cm="1">
        <f t="array" ref="SE16">VLOOKUP(QP16,'Tablas auxiliares'!$O$2:$Y$28,_xlfn.SINGLE('Tablas auxiliares'!$C$4)+1,FALSE)</f>
        <v>0</v>
      </c>
      <c r="SF16" cm="1">
        <f t="array" ref="SF16">VLOOKUP(QQ16,'Tablas auxiliares'!$O$2:$Y$28,_xlfn.SINGLE('Tablas auxiliares'!$C$4)+1,FALSE)</f>
        <v>0</v>
      </c>
      <c r="SG16" cm="1">
        <f t="array" ref="SG16">VLOOKUP(QR16,'Tablas auxiliares'!$O$2:$Y$28,_xlfn.SINGLE('Tablas auxiliares'!$C$4)+1,FALSE)</f>
        <v>6</v>
      </c>
      <c r="SH16" cm="1">
        <f t="array" ref="SH16">VLOOKUP(QS16,'Tablas auxiliares'!$O$2:$Y$28,_xlfn.SINGLE('Tablas auxiliares'!$C$4)+1,FALSE)</f>
        <v>1</v>
      </c>
      <c r="SI16" cm="1">
        <f t="array" ref="SI16">VLOOKUP(QT16,'Tablas auxiliares'!$O$2:$Y$28,_xlfn.SINGLE('Tablas auxiliares'!$C$4)+1,FALSE)</f>
        <v>10</v>
      </c>
      <c r="SJ16" cm="1">
        <f t="array" ref="SJ16">VLOOKUP(QU16,'Tablas auxiliares'!$O$2:$Y$28,_xlfn.SINGLE('Tablas auxiliares'!$C$4)+1,FALSE)</f>
        <v>0</v>
      </c>
      <c r="SK16" cm="1">
        <f t="array" ref="SK16">VLOOKUP(QV16,'Tablas auxiliares'!$O$2:$Y$28,_xlfn.SINGLE('Tablas auxiliares'!$C$4)+1,FALSE)</f>
        <v>0</v>
      </c>
      <c r="SL16" cm="1">
        <f t="array" ref="SL16">VLOOKUP(QW16,'Tablas auxiliares'!$O$2:$Y$28,_xlfn.SINGLE('Tablas auxiliares'!$C$4)+1,FALSE)</f>
        <v>0</v>
      </c>
      <c r="SM16" cm="1">
        <f t="array" ref="SM16">VLOOKUP(QX16,'Tablas auxiliares'!$O$2:$Y$28,_xlfn.SINGLE('Tablas auxiliares'!$C$4)+1,FALSE)</f>
        <v>5</v>
      </c>
      <c r="SN16" cm="1">
        <f t="array" ref="SN16">VLOOKUP(QY16,'Tablas auxiliares'!$O$2:$Y$28,_xlfn.SINGLE('Tablas auxiliares'!$C$4)+1,FALSE)</f>
        <v>0</v>
      </c>
      <c r="SO16" cm="1">
        <f t="array" ref="SO16">VLOOKUP(QZ16,'Tablas auxiliares'!$O$2:$Y$28,_xlfn.SINGLE('Tablas auxiliares'!$C$4)+1,FALSE)</f>
        <v>1</v>
      </c>
      <c r="SP16" cm="1">
        <f t="array" ref="SP16">VLOOKUP(RA16,'Tablas auxiliares'!$O$2:$Y$28,_xlfn.SINGLE('Tablas auxiliares'!$C$4)+1,FALSE)</f>
        <v>7</v>
      </c>
      <c r="SQ16" cm="1">
        <f t="array" ref="SQ16">VLOOKUP(RB16,'Tablas auxiliares'!$O$2:$Y$28,_xlfn.SINGLE('Tablas auxiliares'!$C$4)+1,FALSE)</f>
        <v>6</v>
      </c>
      <c r="SR16" cm="1">
        <f t="array" ref="SR16">VLOOKUP(RC16,'Tablas auxiliares'!$O$2:$Y$28,_xlfn.SINGLE('Tablas auxiliares'!$C$4)+1,FALSE)</f>
        <v>0</v>
      </c>
      <c r="SS16" cm="1">
        <f t="array" ref="SS16">VLOOKUP(RD16,'Tablas auxiliares'!$O$2:$Y$28,_xlfn.SINGLE('Tablas auxiliares'!$C$4)+1,FALSE)</f>
        <v>0</v>
      </c>
      <c r="ST16" cm="1">
        <f t="array" ref="ST16">VLOOKUP(RE16,'Tablas auxiliares'!$O$2:$Y$28,_xlfn.SINGLE('Tablas auxiliares'!$C$4)+1,FALSE)</f>
        <v>10</v>
      </c>
      <c r="SU16" cm="1">
        <f t="array" ref="SU16">VLOOKUP(RF16,'Tablas auxiliares'!$O$2:$Y$28,_xlfn.SINGLE('Tablas auxiliares'!$C$4)+1,FALSE)</f>
        <v>2</v>
      </c>
      <c r="SW16" cm="1">
        <f t="array" ref="SW16">VLOOKUP(RH16,'Tablas auxiliares'!$O$2:$Y$28,_xlfn.SINGLE('Tablas auxiliares'!$C$4)+1,FALSE)</f>
        <v>0</v>
      </c>
      <c r="SX16" cm="1">
        <f t="array" ref="SX16">VLOOKUP(RI16,'Tablas auxiliares'!$O$2:$Y$28,_xlfn.SINGLE('Tablas auxiliares'!$C$4)+1,FALSE)</f>
        <v>0</v>
      </c>
      <c r="SY16" cm="1">
        <f t="array" ref="SY16">VLOOKUP(RJ16,'Tablas auxiliares'!$O$2:$Y$28,_xlfn.SINGLE('Tablas auxiliares'!$C$4)+1,FALSE)</f>
        <v>1</v>
      </c>
      <c r="SZ16" cm="1">
        <f t="array" ref="SZ16">VLOOKUP(RK16,'Tablas auxiliares'!$O$2:$Y$28,_xlfn.SINGLE('Tablas auxiliares'!$C$4)+1,FALSE)</f>
        <v>7</v>
      </c>
      <c r="TA16" cm="1">
        <f t="array" ref="TA16">VLOOKUP(RL16,'Tablas auxiliares'!$O$2:$Y$28,_xlfn.SINGLE('Tablas auxiliares'!$C$4)+1,FALSE)</f>
        <v>0</v>
      </c>
      <c r="TB16" cm="1">
        <f t="array" ref="TB16">VLOOKUP(RM16,'Tablas auxiliares'!$O$2:$Y$28,_xlfn.SINGLE('Tablas auxiliares'!$C$4)+1,FALSE)</f>
        <v>0</v>
      </c>
      <c r="TC16" cm="1">
        <f t="array" ref="TC16">VLOOKUP(RN16,'Tablas auxiliares'!$O$2:$Y$28,_xlfn.SINGLE('Tablas auxiliares'!$C$4)+1,FALSE)</f>
        <v>0</v>
      </c>
      <c r="TD16" cm="1">
        <f t="array" ref="TD16">VLOOKUP(RO16,'Tablas auxiliares'!$O$2:$Y$28,_xlfn.SINGLE('Tablas auxiliares'!$C$4)+1,FALSE)</f>
        <v>1</v>
      </c>
      <c r="TE16" cm="1">
        <f t="array" ref="TE16">VLOOKUP(RP16,'Tablas auxiliares'!$O$2:$Y$28,_xlfn.SINGLE('Tablas auxiliares'!$C$4)+1,FALSE)</f>
        <v>3</v>
      </c>
      <c r="TF16" cm="1">
        <f t="array" ref="TF16">VLOOKUP(RQ16,'Tablas auxiliares'!$O$2:$Y$28,_xlfn.SINGLE('Tablas auxiliares'!$C$4)+1,FALSE)</f>
        <v>0</v>
      </c>
      <c r="TG16" cm="1">
        <f t="array" ref="TG16">VLOOKUP(RR16,'Tablas auxiliares'!$O$2:$Y$28,_xlfn.SINGLE('Tablas auxiliares'!$C$4)+1,FALSE)</f>
        <v>10</v>
      </c>
      <c r="TH16" cm="1">
        <f t="array" ref="TH16">VLOOKUP(RS16,'Tablas auxiliares'!$O$2:$Y$28,_xlfn.SINGLE('Tablas auxiliares'!$C$4)+1,FALSE)</f>
        <v>0</v>
      </c>
      <c r="TI16" cm="1">
        <f t="array" ref="TI16">VLOOKUP(RT16,'Tablas auxiliares'!$O$2:$Y$28,_xlfn.SINGLE('Tablas auxiliares'!$C$4)+1,FALSE)</f>
        <v>0</v>
      </c>
      <c r="TJ16" cm="1">
        <f t="array" ref="TJ16">VLOOKUP(RU16,'Tablas auxiliares'!$O$2:$Y$28,_xlfn.SINGLE('Tablas auxiliares'!$C$4)+1,FALSE)</f>
        <v>0</v>
      </c>
      <c r="TK16" cm="1">
        <f t="array" ref="TK16">VLOOKUP(RV16,'Tablas auxiliares'!$O$2:$Y$28,_xlfn.SINGLE('Tablas auxiliares'!$C$4)+1,FALSE)</f>
        <v>8</v>
      </c>
      <c r="TL16" cm="1">
        <f t="array" ref="TL16">VLOOKUP(RW16,'Tablas auxiliares'!$O$2:$Y$28,_xlfn.SINGLE('Tablas auxiliares'!$C$4)+1,FALSE)</f>
        <v>4</v>
      </c>
      <c r="TM16" cm="1">
        <f t="array" ref="TM16">VLOOKUP(RX16,'Tablas auxiliares'!$O$2:$Y$28,_xlfn.SINGLE('Tablas auxiliares'!$C$4)+1,FALSE)</f>
        <v>0</v>
      </c>
      <c r="TN16" cm="1">
        <f t="array" ref="TN16">VLOOKUP(RY16,'Tablas auxiliares'!$O$2:$Y$28,_xlfn.SINGLE('Tablas auxiliares'!$C$4)+1,FALSE)</f>
        <v>0</v>
      </c>
      <c r="TO16" cm="1">
        <f t="array" ref="TO16">VLOOKUP(RZ16,'Tablas auxiliares'!$O$2:$Y$28,_xlfn.SINGLE('Tablas auxiliares'!$C$4)+1,FALSE)</f>
        <v>0</v>
      </c>
      <c r="TP16">
        <f>IF('Tablas auxiliares'!$C$5=1,SUM(SA16:TO16),SUMIF($IN$29:$KB$29,"=325",SA16:TO16))</f>
        <v>92</v>
      </c>
      <c r="TQ16">
        <v>0</v>
      </c>
      <c r="TR16">
        <v>0</v>
      </c>
      <c r="TS16">
        <v>0</v>
      </c>
      <c r="TT16">
        <v>7</v>
      </c>
      <c r="TU16">
        <v>0</v>
      </c>
      <c r="TV16">
        <v>0</v>
      </c>
      <c r="TW16">
        <v>5</v>
      </c>
      <c r="TX16">
        <v>0</v>
      </c>
      <c r="TY16">
        <v>1</v>
      </c>
      <c r="TZ16">
        <v>0</v>
      </c>
      <c r="UA16">
        <v>0</v>
      </c>
      <c r="UB16">
        <v>0</v>
      </c>
      <c r="UC16">
        <v>0</v>
      </c>
      <c r="UD16">
        <v>0</v>
      </c>
      <c r="UE16">
        <v>0</v>
      </c>
      <c r="UF16">
        <v>3</v>
      </c>
      <c r="UG16">
        <v>1</v>
      </c>
      <c r="UH16">
        <v>0</v>
      </c>
      <c r="UI16">
        <v>0</v>
      </c>
      <c r="UJ16">
        <v>0</v>
      </c>
      <c r="UK16">
        <v>0</v>
      </c>
      <c r="UM16">
        <v>0</v>
      </c>
      <c r="UN16">
        <v>0</v>
      </c>
      <c r="UO16">
        <v>0</v>
      </c>
      <c r="UP16">
        <v>6</v>
      </c>
      <c r="UQ16">
        <v>0</v>
      </c>
      <c r="UR16">
        <v>0</v>
      </c>
      <c r="US16">
        <v>0</v>
      </c>
      <c r="UT16">
        <v>0</v>
      </c>
      <c r="UU16">
        <v>0</v>
      </c>
      <c r="UV16">
        <v>0</v>
      </c>
      <c r="UW16">
        <v>0</v>
      </c>
      <c r="UX16">
        <v>0</v>
      </c>
      <c r="UY16">
        <v>0</v>
      </c>
      <c r="UZ16">
        <v>0</v>
      </c>
      <c r="VA16">
        <v>0</v>
      </c>
      <c r="VB16">
        <v>5</v>
      </c>
      <c r="VC16">
        <v>0</v>
      </c>
      <c r="VD16">
        <v>0</v>
      </c>
      <c r="VE16">
        <v>0</v>
      </c>
      <c r="VF16">
        <v>0</v>
      </c>
      <c r="VG16">
        <v>2</v>
      </c>
      <c r="VH16">
        <v>3</v>
      </c>
      <c r="VI16">
        <v>10</v>
      </c>
      <c r="VJ16">
        <v>6</v>
      </c>
      <c r="VK16">
        <v>0</v>
      </c>
      <c r="VL16">
        <v>3</v>
      </c>
      <c r="VM16">
        <v>7</v>
      </c>
      <c r="VN16">
        <v>6</v>
      </c>
      <c r="VO16">
        <v>0</v>
      </c>
      <c r="VP16">
        <v>3</v>
      </c>
      <c r="VQ16">
        <v>4</v>
      </c>
      <c r="VR16">
        <v>7</v>
      </c>
      <c r="VS16">
        <v>3</v>
      </c>
      <c r="VT16">
        <v>5</v>
      </c>
      <c r="VU16">
        <v>12</v>
      </c>
      <c r="VV16">
        <v>1</v>
      </c>
      <c r="VW16">
        <v>3</v>
      </c>
      <c r="VX16">
        <v>2</v>
      </c>
      <c r="VY16">
        <v>12</v>
      </c>
      <c r="VZ16">
        <v>6</v>
      </c>
      <c r="WB16">
        <v>0</v>
      </c>
      <c r="WC16">
        <v>7</v>
      </c>
      <c r="WD16">
        <v>7</v>
      </c>
      <c r="WE16">
        <v>6</v>
      </c>
      <c r="WF16">
        <v>0</v>
      </c>
      <c r="WG16">
        <v>1</v>
      </c>
      <c r="WH16">
        <v>1</v>
      </c>
      <c r="WI16">
        <v>2</v>
      </c>
      <c r="WJ16">
        <v>10</v>
      </c>
      <c r="WK16">
        <v>7</v>
      </c>
      <c r="WL16">
        <v>12</v>
      </c>
      <c r="WM16">
        <v>3</v>
      </c>
      <c r="WN16">
        <v>8</v>
      </c>
      <c r="WO16">
        <v>5</v>
      </c>
      <c r="WP16">
        <v>7</v>
      </c>
      <c r="WQ16">
        <v>2</v>
      </c>
      <c r="WR16">
        <v>5</v>
      </c>
      <c r="WS16">
        <v>8</v>
      </c>
      <c r="WT16">
        <v>0</v>
      </c>
      <c r="WU16">
        <f t="shared" si="8"/>
        <v>0</v>
      </c>
      <c r="WV16">
        <f t="shared" si="96"/>
        <v>2.0019999999999998</v>
      </c>
      <c r="WW16">
        <f t="shared" si="97"/>
        <v>3.0030000000000001</v>
      </c>
      <c r="WX16">
        <f t="shared" si="98"/>
        <v>17.010000000000002</v>
      </c>
      <c r="WY16">
        <f t="shared" si="99"/>
        <v>6.0060000000000002</v>
      </c>
      <c r="WZ16">
        <f t="shared" si="100"/>
        <v>0</v>
      </c>
      <c r="XA16">
        <f t="shared" si="101"/>
        <v>8.0030000000000001</v>
      </c>
      <c r="XB16">
        <f t="shared" si="102"/>
        <v>7.0069999999999997</v>
      </c>
      <c r="XC16">
        <f t="shared" si="103"/>
        <v>7.0060000000000002</v>
      </c>
      <c r="XD16">
        <f t="shared" si="104"/>
        <v>0</v>
      </c>
      <c r="XE16">
        <f t="shared" si="105"/>
        <v>3.0030000000000001</v>
      </c>
      <c r="XF16">
        <f t="shared" si="106"/>
        <v>4.0039999999999996</v>
      </c>
      <c r="XG16">
        <f t="shared" si="107"/>
        <v>7.0069999999999997</v>
      </c>
      <c r="XH16">
        <f t="shared" si="108"/>
        <v>3.0030000000000001</v>
      </c>
      <c r="XI16">
        <f t="shared" si="109"/>
        <v>5.0049999999999999</v>
      </c>
      <c r="XJ16">
        <f t="shared" si="110"/>
        <v>15.012</v>
      </c>
      <c r="XK16">
        <f t="shared" si="54"/>
        <v>2.0009999999999999</v>
      </c>
      <c r="XL16">
        <f t="shared" si="55"/>
        <v>3.0030000000000001</v>
      </c>
      <c r="XM16">
        <f t="shared" si="56"/>
        <v>2.0019999999999998</v>
      </c>
      <c r="XN16">
        <f t="shared" si="57"/>
        <v>12.012</v>
      </c>
      <c r="XO16">
        <f t="shared" si="58"/>
        <v>6.0060000000000002</v>
      </c>
      <c r="XP16">
        <f t="shared" si="59"/>
        <v>0</v>
      </c>
      <c r="XQ16">
        <f t="shared" si="60"/>
        <v>0</v>
      </c>
      <c r="XR16">
        <f t="shared" si="61"/>
        <v>7.0069999999999997</v>
      </c>
      <c r="XS16">
        <f t="shared" si="62"/>
        <v>7.0069999999999997</v>
      </c>
      <c r="XT16">
        <f t="shared" si="63"/>
        <v>12.006</v>
      </c>
      <c r="XU16">
        <f t="shared" si="64"/>
        <v>0</v>
      </c>
      <c r="XV16">
        <f t="shared" si="65"/>
        <v>1.0009999999999999</v>
      </c>
      <c r="XW16">
        <f t="shared" si="66"/>
        <v>1.0009999999999999</v>
      </c>
      <c r="XX16">
        <f t="shared" si="67"/>
        <v>2.0019999999999998</v>
      </c>
      <c r="XY16">
        <f t="shared" si="68"/>
        <v>10.01</v>
      </c>
      <c r="XZ16">
        <f t="shared" si="69"/>
        <v>7.0069999999999997</v>
      </c>
      <c r="YA16">
        <f t="shared" si="70"/>
        <v>12.012</v>
      </c>
      <c r="YB16">
        <f t="shared" si="71"/>
        <v>3.0030000000000001</v>
      </c>
      <c r="YC16">
        <f t="shared" si="72"/>
        <v>8.0079999999999991</v>
      </c>
      <c r="YD16">
        <f t="shared" si="73"/>
        <v>5.0049999999999999</v>
      </c>
      <c r="YE16">
        <f t="shared" si="74"/>
        <v>7.0069999999999997</v>
      </c>
      <c r="YF16">
        <f t="shared" si="75"/>
        <v>7.0019999999999998</v>
      </c>
      <c r="YG16">
        <f t="shared" si="76"/>
        <v>5.0049999999999999</v>
      </c>
      <c r="YH16">
        <f t="shared" si="77"/>
        <v>8.0079999999999991</v>
      </c>
      <c r="YI16">
        <f t="shared" si="78"/>
        <v>0</v>
      </c>
      <c r="YJ16">
        <f>RANK(WU16,WU3:WU28,0)</f>
        <v>14</v>
      </c>
      <c r="YK16">
        <f t="shared" ref="YK16:ZX16" si="130">RANK(WV16,WV3:WV28,0)</f>
        <v>13</v>
      </c>
      <c r="YL16">
        <f t="shared" si="130"/>
        <v>10</v>
      </c>
      <c r="YM16">
        <f t="shared" si="130"/>
        <v>2</v>
      </c>
      <c r="YN16">
        <f t="shared" si="130"/>
        <v>7</v>
      </c>
      <c r="YO16">
        <f t="shared" si="130"/>
        <v>14</v>
      </c>
      <c r="YP16">
        <f t="shared" si="130"/>
        <v>6</v>
      </c>
      <c r="YQ16">
        <f t="shared" si="130"/>
        <v>10</v>
      </c>
      <c r="YR16">
        <f t="shared" si="130"/>
        <v>9</v>
      </c>
      <c r="YS16">
        <f t="shared" si="130"/>
        <v>16</v>
      </c>
      <c r="YT16">
        <f t="shared" si="130"/>
        <v>11</v>
      </c>
      <c r="YU16">
        <f t="shared" si="130"/>
        <v>9</v>
      </c>
      <c r="YV16">
        <f t="shared" si="130"/>
        <v>9</v>
      </c>
      <c r="YW16">
        <f t="shared" si="130"/>
        <v>11</v>
      </c>
      <c r="YX16">
        <f t="shared" si="130"/>
        <v>10</v>
      </c>
      <c r="YY16">
        <f t="shared" si="130"/>
        <v>3</v>
      </c>
      <c r="YZ16">
        <f t="shared" si="130"/>
        <v>14</v>
      </c>
      <c r="ZA16">
        <f t="shared" si="130"/>
        <v>12</v>
      </c>
      <c r="ZB16">
        <f t="shared" si="130"/>
        <v>13</v>
      </c>
      <c r="ZC16">
        <f t="shared" si="130"/>
        <v>2</v>
      </c>
      <c r="ZD16">
        <f t="shared" si="130"/>
        <v>8</v>
      </c>
      <c r="ZE16">
        <f t="shared" si="130"/>
        <v>15</v>
      </c>
      <c r="ZF16">
        <f t="shared" si="130"/>
        <v>15</v>
      </c>
      <c r="ZG16">
        <f t="shared" si="130"/>
        <v>9</v>
      </c>
      <c r="ZH16">
        <f t="shared" si="130"/>
        <v>8</v>
      </c>
      <c r="ZI16">
        <f t="shared" si="130"/>
        <v>5</v>
      </c>
      <c r="ZJ16">
        <f t="shared" si="130"/>
        <v>15</v>
      </c>
      <c r="ZK16">
        <f t="shared" si="130"/>
        <v>13</v>
      </c>
      <c r="ZL16">
        <f t="shared" si="130"/>
        <v>14</v>
      </c>
      <c r="ZM16">
        <f t="shared" si="130"/>
        <v>12</v>
      </c>
      <c r="ZN16">
        <f t="shared" si="130"/>
        <v>5</v>
      </c>
      <c r="ZO16">
        <f t="shared" si="130"/>
        <v>6</v>
      </c>
      <c r="ZP16">
        <f t="shared" si="130"/>
        <v>3</v>
      </c>
      <c r="ZQ16">
        <f t="shared" si="130"/>
        <v>13</v>
      </c>
      <c r="ZR16">
        <f t="shared" si="130"/>
        <v>8</v>
      </c>
      <c r="ZS16">
        <f t="shared" si="130"/>
        <v>8</v>
      </c>
      <c r="ZT16">
        <f t="shared" si="130"/>
        <v>5</v>
      </c>
      <c r="ZU16">
        <f t="shared" si="130"/>
        <v>7</v>
      </c>
      <c r="ZV16">
        <f t="shared" si="130"/>
        <v>8</v>
      </c>
      <c r="ZW16">
        <f t="shared" si="130"/>
        <v>8</v>
      </c>
      <c r="ZX16">
        <f t="shared" si="130"/>
        <v>16</v>
      </c>
      <c r="ZY16">
        <f>VLOOKUP(YJ16,'Tablas auxiliares'!$O$2:$P$28,2,FALSE)</f>
        <v>0</v>
      </c>
      <c r="ZZ16">
        <f>VLOOKUP(YK16,'Tablas auxiliares'!$O$2:$P$28,2,FALSE)</f>
        <v>0</v>
      </c>
      <c r="AAA16">
        <f>VLOOKUP(YL16,'Tablas auxiliares'!$O$2:$P$28,2,FALSE)</f>
        <v>1</v>
      </c>
      <c r="AAB16">
        <f>VLOOKUP(YM16,'Tablas auxiliares'!$O$2:$P$28,2,FALSE)</f>
        <v>10</v>
      </c>
      <c r="AAC16">
        <f>VLOOKUP(YN16,'Tablas auxiliares'!$O$2:$P$28,2,FALSE)</f>
        <v>4</v>
      </c>
      <c r="AAD16">
        <f>VLOOKUP(YO16,'Tablas auxiliares'!$O$2:$P$28,2,FALSE)</f>
        <v>0</v>
      </c>
      <c r="AAE16">
        <f>VLOOKUP(YP16,'Tablas auxiliares'!$O$2:$P$28,2,FALSE)</f>
        <v>5</v>
      </c>
      <c r="AAF16">
        <f>VLOOKUP(YQ16,'Tablas auxiliares'!$O$2:$P$28,2,FALSE)</f>
        <v>1</v>
      </c>
      <c r="AAG16">
        <f>VLOOKUP(YR16,'Tablas auxiliares'!$O$2:$P$28,2,FALSE)</f>
        <v>2</v>
      </c>
      <c r="AAH16">
        <f>VLOOKUP(YS16,'Tablas auxiliares'!$O$2:$P$28,2,FALSE)</f>
        <v>0</v>
      </c>
      <c r="AAI16">
        <f>VLOOKUP(YT16,'Tablas auxiliares'!$O$2:$P$28,2,FALSE)</f>
        <v>0</v>
      </c>
      <c r="AAJ16">
        <f>VLOOKUP(YU16,'Tablas auxiliares'!$O$2:$P$28,2,FALSE)</f>
        <v>2</v>
      </c>
      <c r="AAK16">
        <f>VLOOKUP(YV16,'Tablas auxiliares'!$O$2:$P$28,2,FALSE)</f>
        <v>2</v>
      </c>
      <c r="AAL16">
        <f>VLOOKUP(YW16,'Tablas auxiliares'!$O$2:$P$28,2,FALSE)</f>
        <v>0</v>
      </c>
      <c r="AAM16">
        <f>VLOOKUP(YX16,'Tablas auxiliares'!$O$2:$P$28,2,FALSE)</f>
        <v>1</v>
      </c>
      <c r="AAN16">
        <f>VLOOKUP(YY16,'Tablas auxiliares'!$O$2:$P$28,2,FALSE)</f>
        <v>8</v>
      </c>
      <c r="AAO16">
        <f>VLOOKUP(YZ16,'Tablas auxiliares'!$O$2:$P$28,2,FALSE)</f>
        <v>0</v>
      </c>
      <c r="AAP16">
        <f>VLOOKUP(ZA16,'Tablas auxiliares'!$O$2:$P$28,2,FALSE)</f>
        <v>0</v>
      </c>
      <c r="AAQ16">
        <f>VLOOKUP(ZB16,'Tablas auxiliares'!$O$2:$P$28,2,FALSE)</f>
        <v>0</v>
      </c>
      <c r="AAR16">
        <f>VLOOKUP(ZC16,'Tablas auxiliares'!$O$2:$P$28,2,FALSE)</f>
        <v>10</v>
      </c>
      <c r="AAS16">
        <f>VLOOKUP(ZD16,'Tablas auxiliares'!$O$2:$P$28,2,FALSE)</f>
        <v>3</v>
      </c>
      <c r="AAT16">
        <f>VLOOKUP(ZE16,'Tablas auxiliares'!$O$2:$P$28,2,FALSE)</f>
        <v>0</v>
      </c>
      <c r="AAU16">
        <f>VLOOKUP(ZF16,'Tablas auxiliares'!$O$2:$P$28,2,FALSE)</f>
        <v>0</v>
      </c>
      <c r="AAV16">
        <f>VLOOKUP(ZG16,'Tablas auxiliares'!$O$2:$P$28,2,FALSE)</f>
        <v>2</v>
      </c>
      <c r="AAW16">
        <f>VLOOKUP(ZH16,'Tablas auxiliares'!$O$2:$P$28,2,FALSE)</f>
        <v>3</v>
      </c>
      <c r="AAX16">
        <f>VLOOKUP(ZI16,'Tablas auxiliares'!$O$2:$P$28,2,FALSE)</f>
        <v>6</v>
      </c>
      <c r="AAY16">
        <f>VLOOKUP(ZJ16,'Tablas auxiliares'!$O$2:$P$28,2,FALSE)</f>
        <v>0</v>
      </c>
      <c r="AAZ16">
        <f>VLOOKUP(ZK16,'Tablas auxiliares'!$O$2:$P$28,2,FALSE)</f>
        <v>0</v>
      </c>
      <c r="ABA16">
        <f>VLOOKUP(ZL16,'Tablas auxiliares'!$O$2:$P$28,2,FALSE)</f>
        <v>0</v>
      </c>
      <c r="ABB16">
        <f>VLOOKUP(ZM16,'Tablas auxiliares'!$O$2:$P$28,2,FALSE)</f>
        <v>0</v>
      </c>
      <c r="ABC16">
        <f>VLOOKUP(ZN16,'Tablas auxiliares'!$O$2:$P$28,2,FALSE)</f>
        <v>6</v>
      </c>
      <c r="ABD16">
        <f>VLOOKUP(ZO16,'Tablas auxiliares'!$O$2:$P$28,2,FALSE)</f>
        <v>5</v>
      </c>
      <c r="ABE16">
        <f>VLOOKUP(ZP16,'Tablas auxiliares'!$O$2:$P$28,2,FALSE)</f>
        <v>8</v>
      </c>
      <c r="ABF16">
        <f>VLOOKUP(ZQ16,'Tablas auxiliares'!$O$2:$P$28,2,FALSE)</f>
        <v>0</v>
      </c>
      <c r="ABG16">
        <f>VLOOKUP(ZR16,'Tablas auxiliares'!$O$2:$P$28,2,FALSE)</f>
        <v>3</v>
      </c>
      <c r="ABH16">
        <f>VLOOKUP(ZS16,'Tablas auxiliares'!$O$2:$P$28,2,FALSE)</f>
        <v>3</v>
      </c>
      <c r="ABI16">
        <f>VLOOKUP(ZT16,'Tablas auxiliares'!$O$2:$P$28,2,FALSE)</f>
        <v>6</v>
      </c>
      <c r="ABJ16">
        <f>VLOOKUP(ZU16,'Tablas auxiliares'!$O$2:$P$28,2,FALSE)</f>
        <v>4</v>
      </c>
      <c r="ABK16">
        <f>VLOOKUP(ZV16,'Tablas auxiliares'!$O$2:$P$28,2,FALSE)</f>
        <v>3</v>
      </c>
      <c r="ABL16">
        <f>VLOOKUP(ZW16,'Tablas auxiliares'!$O$2:$P$28,2,FALSE)</f>
        <v>3</v>
      </c>
      <c r="ABM16">
        <f>VLOOKUP(ZX16,'Tablas auxiliares'!$O$2:$P$28,2,FALSE)</f>
        <v>0</v>
      </c>
      <c r="ABN16">
        <f>IF('Tablas auxiliares'!$C$5=1,SUM(ZY16:ABM16),SUMIF($IN$29:$KB$29,"=325",ZY16:ABM16))</f>
        <v>101</v>
      </c>
      <c r="ABP16">
        <f t="shared" si="10"/>
        <v>101.0012</v>
      </c>
      <c r="ABQ16">
        <f t="shared" si="11"/>
        <v>92.001199999999997</v>
      </c>
      <c r="ABR16">
        <f t="shared" si="5"/>
        <v>232.00120000000001</v>
      </c>
      <c r="ABS16">
        <f>IF('Tablas auxiliares'!$C$3=1,'2019 FINAL'!ABP16,IF('Tablas auxiliares'!$C$3=2,'2019 FINAL'!ABQ16,'2019 FINAL'!ABR16))</f>
        <v>232.00120000000001</v>
      </c>
      <c r="ABT16" t="s">
        <v>60</v>
      </c>
      <c r="ABV16">
        <v>14</v>
      </c>
      <c r="ABW16">
        <f t="shared" si="12"/>
        <v>107.0008</v>
      </c>
      <c r="ABX16" t="str">
        <f t="shared" si="13"/>
        <v>Malta</v>
      </c>
    </row>
    <row r="17" spans="1:752" x14ac:dyDescent="0.25">
      <c r="A17" t="s">
        <v>4</v>
      </c>
      <c r="B17">
        <v>21</v>
      </c>
      <c r="C17">
        <v>23</v>
      </c>
      <c r="D17">
        <v>10</v>
      </c>
      <c r="E17">
        <v>8</v>
      </c>
      <c r="F17">
        <v>25</v>
      </c>
      <c r="G17">
        <v>23</v>
      </c>
      <c r="H17">
        <v>22</v>
      </c>
      <c r="J17">
        <v>23</v>
      </c>
      <c r="K17">
        <v>25</v>
      </c>
      <c r="L17">
        <v>22</v>
      </c>
      <c r="M17">
        <v>21</v>
      </c>
      <c r="N17">
        <v>19</v>
      </c>
      <c r="O17">
        <v>21</v>
      </c>
      <c r="P17">
        <v>24</v>
      </c>
      <c r="Q17">
        <v>19</v>
      </c>
      <c r="R17">
        <v>21</v>
      </c>
      <c r="S17">
        <v>23</v>
      </c>
      <c r="T17">
        <v>15</v>
      </c>
      <c r="U17">
        <v>7</v>
      </c>
      <c r="V17">
        <v>22</v>
      </c>
      <c r="W17">
        <v>24</v>
      </c>
      <c r="Y17">
        <v>10</v>
      </c>
      <c r="Z17">
        <v>20</v>
      </c>
      <c r="AA17">
        <v>26</v>
      </c>
      <c r="AB17">
        <v>12</v>
      </c>
      <c r="AC17">
        <v>23</v>
      </c>
      <c r="AD17">
        <v>18</v>
      </c>
      <c r="AE17">
        <v>17</v>
      </c>
      <c r="AF17">
        <v>18</v>
      </c>
      <c r="AG17">
        <v>21</v>
      </c>
      <c r="AH17">
        <v>16</v>
      </c>
      <c r="AI17">
        <v>19</v>
      </c>
      <c r="AJ17">
        <v>18</v>
      </c>
      <c r="AK17">
        <v>7</v>
      </c>
      <c r="AL17">
        <v>25</v>
      </c>
      <c r="AM17">
        <v>19</v>
      </c>
      <c r="AN17">
        <v>25</v>
      </c>
      <c r="AO17">
        <v>22</v>
      </c>
      <c r="AP17">
        <v>19</v>
      </c>
      <c r="AQ17">
        <v>9</v>
      </c>
      <c r="AR17">
        <v>23</v>
      </c>
      <c r="AS17">
        <v>13</v>
      </c>
      <c r="AT17">
        <v>10</v>
      </c>
      <c r="AU17">
        <v>19</v>
      </c>
      <c r="AV17">
        <v>15</v>
      </c>
      <c r="AW17">
        <v>20</v>
      </c>
      <c r="AY17">
        <v>23</v>
      </c>
      <c r="AZ17">
        <v>8</v>
      </c>
      <c r="BA17">
        <v>15</v>
      </c>
      <c r="BB17">
        <v>21</v>
      </c>
      <c r="BC17">
        <v>24</v>
      </c>
      <c r="BD17">
        <v>15</v>
      </c>
      <c r="BE17">
        <v>21</v>
      </c>
      <c r="BF17">
        <v>14</v>
      </c>
      <c r="BG17">
        <v>11</v>
      </c>
      <c r="BH17">
        <v>23</v>
      </c>
      <c r="BI17">
        <v>13</v>
      </c>
      <c r="BJ17">
        <v>25</v>
      </c>
      <c r="BK17">
        <v>25</v>
      </c>
      <c r="BL17">
        <v>25</v>
      </c>
      <c r="BN17">
        <v>14</v>
      </c>
      <c r="BO17">
        <v>25</v>
      </c>
      <c r="BP17">
        <v>24</v>
      </c>
      <c r="BQ17">
        <v>20</v>
      </c>
      <c r="BR17">
        <v>23</v>
      </c>
      <c r="BS17">
        <v>12</v>
      </c>
      <c r="BT17">
        <v>19</v>
      </c>
      <c r="BU17">
        <v>23</v>
      </c>
      <c r="BV17">
        <v>23</v>
      </c>
      <c r="BW17">
        <v>26</v>
      </c>
      <c r="BX17">
        <v>15</v>
      </c>
      <c r="BY17">
        <v>19</v>
      </c>
      <c r="BZ17">
        <v>13</v>
      </c>
      <c r="CA17">
        <v>25</v>
      </c>
      <c r="CB17">
        <v>15</v>
      </c>
      <c r="CC17">
        <v>20</v>
      </c>
      <c r="CD17">
        <v>17</v>
      </c>
      <c r="CE17">
        <v>19</v>
      </c>
      <c r="CF17">
        <v>9</v>
      </c>
      <c r="CG17">
        <v>23</v>
      </c>
      <c r="CH17">
        <v>10</v>
      </c>
      <c r="CI17">
        <v>8</v>
      </c>
      <c r="CJ17">
        <v>13</v>
      </c>
      <c r="CK17">
        <v>25</v>
      </c>
      <c r="CL17">
        <v>12</v>
      </c>
      <c r="CN17">
        <v>22</v>
      </c>
      <c r="CO17">
        <v>23</v>
      </c>
      <c r="CP17">
        <v>11</v>
      </c>
      <c r="CQ17">
        <v>14</v>
      </c>
      <c r="CR17">
        <v>23</v>
      </c>
      <c r="CS17">
        <v>14</v>
      </c>
      <c r="CT17">
        <v>20</v>
      </c>
      <c r="CU17">
        <v>7</v>
      </c>
      <c r="CV17">
        <v>18</v>
      </c>
      <c r="CW17">
        <v>24</v>
      </c>
      <c r="CX17">
        <v>4</v>
      </c>
      <c r="CY17">
        <v>15</v>
      </c>
      <c r="CZ17">
        <v>18</v>
      </c>
      <c r="DA17">
        <v>23</v>
      </c>
      <c r="DC17">
        <v>18</v>
      </c>
      <c r="DD17">
        <v>13</v>
      </c>
      <c r="DE17">
        <v>22</v>
      </c>
      <c r="DF17">
        <v>15</v>
      </c>
      <c r="DG17">
        <v>24</v>
      </c>
      <c r="DH17">
        <v>13</v>
      </c>
      <c r="DI17">
        <v>23</v>
      </c>
      <c r="DJ17">
        <v>17</v>
      </c>
      <c r="DK17">
        <v>15</v>
      </c>
      <c r="DL17">
        <v>24</v>
      </c>
      <c r="DM17">
        <v>19</v>
      </c>
      <c r="DN17">
        <v>17</v>
      </c>
      <c r="DO17">
        <v>9</v>
      </c>
      <c r="DP17">
        <v>20</v>
      </c>
      <c r="DQ17">
        <v>17</v>
      </c>
      <c r="DR17">
        <v>14</v>
      </c>
      <c r="DS17">
        <v>21</v>
      </c>
      <c r="DT17">
        <v>14</v>
      </c>
      <c r="DU17">
        <v>19</v>
      </c>
      <c r="DV17">
        <v>18</v>
      </c>
      <c r="DW17">
        <v>17</v>
      </c>
      <c r="DX17">
        <v>18</v>
      </c>
      <c r="DY17">
        <v>20</v>
      </c>
      <c r="DZ17">
        <v>16</v>
      </c>
      <c r="EA17">
        <v>21</v>
      </c>
      <c r="EC17">
        <v>19</v>
      </c>
      <c r="ED17">
        <v>22</v>
      </c>
      <c r="EE17">
        <v>21</v>
      </c>
      <c r="EF17">
        <v>16</v>
      </c>
      <c r="EG17">
        <v>22</v>
      </c>
      <c r="EH17">
        <v>22</v>
      </c>
      <c r="EI17">
        <v>22</v>
      </c>
      <c r="EJ17">
        <v>23</v>
      </c>
      <c r="EK17">
        <v>11</v>
      </c>
      <c r="EL17">
        <v>25</v>
      </c>
      <c r="EM17">
        <v>22</v>
      </c>
      <c r="EN17">
        <v>19</v>
      </c>
      <c r="EO17">
        <v>3</v>
      </c>
      <c r="EP17">
        <v>14</v>
      </c>
      <c r="ER17">
        <v>8</v>
      </c>
      <c r="ES17">
        <v>22</v>
      </c>
      <c r="ET17">
        <v>25</v>
      </c>
      <c r="EU17">
        <v>23</v>
      </c>
      <c r="EV17">
        <v>25</v>
      </c>
      <c r="EW17">
        <v>23</v>
      </c>
      <c r="EX17">
        <v>24</v>
      </c>
      <c r="EY17">
        <v>17</v>
      </c>
      <c r="EZ17">
        <v>20</v>
      </c>
      <c r="FA17">
        <v>18</v>
      </c>
      <c r="FB17">
        <v>5</v>
      </c>
      <c r="FC17">
        <v>18</v>
      </c>
      <c r="FD17">
        <v>12</v>
      </c>
      <c r="FE17">
        <v>24</v>
      </c>
      <c r="FF17">
        <v>11</v>
      </c>
      <c r="FG17">
        <v>17</v>
      </c>
      <c r="FH17">
        <v>21</v>
      </c>
      <c r="FI17">
        <v>24</v>
      </c>
      <c r="FJ17">
        <v>11</v>
      </c>
      <c r="FK17">
        <v>21</v>
      </c>
      <c r="FL17">
        <v>9</v>
      </c>
      <c r="FM17">
        <v>13</v>
      </c>
      <c r="FN17">
        <v>23</v>
      </c>
      <c r="FO17">
        <v>21</v>
      </c>
      <c r="FP17">
        <v>19</v>
      </c>
      <c r="FR17">
        <v>18</v>
      </c>
      <c r="FS17">
        <v>25</v>
      </c>
      <c r="FT17">
        <v>24</v>
      </c>
      <c r="FU17">
        <v>10</v>
      </c>
      <c r="FV17">
        <v>19</v>
      </c>
      <c r="FW17">
        <v>15</v>
      </c>
      <c r="FX17">
        <v>20</v>
      </c>
      <c r="FY17">
        <v>22</v>
      </c>
      <c r="FZ17">
        <v>6</v>
      </c>
      <c r="GA17">
        <v>17</v>
      </c>
      <c r="GB17">
        <v>16</v>
      </c>
      <c r="GC17">
        <v>7</v>
      </c>
      <c r="GD17">
        <v>18</v>
      </c>
      <c r="GE17">
        <v>24</v>
      </c>
      <c r="GG17">
        <v>13</v>
      </c>
      <c r="GH17">
        <v>24</v>
      </c>
      <c r="GI17">
        <v>17</v>
      </c>
      <c r="GJ17">
        <v>21</v>
      </c>
      <c r="GK17">
        <v>24</v>
      </c>
      <c r="GL17">
        <v>19</v>
      </c>
      <c r="GM17">
        <v>21</v>
      </c>
      <c r="GN17">
        <v>20</v>
      </c>
      <c r="GO17">
        <v>22</v>
      </c>
      <c r="GP17">
        <v>21</v>
      </c>
      <c r="GQ17">
        <v>24</v>
      </c>
      <c r="GR17">
        <v>17</v>
      </c>
      <c r="GS17">
        <v>26</v>
      </c>
      <c r="GT17">
        <v>21</v>
      </c>
      <c r="GU17">
        <v>21</v>
      </c>
      <c r="GV17">
        <v>16</v>
      </c>
      <c r="GW17">
        <v>13</v>
      </c>
      <c r="GX17">
        <v>22</v>
      </c>
      <c r="GY17">
        <f>IF('Tablas auxiliares'!$C$7=1,AVERAGE('2019 FINAL'!B17,'2019 FINAL'!AQ17,'2019 FINAL'!CF17,'2019 FINAL'!DU17,'2019 FINAL'!FJ17)+B17/10000,(-1)*(SUM(VLOOKUP(B17,'Tablas auxiliares'!$BG$1:$BH$28,2,FALSE),VLOOKUP(AQ17,'Tablas auxiliares'!$BG$1:$BH$28,2,FALSE),VLOOKUP(CF17,'Tablas auxiliares'!$BG$1:$BH$28,2,FALSE),VLOOKUP(DU17,'Tablas auxiliares'!$BG$1:$BH$28,2,FALSE),VLOOKUP(FJ17,'Tablas auxiliares'!$BG$1:$BH$28,2,FALSE))-B17/100000000))</f>
        <v>-7.7049069890670001</v>
      </c>
      <c r="GZ17">
        <f>IF('Tablas auxiliares'!$C$7=1,AVERAGE('2019 FINAL'!C17,'2019 FINAL'!AR17,'2019 FINAL'!CG17,'2019 FINAL'!DV17,'2019 FINAL'!FK17)+C17/10000,(-1)*(SUM(VLOOKUP(C17,'Tablas auxiliares'!$BG$1:$BH$28,2,FALSE),VLOOKUP(AR17,'Tablas auxiliares'!$BG$1:$BH$28,2,FALSE),VLOOKUP(CG17,'Tablas auxiliares'!$BG$1:$BH$28,2,FALSE),VLOOKUP(DV17,'Tablas auxiliares'!$BG$1:$BH$28,2,FALSE),VLOOKUP(FK17,'Tablas auxiliares'!$BG$1:$BH$28,2,FALSE))-C17/100000000))</f>
        <v>-1.2938852901368909</v>
      </c>
      <c r="HA17">
        <f>IF('Tablas auxiliares'!$C$7=1,AVERAGE('2019 FINAL'!D17,'2019 FINAL'!AS17,'2019 FINAL'!CH17,'2019 FINAL'!DW17,'2019 FINAL'!FL17)+D17/10000,(-1)*(SUM(VLOOKUP(D17,'Tablas auxiliares'!$BG$1:$BH$28,2,FALSE),VLOOKUP(AS17,'Tablas auxiliares'!$BG$1:$BH$28,2,FALSE),VLOOKUP(CH17,'Tablas auxiliares'!$BG$1:$BH$28,2,FALSE),VLOOKUP(DW17,'Tablas auxiliares'!$BG$1:$BH$28,2,FALSE),VLOOKUP(FL17,'Tablas auxiliares'!$BG$1:$BH$28,2,FALSE))-D17/100000000))</f>
        <v>-8.7667507207543363</v>
      </c>
      <c r="HB17">
        <f>IF('Tablas auxiliares'!$C$7=1,AVERAGE('2019 FINAL'!E17,'2019 FINAL'!AT17,'2019 FINAL'!CI17,'2019 FINAL'!DX17,'2019 FINAL'!FM17)+E17/10000,(-1)*(SUM(VLOOKUP(E17,'Tablas auxiliares'!$BG$1:$BH$28,2,FALSE),VLOOKUP(AT17,'Tablas auxiliares'!$BG$1:$BH$28,2,FALSE),VLOOKUP(CI17,'Tablas auxiliares'!$BG$1:$BH$28,2,FALSE),VLOOKUP(DX17,'Tablas auxiliares'!$BG$1:$BH$28,2,FALSE),VLOOKUP(FM17,'Tablas auxiliares'!$BG$1:$BH$28,2,FALSE))-E17/100000000))</f>
        <v>-10.219944168648475</v>
      </c>
      <c r="HC17">
        <f>IF('Tablas auxiliares'!$C$7=1,AVERAGE('2019 FINAL'!F17,'2019 FINAL'!AU17,'2019 FINAL'!CJ17,'2019 FINAL'!DY17,'2019 FINAL'!FN17)+F17/10000,(-1)*(SUM(VLOOKUP(F17,'Tablas auxiliares'!$BG$1:$BH$28,2,FALSE),VLOOKUP(AU17,'Tablas auxiliares'!$BG$1:$BH$28,2,FALSE),VLOOKUP(CJ17,'Tablas auxiliares'!$BG$1:$BH$28,2,FALSE),VLOOKUP(DY17,'Tablas auxiliares'!$BG$1:$BH$28,2,FALSE),VLOOKUP(FN17,'Tablas auxiliares'!$BG$1:$BH$28,2,FALSE))-F17/100000000))</f>
        <v>-2.2537084103727203</v>
      </c>
      <c r="HD17">
        <f>IF('Tablas auxiliares'!$C$7=1,AVERAGE('2019 FINAL'!G17,'2019 FINAL'!AV17,'2019 FINAL'!CK17,'2019 FINAL'!DZ17,'2019 FINAL'!FO17)+G17/10000,(-1)*(SUM(VLOOKUP(G17,'Tablas auxiliares'!$BG$1:$BH$28,2,FALSE),VLOOKUP(AV17,'Tablas auxiliares'!$BG$1:$BH$28,2,FALSE),VLOOKUP(CK17,'Tablas auxiliares'!$BG$1:$BH$28,2,FALSE),VLOOKUP(DZ17,'Tablas auxiliares'!$BG$1:$BH$28,2,FALSE),VLOOKUP(FO17,'Tablas auxiliares'!$BG$1:$BH$28,2,FALSE))-G17/100000000))</f>
        <v>-2.1110863418297408</v>
      </c>
      <c r="HE17">
        <f>IF('Tablas auxiliares'!$C$7=1,AVERAGE('2019 FINAL'!H17,'2019 FINAL'!AW17,'2019 FINAL'!CL17,'2019 FINAL'!EA17,'2019 FINAL'!FP17)+H17/10000,(-1)*(SUM(VLOOKUP(H17,'Tablas auxiliares'!$BG$1:$BH$28,2,FALSE),VLOOKUP(AW17,'Tablas auxiliares'!$BG$1:$BH$28,2,FALSE),VLOOKUP(CL17,'Tablas auxiliares'!$BG$1:$BH$28,2,FALSE),VLOOKUP(EA17,'Tablas auxiliares'!$BG$1:$BH$28,2,FALSE),VLOOKUP(FP17,'Tablas auxiliares'!$BG$1:$BH$28,2,FALSE))-H17/100000000))</f>
        <v>-2.691862623185719</v>
      </c>
      <c r="HF17" t="e">
        <f>IF('Tablas auxiliares'!$C$7=1,AVERAGE('2019 FINAL'!I17,'2019 FINAL'!AX17,'2019 FINAL'!CM17,'2019 FINAL'!EB17,'2019 FINAL'!FQ17)+I17/10000,(-1)*(SUM(VLOOKUP(I17,'Tablas auxiliares'!$BG$1:$BH$28,2,FALSE),VLOOKUP(AX17,'Tablas auxiliares'!$BG$1:$BH$28,2,FALSE),VLOOKUP(CM17,'Tablas auxiliares'!$BG$1:$BH$28,2,FALSE),VLOOKUP(EB17,'Tablas auxiliares'!$BG$1:$BH$28,2,FALSE),VLOOKUP(FQ17,'Tablas auxiliares'!$BG$1:$BH$28,2,FALSE))-I17/100000000))</f>
        <v>#N/A</v>
      </c>
      <c r="HG17">
        <f>IF('Tablas auxiliares'!$C$7=1,AVERAGE('2019 FINAL'!J17,'2019 FINAL'!AY17,'2019 FINAL'!CN17,'2019 FINAL'!EC17,'2019 FINAL'!FR17)+J17/10000,(-1)*(SUM(VLOOKUP(J17,'Tablas auxiliares'!$BG$1:$BH$28,2,FALSE),VLOOKUP(AY17,'Tablas auxiliares'!$BG$1:$BH$28,2,FALSE),VLOOKUP(CN17,'Tablas auxiliares'!$BG$1:$BH$28,2,FALSE),VLOOKUP(EC17,'Tablas auxiliares'!$BG$1:$BH$28,2,FALSE),VLOOKUP(FR17,'Tablas auxiliares'!$BG$1:$BH$28,2,FALSE))-J17/100000000))</f>
        <v>-1.4563997257682659</v>
      </c>
      <c r="HH17">
        <f>IF('Tablas auxiliares'!$C$7=1,AVERAGE('2019 FINAL'!K17,'2019 FINAL'!AZ17,'2019 FINAL'!CO17,'2019 FINAL'!ED17,'2019 FINAL'!FS17)+K17/10000,(-1)*(SUM(VLOOKUP(K17,'Tablas auxiliares'!$BG$1:$BH$28,2,FALSE),VLOOKUP(AZ17,'Tablas auxiliares'!$BG$1:$BH$28,2,FALSE),VLOOKUP(CO17,'Tablas auxiliares'!$BG$1:$BH$28,2,FALSE),VLOOKUP(ED17,'Tablas auxiliares'!$BG$1:$BH$28,2,FALSE),VLOOKUP(FS17,'Tablas auxiliares'!$BG$1:$BH$28,2,FALSE))-K17/100000000))</f>
        <v>-3.8303949604786687</v>
      </c>
      <c r="HI17">
        <f>IF('Tablas auxiliares'!$C$7=1,AVERAGE('2019 FINAL'!L17,'2019 FINAL'!BA17,'2019 FINAL'!CP17,'2019 FINAL'!EE17,'2019 FINAL'!FT17)+L17/10000,(-1)*(SUM(VLOOKUP(L17,'Tablas auxiliares'!$BG$1:$BH$28,2,FALSE),VLOOKUP(BA17,'Tablas auxiliares'!$BG$1:$BH$28,2,FALSE),VLOOKUP(CP17,'Tablas auxiliares'!$BG$1:$BH$28,2,FALSE),VLOOKUP(EE17,'Tablas auxiliares'!$BG$1:$BH$28,2,FALSE),VLOOKUP(FT17,'Tablas auxiliares'!$BG$1:$BH$28,2,FALSE))-L17/100000000))</f>
        <v>-3.2764625901353668</v>
      </c>
      <c r="HJ17">
        <f>IF('Tablas auxiliares'!$C$7=1,AVERAGE('2019 FINAL'!M17,'2019 FINAL'!BB17,'2019 FINAL'!CQ17,'2019 FINAL'!EF17,'2019 FINAL'!FU17)+M17/10000,(-1)*(SUM(VLOOKUP(M17,'Tablas auxiliares'!$BG$1:$BH$28,2,FALSE),VLOOKUP(BB17,'Tablas auxiliares'!$BG$1:$BH$28,2,FALSE),VLOOKUP(CQ17,'Tablas auxiliares'!$BG$1:$BH$28,2,FALSE),VLOOKUP(EF17,'Tablas auxiliares'!$BG$1:$BH$28,2,FALSE),VLOOKUP(FU17,'Tablas auxiliares'!$BG$1:$BH$28,2,FALSE))-M17/100000000))</f>
        <v>-4.4164379844702779</v>
      </c>
      <c r="HK17">
        <f>IF('Tablas auxiliares'!$C$7=1,AVERAGE('2019 FINAL'!N17,'2019 FINAL'!BC17,'2019 FINAL'!CR17,'2019 FINAL'!EG17,'2019 FINAL'!FV17)+N17/10000,(-1)*(SUM(VLOOKUP(N17,'Tablas auxiliares'!$BG$1:$BH$28,2,FALSE),VLOOKUP(BC17,'Tablas auxiliares'!$BG$1:$BH$28,2,FALSE),VLOOKUP(CR17,'Tablas auxiliares'!$BG$1:$BH$28,2,FALSE),VLOOKUP(EG17,'Tablas auxiliares'!$BG$1:$BH$28,2,FALSE),VLOOKUP(FV17,'Tablas auxiliares'!$BG$1:$BH$28,2,FALSE))-N17/100000000))</f>
        <v>-1.3424917955910765</v>
      </c>
      <c r="HL17">
        <f>IF('Tablas auxiliares'!$C$7=1,AVERAGE('2019 FINAL'!O17,'2019 FINAL'!BD17,'2019 FINAL'!CS17,'2019 FINAL'!EH17,'2019 FINAL'!FW17)+O17/10000,(-1)*(SUM(VLOOKUP(O17,'Tablas auxiliares'!$BG$1:$BH$28,2,FALSE),VLOOKUP(BD17,'Tablas auxiliares'!$BG$1:$BH$28,2,FALSE),VLOOKUP(CS17,'Tablas auxiliares'!$BG$1:$BH$28,2,FALSE),VLOOKUP(EH17,'Tablas auxiliares'!$BG$1:$BH$28,2,FALSE),VLOOKUP(FW17,'Tablas auxiliares'!$BG$1:$BH$28,2,FALSE))-O17/100000000))</f>
        <v>-3.1842212516023229</v>
      </c>
      <c r="HM17">
        <f>IF('Tablas auxiliares'!$C$7=1,AVERAGE('2019 FINAL'!P17,'2019 FINAL'!BE17,'2019 FINAL'!CT17,'2019 FINAL'!EI17,'2019 FINAL'!FX17)+P17/10000,(-1)*(SUM(VLOOKUP(P17,'Tablas auxiliares'!$BG$1:$BH$28,2,FALSE),VLOOKUP(BE17,'Tablas auxiliares'!$BG$1:$BH$28,2,FALSE),VLOOKUP(CT17,'Tablas auxiliares'!$BG$1:$BH$28,2,FALSE),VLOOKUP(EI17,'Tablas auxiliares'!$BG$1:$BH$28,2,FALSE),VLOOKUP(FX17,'Tablas auxiliares'!$BG$1:$BH$28,2,FALSE))-P17/100000000))</f>
        <v>-1.2915048033202916</v>
      </c>
      <c r="HN17">
        <f>IF('Tablas auxiliares'!$C$7=1,AVERAGE('2019 FINAL'!Q17,'2019 FINAL'!BF17,'2019 FINAL'!CU17,'2019 FINAL'!EJ17,'2019 FINAL'!FY17)+Q17/10000,(-1)*(SUM(VLOOKUP(Q17,'Tablas auxiliares'!$BG$1:$BH$28,2,FALSE),VLOOKUP(BF17,'Tablas auxiliares'!$BG$1:$BH$28,2,FALSE),VLOOKUP(CU17,'Tablas auxiliares'!$BG$1:$BH$28,2,FALSE),VLOOKUP(EJ17,'Tablas auxiliares'!$BG$1:$BH$28,2,FALSE),VLOOKUP(FY17,'Tablas auxiliares'!$BG$1:$BH$28,2,FALSE))-Q17/100000000))</f>
        <v>-5.6509742593211971</v>
      </c>
      <c r="HO17">
        <f>IF('Tablas auxiliares'!$C$7=1,AVERAGE('2019 FINAL'!R17,'2019 FINAL'!BG17,'2019 FINAL'!CV17,'2019 FINAL'!EK17,'2019 FINAL'!FZ17)+R17/10000,(-1)*(SUM(VLOOKUP(R17,'Tablas auxiliares'!$BG$1:$BH$28,2,FALSE),VLOOKUP(BG17,'Tablas auxiliares'!$BG$1:$BH$28,2,FALSE),VLOOKUP(CV17,'Tablas auxiliares'!$BG$1:$BH$28,2,FALSE),VLOOKUP(EK17,'Tablas auxiliares'!$BG$1:$BH$28,2,FALSE),VLOOKUP(FZ17,'Tablas auxiliares'!$BG$1:$BH$28,2,FALSE))-R17/100000000))</f>
        <v>-8.973678180532028</v>
      </c>
      <c r="HP17">
        <f>IF('Tablas auxiliares'!$C$7=1,AVERAGE('2019 FINAL'!S17,'2019 FINAL'!BH17,'2019 FINAL'!CW17,'2019 FINAL'!EL17,'2019 FINAL'!GA17)+S17/10000,(-1)*(SUM(VLOOKUP(S17,'Tablas auxiliares'!$BG$1:$BH$28,2,FALSE),VLOOKUP(BH17,'Tablas auxiliares'!$BG$1:$BH$28,2,FALSE),VLOOKUP(CW17,'Tablas auxiliares'!$BG$1:$BH$28,2,FALSE),VLOOKUP(EL17,'Tablas auxiliares'!$BG$1:$BH$28,2,FALSE),VLOOKUP(GA17,'Tablas auxiliares'!$BG$1:$BH$28,2,FALSE))-S17/100000000))</f>
        <v>-1.2185422196689781</v>
      </c>
      <c r="HQ17">
        <f>IF('Tablas auxiliares'!$C$7=1,AVERAGE('2019 FINAL'!T17,'2019 FINAL'!BI17,'2019 FINAL'!CX17,'2019 FINAL'!EM17,'2019 FINAL'!GB17)+T17/10000,(-1)*(SUM(VLOOKUP(T17,'Tablas auxiliares'!$BG$1:$BH$28,2,FALSE),VLOOKUP(BI17,'Tablas auxiliares'!$BG$1:$BH$28,2,FALSE),VLOOKUP(CX17,'Tablas auxiliares'!$BG$1:$BH$28,2,FALSE),VLOOKUP(EM17,'Tablas auxiliares'!$BG$1:$BH$28,2,FALSE),VLOOKUP(GB17,'Tablas auxiliares'!$BG$1:$BH$28,2,FALSE))-T17/100000000))</f>
        <v>-9.7692226758526512</v>
      </c>
      <c r="HR17">
        <f>IF('Tablas auxiliares'!$C$7=1,AVERAGE('2019 FINAL'!U17,'2019 FINAL'!BJ17,'2019 FINAL'!CY17,'2019 FINAL'!EN17,'2019 FINAL'!GC17)+U17/10000,(-1)*(SUM(VLOOKUP(U17,'Tablas auxiliares'!$BG$1:$BH$28,2,FALSE),VLOOKUP(BJ17,'Tablas auxiliares'!$BG$1:$BH$28,2,FALSE),VLOOKUP(CY17,'Tablas auxiliares'!$BG$1:$BH$28,2,FALSE),VLOOKUP(EN17,'Tablas auxiliares'!$BG$1:$BH$28,2,FALSE),VLOOKUP(GC17,'Tablas auxiliares'!$BG$1:$BH$28,2,FALSE))-U17/100000000))</f>
        <v>-9.0331290411165153</v>
      </c>
      <c r="HS17">
        <f>IF('Tablas auxiliares'!$C$7=1,AVERAGE('2019 FINAL'!V17,'2019 FINAL'!BK17,'2019 FINAL'!CZ17,'2019 FINAL'!EO17,'2019 FINAL'!GD17)+V17/10000,(-1)*(SUM(VLOOKUP(V17,'Tablas auxiliares'!$BG$1:$BH$28,2,FALSE),VLOOKUP(BK17,'Tablas auxiliares'!$BG$1:$BH$28,2,FALSE),VLOOKUP(CZ17,'Tablas auxiliares'!$BG$1:$BH$28,2,FALSE),VLOOKUP(EO17,'Tablas auxiliares'!$BG$1:$BH$28,2,FALSE),VLOOKUP(GD17,'Tablas auxiliares'!$BG$1:$BH$28,2,FALSE))-V17/100000000))</f>
        <v>-9.5032579382287921</v>
      </c>
      <c r="HT17">
        <f>IF('Tablas auxiliares'!$C$7=1,AVERAGE('2019 FINAL'!W17,'2019 FINAL'!BL17,'2019 FINAL'!DA17,'2019 FINAL'!EP17,'2019 FINAL'!GE17)+W17/10000,(-1)*(SUM(VLOOKUP(W17,'Tablas auxiliares'!$BG$1:$BH$28,2,FALSE),VLOOKUP(BL17,'Tablas auxiliares'!$BG$1:$BH$28,2,FALSE),VLOOKUP(DA17,'Tablas auxiliares'!$BG$1:$BH$28,2,FALSE),VLOOKUP(EP17,'Tablas auxiliares'!$BG$1:$BH$28,2,FALSE),VLOOKUP(GE17,'Tablas auxiliares'!$BG$1:$BH$28,2,FALSE))-W17/100000000))</f>
        <v>-1.6277746397727311</v>
      </c>
      <c r="HV17">
        <f>IF('Tablas auxiliares'!$C$7=1,AVERAGE('2019 FINAL'!Y17,'2019 FINAL'!BN17,'2019 FINAL'!DC17,'2019 FINAL'!ER17,'2019 FINAL'!GG17)+Y17/10000,(-1)*(SUM(VLOOKUP(Y17,'Tablas auxiliares'!$BG$1:$BH$28,2,FALSE),VLOOKUP(BN17,'Tablas auxiliares'!$BG$1:$BH$28,2,FALSE),VLOOKUP(DC17,'Tablas auxiliares'!$BG$1:$BH$28,2,FALSE),VLOOKUP(ER17,'Tablas auxiliares'!$BG$1:$BH$28,2,FALSE),VLOOKUP(GG17,'Tablas auxiliares'!$BG$1:$BH$28,2,FALSE))-Y17/100000000))</f>
        <v>-8.061235321069363</v>
      </c>
      <c r="HW17">
        <f>IF('Tablas auxiliares'!$C$7=1,AVERAGE('2019 FINAL'!Z17,'2019 FINAL'!BO17,'2019 FINAL'!DD17,'2019 FINAL'!ES17,'2019 FINAL'!GH17)+Z17/10000,(-1)*(SUM(VLOOKUP(Z17,'Tablas auxiliares'!$BG$1:$BH$28,2,FALSE),VLOOKUP(BO17,'Tablas auxiliares'!$BG$1:$BH$28,2,FALSE),VLOOKUP(DD17,'Tablas auxiliares'!$BG$1:$BH$28,2,FALSE),VLOOKUP(ES17,'Tablas auxiliares'!$BG$1:$BH$28,2,FALSE),VLOOKUP(GH17,'Tablas auxiliares'!$BG$1:$BH$28,2,FALSE))-Z17/100000000))</f>
        <v>-2.0513886065576701</v>
      </c>
      <c r="HX17">
        <f>IF('Tablas auxiliares'!$C$7=1,AVERAGE('2019 FINAL'!AA17,'2019 FINAL'!BP17,'2019 FINAL'!DE17,'2019 FINAL'!ET17,'2019 FINAL'!GI17)+AA17/10000,(-1)*(SUM(VLOOKUP(AA17,'Tablas auxiliares'!$BG$1:$BH$28,2,FALSE),VLOOKUP(BP17,'Tablas auxiliares'!$BG$1:$BH$28,2,FALSE),VLOOKUP(DE17,'Tablas auxiliares'!$BG$1:$BH$28,2,FALSE),VLOOKUP(ET17,'Tablas auxiliares'!$BG$1:$BH$28,2,FALSE),VLOOKUP(GI17,'Tablas auxiliares'!$BG$1:$BH$28,2,FALSE))-AA17/100000000))</f>
        <v>-1.1771949199428442</v>
      </c>
      <c r="HY17">
        <f>IF('Tablas auxiliares'!$C$7=1,AVERAGE('2019 FINAL'!AB17,'2019 FINAL'!BQ17,'2019 FINAL'!DF17,'2019 FINAL'!EU17,'2019 FINAL'!GJ17)+AB17/10000,(-1)*(SUM(VLOOKUP(AB17,'Tablas auxiliares'!$BG$1:$BH$28,2,FALSE),VLOOKUP(BQ17,'Tablas auxiliares'!$BG$1:$BH$28,2,FALSE),VLOOKUP(DF17,'Tablas auxiliares'!$BG$1:$BH$28,2,FALSE),VLOOKUP(EU17,'Tablas auxiliares'!$BG$1:$BH$28,2,FALSE),VLOOKUP(GJ17,'Tablas auxiliares'!$BG$1:$BH$28,2,FALSE))-AB17/100000000))</f>
        <v>-3.1002776862162209</v>
      </c>
      <c r="HZ17">
        <f>IF('Tablas auxiliares'!$C$7=1,AVERAGE('2019 FINAL'!AC17,'2019 FINAL'!BR17,'2019 FINAL'!DG17,'2019 FINAL'!EV17,'2019 FINAL'!GK17)+AC17/10000,(-1)*(SUM(VLOOKUP(AC17,'Tablas auxiliares'!$BG$1:$BH$28,2,FALSE),VLOOKUP(BR17,'Tablas auxiliares'!$BG$1:$BH$28,2,FALSE),VLOOKUP(DG17,'Tablas auxiliares'!$BG$1:$BH$28,2,FALSE),VLOOKUP(EV17,'Tablas auxiliares'!$BG$1:$BH$28,2,FALSE),VLOOKUP(GK17,'Tablas auxiliares'!$BG$1:$BH$28,2,FALSE))-AC17/100000000))</f>
        <v>-0.7963384325546613</v>
      </c>
      <c r="IA17">
        <f>IF('Tablas auxiliares'!$C$7=1,AVERAGE('2019 FINAL'!AD17,'2019 FINAL'!BS17,'2019 FINAL'!DH17,'2019 FINAL'!EW17,'2019 FINAL'!GL17)+AD17/10000,(-1)*(SUM(VLOOKUP(AD17,'Tablas auxiliares'!$BG$1:$BH$28,2,FALSE),VLOOKUP(BS17,'Tablas auxiliares'!$BG$1:$BH$28,2,FALSE),VLOOKUP(DH17,'Tablas auxiliares'!$BG$1:$BH$28,2,FALSE),VLOOKUP(EW17,'Tablas auxiliares'!$BG$1:$BH$28,2,FALSE),VLOOKUP(GL17,'Tablas auxiliares'!$BG$1:$BH$28,2,FALSE))-AD17/100000000))</f>
        <v>-3.762477225925636</v>
      </c>
      <c r="IB17">
        <f>IF('Tablas auxiliares'!$C$7=1,AVERAGE('2019 FINAL'!AE17,'2019 FINAL'!BT17,'2019 FINAL'!DI17,'2019 FINAL'!EX17,'2019 FINAL'!GM17)+AE17/10000,(-1)*(SUM(VLOOKUP(AE17,'Tablas auxiliares'!$BG$1:$BH$28,2,FALSE),VLOOKUP(BT17,'Tablas auxiliares'!$BG$1:$BH$28,2,FALSE),VLOOKUP(DI17,'Tablas auxiliares'!$BG$1:$BH$28,2,FALSE),VLOOKUP(EX17,'Tablas auxiliares'!$BG$1:$BH$28,2,FALSE),VLOOKUP(GM17,'Tablas auxiliares'!$BG$1:$BH$28,2,FALSE))-AE17/100000000))</f>
        <v>-1.5704139630893754</v>
      </c>
      <c r="IC17">
        <f>IF('Tablas auxiliares'!$C$7=1,AVERAGE('2019 FINAL'!AF17,'2019 FINAL'!BU17,'2019 FINAL'!DJ17,'2019 FINAL'!EY17,'2019 FINAL'!GN17)+AF17/10000,(-1)*(SUM(VLOOKUP(AF17,'Tablas auxiliares'!$BG$1:$BH$28,2,FALSE),VLOOKUP(BU17,'Tablas auxiliares'!$BG$1:$BH$28,2,FALSE),VLOOKUP(DJ17,'Tablas auxiliares'!$BG$1:$BH$28,2,FALSE),VLOOKUP(EY17,'Tablas auxiliares'!$BG$1:$BH$28,2,FALSE),VLOOKUP(GN17,'Tablas auxiliares'!$BG$1:$BH$28,2,FALSE))-AF17/100000000))</f>
        <v>-2.130931406518457</v>
      </c>
      <c r="ID17">
        <f>IF('Tablas auxiliares'!$C$7=1,AVERAGE('2019 FINAL'!AG17,'2019 FINAL'!BV17,'2019 FINAL'!DK17,'2019 FINAL'!EZ17,'2019 FINAL'!GO17)+AG17/10000,(-1)*(SUM(VLOOKUP(AG17,'Tablas auxiliares'!$BG$1:$BH$28,2,FALSE),VLOOKUP(BV17,'Tablas auxiliares'!$BG$1:$BH$28,2,FALSE),VLOOKUP(DK17,'Tablas auxiliares'!$BG$1:$BH$28,2,FALSE),VLOOKUP(EZ17,'Tablas auxiliares'!$BG$1:$BH$28,2,FALSE),VLOOKUP(GO17,'Tablas auxiliares'!$BG$1:$BH$28,2,FALSE))-AG17/100000000))</f>
        <v>-1.8380285358445936</v>
      </c>
      <c r="IE17">
        <f>IF('Tablas auxiliares'!$C$7=1,AVERAGE('2019 FINAL'!AH17,'2019 FINAL'!BW17,'2019 FINAL'!DL17,'2019 FINAL'!FA17,'2019 FINAL'!GP17)+AH17/10000,(-1)*(SUM(VLOOKUP(AH17,'Tablas auxiliares'!$BG$1:$BH$28,2,FALSE),VLOOKUP(BW17,'Tablas auxiliares'!$BG$1:$BH$28,2,FALSE),VLOOKUP(DL17,'Tablas auxiliares'!$BG$1:$BH$28,2,FALSE),VLOOKUP(FA17,'Tablas auxiliares'!$BG$1:$BH$28,2,FALSE),VLOOKUP(GP17,'Tablas auxiliares'!$BG$1:$BH$28,2,FALSE))-AH17/100000000))</f>
        <v>-1.692906167486345</v>
      </c>
      <c r="IF17">
        <f>IF('Tablas auxiliares'!$C$7=1,AVERAGE('2019 FINAL'!AI17,'2019 FINAL'!BX17,'2019 FINAL'!DM17,'2019 FINAL'!FB17,'2019 FINAL'!GQ17)+AI17/10000,(-1)*(SUM(VLOOKUP(AI17,'Tablas auxiliares'!$BG$1:$BH$28,2,FALSE),VLOOKUP(BX17,'Tablas auxiliares'!$BG$1:$BH$28,2,FALSE),VLOOKUP(DM17,'Tablas auxiliares'!$BG$1:$BH$28,2,FALSE),VLOOKUP(FB17,'Tablas auxiliares'!$BG$1:$BH$28,2,FALSE),VLOOKUP(GQ17,'Tablas auxiliares'!$BG$1:$BH$28,2,FALSE))-AI17/100000000))</f>
        <v>-7.3882889204073159</v>
      </c>
      <c r="IG17">
        <f>IF('Tablas auxiliares'!$C$7=1,AVERAGE('2019 FINAL'!AJ17,'2019 FINAL'!BY17,'2019 FINAL'!DN17,'2019 FINAL'!FC17,'2019 FINAL'!GR17)+AJ17/10000,(-1)*(SUM(VLOOKUP(AJ17,'Tablas auxiliares'!$BG$1:$BH$28,2,FALSE),VLOOKUP(BY17,'Tablas auxiliares'!$BG$1:$BH$28,2,FALSE),VLOOKUP(DN17,'Tablas auxiliares'!$BG$1:$BH$28,2,FALSE),VLOOKUP(FC17,'Tablas auxiliares'!$BG$1:$BH$28,2,FALSE),VLOOKUP(GR17,'Tablas auxiliares'!$BG$1:$BH$28,2,FALSE))-AJ17/100000000))</f>
        <v>-2.4899663580505682</v>
      </c>
      <c r="IH17">
        <f>IF('Tablas auxiliares'!$C$7=1,AVERAGE('2019 FINAL'!AK17,'2019 FINAL'!BZ17,'2019 FINAL'!DO17,'2019 FINAL'!FD17,'2019 FINAL'!GS17)+AK17/10000,(-1)*(SUM(VLOOKUP(AK17,'Tablas auxiliares'!$BG$1:$BH$28,2,FALSE),VLOOKUP(BZ17,'Tablas auxiliares'!$BG$1:$BH$28,2,FALSE),VLOOKUP(DO17,'Tablas auxiliares'!$BG$1:$BH$28,2,FALSE),VLOOKUP(FD17,'Tablas auxiliares'!$BG$1:$BH$28,2,FALSE),VLOOKUP(GS17,'Tablas auxiliares'!$BG$1:$BH$28,2,FALSE))-AK17/100000000))</f>
        <v>-9.2778472880555771</v>
      </c>
      <c r="II17">
        <f>IF('Tablas auxiliares'!$C$7=1,AVERAGE('2019 FINAL'!AL17,'2019 FINAL'!CA17,'2019 FINAL'!DP17,'2019 FINAL'!FE17,'2019 FINAL'!GT17)+AL17/10000,(-1)*(SUM(VLOOKUP(AL17,'Tablas auxiliares'!$BG$1:$BH$28,2,FALSE),VLOOKUP(CA17,'Tablas auxiliares'!$BG$1:$BH$28,2,FALSE),VLOOKUP(DP17,'Tablas auxiliares'!$BG$1:$BH$28,2,FALSE),VLOOKUP(FE17,'Tablas auxiliares'!$BG$1:$BH$28,2,FALSE),VLOOKUP(GT17,'Tablas auxiliares'!$BG$1:$BH$28,2,FALSE))-AL17/100000000))</f>
        <v>-0.99597547612849902</v>
      </c>
      <c r="IJ17">
        <f>IF('Tablas auxiliares'!$C$7=1,AVERAGE('2019 FINAL'!AM17,'2019 FINAL'!CB17,'2019 FINAL'!DQ17,'2019 FINAL'!FF17,'2019 FINAL'!GU17)+AM17/10000,(-1)*(SUM(VLOOKUP(AM17,'Tablas auxiliares'!$BG$1:$BH$28,2,FALSE),VLOOKUP(CB17,'Tablas auxiliares'!$BG$1:$BH$28,2,FALSE),VLOOKUP(DQ17,'Tablas auxiliares'!$BG$1:$BH$28,2,FALSE),VLOOKUP(FF17,'Tablas auxiliares'!$BG$1:$BH$28,2,FALSE),VLOOKUP(GU17,'Tablas auxiliares'!$BG$1:$BH$28,2,FALSE))-AM17/100000000))</f>
        <v>-3.8692190570800902</v>
      </c>
      <c r="IK17">
        <f>IF('Tablas auxiliares'!$C$7=1,AVERAGE('2019 FINAL'!AN17,'2019 FINAL'!CC17,'2019 FINAL'!DR17,'2019 FINAL'!FG17,'2019 FINAL'!GV17)+AN17/10000,(-1)*(SUM(VLOOKUP(AN17,'Tablas auxiliares'!$BG$1:$BH$28,2,FALSE),VLOOKUP(CC17,'Tablas auxiliares'!$BG$1:$BH$28,2,FALSE),VLOOKUP(DR17,'Tablas auxiliares'!$BG$1:$BH$28,2,FALSE),VLOOKUP(FG17,'Tablas auxiliares'!$BG$1:$BH$28,2,FALSE),VLOOKUP(GV17,'Tablas auxiliares'!$BG$1:$BH$28,2,FALSE))-AN17/100000000))</f>
        <v>-2.7333354521645448</v>
      </c>
      <c r="IL17">
        <f>IF('Tablas auxiliares'!$C$7=1,AVERAGE('2019 FINAL'!AO17,'2019 FINAL'!CD17,'2019 FINAL'!DS17,'2019 FINAL'!FH17,'2019 FINAL'!GW17)+AO17/10000,(-1)*(SUM(VLOOKUP(AO17,'Tablas auxiliares'!$BG$1:$BH$28,2,FALSE),VLOOKUP(CD17,'Tablas auxiliares'!$BG$1:$BH$28,2,FALSE),VLOOKUP(DS17,'Tablas auxiliares'!$BG$1:$BH$28,2,FALSE),VLOOKUP(FH17,'Tablas auxiliares'!$BG$1:$BH$28,2,FALSE),VLOOKUP(GW17,'Tablas auxiliares'!$BG$1:$BH$28,2,FALSE))-AO17/100000000))</f>
        <v>-2.560324028502635</v>
      </c>
      <c r="IM17">
        <f>IF('Tablas auxiliares'!$C$7=1,AVERAGE('2019 FINAL'!AP17,'2019 FINAL'!CE17,'2019 FINAL'!DT17,'2019 FINAL'!FI17,'2019 FINAL'!GX17)+AP17/10000,(-1)*(SUM(VLOOKUP(AP17,'Tablas auxiliares'!$BG$1:$BH$28,2,FALSE),VLOOKUP(CE17,'Tablas auxiliares'!$BG$1:$BH$28,2,FALSE),VLOOKUP(DT17,'Tablas auxiliares'!$BG$1:$BH$28,2,FALSE),VLOOKUP(FI17,'Tablas auxiliares'!$BG$1:$BH$28,2,FALSE),VLOOKUP(GX17,'Tablas auxiliares'!$BG$1:$BH$28,2,FALSE))-AP17/100000000))</f>
        <v>-2.1739280128091463</v>
      </c>
      <c r="IN17">
        <f>RANK(GY17,GY3:GY28,1)</f>
        <v>13</v>
      </c>
      <c r="IO17">
        <f t="shared" ref="IO17:KB17" si="131">RANK(GZ17,GZ3:GZ28,1)</f>
        <v>25</v>
      </c>
      <c r="IP17">
        <f t="shared" si="131"/>
        <v>15</v>
      </c>
      <c r="IQ17">
        <f t="shared" si="131"/>
        <v>13</v>
      </c>
      <c r="IR17">
        <f t="shared" si="131"/>
        <v>22</v>
      </c>
      <c r="IS17">
        <f t="shared" si="131"/>
        <v>21</v>
      </c>
      <c r="IT17">
        <f t="shared" si="131"/>
        <v>22</v>
      </c>
      <c r="IU17" s="118">
        <v>25</v>
      </c>
      <c r="IV17">
        <f t="shared" si="131"/>
        <v>21</v>
      </c>
      <c r="IW17">
        <f t="shared" si="131"/>
        <v>19</v>
      </c>
      <c r="IX17">
        <f t="shared" si="131"/>
        <v>20</v>
      </c>
      <c r="IY17">
        <f t="shared" si="131"/>
        <v>17</v>
      </c>
      <c r="IZ17">
        <f t="shared" si="131"/>
        <v>24</v>
      </c>
      <c r="JA17">
        <f t="shared" si="131"/>
        <v>21</v>
      </c>
      <c r="JB17">
        <f t="shared" si="131"/>
        <v>25</v>
      </c>
      <c r="JC17">
        <f t="shared" si="131"/>
        <v>19</v>
      </c>
      <c r="JD17">
        <f t="shared" si="131"/>
        <v>12</v>
      </c>
      <c r="JE17">
        <f t="shared" si="131"/>
        <v>24</v>
      </c>
      <c r="JF17">
        <f t="shared" si="131"/>
        <v>14</v>
      </c>
      <c r="JG17">
        <f t="shared" si="131"/>
        <v>15</v>
      </c>
      <c r="JH17">
        <f t="shared" si="131"/>
        <v>12</v>
      </c>
      <c r="JI17">
        <f t="shared" si="131"/>
        <v>21</v>
      </c>
      <c r="JK17">
        <f t="shared" si="131"/>
        <v>11</v>
      </c>
      <c r="JL17">
        <f t="shared" si="131"/>
        <v>23</v>
      </c>
      <c r="JM17">
        <f t="shared" si="131"/>
        <v>25</v>
      </c>
      <c r="JN17">
        <f t="shared" si="131"/>
        <v>20</v>
      </c>
      <c r="JO17">
        <f t="shared" si="131"/>
        <v>24</v>
      </c>
      <c r="JP17">
        <f t="shared" si="131"/>
        <v>17</v>
      </c>
      <c r="JQ17">
        <f t="shared" si="131"/>
        <v>25</v>
      </c>
      <c r="JR17">
        <f t="shared" si="131"/>
        <v>21</v>
      </c>
      <c r="JS17">
        <f t="shared" si="131"/>
        <v>21</v>
      </c>
      <c r="JT17">
        <f t="shared" si="131"/>
        <v>23</v>
      </c>
      <c r="JU17">
        <f t="shared" si="131"/>
        <v>18</v>
      </c>
      <c r="JV17">
        <f t="shared" si="131"/>
        <v>21</v>
      </c>
      <c r="JW17">
        <f t="shared" si="131"/>
        <v>12</v>
      </c>
      <c r="JX17">
        <f t="shared" si="131"/>
        <v>25</v>
      </c>
      <c r="JY17">
        <f t="shared" si="131"/>
        <v>20</v>
      </c>
      <c r="JZ17">
        <f t="shared" si="131"/>
        <v>20</v>
      </c>
      <c r="KA17">
        <f t="shared" si="131"/>
        <v>21</v>
      </c>
      <c r="KB17">
        <f t="shared" si="131"/>
        <v>21</v>
      </c>
      <c r="KC17">
        <f>VLOOKUP(IN17,'Tablas auxiliares'!$O$2:$Y$28,'Tablas auxiliares'!$C$4+1,FALSE)</f>
        <v>0</v>
      </c>
      <c r="KD17">
        <f>VLOOKUP(IO17,'Tablas auxiliares'!$O$2:$Y$28,'Tablas auxiliares'!$C$4+1,FALSE)</f>
        <v>0</v>
      </c>
      <c r="KE17">
        <f>VLOOKUP(IP17,'Tablas auxiliares'!$O$2:$Y$28,'Tablas auxiliares'!$C$4+1,FALSE)</f>
        <v>0</v>
      </c>
      <c r="KF17">
        <f>VLOOKUP(IQ17,'Tablas auxiliares'!$O$2:$Y$28,'Tablas auxiliares'!$C$4+1,FALSE)</f>
        <v>0</v>
      </c>
      <c r="KG17">
        <f>VLOOKUP(IR17,'Tablas auxiliares'!$O$2:$Y$28,'Tablas auxiliares'!$C$4+1,FALSE)</f>
        <v>0</v>
      </c>
      <c r="KH17">
        <f>VLOOKUP(IS17,'Tablas auxiliares'!$O$2:$Y$28,'Tablas auxiliares'!$C$4+1,FALSE)</f>
        <v>0</v>
      </c>
      <c r="KI17">
        <f>VLOOKUP(IT17,'Tablas auxiliares'!$O$2:$Y$28,'Tablas auxiliares'!$C$4+1,FALSE)</f>
        <v>0</v>
      </c>
      <c r="KJ17">
        <f>VLOOKUP(IU17,'Tablas auxiliares'!$O$2:$Y$28,'Tablas auxiliares'!$C$4+1,FALSE)</f>
        <v>0</v>
      </c>
      <c r="KK17">
        <f>VLOOKUP(IV17,'Tablas auxiliares'!$O$2:$Y$28,'Tablas auxiliares'!$C$4+1,FALSE)</f>
        <v>0</v>
      </c>
      <c r="KL17">
        <f>VLOOKUP(IW17,'Tablas auxiliares'!$O$2:$Y$28,'Tablas auxiliares'!$C$4+1,FALSE)</f>
        <v>0</v>
      </c>
      <c r="KM17">
        <f>VLOOKUP(IX17,'Tablas auxiliares'!$O$2:$Y$28,'Tablas auxiliares'!$C$4+1,FALSE)</f>
        <v>0</v>
      </c>
      <c r="KN17">
        <f>VLOOKUP(IY17,'Tablas auxiliares'!$O$2:$Y$28,'Tablas auxiliares'!$C$4+1,FALSE)</f>
        <v>0</v>
      </c>
      <c r="KO17">
        <f>VLOOKUP(IZ17,'Tablas auxiliares'!$O$2:$Y$28,'Tablas auxiliares'!$C$4+1,FALSE)</f>
        <v>0</v>
      </c>
      <c r="KP17">
        <f>VLOOKUP(JA17,'Tablas auxiliares'!$O$2:$Y$28,'Tablas auxiliares'!$C$4+1,FALSE)</f>
        <v>0</v>
      </c>
      <c r="KQ17">
        <f>VLOOKUP(JB17,'Tablas auxiliares'!$O$2:$Y$28,'Tablas auxiliares'!$C$4+1,FALSE)</f>
        <v>0</v>
      </c>
      <c r="KR17">
        <f>VLOOKUP(JC17,'Tablas auxiliares'!$O$2:$Y$28,'Tablas auxiliares'!$C$4+1,FALSE)</f>
        <v>0</v>
      </c>
      <c r="KS17">
        <f>VLOOKUP(JD17,'Tablas auxiliares'!$O$2:$Y$28,'Tablas auxiliares'!$C$4+1,FALSE)</f>
        <v>0</v>
      </c>
      <c r="KT17">
        <f>VLOOKUP(JE17,'Tablas auxiliares'!$O$2:$Y$28,'Tablas auxiliares'!$C$4+1,FALSE)</f>
        <v>0</v>
      </c>
      <c r="KU17">
        <f>VLOOKUP(JF17,'Tablas auxiliares'!$O$2:$Y$28,'Tablas auxiliares'!$C$4+1,FALSE)</f>
        <v>0</v>
      </c>
      <c r="KV17">
        <f>VLOOKUP(JG17,'Tablas auxiliares'!$O$2:$Y$28,'Tablas auxiliares'!$C$4+1,FALSE)</f>
        <v>0</v>
      </c>
      <c r="KW17">
        <f>VLOOKUP(JH17,'Tablas auxiliares'!$O$2:$Y$28,'Tablas auxiliares'!$C$4+1,FALSE)</f>
        <v>0</v>
      </c>
      <c r="KX17">
        <f>VLOOKUP(JI17,'Tablas auxiliares'!$O$2:$Y$28,'Tablas auxiliares'!$C$4+1,FALSE)</f>
        <v>0</v>
      </c>
      <c r="KZ17">
        <f>VLOOKUP(JK17,'Tablas auxiliares'!$O$2:$Y$28,'Tablas auxiliares'!$C$4+1,FALSE)</f>
        <v>0</v>
      </c>
      <c r="LA17">
        <f>VLOOKUP(JL17,'Tablas auxiliares'!$O$2:$Y$28,'Tablas auxiliares'!$C$4+1,FALSE)</f>
        <v>0</v>
      </c>
      <c r="LB17">
        <f>VLOOKUP(JM17,'Tablas auxiliares'!$O$2:$Y$28,'Tablas auxiliares'!$C$4+1,FALSE)</f>
        <v>0</v>
      </c>
      <c r="LC17">
        <f>VLOOKUP(JN17,'Tablas auxiliares'!$O$2:$Y$28,'Tablas auxiliares'!$C$4+1,FALSE)</f>
        <v>0</v>
      </c>
      <c r="LD17">
        <f>VLOOKUP(JO17,'Tablas auxiliares'!$O$2:$Y$28,'Tablas auxiliares'!$C$4+1,FALSE)</f>
        <v>0</v>
      </c>
      <c r="LE17">
        <f>VLOOKUP(JP17,'Tablas auxiliares'!$O$2:$Y$28,'Tablas auxiliares'!$C$4+1,FALSE)</f>
        <v>0</v>
      </c>
      <c r="LF17">
        <f>VLOOKUP(JQ17,'Tablas auxiliares'!$O$2:$Y$28,'Tablas auxiliares'!$C$4+1,FALSE)</f>
        <v>0</v>
      </c>
      <c r="LG17">
        <f>VLOOKUP(JR17,'Tablas auxiliares'!$O$2:$Y$28,'Tablas auxiliares'!$C$4+1,FALSE)</f>
        <v>0</v>
      </c>
      <c r="LH17">
        <f>VLOOKUP(JS17,'Tablas auxiliares'!$O$2:$Y$28,'Tablas auxiliares'!$C$4+1,FALSE)</f>
        <v>0</v>
      </c>
      <c r="LI17">
        <f>VLOOKUP(JT17,'Tablas auxiliares'!$O$2:$Y$28,'Tablas auxiliares'!$C$4+1,FALSE)</f>
        <v>0</v>
      </c>
      <c r="LJ17">
        <f>VLOOKUP(JU17,'Tablas auxiliares'!$O$2:$Y$28,'Tablas auxiliares'!$C$4+1,FALSE)</f>
        <v>0</v>
      </c>
      <c r="LK17">
        <f>VLOOKUP(JV17,'Tablas auxiliares'!$O$2:$Y$28,'Tablas auxiliares'!$C$4+1,FALSE)</f>
        <v>0</v>
      </c>
      <c r="LL17">
        <f>VLOOKUP(JW17,'Tablas auxiliares'!$O$2:$Y$28,'Tablas auxiliares'!$C$4+1,FALSE)</f>
        <v>0</v>
      </c>
      <c r="LM17">
        <f>VLOOKUP(JX17,'Tablas auxiliares'!$O$2:$Y$28,'Tablas auxiliares'!$C$4+1,FALSE)</f>
        <v>0</v>
      </c>
      <c r="LN17">
        <f>VLOOKUP(JY17,'Tablas auxiliares'!$O$2:$Y$28,'Tablas auxiliares'!$C$4+1,FALSE)</f>
        <v>0</v>
      </c>
      <c r="LO17">
        <f>VLOOKUP(JZ17,'Tablas auxiliares'!$O$2:$Y$28,'Tablas auxiliares'!$C$4+1,FALSE)</f>
        <v>0</v>
      </c>
      <c r="LP17">
        <f>VLOOKUP(KA17,'Tablas auxiliares'!$O$2:$Y$28,'Tablas auxiliares'!$C$4+1,FALSE)</f>
        <v>0</v>
      </c>
      <c r="LQ17">
        <f>VLOOKUP(KB17,'Tablas auxiliares'!$O$2:$Y$28,'Tablas auxiliares'!$C$4+1,FALSE)</f>
        <v>0</v>
      </c>
      <c r="LR17">
        <v>12</v>
      </c>
      <c r="LS17">
        <v>20</v>
      </c>
      <c r="LT17">
        <v>26</v>
      </c>
      <c r="LU17">
        <v>20</v>
      </c>
      <c r="LV17">
        <v>20</v>
      </c>
      <c r="LW17">
        <v>15</v>
      </c>
      <c r="LX17">
        <v>17</v>
      </c>
      <c r="LY17" s="118">
        <v>18</v>
      </c>
      <c r="LZ17">
        <v>8</v>
      </c>
      <c r="MA17">
        <v>6</v>
      </c>
      <c r="MB17">
        <v>23</v>
      </c>
      <c r="MC17">
        <v>23</v>
      </c>
      <c r="MD17">
        <v>23</v>
      </c>
      <c r="ME17">
        <v>16</v>
      </c>
      <c r="MF17">
        <v>24</v>
      </c>
      <c r="MG17">
        <v>20</v>
      </c>
      <c r="MH17">
        <v>1</v>
      </c>
      <c r="MI17">
        <v>7</v>
      </c>
      <c r="MJ17">
        <v>23</v>
      </c>
      <c r="MK17">
        <v>11</v>
      </c>
      <c r="ML17">
        <v>18</v>
      </c>
      <c r="MM17">
        <v>25</v>
      </c>
      <c r="MO17">
        <v>15</v>
      </c>
      <c r="MP17">
        <v>18</v>
      </c>
      <c r="MQ17">
        <v>20</v>
      </c>
      <c r="MR17">
        <v>24</v>
      </c>
      <c r="MS17">
        <v>22</v>
      </c>
      <c r="MT17">
        <v>4</v>
      </c>
      <c r="MU17">
        <v>25</v>
      </c>
      <c r="MV17">
        <v>21</v>
      </c>
      <c r="MW17">
        <v>18</v>
      </c>
      <c r="MX17">
        <v>21</v>
      </c>
      <c r="MY17">
        <v>14</v>
      </c>
      <c r="MZ17">
        <v>17</v>
      </c>
      <c r="NA17">
        <v>8</v>
      </c>
      <c r="NB17">
        <v>21</v>
      </c>
      <c r="NC17">
        <v>10</v>
      </c>
      <c r="ND17">
        <v>22</v>
      </c>
      <c r="NE17">
        <v>23</v>
      </c>
      <c r="NF17">
        <v>18</v>
      </c>
      <c r="NG17">
        <f>VLOOKUP(LR17,'Tablas auxiliares'!$O$2:$Y$28,'Tablas auxiliares'!$C$4+1,FALSE)</f>
        <v>0</v>
      </c>
      <c r="NH17">
        <f>VLOOKUP(LS17,'Tablas auxiliares'!$O$2:$Y$28,'Tablas auxiliares'!$C$4+1,FALSE)</f>
        <v>0</v>
      </c>
      <c r="NI17">
        <f>VLOOKUP(LT17,'Tablas auxiliares'!$O$2:$Y$28,'Tablas auxiliares'!$C$4+1,FALSE)</f>
        <v>0</v>
      </c>
      <c r="NJ17">
        <f>VLOOKUP(LU17,'Tablas auxiliares'!$O$2:$Y$28,'Tablas auxiliares'!$C$4+1,FALSE)</f>
        <v>0</v>
      </c>
      <c r="NK17">
        <f>VLOOKUP(LV17,'Tablas auxiliares'!$O$2:$Y$28,'Tablas auxiliares'!$C$4+1,FALSE)</f>
        <v>0</v>
      </c>
      <c r="NL17">
        <f>VLOOKUP(LW17,'Tablas auxiliares'!$O$2:$Y$28,'Tablas auxiliares'!$C$4+1,FALSE)</f>
        <v>0</v>
      </c>
      <c r="NM17">
        <f>VLOOKUP(LX17,'Tablas auxiliares'!$O$2:$Y$28,'Tablas auxiliares'!$C$4+1,FALSE)</f>
        <v>0</v>
      </c>
      <c r="NN17">
        <f>VLOOKUP(LY17,'Tablas auxiliares'!$O$2:$Y$28,'Tablas auxiliares'!$C$4+1,FALSE)</f>
        <v>0</v>
      </c>
      <c r="NO17">
        <f>VLOOKUP(LZ17,'Tablas auxiliares'!$O$2:$Y$28,'Tablas auxiliares'!$C$4+1,FALSE)</f>
        <v>3</v>
      </c>
      <c r="NP17">
        <f>VLOOKUP(MA17,'Tablas auxiliares'!$O$2:$Y$28,'Tablas auxiliares'!$C$4+1,FALSE)</f>
        <v>5</v>
      </c>
      <c r="NQ17">
        <f>VLOOKUP(MB17,'Tablas auxiliares'!$O$2:$Y$28,'Tablas auxiliares'!$C$4+1,FALSE)</f>
        <v>0</v>
      </c>
      <c r="NR17">
        <f>VLOOKUP(MC17,'Tablas auxiliares'!$O$2:$Y$28,'Tablas auxiliares'!$C$4+1,FALSE)</f>
        <v>0</v>
      </c>
      <c r="NS17">
        <f>VLOOKUP(MD17,'Tablas auxiliares'!$O$2:$Y$28,'Tablas auxiliares'!$C$4+1,FALSE)</f>
        <v>0</v>
      </c>
      <c r="NT17">
        <f>VLOOKUP(ME17,'Tablas auxiliares'!$O$2:$Y$28,'Tablas auxiliares'!$C$4+1,FALSE)</f>
        <v>0</v>
      </c>
      <c r="NU17">
        <f>VLOOKUP(MF17,'Tablas auxiliares'!$O$2:$Y$28,'Tablas auxiliares'!$C$4+1,FALSE)</f>
        <v>0</v>
      </c>
      <c r="NV17">
        <f>VLOOKUP(MG17,'Tablas auxiliares'!$O$2:$Y$28,'Tablas auxiliares'!$C$4+1,FALSE)</f>
        <v>0</v>
      </c>
      <c r="NW17">
        <f>VLOOKUP(MH17,'Tablas auxiliares'!$O$2:$Y$28,'Tablas auxiliares'!$C$4+1,FALSE)</f>
        <v>12</v>
      </c>
      <c r="NX17">
        <f>VLOOKUP(MI17,'Tablas auxiliares'!$O$2:$Y$28,'Tablas auxiliares'!$C$4+1,FALSE)</f>
        <v>4</v>
      </c>
      <c r="NY17">
        <f>VLOOKUP(MJ17,'Tablas auxiliares'!$O$2:$Y$28,'Tablas auxiliares'!$C$4+1,FALSE)</f>
        <v>0</v>
      </c>
      <c r="NZ17">
        <f>VLOOKUP(MK17,'Tablas auxiliares'!$O$2:$Y$28,'Tablas auxiliares'!$C$4+1,FALSE)</f>
        <v>0</v>
      </c>
      <c r="OA17">
        <f>VLOOKUP(ML17,'Tablas auxiliares'!$O$2:$Y$28,'Tablas auxiliares'!$C$4+1,FALSE)</f>
        <v>0</v>
      </c>
      <c r="OB17">
        <f>VLOOKUP(MM17,'Tablas auxiliares'!$O$2:$Y$28,'Tablas auxiliares'!$C$4+1,FALSE)</f>
        <v>0</v>
      </c>
      <c r="OD17">
        <f>VLOOKUP(MO17,'Tablas auxiliares'!$O$2:$Y$28,'Tablas auxiliares'!$C$4+1,FALSE)</f>
        <v>0</v>
      </c>
      <c r="OE17">
        <f>VLOOKUP(MP17,'Tablas auxiliares'!$O$2:$Y$28,'Tablas auxiliares'!$C$4+1,FALSE)</f>
        <v>0</v>
      </c>
      <c r="OF17">
        <f>VLOOKUP(MQ17,'Tablas auxiliares'!$O$2:$Y$28,'Tablas auxiliares'!$C$4+1,FALSE)</f>
        <v>0</v>
      </c>
      <c r="OG17">
        <f>VLOOKUP(MR17,'Tablas auxiliares'!$O$2:$Y$28,'Tablas auxiliares'!$C$4+1,FALSE)</f>
        <v>0</v>
      </c>
      <c r="OH17">
        <f>VLOOKUP(MS17,'Tablas auxiliares'!$O$2:$Y$28,'Tablas auxiliares'!$C$4+1,FALSE)</f>
        <v>0</v>
      </c>
      <c r="OI17">
        <f>VLOOKUP(MT17,'Tablas auxiliares'!$O$2:$Y$28,'Tablas auxiliares'!$C$4+1,FALSE)</f>
        <v>7</v>
      </c>
      <c r="OJ17">
        <f>VLOOKUP(MU17,'Tablas auxiliares'!$O$2:$Y$28,'Tablas auxiliares'!$C$4+1,FALSE)</f>
        <v>0</v>
      </c>
      <c r="OK17">
        <f>VLOOKUP(MV17,'Tablas auxiliares'!$O$2:$Y$28,'Tablas auxiliares'!$C$4+1,FALSE)</f>
        <v>0</v>
      </c>
      <c r="OL17">
        <f>VLOOKUP(MW17,'Tablas auxiliares'!$O$2:$Y$28,'Tablas auxiliares'!$C$4+1,FALSE)</f>
        <v>0</v>
      </c>
      <c r="OM17">
        <f>VLOOKUP(MX17,'Tablas auxiliares'!$O$2:$Y$28,'Tablas auxiliares'!$C$4+1,FALSE)</f>
        <v>0</v>
      </c>
      <c r="ON17">
        <f>VLOOKUP(MY17,'Tablas auxiliares'!$O$2:$Y$28,'Tablas auxiliares'!$C$4+1,FALSE)</f>
        <v>0</v>
      </c>
      <c r="OO17">
        <f>VLOOKUP(MZ17,'Tablas auxiliares'!$O$2:$Y$28,'Tablas auxiliares'!$C$4+1,FALSE)</f>
        <v>0</v>
      </c>
      <c r="OP17">
        <f>VLOOKUP(NA17,'Tablas auxiliares'!$O$2:$Y$28,'Tablas auxiliares'!$C$4+1,FALSE)</f>
        <v>3</v>
      </c>
      <c r="OQ17">
        <f>VLOOKUP(NB17,'Tablas auxiliares'!$O$2:$Y$28,'Tablas auxiliares'!$C$4+1,FALSE)</f>
        <v>0</v>
      </c>
      <c r="OR17">
        <f>VLOOKUP(NC17,'Tablas auxiliares'!$O$2:$Y$28,'Tablas auxiliares'!$C$4+1,FALSE)</f>
        <v>1</v>
      </c>
      <c r="OS17">
        <f>VLOOKUP(ND17,'Tablas auxiliares'!$O$2:$Y$28,'Tablas auxiliares'!$C$4+1,FALSE)</f>
        <v>0</v>
      </c>
      <c r="OT17">
        <f>VLOOKUP(NE17,'Tablas auxiliares'!$O$2:$Y$28,'Tablas auxiliares'!$C$4+1,FALSE)</f>
        <v>0</v>
      </c>
      <c r="OU17">
        <f>VLOOKUP(NF17,'Tablas auxiliares'!$O$2:$Y$28,'Tablas auxiliares'!$C$4+1,FALSE)</f>
        <v>0</v>
      </c>
      <c r="OV17">
        <f>IF('Tablas auxiliares'!$C$6&lt;&gt;2,IF('Tablas auxiliares'!$C$5=1,SUM(KC17:LQ17),SUMIF($IN$29:$KB$29,"=325",KC17:LQ17)),0)+IF('Tablas auxiliares'!$C$6&lt;&gt;3,IF('Tablas auxiliares'!$C$5=1,SUM(NG17:OU17),SUMIF($IN$29:$KB$29,"=325",NG17:OU17)),0)</f>
        <v>35</v>
      </c>
      <c r="OW17">
        <f t="shared" si="15"/>
        <v>12.512</v>
      </c>
      <c r="OX17">
        <f t="shared" si="81"/>
        <v>22.52</v>
      </c>
      <c r="OY17">
        <f t="shared" si="82"/>
        <v>20.526</v>
      </c>
      <c r="OZ17">
        <f t="shared" si="83"/>
        <v>16.52</v>
      </c>
      <c r="PA17">
        <f t="shared" si="84"/>
        <v>21.02</v>
      </c>
      <c r="PB17">
        <f t="shared" si="85"/>
        <v>18.015000000000001</v>
      </c>
      <c r="PC17">
        <f t="shared" si="86"/>
        <v>19.516999999999999</v>
      </c>
      <c r="PD17">
        <f t="shared" si="87"/>
        <v>21.518000000000001</v>
      </c>
      <c r="PE17">
        <f t="shared" si="88"/>
        <v>14.507999999999999</v>
      </c>
      <c r="PF17">
        <f t="shared" si="89"/>
        <v>12.506</v>
      </c>
      <c r="PG17">
        <f t="shared" si="90"/>
        <v>21.523</v>
      </c>
      <c r="PH17">
        <f t="shared" si="113"/>
        <v>20.023</v>
      </c>
      <c r="PI17">
        <f t="shared" si="91"/>
        <v>23.523</v>
      </c>
      <c r="PJ17">
        <f t="shared" si="92"/>
        <v>18.515999999999998</v>
      </c>
      <c r="PK17">
        <f t="shared" si="93"/>
        <v>24.524000000000001</v>
      </c>
      <c r="PL17">
        <f t="shared" si="94"/>
        <v>19.52</v>
      </c>
      <c r="PM17">
        <f t="shared" si="28"/>
        <v>6.5010000000000003</v>
      </c>
      <c r="PN17">
        <f t="shared" si="29"/>
        <v>15.507</v>
      </c>
      <c r="PO17">
        <f t="shared" si="30"/>
        <v>18.523</v>
      </c>
      <c r="PP17">
        <f t="shared" si="31"/>
        <v>13.010999999999999</v>
      </c>
      <c r="PQ17">
        <f t="shared" si="32"/>
        <v>15.018000000000001</v>
      </c>
      <c r="PR17">
        <f t="shared" si="33"/>
        <v>23.024999999999999</v>
      </c>
      <c r="PT17">
        <f t="shared" si="35"/>
        <v>13.015000000000001</v>
      </c>
      <c r="PU17">
        <f t="shared" si="36"/>
        <v>20.518000000000001</v>
      </c>
      <c r="PV17">
        <f t="shared" si="37"/>
        <v>22.52</v>
      </c>
      <c r="PW17">
        <f t="shared" si="38"/>
        <v>22.024000000000001</v>
      </c>
      <c r="PX17">
        <f t="shared" si="39"/>
        <v>23.021999999999998</v>
      </c>
      <c r="PY17">
        <f t="shared" si="40"/>
        <v>10.504</v>
      </c>
      <c r="PZ17">
        <f t="shared" si="41"/>
        <v>25.024999999999999</v>
      </c>
      <c r="QA17">
        <f t="shared" si="42"/>
        <v>21.021000000000001</v>
      </c>
      <c r="QB17">
        <f t="shared" si="43"/>
        <v>19.518000000000001</v>
      </c>
      <c r="QC17">
        <f t="shared" si="44"/>
        <v>22.021000000000001</v>
      </c>
      <c r="QD17">
        <f t="shared" si="45"/>
        <v>16.013999999999999</v>
      </c>
      <c r="QE17">
        <f t="shared" si="46"/>
        <v>19.016999999999999</v>
      </c>
      <c r="QF17">
        <f t="shared" si="47"/>
        <v>10.007999999999999</v>
      </c>
      <c r="QG17">
        <f t="shared" si="48"/>
        <v>23.021000000000001</v>
      </c>
      <c r="QH17">
        <f t="shared" si="49"/>
        <v>15.01</v>
      </c>
      <c r="QI17">
        <f t="shared" si="50"/>
        <v>21.021999999999998</v>
      </c>
      <c r="QJ17">
        <f t="shared" si="51"/>
        <v>22.023</v>
      </c>
      <c r="QK17">
        <f t="shared" si="52"/>
        <v>19.518000000000001</v>
      </c>
      <c r="QL17">
        <f>RANK(OW17,OW3:OW28,1)</f>
        <v>12</v>
      </c>
      <c r="QM17">
        <f t="shared" ref="QM17:RZ17" si="132">RANK(OX17,OX3:OX28,1)</f>
        <v>24</v>
      </c>
      <c r="QN17">
        <f t="shared" si="132"/>
        <v>23</v>
      </c>
      <c r="QO17">
        <f t="shared" si="132"/>
        <v>16</v>
      </c>
      <c r="QP17">
        <f t="shared" si="132"/>
        <v>23</v>
      </c>
      <c r="QQ17">
        <f t="shared" si="132"/>
        <v>19</v>
      </c>
      <c r="QR17">
        <f t="shared" si="132"/>
        <v>21</v>
      </c>
      <c r="QS17">
        <f t="shared" si="132"/>
        <v>23</v>
      </c>
      <c r="QT17">
        <f t="shared" si="132"/>
        <v>15</v>
      </c>
      <c r="QU17">
        <f t="shared" si="132"/>
        <v>13</v>
      </c>
      <c r="QV17">
        <f t="shared" si="132"/>
        <v>24</v>
      </c>
      <c r="QW17">
        <f t="shared" si="132"/>
        <v>20</v>
      </c>
      <c r="QX17">
        <f t="shared" si="132"/>
        <v>25</v>
      </c>
      <c r="QY17">
        <f t="shared" si="132"/>
        <v>19</v>
      </c>
      <c r="QZ17">
        <f t="shared" si="132"/>
        <v>25</v>
      </c>
      <c r="RA17">
        <f t="shared" si="132"/>
        <v>19</v>
      </c>
      <c r="RB17">
        <f t="shared" si="132"/>
        <v>4</v>
      </c>
      <c r="RC17">
        <f t="shared" si="132"/>
        <v>17</v>
      </c>
      <c r="RD17">
        <f t="shared" si="132"/>
        <v>22</v>
      </c>
      <c r="RE17">
        <f t="shared" si="132"/>
        <v>13</v>
      </c>
      <c r="RF17">
        <f t="shared" si="132"/>
        <v>16</v>
      </c>
      <c r="RG17">
        <f t="shared" si="132"/>
        <v>25</v>
      </c>
      <c r="RI17">
        <f t="shared" si="132"/>
        <v>14</v>
      </c>
      <c r="RJ17">
        <f t="shared" si="132"/>
        <v>21</v>
      </c>
      <c r="RK17">
        <f t="shared" si="132"/>
        <v>24</v>
      </c>
      <c r="RL17">
        <f t="shared" si="132"/>
        <v>24</v>
      </c>
      <c r="RM17">
        <f t="shared" si="132"/>
        <v>24</v>
      </c>
      <c r="RN17">
        <f t="shared" si="132"/>
        <v>9</v>
      </c>
      <c r="RO17">
        <f t="shared" si="132"/>
        <v>26</v>
      </c>
      <c r="RP17">
        <f t="shared" si="132"/>
        <v>23</v>
      </c>
      <c r="RQ17">
        <f t="shared" si="132"/>
        <v>21</v>
      </c>
      <c r="RR17">
        <f t="shared" si="132"/>
        <v>22</v>
      </c>
      <c r="RS17">
        <f t="shared" si="132"/>
        <v>16</v>
      </c>
      <c r="RT17">
        <f t="shared" si="132"/>
        <v>19</v>
      </c>
      <c r="RU17">
        <f t="shared" si="132"/>
        <v>8</v>
      </c>
      <c r="RV17">
        <f t="shared" si="132"/>
        <v>23</v>
      </c>
      <c r="RW17">
        <f t="shared" si="132"/>
        <v>15</v>
      </c>
      <c r="RX17">
        <f t="shared" si="132"/>
        <v>23</v>
      </c>
      <c r="RY17">
        <f t="shared" si="132"/>
        <v>23</v>
      </c>
      <c r="RZ17">
        <f t="shared" si="132"/>
        <v>22</v>
      </c>
      <c r="SA17" cm="1">
        <f t="array" ref="SA17">VLOOKUP(QL17,'Tablas auxiliares'!$O$2:$Y$28,_xlfn.SINGLE('Tablas auxiliares'!$C$4)+1,FALSE)</f>
        <v>0</v>
      </c>
      <c r="SB17" cm="1">
        <f t="array" ref="SB17">VLOOKUP(QM17,'Tablas auxiliares'!$O$2:$Y$28,_xlfn.SINGLE('Tablas auxiliares'!$C$4)+1,FALSE)</f>
        <v>0</v>
      </c>
      <c r="SC17" cm="1">
        <f t="array" ref="SC17">VLOOKUP(QN17,'Tablas auxiliares'!$O$2:$Y$28,_xlfn.SINGLE('Tablas auxiliares'!$C$4)+1,FALSE)</f>
        <v>0</v>
      </c>
      <c r="SD17" cm="1">
        <f t="array" ref="SD17">VLOOKUP(QO17,'Tablas auxiliares'!$O$2:$Y$28,_xlfn.SINGLE('Tablas auxiliares'!$C$4)+1,FALSE)</f>
        <v>0</v>
      </c>
      <c r="SE17" cm="1">
        <f t="array" ref="SE17">VLOOKUP(QP17,'Tablas auxiliares'!$O$2:$Y$28,_xlfn.SINGLE('Tablas auxiliares'!$C$4)+1,FALSE)</f>
        <v>0</v>
      </c>
      <c r="SF17" cm="1">
        <f t="array" ref="SF17">VLOOKUP(QQ17,'Tablas auxiliares'!$O$2:$Y$28,_xlfn.SINGLE('Tablas auxiliares'!$C$4)+1,FALSE)</f>
        <v>0</v>
      </c>
      <c r="SG17" cm="1">
        <f t="array" ref="SG17">VLOOKUP(QR17,'Tablas auxiliares'!$O$2:$Y$28,_xlfn.SINGLE('Tablas auxiliares'!$C$4)+1,FALSE)</f>
        <v>0</v>
      </c>
      <c r="SH17" cm="1">
        <f t="array" ref="SH17">VLOOKUP(QS17,'Tablas auxiliares'!$O$2:$Y$28,_xlfn.SINGLE('Tablas auxiliares'!$C$4)+1,FALSE)</f>
        <v>0</v>
      </c>
      <c r="SI17" cm="1">
        <f t="array" ref="SI17">VLOOKUP(QT17,'Tablas auxiliares'!$O$2:$Y$28,_xlfn.SINGLE('Tablas auxiliares'!$C$4)+1,FALSE)</f>
        <v>0</v>
      </c>
      <c r="SJ17" cm="1">
        <f t="array" ref="SJ17">VLOOKUP(QU17,'Tablas auxiliares'!$O$2:$Y$28,_xlfn.SINGLE('Tablas auxiliares'!$C$4)+1,FALSE)</f>
        <v>0</v>
      </c>
      <c r="SK17" cm="1">
        <f t="array" ref="SK17">VLOOKUP(QV17,'Tablas auxiliares'!$O$2:$Y$28,_xlfn.SINGLE('Tablas auxiliares'!$C$4)+1,FALSE)</f>
        <v>0</v>
      </c>
      <c r="SL17" cm="1">
        <f t="array" ref="SL17">VLOOKUP(QW17,'Tablas auxiliares'!$O$2:$Y$28,_xlfn.SINGLE('Tablas auxiliares'!$C$4)+1,FALSE)</f>
        <v>0</v>
      </c>
      <c r="SM17" cm="1">
        <f t="array" ref="SM17">VLOOKUP(QX17,'Tablas auxiliares'!$O$2:$Y$28,_xlfn.SINGLE('Tablas auxiliares'!$C$4)+1,FALSE)</f>
        <v>0</v>
      </c>
      <c r="SN17" cm="1">
        <f t="array" ref="SN17">VLOOKUP(QY17,'Tablas auxiliares'!$O$2:$Y$28,_xlfn.SINGLE('Tablas auxiliares'!$C$4)+1,FALSE)</f>
        <v>0</v>
      </c>
      <c r="SO17" cm="1">
        <f t="array" ref="SO17">VLOOKUP(QZ17,'Tablas auxiliares'!$O$2:$Y$28,_xlfn.SINGLE('Tablas auxiliares'!$C$4)+1,FALSE)</f>
        <v>0</v>
      </c>
      <c r="SP17" cm="1">
        <f t="array" ref="SP17">VLOOKUP(RA17,'Tablas auxiliares'!$O$2:$Y$28,_xlfn.SINGLE('Tablas auxiliares'!$C$4)+1,FALSE)</f>
        <v>0</v>
      </c>
      <c r="SQ17" cm="1">
        <f t="array" ref="SQ17">VLOOKUP(RB17,'Tablas auxiliares'!$O$2:$Y$28,_xlfn.SINGLE('Tablas auxiliares'!$C$4)+1,FALSE)</f>
        <v>7</v>
      </c>
      <c r="SR17" cm="1">
        <f t="array" ref="SR17">VLOOKUP(RC17,'Tablas auxiliares'!$O$2:$Y$28,_xlfn.SINGLE('Tablas auxiliares'!$C$4)+1,FALSE)</f>
        <v>0</v>
      </c>
      <c r="SS17" cm="1">
        <f t="array" ref="SS17">VLOOKUP(RD17,'Tablas auxiliares'!$O$2:$Y$28,_xlfn.SINGLE('Tablas auxiliares'!$C$4)+1,FALSE)</f>
        <v>0</v>
      </c>
      <c r="ST17" cm="1">
        <f t="array" ref="ST17">VLOOKUP(RE17,'Tablas auxiliares'!$O$2:$Y$28,_xlfn.SINGLE('Tablas auxiliares'!$C$4)+1,FALSE)</f>
        <v>0</v>
      </c>
      <c r="SU17" cm="1">
        <f t="array" ref="SU17">VLOOKUP(RF17,'Tablas auxiliares'!$O$2:$Y$28,_xlfn.SINGLE('Tablas auxiliares'!$C$4)+1,FALSE)</f>
        <v>0</v>
      </c>
      <c r="SV17" cm="1">
        <f t="array" ref="SV17">VLOOKUP(RG17,'Tablas auxiliares'!$O$2:$Y$28,_xlfn.SINGLE('Tablas auxiliares'!$C$4)+1,FALSE)</f>
        <v>0</v>
      </c>
      <c r="SX17" cm="1">
        <f t="array" ref="SX17">VLOOKUP(RI17,'Tablas auxiliares'!$O$2:$Y$28,_xlfn.SINGLE('Tablas auxiliares'!$C$4)+1,FALSE)</f>
        <v>0</v>
      </c>
      <c r="SY17" cm="1">
        <f t="array" ref="SY17">VLOOKUP(RJ17,'Tablas auxiliares'!$O$2:$Y$28,_xlfn.SINGLE('Tablas auxiliares'!$C$4)+1,FALSE)</f>
        <v>0</v>
      </c>
      <c r="SZ17" cm="1">
        <f t="array" ref="SZ17">VLOOKUP(RK17,'Tablas auxiliares'!$O$2:$Y$28,_xlfn.SINGLE('Tablas auxiliares'!$C$4)+1,FALSE)</f>
        <v>0</v>
      </c>
      <c r="TA17" cm="1">
        <f t="array" ref="TA17">VLOOKUP(RL17,'Tablas auxiliares'!$O$2:$Y$28,_xlfn.SINGLE('Tablas auxiliares'!$C$4)+1,FALSE)</f>
        <v>0</v>
      </c>
      <c r="TB17" cm="1">
        <f t="array" ref="TB17">VLOOKUP(RM17,'Tablas auxiliares'!$O$2:$Y$28,_xlfn.SINGLE('Tablas auxiliares'!$C$4)+1,FALSE)</f>
        <v>0</v>
      </c>
      <c r="TC17" cm="1">
        <f t="array" ref="TC17">VLOOKUP(RN17,'Tablas auxiliares'!$O$2:$Y$28,_xlfn.SINGLE('Tablas auxiliares'!$C$4)+1,FALSE)</f>
        <v>2</v>
      </c>
      <c r="TD17" cm="1">
        <f t="array" ref="TD17">VLOOKUP(RO17,'Tablas auxiliares'!$O$2:$Y$28,_xlfn.SINGLE('Tablas auxiliares'!$C$4)+1,FALSE)</f>
        <v>0</v>
      </c>
      <c r="TE17" cm="1">
        <f t="array" ref="TE17">VLOOKUP(RP17,'Tablas auxiliares'!$O$2:$Y$28,_xlfn.SINGLE('Tablas auxiliares'!$C$4)+1,FALSE)</f>
        <v>0</v>
      </c>
      <c r="TF17" cm="1">
        <f t="array" ref="TF17">VLOOKUP(RQ17,'Tablas auxiliares'!$O$2:$Y$28,_xlfn.SINGLE('Tablas auxiliares'!$C$4)+1,FALSE)</f>
        <v>0</v>
      </c>
      <c r="TG17" cm="1">
        <f t="array" ref="TG17">VLOOKUP(RR17,'Tablas auxiliares'!$O$2:$Y$28,_xlfn.SINGLE('Tablas auxiliares'!$C$4)+1,FALSE)</f>
        <v>0</v>
      </c>
      <c r="TH17" cm="1">
        <f t="array" ref="TH17">VLOOKUP(RS17,'Tablas auxiliares'!$O$2:$Y$28,_xlfn.SINGLE('Tablas auxiliares'!$C$4)+1,FALSE)</f>
        <v>0</v>
      </c>
      <c r="TI17" cm="1">
        <f t="array" ref="TI17">VLOOKUP(RT17,'Tablas auxiliares'!$O$2:$Y$28,_xlfn.SINGLE('Tablas auxiliares'!$C$4)+1,FALSE)</f>
        <v>0</v>
      </c>
      <c r="TJ17" cm="1">
        <f t="array" ref="TJ17">VLOOKUP(RU17,'Tablas auxiliares'!$O$2:$Y$28,_xlfn.SINGLE('Tablas auxiliares'!$C$4)+1,FALSE)</f>
        <v>3</v>
      </c>
      <c r="TK17" cm="1">
        <f t="array" ref="TK17">VLOOKUP(RV17,'Tablas auxiliares'!$O$2:$Y$28,_xlfn.SINGLE('Tablas auxiliares'!$C$4)+1,FALSE)</f>
        <v>0</v>
      </c>
      <c r="TL17" cm="1">
        <f t="array" ref="TL17">VLOOKUP(RW17,'Tablas auxiliares'!$O$2:$Y$28,_xlfn.SINGLE('Tablas auxiliares'!$C$4)+1,FALSE)</f>
        <v>0</v>
      </c>
      <c r="TM17" cm="1">
        <f t="array" ref="TM17">VLOOKUP(RX17,'Tablas auxiliares'!$O$2:$Y$28,_xlfn.SINGLE('Tablas auxiliares'!$C$4)+1,FALSE)</f>
        <v>0</v>
      </c>
      <c r="TN17" cm="1">
        <f t="array" ref="TN17">VLOOKUP(RY17,'Tablas auxiliares'!$O$2:$Y$28,_xlfn.SINGLE('Tablas auxiliares'!$C$4)+1,FALSE)</f>
        <v>0</v>
      </c>
      <c r="TO17" cm="1">
        <f t="array" ref="TO17">VLOOKUP(RZ17,'Tablas auxiliares'!$O$2:$Y$28,_xlfn.SINGLE('Tablas auxiliares'!$C$4)+1,FALSE)</f>
        <v>0</v>
      </c>
      <c r="TP17">
        <f>IF('Tablas auxiliares'!$C$5=1,SUM(SA17:TO17),SUMIF($IN$29:$KB$29,"=325",SA17:TO17))</f>
        <v>12</v>
      </c>
      <c r="TQ17">
        <v>0</v>
      </c>
      <c r="TR17">
        <v>0</v>
      </c>
      <c r="TS17">
        <v>0</v>
      </c>
      <c r="TT17">
        <v>2</v>
      </c>
      <c r="TU17">
        <v>0</v>
      </c>
      <c r="TV17">
        <v>0</v>
      </c>
      <c r="TW17">
        <v>0</v>
      </c>
      <c r="TX17">
        <v>0</v>
      </c>
      <c r="TY17">
        <v>0</v>
      </c>
      <c r="TZ17">
        <v>0</v>
      </c>
      <c r="UA17">
        <v>0</v>
      </c>
      <c r="UB17">
        <v>0</v>
      </c>
      <c r="UC17">
        <v>0</v>
      </c>
      <c r="UD17">
        <v>0</v>
      </c>
      <c r="UE17">
        <v>0</v>
      </c>
      <c r="UF17">
        <v>0</v>
      </c>
      <c r="UG17">
        <v>0</v>
      </c>
      <c r="UH17">
        <v>0</v>
      </c>
      <c r="UI17">
        <v>0</v>
      </c>
      <c r="UJ17">
        <v>0</v>
      </c>
      <c r="UK17">
        <v>0</v>
      </c>
      <c r="UL17">
        <v>0</v>
      </c>
      <c r="UN17">
        <v>0</v>
      </c>
      <c r="UO17">
        <v>0</v>
      </c>
      <c r="UP17">
        <v>0</v>
      </c>
      <c r="UQ17">
        <v>0</v>
      </c>
      <c r="UR17">
        <v>0</v>
      </c>
      <c r="US17">
        <v>0</v>
      </c>
      <c r="UT17">
        <v>0</v>
      </c>
      <c r="UU17">
        <v>0</v>
      </c>
      <c r="UV17">
        <v>0</v>
      </c>
      <c r="UW17">
        <v>0</v>
      </c>
      <c r="UX17">
        <v>0</v>
      </c>
      <c r="UY17">
        <v>0</v>
      </c>
      <c r="UZ17">
        <v>0</v>
      </c>
      <c r="VA17">
        <v>0</v>
      </c>
      <c r="VB17">
        <v>0</v>
      </c>
      <c r="VC17">
        <v>0</v>
      </c>
      <c r="VD17">
        <v>0</v>
      </c>
      <c r="VE17">
        <v>0</v>
      </c>
      <c r="VF17">
        <v>0</v>
      </c>
      <c r="VG17">
        <v>0</v>
      </c>
      <c r="VH17">
        <v>0</v>
      </c>
      <c r="VI17">
        <v>0</v>
      </c>
      <c r="VJ17">
        <v>0</v>
      </c>
      <c r="VK17">
        <v>0</v>
      </c>
      <c r="VL17">
        <v>0</v>
      </c>
      <c r="VM17">
        <v>0</v>
      </c>
      <c r="VN17">
        <v>3</v>
      </c>
      <c r="VO17">
        <v>5</v>
      </c>
      <c r="VP17">
        <v>0</v>
      </c>
      <c r="VQ17">
        <v>0</v>
      </c>
      <c r="VR17">
        <v>0</v>
      </c>
      <c r="VS17">
        <v>0</v>
      </c>
      <c r="VT17">
        <v>0</v>
      </c>
      <c r="VU17">
        <v>0</v>
      </c>
      <c r="VV17">
        <v>12</v>
      </c>
      <c r="VW17">
        <v>4</v>
      </c>
      <c r="VX17">
        <v>0</v>
      </c>
      <c r="VY17">
        <v>0</v>
      </c>
      <c r="VZ17">
        <v>0</v>
      </c>
      <c r="WA17">
        <v>0</v>
      </c>
      <c r="WC17">
        <v>0</v>
      </c>
      <c r="WD17">
        <v>0</v>
      </c>
      <c r="WE17">
        <v>0</v>
      </c>
      <c r="WF17">
        <v>0</v>
      </c>
      <c r="WG17">
        <v>0</v>
      </c>
      <c r="WH17">
        <v>7</v>
      </c>
      <c r="WI17">
        <v>0</v>
      </c>
      <c r="WJ17">
        <v>0</v>
      </c>
      <c r="WK17">
        <v>0</v>
      </c>
      <c r="WL17">
        <v>0</v>
      </c>
      <c r="WM17">
        <v>0</v>
      </c>
      <c r="WN17">
        <v>0</v>
      </c>
      <c r="WO17">
        <v>3</v>
      </c>
      <c r="WP17">
        <v>0</v>
      </c>
      <c r="WQ17">
        <v>1</v>
      </c>
      <c r="WR17">
        <v>0</v>
      </c>
      <c r="WS17">
        <v>0</v>
      </c>
      <c r="WT17">
        <v>0</v>
      </c>
      <c r="WU17">
        <f t="shared" si="8"/>
        <v>0</v>
      </c>
      <c r="WV17">
        <f t="shared" si="96"/>
        <v>0</v>
      </c>
      <c r="WW17">
        <f t="shared" si="97"/>
        <v>0</v>
      </c>
      <c r="WX17">
        <f t="shared" si="98"/>
        <v>2</v>
      </c>
      <c r="WY17">
        <f t="shared" si="99"/>
        <v>0</v>
      </c>
      <c r="WZ17">
        <f t="shared" si="100"/>
        <v>0</v>
      </c>
      <c r="XA17">
        <f t="shared" si="101"/>
        <v>0</v>
      </c>
      <c r="XB17">
        <f t="shared" si="102"/>
        <v>0</v>
      </c>
      <c r="XC17">
        <f t="shared" si="103"/>
        <v>3.0030000000000001</v>
      </c>
      <c r="XD17">
        <f t="shared" si="104"/>
        <v>5.0049999999999999</v>
      </c>
      <c r="XE17">
        <f t="shared" si="105"/>
        <v>0</v>
      </c>
      <c r="XF17">
        <f t="shared" si="106"/>
        <v>0</v>
      </c>
      <c r="XG17">
        <f t="shared" si="107"/>
        <v>0</v>
      </c>
      <c r="XH17">
        <f t="shared" si="108"/>
        <v>0</v>
      </c>
      <c r="XI17">
        <f t="shared" si="109"/>
        <v>0</v>
      </c>
      <c r="XJ17">
        <f t="shared" si="110"/>
        <v>0</v>
      </c>
      <c r="XK17">
        <f t="shared" si="54"/>
        <v>12.012</v>
      </c>
      <c r="XL17">
        <f t="shared" si="55"/>
        <v>4.0039999999999996</v>
      </c>
      <c r="XM17">
        <f t="shared" si="56"/>
        <v>0</v>
      </c>
      <c r="XN17">
        <f t="shared" si="57"/>
        <v>0</v>
      </c>
      <c r="XO17">
        <f t="shared" si="58"/>
        <v>0</v>
      </c>
      <c r="XP17">
        <f t="shared" si="59"/>
        <v>0</v>
      </c>
      <c r="XQ17">
        <f t="shared" si="60"/>
        <v>0</v>
      </c>
      <c r="XR17">
        <f t="shared" si="61"/>
        <v>0</v>
      </c>
      <c r="XS17">
        <f t="shared" si="62"/>
        <v>0</v>
      </c>
      <c r="XT17">
        <f t="shared" si="63"/>
        <v>0</v>
      </c>
      <c r="XU17">
        <f t="shared" si="64"/>
        <v>0</v>
      </c>
      <c r="XV17">
        <f t="shared" si="65"/>
        <v>0</v>
      </c>
      <c r="XW17">
        <f t="shared" si="66"/>
        <v>7.0069999999999997</v>
      </c>
      <c r="XX17">
        <f t="shared" si="67"/>
        <v>0</v>
      </c>
      <c r="XY17">
        <f t="shared" si="68"/>
        <v>0</v>
      </c>
      <c r="XZ17">
        <f t="shared" si="69"/>
        <v>0</v>
      </c>
      <c r="YA17">
        <f t="shared" si="70"/>
        <v>0</v>
      </c>
      <c r="YB17">
        <f t="shared" si="71"/>
        <v>0</v>
      </c>
      <c r="YC17">
        <f t="shared" si="72"/>
        <v>0</v>
      </c>
      <c r="YD17">
        <f t="shared" si="73"/>
        <v>3.0030000000000001</v>
      </c>
      <c r="YE17">
        <f t="shared" si="74"/>
        <v>0</v>
      </c>
      <c r="YF17">
        <f t="shared" si="75"/>
        <v>1.0009999999999999</v>
      </c>
      <c r="YG17">
        <f t="shared" si="76"/>
        <v>0</v>
      </c>
      <c r="YH17">
        <f t="shared" si="77"/>
        <v>0</v>
      </c>
      <c r="YI17">
        <f t="shared" si="78"/>
        <v>0</v>
      </c>
      <c r="YJ17">
        <f>RANK(WU17,WU3:WU28,0)</f>
        <v>14</v>
      </c>
      <c r="YK17">
        <f t="shared" ref="YK17:ZX17" si="133">RANK(WV17,WV3:WV28,0)</f>
        <v>14</v>
      </c>
      <c r="YL17">
        <f t="shared" si="133"/>
        <v>15</v>
      </c>
      <c r="YM17">
        <f t="shared" si="133"/>
        <v>13</v>
      </c>
      <c r="YN17">
        <f t="shared" si="133"/>
        <v>15</v>
      </c>
      <c r="YO17">
        <f t="shared" si="133"/>
        <v>14</v>
      </c>
      <c r="YP17">
        <f t="shared" si="133"/>
        <v>15</v>
      </c>
      <c r="YQ17">
        <f t="shared" si="133"/>
        <v>16</v>
      </c>
      <c r="YR17">
        <f t="shared" si="133"/>
        <v>13</v>
      </c>
      <c r="YS17">
        <f t="shared" si="133"/>
        <v>8</v>
      </c>
      <c r="YT17">
        <f t="shared" si="133"/>
        <v>16</v>
      </c>
      <c r="YU17">
        <f t="shared" si="133"/>
        <v>15</v>
      </c>
      <c r="YV17">
        <f t="shared" si="133"/>
        <v>16</v>
      </c>
      <c r="YW17">
        <f t="shared" si="133"/>
        <v>13</v>
      </c>
      <c r="YX17">
        <f t="shared" si="133"/>
        <v>15</v>
      </c>
      <c r="YY17">
        <f t="shared" si="133"/>
        <v>15</v>
      </c>
      <c r="YZ17">
        <f t="shared" si="133"/>
        <v>3</v>
      </c>
      <c r="ZA17">
        <f t="shared" si="133"/>
        <v>10</v>
      </c>
      <c r="ZB17">
        <f t="shared" si="133"/>
        <v>16</v>
      </c>
      <c r="ZC17">
        <f t="shared" si="133"/>
        <v>17</v>
      </c>
      <c r="ZD17">
        <f t="shared" si="133"/>
        <v>14</v>
      </c>
      <c r="ZE17">
        <f t="shared" si="133"/>
        <v>15</v>
      </c>
      <c r="ZF17">
        <f t="shared" si="133"/>
        <v>15</v>
      </c>
      <c r="ZG17">
        <f t="shared" si="133"/>
        <v>16</v>
      </c>
      <c r="ZH17">
        <f t="shared" si="133"/>
        <v>16</v>
      </c>
      <c r="ZI17">
        <f t="shared" si="133"/>
        <v>14</v>
      </c>
      <c r="ZJ17">
        <f t="shared" si="133"/>
        <v>15</v>
      </c>
      <c r="ZK17">
        <f t="shared" si="133"/>
        <v>15</v>
      </c>
      <c r="ZL17">
        <f t="shared" si="133"/>
        <v>9</v>
      </c>
      <c r="ZM17">
        <f t="shared" si="133"/>
        <v>15</v>
      </c>
      <c r="ZN17">
        <f t="shared" si="133"/>
        <v>15</v>
      </c>
      <c r="ZO17">
        <f t="shared" si="133"/>
        <v>15</v>
      </c>
      <c r="ZP17">
        <f t="shared" si="133"/>
        <v>15</v>
      </c>
      <c r="ZQ17">
        <f t="shared" si="133"/>
        <v>16</v>
      </c>
      <c r="ZR17">
        <f t="shared" si="133"/>
        <v>14</v>
      </c>
      <c r="ZS17">
        <f t="shared" si="133"/>
        <v>11</v>
      </c>
      <c r="ZT17">
        <f t="shared" si="133"/>
        <v>18</v>
      </c>
      <c r="ZU17">
        <f t="shared" si="133"/>
        <v>12</v>
      </c>
      <c r="ZV17">
        <f t="shared" si="133"/>
        <v>17</v>
      </c>
      <c r="ZW17">
        <f t="shared" si="133"/>
        <v>14</v>
      </c>
      <c r="ZX17">
        <f t="shared" si="133"/>
        <v>16</v>
      </c>
      <c r="ZY17">
        <f>VLOOKUP(YJ17,'Tablas auxiliares'!$O$2:$P$28,2,FALSE)</f>
        <v>0</v>
      </c>
      <c r="ZZ17">
        <f>VLOOKUP(YK17,'Tablas auxiliares'!$O$2:$P$28,2,FALSE)</f>
        <v>0</v>
      </c>
      <c r="AAA17">
        <f>VLOOKUP(YL17,'Tablas auxiliares'!$O$2:$P$28,2,FALSE)</f>
        <v>0</v>
      </c>
      <c r="AAB17">
        <f>VLOOKUP(YM17,'Tablas auxiliares'!$O$2:$P$28,2,FALSE)</f>
        <v>0</v>
      </c>
      <c r="AAC17">
        <f>VLOOKUP(YN17,'Tablas auxiliares'!$O$2:$P$28,2,FALSE)</f>
        <v>0</v>
      </c>
      <c r="AAD17">
        <f>VLOOKUP(YO17,'Tablas auxiliares'!$O$2:$P$28,2,FALSE)</f>
        <v>0</v>
      </c>
      <c r="AAE17">
        <f>VLOOKUP(YP17,'Tablas auxiliares'!$O$2:$P$28,2,FALSE)</f>
        <v>0</v>
      </c>
      <c r="AAF17">
        <f>VLOOKUP(YQ17,'Tablas auxiliares'!$O$2:$P$28,2,FALSE)</f>
        <v>0</v>
      </c>
      <c r="AAG17">
        <f>VLOOKUP(YR17,'Tablas auxiliares'!$O$2:$P$28,2,FALSE)</f>
        <v>0</v>
      </c>
      <c r="AAH17">
        <f>VLOOKUP(YS17,'Tablas auxiliares'!$O$2:$P$28,2,FALSE)</f>
        <v>3</v>
      </c>
      <c r="AAI17">
        <f>VLOOKUP(YT17,'Tablas auxiliares'!$O$2:$P$28,2,FALSE)</f>
        <v>0</v>
      </c>
      <c r="AAJ17">
        <f>VLOOKUP(YU17,'Tablas auxiliares'!$O$2:$P$28,2,FALSE)</f>
        <v>0</v>
      </c>
      <c r="AAK17">
        <f>VLOOKUP(YV17,'Tablas auxiliares'!$O$2:$P$28,2,FALSE)</f>
        <v>0</v>
      </c>
      <c r="AAL17">
        <f>VLOOKUP(YW17,'Tablas auxiliares'!$O$2:$P$28,2,FALSE)</f>
        <v>0</v>
      </c>
      <c r="AAM17">
        <f>VLOOKUP(YX17,'Tablas auxiliares'!$O$2:$P$28,2,FALSE)</f>
        <v>0</v>
      </c>
      <c r="AAN17">
        <f>VLOOKUP(YY17,'Tablas auxiliares'!$O$2:$P$28,2,FALSE)</f>
        <v>0</v>
      </c>
      <c r="AAO17">
        <f>VLOOKUP(YZ17,'Tablas auxiliares'!$O$2:$P$28,2,FALSE)</f>
        <v>8</v>
      </c>
      <c r="AAP17">
        <f>VLOOKUP(ZA17,'Tablas auxiliares'!$O$2:$P$28,2,FALSE)</f>
        <v>1</v>
      </c>
      <c r="AAQ17">
        <f>VLOOKUP(ZB17,'Tablas auxiliares'!$O$2:$P$28,2,FALSE)</f>
        <v>0</v>
      </c>
      <c r="AAR17">
        <f>VLOOKUP(ZC17,'Tablas auxiliares'!$O$2:$P$28,2,FALSE)</f>
        <v>0</v>
      </c>
      <c r="AAS17">
        <f>VLOOKUP(ZD17,'Tablas auxiliares'!$O$2:$P$28,2,FALSE)</f>
        <v>0</v>
      </c>
      <c r="AAT17">
        <f>VLOOKUP(ZE17,'Tablas auxiliares'!$O$2:$P$28,2,FALSE)</f>
        <v>0</v>
      </c>
      <c r="AAU17">
        <f>VLOOKUP(ZF17,'Tablas auxiliares'!$O$2:$P$28,2,FALSE)</f>
        <v>0</v>
      </c>
      <c r="AAV17">
        <f>VLOOKUP(ZG17,'Tablas auxiliares'!$O$2:$P$28,2,FALSE)</f>
        <v>0</v>
      </c>
      <c r="AAW17">
        <f>VLOOKUP(ZH17,'Tablas auxiliares'!$O$2:$P$28,2,FALSE)</f>
        <v>0</v>
      </c>
      <c r="AAX17">
        <f>VLOOKUP(ZI17,'Tablas auxiliares'!$O$2:$P$28,2,FALSE)</f>
        <v>0</v>
      </c>
      <c r="AAY17">
        <f>VLOOKUP(ZJ17,'Tablas auxiliares'!$O$2:$P$28,2,FALSE)</f>
        <v>0</v>
      </c>
      <c r="AAZ17">
        <f>VLOOKUP(ZK17,'Tablas auxiliares'!$O$2:$P$28,2,FALSE)</f>
        <v>0</v>
      </c>
      <c r="ABA17">
        <f>VLOOKUP(ZL17,'Tablas auxiliares'!$O$2:$P$28,2,FALSE)</f>
        <v>2</v>
      </c>
      <c r="ABB17">
        <f>VLOOKUP(ZM17,'Tablas auxiliares'!$O$2:$P$28,2,FALSE)</f>
        <v>0</v>
      </c>
      <c r="ABC17">
        <f>VLOOKUP(ZN17,'Tablas auxiliares'!$O$2:$P$28,2,FALSE)</f>
        <v>0</v>
      </c>
      <c r="ABD17">
        <f>VLOOKUP(ZO17,'Tablas auxiliares'!$O$2:$P$28,2,FALSE)</f>
        <v>0</v>
      </c>
      <c r="ABE17">
        <f>VLOOKUP(ZP17,'Tablas auxiliares'!$O$2:$P$28,2,FALSE)</f>
        <v>0</v>
      </c>
      <c r="ABF17">
        <f>VLOOKUP(ZQ17,'Tablas auxiliares'!$O$2:$P$28,2,FALSE)</f>
        <v>0</v>
      </c>
      <c r="ABG17">
        <f>VLOOKUP(ZR17,'Tablas auxiliares'!$O$2:$P$28,2,FALSE)</f>
        <v>0</v>
      </c>
      <c r="ABH17">
        <f>VLOOKUP(ZS17,'Tablas auxiliares'!$O$2:$P$28,2,FALSE)</f>
        <v>0</v>
      </c>
      <c r="ABI17">
        <f>VLOOKUP(ZT17,'Tablas auxiliares'!$O$2:$P$28,2,FALSE)</f>
        <v>0</v>
      </c>
      <c r="ABJ17">
        <f>VLOOKUP(ZU17,'Tablas auxiliares'!$O$2:$P$28,2,FALSE)</f>
        <v>0</v>
      </c>
      <c r="ABK17">
        <f>VLOOKUP(ZV17,'Tablas auxiliares'!$O$2:$P$28,2,FALSE)</f>
        <v>0</v>
      </c>
      <c r="ABL17">
        <f>VLOOKUP(ZW17,'Tablas auxiliares'!$O$2:$P$28,2,FALSE)</f>
        <v>0</v>
      </c>
      <c r="ABM17">
        <f>VLOOKUP(ZX17,'Tablas auxiliares'!$O$2:$P$28,2,FALSE)</f>
        <v>0</v>
      </c>
      <c r="ABN17">
        <f>IF('Tablas auxiliares'!$C$5=1,SUM(ZY17:ABM17),SUMIF($IN$29:$KB$29,"=325",ZY17:ABM17))</f>
        <v>14</v>
      </c>
      <c r="ABP17">
        <f t="shared" si="10"/>
        <v>14.001099999999999</v>
      </c>
      <c r="ABQ17">
        <f t="shared" si="11"/>
        <v>12.001099999999999</v>
      </c>
      <c r="ABR17">
        <f t="shared" si="5"/>
        <v>35.001100000000001</v>
      </c>
      <c r="ABS17">
        <f>IF('Tablas auxiliares'!$C$3=1,'2019 FINAL'!ABP17,IF('Tablas auxiliares'!$C$3=2,'2019 FINAL'!ABQ17,'2019 FINAL'!ABR17))</f>
        <v>35.001100000000001</v>
      </c>
      <c r="ABT17" t="s">
        <v>4</v>
      </c>
      <c r="ABV17">
        <v>15</v>
      </c>
      <c r="ABW17">
        <f t="shared" si="12"/>
        <v>105.0017</v>
      </c>
      <c r="ABX17" t="str">
        <f t="shared" si="13"/>
        <v>Eslovenia</v>
      </c>
    </row>
    <row r="18" spans="1:752" x14ac:dyDescent="0.25">
      <c r="A18" t="s">
        <v>20</v>
      </c>
      <c r="B18">
        <v>5</v>
      </c>
      <c r="C18">
        <v>1</v>
      </c>
      <c r="D18">
        <v>5</v>
      </c>
      <c r="E18">
        <v>7</v>
      </c>
      <c r="F18">
        <v>14</v>
      </c>
      <c r="G18">
        <v>8</v>
      </c>
      <c r="H18">
        <v>1</v>
      </c>
      <c r="J18">
        <v>6</v>
      </c>
      <c r="K18">
        <v>4</v>
      </c>
      <c r="L18">
        <v>2</v>
      </c>
      <c r="M18">
        <v>8</v>
      </c>
      <c r="N18">
        <v>11</v>
      </c>
      <c r="O18">
        <v>6</v>
      </c>
      <c r="P18">
        <v>12</v>
      </c>
      <c r="Q18">
        <v>5</v>
      </c>
      <c r="R18">
        <v>1</v>
      </c>
      <c r="S18">
        <v>20</v>
      </c>
      <c r="T18">
        <v>3</v>
      </c>
      <c r="U18">
        <v>10</v>
      </c>
      <c r="V18">
        <v>7</v>
      </c>
      <c r="W18">
        <v>12</v>
      </c>
      <c r="X18">
        <v>3</v>
      </c>
      <c r="Z18">
        <v>9</v>
      </c>
      <c r="AA18">
        <v>13</v>
      </c>
      <c r="AB18">
        <v>2</v>
      </c>
      <c r="AC18">
        <v>1</v>
      </c>
      <c r="AD18">
        <v>16</v>
      </c>
      <c r="AE18">
        <v>7</v>
      </c>
      <c r="AF18">
        <v>8</v>
      </c>
      <c r="AG18">
        <v>10</v>
      </c>
      <c r="AH18">
        <v>24</v>
      </c>
      <c r="AI18">
        <v>13</v>
      </c>
      <c r="AJ18">
        <v>25</v>
      </c>
      <c r="AK18">
        <v>19</v>
      </c>
      <c r="AL18">
        <v>24</v>
      </c>
      <c r="AM18">
        <v>4</v>
      </c>
      <c r="AN18">
        <v>5</v>
      </c>
      <c r="AO18">
        <v>8</v>
      </c>
      <c r="AP18">
        <v>8</v>
      </c>
      <c r="AQ18">
        <v>6</v>
      </c>
      <c r="AR18">
        <v>1</v>
      </c>
      <c r="AS18">
        <v>17</v>
      </c>
      <c r="AT18">
        <v>7</v>
      </c>
      <c r="AU18">
        <v>15</v>
      </c>
      <c r="AV18">
        <v>7</v>
      </c>
      <c r="AW18">
        <v>1</v>
      </c>
      <c r="AY18">
        <v>1</v>
      </c>
      <c r="AZ18">
        <v>9</v>
      </c>
      <c r="BA18">
        <v>3</v>
      </c>
      <c r="BB18">
        <v>16</v>
      </c>
      <c r="BC18">
        <v>2</v>
      </c>
      <c r="BD18">
        <v>5</v>
      </c>
      <c r="BE18">
        <v>7</v>
      </c>
      <c r="BF18">
        <v>25</v>
      </c>
      <c r="BG18">
        <v>2</v>
      </c>
      <c r="BH18">
        <v>7</v>
      </c>
      <c r="BI18">
        <v>10</v>
      </c>
      <c r="BJ18">
        <v>2</v>
      </c>
      <c r="BK18">
        <v>14</v>
      </c>
      <c r="BL18">
        <v>8</v>
      </c>
      <c r="BM18">
        <v>5</v>
      </c>
      <c r="BO18">
        <v>6</v>
      </c>
      <c r="BP18">
        <v>8</v>
      </c>
      <c r="BQ18">
        <v>2</v>
      </c>
      <c r="BR18">
        <v>2</v>
      </c>
      <c r="BS18">
        <v>21</v>
      </c>
      <c r="BT18">
        <v>9</v>
      </c>
      <c r="BU18">
        <v>21</v>
      </c>
      <c r="BV18">
        <v>9</v>
      </c>
      <c r="BW18">
        <v>25</v>
      </c>
      <c r="BX18">
        <v>12</v>
      </c>
      <c r="BY18">
        <v>18</v>
      </c>
      <c r="BZ18">
        <v>12</v>
      </c>
      <c r="CA18">
        <v>19</v>
      </c>
      <c r="CB18">
        <v>3</v>
      </c>
      <c r="CC18">
        <v>2</v>
      </c>
      <c r="CD18">
        <v>2</v>
      </c>
      <c r="CE18">
        <v>18</v>
      </c>
      <c r="CF18">
        <v>5</v>
      </c>
      <c r="CG18">
        <v>1</v>
      </c>
      <c r="CH18">
        <v>1</v>
      </c>
      <c r="CI18">
        <v>17</v>
      </c>
      <c r="CJ18">
        <v>1</v>
      </c>
      <c r="CK18">
        <v>11</v>
      </c>
      <c r="CL18">
        <v>9</v>
      </c>
      <c r="CN18">
        <v>9</v>
      </c>
      <c r="CO18">
        <v>1</v>
      </c>
      <c r="CP18">
        <v>7</v>
      </c>
      <c r="CQ18">
        <v>1</v>
      </c>
      <c r="CR18">
        <v>8</v>
      </c>
      <c r="CS18">
        <v>18</v>
      </c>
      <c r="CT18">
        <v>17</v>
      </c>
      <c r="CU18">
        <v>19</v>
      </c>
      <c r="CV18">
        <v>21</v>
      </c>
      <c r="CW18">
        <v>14</v>
      </c>
      <c r="CX18">
        <v>15</v>
      </c>
      <c r="CY18">
        <v>4</v>
      </c>
      <c r="CZ18">
        <v>9</v>
      </c>
      <c r="DA18">
        <v>20</v>
      </c>
      <c r="DB18">
        <v>1</v>
      </c>
      <c r="DD18">
        <v>8</v>
      </c>
      <c r="DE18">
        <v>6</v>
      </c>
      <c r="DF18">
        <v>1</v>
      </c>
      <c r="DG18">
        <v>1</v>
      </c>
      <c r="DH18">
        <v>17</v>
      </c>
      <c r="DI18">
        <v>15</v>
      </c>
      <c r="DJ18">
        <v>16</v>
      </c>
      <c r="DK18">
        <v>3</v>
      </c>
      <c r="DL18">
        <v>9</v>
      </c>
      <c r="DM18">
        <v>5</v>
      </c>
      <c r="DN18">
        <v>11</v>
      </c>
      <c r="DO18">
        <v>22</v>
      </c>
      <c r="DP18">
        <v>14</v>
      </c>
      <c r="DQ18">
        <v>1</v>
      </c>
      <c r="DR18">
        <v>1</v>
      </c>
      <c r="DS18">
        <v>6</v>
      </c>
      <c r="DT18">
        <v>17</v>
      </c>
      <c r="DU18">
        <v>5</v>
      </c>
      <c r="DV18">
        <v>2</v>
      </c>
      <c r="DW18">
        <v>4</v>
      </c>
      <c r="DX18">
        <v>15</v>
      </c>
      <c r="DY18">
        <v>2</v>
      </c>
      <c r="DZ18">
        <v>9</v>
      </c>
      <c r="EA18">
        <v>1</v>
      </c>
      <c r="EC18">
        <v>10</v>
      </c>
      <c r="ED18">
        <v>14</v>
      </c>
      <c r="EE18">
        <v>1</v>
      </c>
      <c r="EF18">
        <v>9</v>
      </c>
      <c r="EG18">
        <v>1</v>
      </c>
      <c r="EH18">
        <v>5</v>
      </c>
      <c r="EI18">
        <v>23</v>
      </c>
      <c r="EJ18">
        <v>2</v>
      </c>
      <c r="EK18">
        <v>3</v>
      </c>
      <c r="EL18">
        <v>17</v>
      </c>
      <c r="EM18">
        <v>14</v>
      </c>
      <c r="EN18">
        <v>5</v>
      </c>
      <c r="EO18">
        <v>20</v>
      </c>
      <c r="EP18">
        <v>16</v>
      </c>
      <c r="EQ18">
        <v>1</v>
      </c>
      <c r="ES18">
        <v>12</v>
      </c>
      <c r="ET18">
        <v>7</v>
      </c>
      <c r="EU18">
        <v>1</v>
      </c>
      <c r="EV18">
        <v>1</v>
      </c>
      <c r="EW18">
        <v>14</v>
      </c>
      <c r="EX18">
        <v>8</v>
      </c>
      <c r="EY18">
        <v>1</v>
      </c>
      <c r="EZ18">
        <v>9</v>
      </c>
      <c r="FA18">
        <v>3</v>
      </c>
      <c r="FB18">
        <v>9</v>
      </c>
      <c r="FC18">
        <v>9</v>
      </c>
      <c r="FD18">
        <v>15</v>
      </c>
      <c r="FE18">
        <v>15</v>
      </c>
      <c r="FF18">
        <v>1</v>
      </c>
      <c r="FG18">
        <v>6</v>
      </c>
      <c r="FH18">
        <v>2</v>
      </c>
      <c r="FI18">
        <v>11</v>
      </c>
      <c r="FJ18">
        <v>7</v>
      </c>
      <c r="FK18">
        <v>2</v>
      </c>
      <c r="FL18">
        <v>7</v>
      </c>
      <c r="FM18">
        <v>22</v>
      </c>
      <c r="FN18">
        <v>3</v>
      </c>
      <c r="FO18">
        <v>2</v>
      </c>
      <c r="FP18">
        <v>1</v>
      </c>
      <c r="FR18">
        <v>1</v>
      </c>
      <c r="FS18">
        <v>12</v>
      </c>
      <c r="FT18">
        <v>1</v>
      </c>
      <c r="FU18">
        <v>18</v>
      </c>
      <c r="FV18">
        <v>16</v>
      </c>
      <c r="FW18">
        <v>7</v>
      </c>
      <c r="FX18">
        <v>12</v>
      </c>
      <c r="FY18">
        <v>24</v>
      </c>
      <c r="FZ18">
        <v>12</v>
      </c>
      <c r="GA18">
        <v>8</v>
      </c>
      <c r="GB18">
        <v>3</v>
      </c>
      <c r="GC18">
        <v>20</v>
      </c>
      <c r="GD18">
        <v>8</v>
      </c>
      <c r="GE18">
        <v>1</v>
      </c>
      <c r="GF18">
        <v>6</v>
      </c>
      <c r="GH18">
        <v>13</v>
      </c>
      <c r="GI18">
        <v>10</v>
      </c>
      <c r="GJ18">
        <v>3</v>
      </c>
      <c r="GK18">
        <v>3</v>
      </c>
      <c r="GL18">
        <v>16</v>
      </c>
      <c r="GM18">
        <v>17</v>
      </c>
      <c r="GN18">
        <v>13</v>
      </c>
      <c r="GO18">
        <v>2</v>
      </c>
      <c r="GP18">
        <v>23</v>
      </c>
      <c r="GQ18">
        <v>2</v>
      </c>
      <c r="GR18">
        <v>20</v>
      </c>
      <c r="GS18">
        <v>11</v>
      </c>
      <c r="GT18">
        <v>1</v>
      </c>
      <c r="GU18">
        <v>1</v>
      </c>
      <c r="GV18">
        <v>6</v>
      </c>
      <c r="GW18">
        <v>9</v>
      </c>
      <c r="GX18">
        <v>2</v>
      </c>
      <c r="GY18">
        <f>IF('Tablas auxiliares'!$C$7=1,AVERAGE('2019 FINAL'!B18,'2019 FINAL'!AQ18,'2019 FINAL'!CF18,'2019 FINAL'!DU18,'2019 FINAL'!FJ18)+B18/10000,(-1)*(SUM(VLOOKUP(B18,'Tablas auxiliares'!$BG$1:$BH$28,2,FALSE),VLOOKUP(AQ18,'Tablas auxiliares'!$BG$1:$BH$28,2,FALSE),VLOOKUP(CF18,'Tablas auxiliares'!$BG$1:$BH$28,2,FALSE),VLOOKUP(DU18,'Tablas auxiliares'!$BG$1:$BH$28,2,FALSE),VLOOKUP(FJ18,'Tablas auxiliares'!$BG$1:$BH$28,2,FALSE))-B18/100000000))</f>
        <v>-25.314711865606395</v>
      </c>
      <c r="GZ18">
        <f>IF('Tablas auxiliares'!$C$7=1,AVERAGE('2019 FINAL'!C18,'2019 FINAL'!AR18,'2019 FINAL'!CG18,'2019 FINAL'!DV18,'2019 FINAL'!FK18)+C18/10000,(-1)*(SUM(VLOOKUP(C18,'Tablas auxiliares'!$BG$1:$BH$28,2,FALSE),VLOOKUP(AR18,'Tablas auxiliares'!$BG$1:$BH$28,2,FALSE),VLOOKUP(CG18,'Tablas auxiliares'!$BG$1:$BH$28,2,FALSE),VLOOKUP(DV18,'Tablas auxiliares'!$BG$1:$BH$28,2,FALSE),VLOOKUP(FK18,'Tablas auxiliares'!$BG$1:$BH$28,2,FALSE))-C18/100000000))</f>
        <v>-55.847019204640695</v>
      </c>
      <c r="HA18">
        <f>IF('Tablas auxiliares'!$C$7=1,AVERAGE('2019 FINAL'!D18,'2019 FINAL'!AS18,'2019 FINAL'!CH18,'2019 FINAL'!DW18,'2019 FINAL'!FL18)+D18/10000,(-1)*(SUM(VLOOKUP(D18,'Tablas auxiliares'!$BG$1:$BH$28,2,FALSE),VLOOKUP(AS18,'Tablas auxiliares'!$BG$1:$BH$28,2,FALSE),VLOOKUP(CH18,'Tablas auxiliares'!$BG$1:$BH$28,2,FALSE),VLOOKUP(DW18,'Tablas auxiliares'!$BG$1:$BH$28,2,FALSE),VLOOKUP(FL18,'Tablas auxiliares'!$BG$1:$BH$28,2,FALSE))-D18/100000000))</f>
        <v>-28.810149274239379</v>
      </c>
      <c r="HB18">
        <f>IF('Tablas auxiliares'!$C$7=1,AVERAGE('2019 FINAL'!E18,'2019 FINAL'!AT18,'2019 FINAL'!CI18,'2019 FINAL'!DX18,'2019 FINAL'!FM18)+E18/10000,(-1)*(SUM(VLOOKUP(E18,'Tablas auxiliares'!$BG$1:$BH$28,2,FALSE),VLOOKUP(AT18,'Tablas auxiliares'!$BG$1:$BH$28,2,FALSE),VLOOKUP(CI18,'Tablas auxiliares'!$BG$1:$BH$28,2,FALSE),VLOOKUP(DX18,'Tablas auxiliares'!$BG$1:$BH$28,2,FALSE),VLOOKUP(FM18,'Tablas auxiliares'!$BG$1:$BH$28,2,FALSE))-E18/100000000))</f>
        <v>-9.3110503578953665</v>
      </c>
      <c r="HC18">
        <f>IF('Tablas auxiliares'!$C$7=1,AVERAGE('2019 FINAL'!F18,'2019 FINAL'!AU18,'2019 FINAL'!CJ18,'2019 FINAL'!DY18,'2019 FINAL'!FN18)+F18/10000,(-1)*(SUM(VLOOKUP(F18,'Tablas auxiliares'!$BG$1:$BH$28,2,FALSE),VLOOKUP(AU18,'Tablas auxiliares'!$BG$1:$BH$28,2,FALSE),VLOOKUP(CJ18,'Tablas auxiliares'!$BG$1:$BH$28,2,FALSE),VLOOKUP(DY18,'Tablas auxiliares'!$BG$1:$BH$28,2,FALSE),VLOOKUP(FN18,'Tablas auxiliares'!$BG$1:$BH$28,2,FALSE))-F18/100000000))</f>
        <v>-31.984243346823256</v>
      </c>
      <c r="HD18">
        <f>IF('Tablas auxiliares'!$C$7=1,AVERAGE('2019 FINAL'!G18,'2019 FINAL'!AV18,'2019 FINAL'!CK18,'2019 FINAL'!DZ18,'2019 FINAL'!FO18)+G18/10000,(-1)*(SUM(VLOOKUP(G18,'Tablas auxiliares'!$BG$1:$BH$28,2,FALSE),VLOOKUP(AV18,'Tablas auxiliares'!$BG$1:$BH$28,2,FALSE),VLOOKUP(CK18,'Tablas auxiliares'!$BG$1:$BH$28,2,FALSE),VLOOKUP(DZ18,'Tablas auxiliares'!$BG$1:$BH$28,2,FALSE),VLOOKUP(FO18,'Tablas auxiliares'!$BG$1:$BH$28,2,FALSE))-G18/100000000))</f>
        <v>-21.354430998812081</v>
      </c>
      <c r="HE18">
        <f>IF('Tablas auxiliares'!$C$7=1,AVERAGE('2019 FINAL'!H18,'2019 FINAL'!AW18,'2019 FINAL'!CL18,'2019 FINAL'!EA18,'2019 FINAL'!FP18)+H18/10000,(-1)*(SUM(VLOOKUP(H18,'Tablas auxiliares'!$BG$1:$BH$28,2,FALSE),VLOOKUP(AW18,'Tablas auxiliares'!$BG$1:$BH$28,2,FALSE),VLOOKUP(CL18,'Tablas auxiliares'!$BG$1:$BH$28,2,FALSE),VLOOKUP(EA18,'Tablas auxiliares'!$BG$1:$BH$28,2,FALSE),VLOOKUP(FP18,'Tablas auxiliares'!$BG$1:$BH$28,2,FALSE))-H18/100000000))</f>
        <v>-50.624542633426579</v>
      </c>
      <c r="HF18" t="e">
        <f>IF('Tablas auxiliares'!$C$7=1,AVERAGE('2019 FINAL'!I18,'2019 FINAL'!AX18,'2019 FINAL'!CM18,'2019 FINAL'!EB18,'2019 FINAL'!FQ18)+I18/10000,(-1)*(SUM(VLOOKUP(I18,'Tablas auxiliares'!$BG$1:$BH$28,2,FALSE),VLOOKUP(AX18,'Tablas auxiliares'!$BG$1:$BH$28,2,FALSE),VLOOKUP(CM18,'Tablas auxiliares'!$BG$1:$BH$28,2,FALSE),VLOOKUP(EB18,'Tablas auxiliares'!$BG$1:$BH$28,2,FALSE),VLOOKUP(FQ18,'Tablas auxiliares'!$BG$1:$BH$28,2,FALSE))-I18/100000000))</f>
        <v>#N/A</v>
      </c>
      <c r="HG18">
        <f>IF('Tablas auxiliares'!$C$7=1,AVERAGE('2019 FINAL'!J18,'2019 FINAL'!AY18,'2019 FINAL'!CN18,'2019 FINAL'!EC18,'2019 FINAL'!FR18)+J18/10000,(-1)*(SUM(VLOOKUP(J18,'Tablas auxiliares'!$BG$1:$BH$28,2,FALSE),VLOOKUP(AY18,'Tablas auxiliares'!$BG$1:$BH$28,2,FALSE),VLOOKUP(CN18,'Tablas auxiliares'!$BG$1:$BH$28,2,FALSE),VLOOKUP(EC18,'Tablas auxiliares'!$BG$1:$BH$28,2,FALSE),VLOOKUP(FR18,'Tablas auxiliares'!$BG$1:$BH$28,2,FALSE))-J18/100000000))</f>
        <v>-33.435824376286057</v>
      </c>
      <c r="HH18">
        <f>IF('Tablas auxiliares'!$C$7=1,AVERAGE('2019 FINAL'!K18,'2019 FINAL'!AZ18,'2019 FINAL'!CO18,'2019 FINAL'!ED18,'2019 FINAL'!FS18)+K18/10000,(-1)*(SUM(VLOOKUP(K18,'Tablas auxiliares'!$BG$1:$BH$28,2,FALSE),VLOOKUP(AZ18,'Tablas auxiliares'!$BG$1:$BH$28,2,FALSE),VLOOKUP(CO18,'Tablas auxiliares'!$BG$1:$BH$28,2,FALSE),VLOOKUP(ED18,'Tablas auxiliares'!$BG$1:$BH$28,2,FALSE),VLOOKUP(FS18,'Tablas auxiliares'!$BG$1:$BH$28,2,FALSE))-K18/100000000))</f>
        <v>-23.910111805649255</v>
      </c>
      <c r="HI18">
        <f>IF('Tablas auxiliares'!$C$7=1,AVERAGE('2019 FINAL'!L18,'2019 FINAL'!BA18,'2019 FINAL'!CP18,'2019 FINAL'!EE18,'2019 FINAL'!FT18)+L18/10000,(-1)*(SUM(VLOOKUP(L18,'Tablas auxiliares'!$BG$1:$BH$28,2,FALSE),VLOOKUP(BA18,'Tablas auxiliares'!$BG$1:$BH$28,2,FALSE),VLOOKUP(CP18,'Tablas auxiliares'!$BG$1:$BH$28,2,FALSE),VLOOKUP(EE18,'Tablas auxiliares'!$BG$1:$BH$28,2,FALSE),VLOOKUP(FT18,'Tablas auxiliares'!$BG$1:$BH$28,2,FALSE))-L18/100000000))</f>
        <v>-45.967674759664263</v>
      </c>
      <c r="HJ18">
        <f>IF('Tablas auxiliares'!$C$7=1,AVERAGE('2019 FINAL'!M18,'2019 FINAL'!BB18,'2019 FINAL'!CQ18,'2019 FINAL'!EF18,'2019 FINAL'!FU18)+M18/10000,(-1)*(SUM(VLOOKUP(M18,'Tablas auxiliares'!$BG$1:$BH$28,2,FALSE),VLOOKUP(BB18,'Tablas auxiliares'!$BG$1:$BH$28,2,FALSE),VLOOKUP(CQ18,'Tablas auxiliares'!$BG$1:$BH$28,2,FALSE),VLOOKUP(EF18,'Tablas auxiliares'!$BG$1:$BH$28,2,FALSE),VLOOKUP(FU18,'Tablas auxiliares'!$BG$1:$BH$28,2,FALSE))-M18/100000000))</f>
        <v>-18.967091534983311</v>
      </c>
      <c r="HK18">
        <f>IF('Tablas auxiliares'!$C$7=1,AVERAGE('2019 FINAL'!N18,'2019 FINAL'!BC18,'2019 FINAL'!CR18,'2019 FINAL'!EG18,'2019 FINAL'!FV18)+N18/10000,(-1)*(SUM(VLOOKUP(N18,'Tablas auxiliares'!$BG$1:$BH$28,2,FALSE),VLOOKUP(BC18,'Tablas auxiliares'!$BG$1:$BH$28,2,FALSE),VLOOKUP(CR18,'Tablas auxiliares'!$BG$1:$BH$28,2,FALSE),VLOOKUP(EG18,'Tablas auxiliares'!$BG$1:$BH$28,2,FALSE),VLOOKUP(FV18,'Tablas auxiliares'!$BG$1:$BH$28,2,FALSE))-N18/100000000))</f>
        <v>-27.586191914087916</v>
      </c>
      <c r="HL18">
        <f>IF('Tablas auxiliares'!$C$7=1,AVERAGE('2019 FINAL'!O18,'2019 FINAL'!BD18,'2019 FINAL'!CS18,'2019 FINAL'!EH18,'2019 FINAL'!FW18)+O18/10000,(-1)*(SUM(VLOOKUP(O18,'Tablas auxiliares'!$BG$1:$BH$28,2,FALSE),VLOOKUP(BD18,'Tablas auxiliares'!$BG$1:$BH$28,2,FALSE),VLOOKUP(CS18,'Tablas auxiliares'!$BG$1:$BH$28,2,FALSE),VLOOKUP(EH18,'Tablas auxiliares'!$BG$1:$BH$28,2,FALSE),VLOOKUP(FW18,'Tablas auxiliares'!$BG$1:$BH$28,2,FALSE))-O18/100000000))</f>
        <v>-20.177404716948267</v>
      </c>
      <c r="HM18">
        <f>IF('Tablas auxiliares'!$C$7=1,AVERAGE('2019 FINAL'!P18,'2019 FINAL'!BE18,'2019 FINAL'!CT18,'2019 FINAL'!EI18,'2019 FINAL'!FX18)+P18/10000,(-1)*(SUM(VLOOKUP(P18,'Tablas auxiliares'!$BG$1:$BH$28,2,FALSE),VLOOKUP(BE18,'Tablas auxiliares'!$BG$1:$BH$28,2,FALSE),VLOOKUP(CT18,'Tablas auxiliares'!$BG$1:$BH$28,2,FALSE),VLOOKUP(EI18,'Tablas auxiliares'!$BG$1:$BH$28,2,FALSE),VLOOKUP(FX18,'Tablas auxiliares'!$BG$1:$BH$28,2,FALSE))-P18/100000000))</f>
        <v>-7.5639201661456488</v>
      </c>
      <c r="HN18">
        <f>IF('Tablas auxiliares'!$C$7=1,AVERAGE('2019 FINAL'!Q18,'2019 FINAL'!BF18,'2019 FINAL'!CU18,'2019 FINAL'!EJ18,'2019 FINAL'!FY18)+Q18/10000,(-1)*(SUM(VLOOKUP(Q18,'Tablas auxiliares'!$BG$1:$BH$28,2,FALSE),VLOOKUP(BF18,'Tablas auxiliares'!$BG$1:$BH$28,2,FALSE),VLOOKUP(CU18,'Tablas auxiliares'!$BG$1:$BH$28,2,FALSE),VLOOKUP(EJ18,'Tablas auxiliares'!$BG$1:$BH$28,2,FALSE),VLOOKUP(FY18,'Tablas auxiliares'!$BG$1:$BH$28,2,FALSE))-Q18/100000000))</f>
        <v>-16.205415494844679</v>
      </c>
      <c r="HO18">
        <f>IF('Tablas auxiliares'!$C$7=1,AVERAGE('2019 FINAL'!R18,'2019 FINAL'!BG18,'2019 FINAL'!CV18,'2019 FINAL'!EK18,'2019 FINAL'!FZ18)+R18/10000,(-1)*(SUM(VLOOKUP(R18,'Tablas auxiliares'!$BG$1:$BH$28,2,FALSE),VLOOKUP(BG18,'Tablas auxiliares'!$BG$1:$BH$28,2,FALSE),VLOOKUP(CV18,'Tablas auxiliares'!$BG$1:$BH$28,2,FALSE),VLOOKUP(EK18,'Tablas auxiliares'!$BG$1:$BH$28,2,FALSE),VLOOKUP(FZ18,'Tablas auxiliares'!$BG$1:$BH$28,2,FALSE))-R18/100000000))</f>
        <v>-31.882541399952061</v>
      </c>
      <c r="HP18">
        <f>IF('Tablas auxiliares'!$C$7=1,AVERAGE('2019 FINAL'!S18,'2019 FINAL'!BH18,'2019 FINAL'!CW18,'2019 FINAL'!EL18,'2019 FINAL'!GA18)+S18/10000,(-1)*(SUM(VLOOKUP(S18,'Tablas auxiliares'!$BG$1:$BH$28,2,FALSE),VLOOKUP(BH18,'Tablas auxiliares'!$BG$1:$BH$28,2,FALSE),VLOOKUP(CW18,'Tablas auxiliares'!$BG$1:$BH$28,2,FALSE),VLOOKUP(EL18,'Tablas auxiliares'!$BG$1:$BH$28,2,FALSE),VLOOKUP(GA18,'Tablas auxiliares'!$BG$1:$BH$28,2,FALSE))-S18/100000000))</f>
        <v>-8.9252143417388954</v>
      </c>
      <c r="HQ18">
        <f>IF('Tablas auxiliares'!$C$7=1,AVERAGE('2019 FINAL'!T18,'2019 FINAL'!BI18,'2019 FINAL'!CX18,'2019 FINAL'!EM18,'2019 FINAL'!GB18)+T18/10000,(-1)*(SUM(VLOOKUP(T18,'Tablas auxiliares'!$BG$1:$BH$28,2,FALSE),VLOOKUP(BI18,'Tablas auxiliares'!$BG$1:$BH$28,2,FALSE),VLOOKUP(CX18,'Tablas auxiliares'!$BG$1:$BH$28,2,FALSE),VLOOKUP(EM18,'Tablas auxiliares'!$BG$1:$BH$28,2,FALSE),VLOOKUP(GB18,'Tablas auxiliares'!$BG$1:$BH$28,2,FALSE))-T18/100000000))</f>
        <v>-20.437460271456647</v>
      </c>
      <c r="HR18">
        <f>IF('Tablas auxiliares'!$C$7=1,AVERAGE('2019 FINAL'!U18,'2019 FINAL'!BJ18,'2019 FINAL'!CY18,'2019 FINAL'!EN18,'2019 FINAL'!GC18)+U18/10000,(-1)*(SUM(VLOOKUP(U18,'Tablas auxiliares'!$BG$1:$BH$28,2,FALSE),VLOOKUP(BJ18,'Tablas auxiliares'!$BG$1:$BH$28,2,FALSE),VLOOKUP(CY18,'Tablas auxiliares'!$BG$1:$BH$28,2,FALSE),VLOOKUP(EN18,'Tablas auxiliares'!$BG$1:$BH$28,2,FALSE),VLOOKUP(GC18,'Tablas auxiliares'!$BG$1:$BH$28,2,FALSE))-U18/100000000))</f>
        <v>-24.816823569635375</v>
      </c>
      <c r="HS18">
        <f>IF('Tablas auxiliares'!$C$7=1,AVERAGE('2019 FINAL'!V18,'2019 FINAL'!BK18,'2019 FINAL'!CZ18,'2019 FINAL'!EO18,'2019 FINAL'!GD18)+V18/10000,(-1)*(SUM(VLOOKUP(V18,'Tablas auxiliares'!$BG$1:$BH$28,2,FALSE),VLOOKUP(BK18,'Tablas auxiliares'!$BG$1:$BH$28,2,FALSE),VLOOKUP(CZ18,'Tablas auxiliares'!$BG$1:$BH$28,2,FALSE),VLOOKUP(EO18,'Tablas auxiliares'!$BG$1:$BH$28,2,FALSE),VLOOKUP(GD18,'Tablas auxiliares'!$BG$1:$BH$28,2,FALSE))-V18/100000000))</f>
        <v>-10.975738441235091</v>
      </c>
      <c r="HT18">
        <f>IF('Tablas auxiliares'!$C$7=1,AVERAGE('2019 FINAL'!W18,'2019 FINAL'!BL18,'2019 FINAL'!DA18,'2019 FINAL'!EP18,'2019 FINAL'!GE18)+W18/10000,(-1)*(SUM(VLOOKUP(W18,'Tablas auxiliares'!$BG$1:$BH$28,2,FALSE),VLOOKUP(BL18,'Tablas auxiliares'!$BG$1:$BH$28,2,FALSE),VLOOKUP(DA18,'Tablas auxiliares'!$BG$1:$BH$28,2,FALSE),VLOOKUP(EP18,'Tablas auxiliares'!$BG$1:$BH$28,2,FALSE),VLOOKUP(GE18,'Tablas auxiliares'!$BG$1:$BH$28,2,FALSE))-W18/100000000))</f>
        <v>-17.676726658301614</v>
      </c>
      <c r="HU18">
        <f>IF('Tablas auxiliares'!$C$7=1,AVERAGE('2019 FINAL'!X18,'2019 FINAL'!BM18,'2019 FINAL'!DB18,'2019 FINAL'!EQ18,'2019 FINAL'!GF18)+X18/10000,(-1)*(SUM(VLOOKUP(X18,'Tablas auxiliares'!$BG$1:$BH$28,2,FALSE),VLOOKUP(BM18,'Tablas auxiliares'!$BG$1:$BH$28,2,FALSE),VLOOKUP(DB18,'Tablas auxiliares'!$BG$1:$BH$28,2,FALSE),VLOOKUP(EQ18,'Tablas auxiliares'!$BG$1:$BH$28,2,FALSE),VLOOKUP(GF18,'Tablas auxiliares'!$BG$1:$BH$28,2,FALSE))-X18/100000000))</f>
        <v>-42.459226286121194</v>
      </c>
      <c r="HW18">
        <f>IF('Tablas auxiliares'!$C$7=1,AVERAGE('2019 FINAL'!Z18,'2019 FINAL'!BO18,'2019 FINAL'!DD18,'2019 FINAL'!ES18,'2019 FINAL'!GH18)+Z18/10000,(-1)*(SUM(VLOOKUP(Z18,'Tablas auxiliares'!$BG$1:$BH$28,2,FALSE),VLOOKUP(BO18,'Tablas auxiliares'!$BG$1:$BH$28,2,FALSE),VLOOKUP(DD18,'Tablas auxiliares'!$BG$1:$BH$28,2,FALSE),VLOOKUP(ES18,'Tablas auxiliares'!$BG$1:$BH$28,2,FALSE),VLOOKUP(GH18,'Tablas auxiliares'!$BG$1:$BH$28,2,FALSE))-Z18/100000000))</f>
        <v>-13.150818080874386</v>
      </c>
      <c r="HX18">
        <f>IF('Tablas auxiliares'!$C$7=1,AVERAGE('2019 FINAL'!AA18,'2019 FINAL'!BP18,'2019 FINAL'!DE18,'2019 FINAL'!ET18,'2019 FINAL'!GI18)+AA18/10000,(-1)*(SUM(VLOOKUP(AA18,'Tablas auxiliares'!$BG$1:$BH$28,2,FALSE),VLOOKUP(BP18,'Tablas auxiliares'!$BG$1:$BH$28,2,FALSE),VLOOKUP(DE18,'Tablas auxiliares'!$BG$1:$BH$28,2,FALSE),VLOOKUP(ET18,'Tablas auxiliares'!$BG$1:$BH$28,2,FALSE),VLOOKUP(GI18,'Tablas auxiliares'!$BG$1:$BH$28,2,FALSE))-AA18/100000000))</f>
        <v>-15.050247540839463</v>
      </c>
      <c r="HY18">
        <f>IF('Tablas auxiliares'!$C$7=1,AVERAGE('2019 FINAL'!AB18,'2019 FINAL'!BQ18,'2019 FINAL'!DF18,'2019 FINAL'!EU18,'2019 FINAL'!GJ18)+AB18/10000,(-1)*(SUM(VLOOKUP(AB18,'Tablas auxiliares'!$BG$1:$BH$28,2,FALSE),VLOOKUP(BQ18,'Tablas auxiliares'!$BG$1:$BH$28,2,FALSE),VLOOKUP(DF18,'Tablas auxiliares'!$BG$1:$BH$28,2,FALSE),VLOOKUP(EU18,'Tablas auxiliares'!$BG$1:$BH$28,2,FALSE),VLOOKUP(GJ18,'Tablas auxiliares'!$BG$1:$BH$28,2,FALSE))-AB18/100000000))</f>
        <v>-52.053356105188968</v>
      </c>
      <c r="HZ18">
        <f>IF('Tablas auxiliares'!$C$7=1,AVERAGE('2019 FINAL'!AC18,'2019 FINAL'!BR18,'2019 FINAL'!DG18,'2019 FINAL'!EV18,'2019 FINAL'!GK18)+AC18/10000,(-1)*(SUM(VLOOKUP(AC18,'Tablas auxiliares'!$BG$1:$BH$28,2,FALSE),VLOOKUP(BR18,'Tablas auxiliares'!$BG$1:$BH$28,2,FALSE),VLOOKUP(DG18,'Tablas auxiliares'!$BG$1:$BH$28,2,FALSE),VLOOKUP(EV18,'Tablas auxiliares'!$BG$1:$BH$28,2,FALSE),VLOOKUP(GK18,'Tablas auxiliares'!$BG$1:$BH$28,2,FALSE))-AC18/100000000))</f>
        <v>-54.129846507868614</v>
      </c>
      <c r="IA18">
        <f>IF('Tablas auxiliares'!$C$7=1,AVERAGE('2019 FINAL'!AD18,'2019 FINAL'!BS18,'2019 FINAL'!DH18,'2019 FINAL'!EW18,'2019 FINAL'!GL18)+AD18/10000,(-1)*(SUM(VLOOKUP(AD18,'Tablas auxiliares'!$BG$1:$BH$28,2,FALSE),VLOOKUP(BS18,'Tablas auxiliares'!$BG$1:$BH$28,2,FALSE),VLOOKUP(DH18,'Tablas auxiliares'!$BG$1:$BH$28,2,FALSE),VLOOKUP(EW18,'Tablas auxiliares'!$BG$1:$BH$28,2,FALSE),VLOOKUP(GL18,'Tablas auxiliares'!$BG$1:$BH$28,2,FALSE))-AD18/100000000))</f>
        <v>-3.2457497852192669</v>
      </c>
      <c r="IB18">
        <f>IF('Tablas auxiliares'!$C$7=1,AVERAGE('2019 FINAL'!AE18,'2019 FINAL'!BT18,'2019 FINAL'!DI18,'2019 FINAL'!EX18,'2019 FINAL'!GM18)+AE18/10000,(-1)*(SUM(VLOOKUP(AE18,'Tablas auxiliares'!$BG$1:$BH$28,2,FALSE),VLOOKUP(BT18,'Tablas auxiliares'!$BG$1:$BH$28,2,FALSE),VLOOKUP(DI18,'Tablas auxiliares'!$BG$1:$BH$28,2,FALSE),VLOOKUP(EX18,'Tablas auxiliares'!$BG$1:$BH$28,2,FALSE),VLOOKUP(GM18,'Tablas auxiliares'!$BG$1:$BH$28,2,FALSE))-AE18/100000000))</f>
        <v>-11.049495305686355</v>
      </c>
      <c r="IC18">
        <f>IF('Tablas auxiliares'!$C$7=1,AVERAGE('2019 FINAL'!AF18,'2019 FINAL'!BU18,'2019 FINAL'!DJ18,'2019 FINAL'!EY18,'2019 FINAL'!GN18)+AF18/10000,(-1)*(SUM(VLOOKUP(AF18,'Tablas auxiliares'!$BG$1:$BH$28,2,FALSE),VLOOKUP(BU18,'Tablas auxiliares'!$BG$1:$BH$28,2,FALSE),VLOOKUP(DJ18,'Tablas auxiliares'!$BG$1:$BH$28,2,FALSE),VLOOKUP(EY18,'Tablas auxiliares'!$BG$1:$BH$28,2,FALSE),VLOOKUP(GN18,'Tablas auxiliares'!$BG$1:$BH$28,2,FALSE))-AF18/100000000))</f>
        <v>-17.363718648956386</v>
      </c>
      <c r="ID18">
        <f>IF('Tablas auxiliares'!$C$7=1,AVERAGE('2019 FINAL'!AG18,'2019 FINAL'!BV18,'2019 FINAL'!DK18,'2019 FINAL'!EZ18,'2019 FINAL'!GO18)+AG18/10000,(-1)*(SUM(VLOOKUP(AG18,'Tablas auxiliares'!$BG$1:$BH$28,2,FALSE),VLOOKUP(BV18,'Tablas auxiliares'!$BG$1:$BH$28,2,FALSE),VLOOKUP(DK18,'Tablas auxiliares'!$BG$1:$BH$28,2,FALSE),VLOOKUP(EZ18,'Tablas auxiliares'!$BG$1:$BH$28,2,FALSE),VLOOKUP(GO18,'Tablas auxiliares'!$BG$1:$BH$28,2,FALSE))-AG18/100000000))</f>
        <v>-25.549321216127236</v>
      </c>
      <c r="IE18">
        <f>IF('Tablas auxiliares'!$C$7=1,AVERAGE('2019 FINAL'!AH18,'2019 FINAL'!BW18,'2019 FINAL'!DL18,'2019 FINAL'!FA18,'2019 FINAL'!GP18)+AH18/10000,(-1)*(SUM(VLOOKUP(AH18,'Tablas auxiliares'!$BG$1:$BH$28,2,FALSE),VLOOKUP(BW18,'Tablas auxiliares'!$BG$1:$BH$28,2,FALSE),VLOOKUP(DL18,'Tablas auxiliares'!$BG$1:$BH$28,2,FALSE),VLOOKUP(FA18,'Tablas auxiliares'!$BG$1:$BH$28,2,FALSE),VLOOKUP(GP18,'Tablas auxiliares'!$BG$1:$BH$28,2,FALSE))-AH18/100000000))</f>
        <v>-11.291820998912739</v>
      </c>
      <c r="IF18">
        <f>IF('Tablas auxiliares'!$C$7=1,AVERAGE('2019 FINAL'!AI18,'2019 FINAL'!BX18,'2019 FINAL'!DM18,'2019 FINAL'!FB18,'2019 FINAL'!GQ18)+AI18/10000,(-1)*(SUM(VLOOKUP(AI18,'Tablas auxiliares'!$BG$1:$BH$28,2,FALSE),VLOOKUP(BX18,'Tablas auxiliares'!$BG$1:$BH$28,2,FALSE),VLOOKUP(DM18,'Tablas auxiliares'!$BG$1:$BH$28,2,FALSE),VLOOKUP(FB18,'Tablas auxiliares'!$BG$1:$BH$28,2,FALSE),VLOOKUP(GQ18,'Tablas auxiliares'!$BG$1:$BH$28,2,FALSE))-AI18/100000000))</f>
        <v>-20.871705355261742</v>
      </c>
      <c r="IG18">
        <f>IF('Tablas auxiliares'!$C$7=1,AVERAGE('2019 FINAL'!AJ18,'2019 FINAL'!BY18,'2019 FINAL'!DN18,'2019 FINAL'!FC18,'2019 FINAL'!GR18)+AJ18/10000,(-1)*(SUM(VLOOKUP(AJ18,'Tablas auxiliares'!$BG$1:$BH$28,2,FALSE),VLOOKUP(BY18,'Tablas auxiliares'!$BG$1:$BH$28,2,FALSE),VLOOKUP(DN18,'Tablas auxiliares'!$BG$1:$BH$28,2,FALSE),VLOOKUP(FC18,'Tablas auxiliares'!$BG$1:$BH$28,2,FALSE),VLOOKUP(GR18,'Tablas auxiliares'!$BG$1:$BH$28,2,FALSE))-AJ18/100000000))</f>
        <v>-5.3442226792763083</v>
      </c>
      <c r="IH18">
        <f>IF('Tablas auxiliares'!$C$7=1,AVERAGE('2019 FINAL'!AK18,'2019 FINAL'!BZ18,'2019 FINAL'!DO18,'2019 FINAL'!FD18,'2019 FINAL'!GS18)+AK18/10000,(-1)*(SUM(VLOOKUP(AK18,'Tablas auxiliares'!$BG$1:$BH$28,2,FALSE),VLOOKUP(BZ18,'Tablas auxiliares'!$BG$1:$BH$28,2,FALSE),VLOOKUP(DO18,'Tablas auxiliares'!$BG$1:$BH$28,2,FALSE),VLOOKUP(FD18,'Tablas auxiliares'!$BG$1:$BH$28,2,FALSE),VLOOKUP(GS18,'Tablas auxiliares'!$BG$1:$BH$28,2,FALSE))-AK18/100000000))</f>
        <v>-4.7329933201230112</v>
      </c>
      <c r="II18">
        <f>IF('Tablas auxiliares'!$C$7=1,AVERAGE('2019 FINAL'!AL18,'2019 FINAL'!CA18,'2019 FINAL'!DP18,'2019 FINAL'!FE18,'2019 FINAL'!GT18)+AL18/10000,(-1)*(SUM(VLOOKUP(AL18,'Tablas auxiliares'!$BG$1:$BH$28,2,FALSE),VLOOKUP(CA18,'Tablas auxiliares'!$BG$1:$BH$28,2,FALSE),VLOOKUP(DP18,'Tablas auxiliares'!$BG$1:$BH$28,2,FALSE),VLOOKUP(FE18,'Tablas auxiliares'!$BG$1:$BH$28,2,FALSE),VLOOKUP(GT18,'Tablas auxiliares'!$BG$1:$BH$28,2,FALSE))-AL18/100000000))</f>
        <v>-14.398760835038942</v>
      </c>
      <c r="IJ18">
        <f>IF('Tablas auxiliares'!$C$7=1,AVERAGE('2019 FINAL'!AM18,'2019 FINAL'!CB18,'2019 FINAL'!DQ18,'2019 FINAL'!FF18,'2019 FINAL'!GU18)+AM18/10000,(-1)*(SUM(VLOOKUP(AM18,'Tablas auxiliares'!$BG$1:$BH$28,2,FALSE),VLOOKUP(CB18,'Tablas auxiliares'!$BG$1:$BH$28,2,FALSE),VLOOKUP(DQ18,'Tablas auxiliares'!$BG$1:$BH$28,2,FALSE),VLOOKUP(FF18,'Tablas auxiliares'!$BG$1:$BH$28,2,FALSE),VLOOKUP(GU18,'Tablas auxiliares'!$BG$1:$BH$28,2,FALSE))-AM18/100000000))</f>
        <v>-50.992642134942713</v>
      </c>
      <c r="IK18">
        <f>IF('Tablas auxiliares'!$C$7=1,AVERAGE('2019 FINAL'!AN18,'2019 FINAL'!CC18,'2019 FINAL'!DR18,'2019 FINAL'!FG18,'2019 FINAL'!GV18)+AN18/10000,(-1)*(SUM(VLOOKUP(AN18,'Tablas auxiliares'!$BG$1:$BH$28,2,FALSE),VLOOKUP(CC18,'Tablas auxiliares'!$BG$1:$BH$28,2,FALSE),VLOOKUP(DR18,'Tablas auxiliares'!$BG$1:$BH$28,2,FALSE),VLOOKUP(FG18,'Tablas auxiliares'!$BG$1:$BH$28,2,FALSE),VLOOKUP(GV18,'Tablas auxiliares'!$BG$1:$BH$28,2,FALSE))-AN18/100000000))</f>
        <v>-36.817291244347288</v>
      </c>
      <c r="IL18">
        <f>IF('Tablas auxiliares'!$C$7=1,AVERAGE('2019 FINAL'!AO18,'2019 FINAL'!CD18,'2019 FINAL'!DS18,'2019 FINAL'!FH18,'2019 FINAL'!GW18)+AO18/10000,(-1)*(SUM(VLOOKUP(AO18,'Tablas auxiliares'!$BG$1:$BH$28,2,FALSE),VLOOKUP(CD18,'Tablas auxiliares'!$BG$1:$BH$28,2,FALSE),VLOOKUP(DS18,'Tablas auxiliares'!$BG$1:$BH$28,2,FALSE),VLOOKUP(FH18,'Tablas auxiliares'!$BG$1:$BH$28,2,FALSE),VLOOKUP(GW18,'Tablas auxiliares'!$BG$1:$BH$28,2,FALSE))-AO18/100000000))</f>
        <v>-30.286181195119173</v>
      </c>
      <c r="IM18">
        <f>IF('Tablas auxiliares'!$C$7=1,AVERAGE('2019 FINAL'!AP18,'2019 FINAL'!CE18,'2019 FINAL'!DT18,'2019 FINAL'!FI18,'2019 FINAL'!GX18)+AP18/10000,(-1)*(SUM(VLOOKUP(AP18,'Tablas auxiliares'!$BG$1:$BH$28,2,FALSE),VLOOKUP(CE18,'Tablas auxiliares'!$BG$1:$BH$28,2,FALSE),VLOOKUP(DT18,'Tablas auxiliares'!$BG$1:$BH$28,2,FALSE),VLOOKUP(FI18,'Tablas auxiliares'!$BG$1:$BH$28,2,FALSE),VLOOKUP(GX18,'Tablas auxiliares'!$BG$1:$BH$28,2,FALSE))-AP18/100000000))</f>
        <v>-15.940768752981022</v>
      </c>
      <c r="IN18">
        <f>RANK(GY18,GY3:GY28,1)</f>
        <v>6</v>
      </c>
      <c r="IO18">
        <f t="shared" ref="IO18:KB18" si="134">RANK(GZ18,GZ3:GZ28,1)</f>
        <v>1</v>
      </c>
      <c r="IP18">
        <f t="shared" si="134"/>
        <v>3</v>
      </c>
      <c r="IQ18">
        <f t="shared" si="134"/>
        <v>16</v>
      </c>
      <c r="IR18">
        <f t="shared" si="134"/>
        <v>4</v>
      </c>
      <c r="IS18">
        <f t="shared" si="134"/>
        <v>6</v>
      </c>
      <c r="IT18">
        <f t="shared" si="134"/>
        <v>1</v>
      </c>
      <c r="IU18" s="118">
        <v>4</v>
      </c>
      <c r="IV18">
        <f t="shared" si="134"/>
        <v>3</v>
      </c>
      <c r="IW18">
        <f t="shared" si="134"/>
        <v>3</v>
      </c>
      <c r="IX18">
        <f t="shared" si="134"/>
        <v>1</v>
      </c>
      <c r="IY18">
        <f t="shared" si="134"/>
        <v>10</v>
      </c>
      <c r="IZ18">
        <f t="shared" si="134"/>
        <v>3</v>
      </c>
      <c r="JA18">
        <f t="shared" si="134"/>
        <v>7</v>
      </c>
      <c r="JB18">
        <f t="shared" si="134"/>
        <v>17</v>
      </c>
      <c r="JC18">
        <f t="shared" si="134"/>
        <v>6</v>
      </c>
      <c r="JD18">
        <f t="shared" si="134"/>
        <v>3</v>
      </c>
      <c r="JE18">
        <f t="shared" si="134"/>
        <v>14</v>
      </c>
      <c r="JF18">
        <f t="shared" si="134"/>
        <v>4</v>
      </c>
      <c r="JG18">
        <f t="shared" si="134"/>
        <v>4</v>
      </c>
      <c r="JH18">
        <f t="shared" si="134"/>
        <v>10</v>
      </c>
      <c r="JI18">
        <f t="shared" si="134"/>
        <v>8</v>
      </c>
      <c r="JJ18">
        <f t="shared" si="134"/>
        <v>2</v>
      </c>
      <c r="JL18">
        <f t="shared" si="134"/>
        <v>9</v>
      </c>
      <c r="JM18">
        <f t="shared" si="134"/>
        <v>8</v>
      </c>
      <c r="JN18">
        <f t="shared" si="134"/>
        <v>1</v>
      </c>
      <c r="JO18">
        <f t="shared" si="134"/>
        <v>1</v>
      </c>
      <c r="JP18">
        <f t="shared" si="134"/>
        <v>18</v>
      </c>
      <c r="JQ18">
        <f t="shared" si="134"/>
        <v>9</v>
      </c>
      <c r="JR18">
        <f t="shared" si="134"/>
        <v>8</v>
      </c>
      <c r="JS18">
        <f t="shared" si="134"/>
        <v>5</v>
      </c>
      <c r="JT18">
        <f t="shared" si="134"/>
        <v>13</v>
      </c>
      <c r="JU18">
        <f t="shared" si="134"/>
        <v>5</v>
      </c>
      <c r="JV18">
        <f t="shared" si="134"/>
        <v>15</v>
      </c>
      <c r="JW18">
        <f t="shared" si="134"/>
        <v>16</v>
      </c>
      <c r="JX18">
        <f t="shared" si="134"/>
        <v>11</v>
      </c>
      <c r="JY18">
        <f t="shared" si="134"/>
        <v>1</v>
      </c>
      <c r="JZ18">
        <f t="shared" si="134"/>
        <v>2</v>
      </c>
      <c r="KA18">
        <f t="shared" si="134"/>
        <v>3</v>
      </c>
      <c r="KB18">
        <f t="shared" si="134"/>
        <v>6</v>
      </c>
      <c r="KC18">
        <f>VLOOKUP(IN18,'Tablas auxiliares'!$O$2:$Y$28,'Tablas auxiliares'!$C$4+1,FALSE)</f>
        <v>5</v>
      </c>
      <c r="KD18">
        <f>VLOOKUP(IO18,'Tablas auxiliares'!$O$2:$Y$28,'Tablas auxiliares'!$C$4+1,FALSE)</f>
        <v>12</v>
      </c>
      <c r="KE18">
        <f>VLOOKUP(IP18,'Tablas auxiliares'!$O$2:$Y$28,'Tablas auxiliares'!$C$4+1,FALSE)</f>
        <v>8</v>
      </c>
      <c r="KF18">
        <f>VLOOKUP(IQ18,'Tablas auxiliares'!$O$2:$Y$28,'Tablas auxiliares'!$C$4+1,FALSE)</f>
        <v>0</v>
      </c>
      <c r="KG18">
        <f>VLOOKUP(IR18,'Tablas auxiliares'!$O$2:$Y$28,'Tablas auxiliares'!$C$4+1,FALSE)</f>
        <v>7</v>
      </c>
      <c r="KH18">
        <f>VLOOKUP(IS18,'Tablas auxiliares'!$O$2:$Y$28,'Tablas auxiliares'!$C$4+1,FALSE)</f>
        <v>5</v>
      </c>
      <c r="KI18">
        <f>VLOOKUP(IT18,'Tablas auxiliares'!$O$2:$Y$28,'Tablas auxiliares'!$C$4+1,FALSE)</f>
        <v>12</v>
      </c>
      <c r="KJ18">
        <f>VLOOKUP(IU18,'Tablas auxiliares'!$O$2:$Y$28,'Tablas auxiliares'!$C$4+1,FALSE)</f>
        <v>7</v>
      </c>
      <c r="KK18">
        <f>VLOOKUP(IV18,'Tablas auxiliares'!$O$2:$Y$28,'Tablas auxiliares'!$C$4+1,FALSE)</f>
        <v>8</v>
      </c>
      <c r="KL18">
        <f>VLOOKUP(IW18,'Tablas auxiliares'!$O$2:$Y$28,'Tablas auxiliares'!$C$4+1,FALSE)</f>
        <v>8</v>
      </c>
      <c r="KM18">
        <f>VLOOKUP(IX18,'Tablas auxiliares'!$O$2:$Y$28,'Tablas auxiliares'!$C$4+1,FALSE)</f>
        <v>12</v>
      </c>
      <c r="KN18">
        <f>VLOOKUP(IY18,'Tablas auxiliares'!$O$2:$Y$28,'Tablas auxiliares'!$C$4+1,FALSE)</f>
        <v>1</v>
      </c>
      <c r="KO18">
        <f>VLOOKUP(IZ18,'Tablas auxiliares'!$O$2:$Y$28,'Tablas auxiliares'!$C$4+1,FALSE)</f>
        <v>8</v>
      </c>
      <c r="KP18">
        <f>VLOOKUP(JA18,'Tablas auxiliares'!$O$2:$Y$28,'Tablas auxiliares'!$C$4+1,FALSE)</f>
        <v>4</v>
      </c>
      <c r="KQ18">
        <f>VLOOKUP(JB18,'Tablas auxiliares'!$O$2:$Y$28,'Tablas auxiliares'!$C$4+1,FALSE)</f>
        <v>0</v>
      </c>
      <c r="KR18">
        <f>VLOOKUP(JC18,'Tablas auxiliares'!$O$2:$Y$28,'Tablas auxiliares'!$C$4+1,FALSE)</f>
        <v>5</v>
      </c>
      <c r="KS18">
        <f>VLOOKUP(JD18,'Tablas auxiliares'!$O$2:$Y$28,'Tablas auxiliares'!$C$4+1,FALSE)</f>
        <v>8</v>
      </c>
      <c r="KT18">
        <f>VLOOKUP(JE18,'Tablas auxiliares'!$O$2:$Y$28,'Tablas auxiliares'!$C$4+1,FALSE)</f>
        <v>0</v>
      </c>
      <c r="KU18">
        <f>VLOOKUP(JF18,'Tablas auxiliares'!$O$2:$Y$28,'Tablas auxiliares'!$C$4+1,FALSE)</f>
        <v>7</v>
      </c>
      <c r="KV18">
        <f>VLOOKUP(JG18,'Tablas auxiliares'!$O$2:$Y$28,'Tablas auxiliares'!$C$4+1,FALSE)</f>
        <v>7</v>
      </c>
      <c r="KW18">
        <f>VLOOKUP(JH18,'Tablas auxiliares'!$O$2:$Y$28,'Tablas auxiliares'!$C$4+1,FALSE)</f>
        <v>1</v>
      </c>
      <c r="KX18">
        <f>VLOOKUP(JI18,'Tablas auxiliares'!$O$2:$Y$28,'Tablas auxiliares'!$C$4+1,FALSE)</f>
        <v>3</v>
      </c>
      <c r="KY18">
        <f>VLOOKUP(JJ18,'Tablas auxiliares'!$O$2:$Y$28,'Tablas auxiliares'!$C$4+1,FALSE)</f>
        <v>10</v>
      </c>
      <c r="LA18">
        <f>VLOOKUP(JL18,'Tablas auxiliares'!$O$2:$Y$28,'Tablas auxiliares'!$C$4+1,FALSE)</f>
        <v>2</v>
      </c>
      <c r="LB18">
        <f>VLOOKUP(JM18,'Tablas auxiliares'!$O$2:$Y$28,'Tablas auxiliares'!$C$4+1,FALSE)</f>
        <v>3</v>
      </c>
      <c r="LC18">
        <f>VLOOKUP(JN18,'Tablas auxiliares'!$O$2:$Y$28,'Tablas auxiliares'!$C$4+1,FALSE)</f>
        <v>12</v>
      </c>
      <c r="LD18">
        <f>VLOOKUP(JO18,'Tablas auxiliares'!$O$2:$Y$28,'Tablas auxiliares'!$C$4+1,FALSE)</f>
        <v>12</v>
      </c>
      <c r="LE18">
        <f>VLOOKUP(JP18,'Tablas auxiliares'!$O$2:$Y$28,'Tablas auxiliares'!$C$4+1,FALSE)</f>
        <v>0</v>
      </c>
      <c r="LF18">
        <f>VLOOKUP(JQ18,'Tablas auxiliares'!$O$2:$Y$28,'Tablas auxiliares'!$C$4+1,FALSE)</f>
        <v>2</v>
      </c>
      <c r="LG18">
        <f>VLOOKUP(JR18,'Tablas auxiliares'!$O$2:$Y$28,'Tablas auxiliares'!$C$4+1,FALSE)</f>
        <v>3</v>
      </c>
      <c r="LH18">
        <f>VLOOKUP(JS18,'Tablas auxiliares'!$O$2:$Y$28,'Tablas auxiliares'!$C$4+1,FALSE)</f>
        <v>6</v>
      </c>
      <c r="LI18">
        <f>VLOOKUP(JT18,'Tablas auxiliares'!$O$2:$Y$28,'Tablas auxiliares'!$C$4+1,FALSE)</f>
        <v>0</v>
      </c>
      <c r="LJ18">
        <f>VLOOKUP(JU18,'Tablas auxiliares'!$O$2:$Y$28,'Tablas auxiliares'!$C$4+1,FALSE)</f>
        <v>6</v>
      </c>
      <c r="LK18">
        <f>VLOOKUP(JV18,'Tablas auxiliares'!$O$2:$Y$28,'Tablas auxiliares'!$C$4+1,FALSE)</f>
        <v>0</v>
      </c>
      <c r="LL18">
        <f>VLOOKUP(JW18,'Tablas auxiliares'!$O$2:$Y$28,'Tablas auxiliares'!$C$4+1,FALSE)</f>
        <v>0</v>
      </c>
      <c r="LM18">
        <f>VLOOKUP(JX18,'Tablas auxiliares'!$O$2:$Y$28,'Tablas auxiliares'!$C$4+1,FALSE)</f>
        <v>0</v>
      </c>
      <c r="LN18">
        <f>VLOOKUP(JY18,'Tablas auxiliares'!$O$2:$Y$28,'Tablas auxiliares'!$C$4+1,FALSE)</f>
        <v>12</v>
      </c>
      <c r="LO18">
        <f>VLOOKUP(JZ18,'Tablas auxiliares'!$O$2:$Y$28,'Tablas auxiliares'!$C$4+1,FALSE)</f>
        <v>10</v>
      </c>
      <c r="LP18">
        <f>VLOOKUP(KA18,'Tablas auxiliares'!$O$2:$Y$28,'Tablas auxiliares'!$C$4+1,FALSE)</f>
        <v>8</v>
      </c>
      <c r="LQ18">
        <f>VLOOKUP(KB18,'Tablas auxiliares'!$O$2:$Y$28,'Tablas auxiliares'!$C$4+1,FALSE)</f>
        <v>5</v>
      </c>
      <c r="LR18">
        <v>3</v>
      </c>
      <c r="LS18">
        <v>5</v>
      </c>
      <c r="LT18">
        <v>4</v>
      </c>
      <c r="LU18">
        <v>6</v>
      </c>
      <c r="LV18">
        <v>2</v>
      </c>
      <c r="LW18">
        <v>5</v>
      </c>
      <c r="LX18">
        <v>3</v>
      </c>
      <c r="LY18" s="118">
        <v>8</v>
      </c>
      <c r="LZ18">
        <v>9</v>
      </c>
      <c r="MA18">
        <v>3</v>
      </c>
      <c r="MB18">
        <v>1</v>
      </c>
      <c r="MC18">
        <v>8</v>
      </c>
      <c r="MD18">
        <v>3</v>
      </c>
      <c r="ME18">
        <v>1</v>
      </c>
      <c r="MF18">
        <v>11</v>
      </c>
      <c r="MG18">
        <v>8</v>
      </c>
      <c r="MH18">
        <v>2</v>
      </c>
      <c r="MI18">
        <v>10</v>
      </c>
      <c r="MJ18">
        <v>2</v>
      </c>
      <c r="MK18">
        <v>7</v>
      </c>
      <c r="ML18">
        <v>7</v>
      </c>
      <c r="MM18">
        <v>5</v>
      </c>
      <c r="MN18">
        <v>3</v>
      </c>
      <c r="MP18">
        <v>8</v>
      </c>
      <c r="MQ18">
        <v>2</v>
      </c>
      <c r="MR18">
        <v>8</v>
      </c>
      <c r="MS18">
        <v>1</v>
      </c>
      <c r="MT18">
        <v>6</v>
      </c>
      <c r="MU18">
        <v>6</v>
      </c>
      <c r="MV18">
        <v>4</v>
      </c>
      <c r="MW18">
        <v>2</v>
      </c>
      <c r="MX18">
        <v>4</v>
      </c>
      <c r="MY18">
        <v>4</v>
      </c>
      <c r="MZ18">
        <v>11</v>
      </c>
      <c r="NA18">
        <v>3</v>
      </c>
      <c r="NB18">
        <v>10</v>
      </c>
      <c r="NC18">
        <v>3</v>
      </c>
      <c r="ND18">
        <v>4</v>
      </c>
      <c r="NE18">
        <v>7</v>
      </c>
      <c r="NF18">
        <v>1</v>
      </c>
      <c r="NG18">
        <f>VLOOKUP(LR18,'Tablas auxiliares'!$O$2:$Y$28,'Tablas auxiliares'!$C$4+1,FALSE)</f>
        <v>8</v>
      </c>
      <c r="NH18">
        <f>VLOOKUP(LS18,'Tablas auxiliares'!$O$2:$Y$28,'Tablas auxiliares'!$C$4+1,FALSE)</f>
        <v>6</v>
      </c>
      <c r="NI18">
        <f>VLOOKUP(LT18,'Tablas auxiliares'!$O$2:$Y$28,'Tablas auxiliares'!$C$4+1,FALSE)</f>
        <v>7</v>
      </c>
      <c r="NJ18">
        <f>VLOOKUP(LU18,'Tablas auxiliares'!$O$2:$Y$28,'Tablas auxiliares'!$C$4+1,FALSE)</f>
        <v>5</v>
      </c>
      <c r="NK18">
        <f>VLOOKUP(LV18,'Tablas auxiliares'!$O$2:$Y$28,'Tablas auxiliares'!$C$4+1,FALSE)</f>
        <v>10</v>
      </c>
      <c r="NL18">
        <f>VLOOKUP(LW18,'Tablas auxiliares'!$O$2:$Y$28,'Tablas auxiliares'!$C$4+1,FALSE)</f>
        <v>6</v>
      </c>
      <c r="NM18">
        <f>VLOOKUP(LX18,'Tablas auxiliares'!$O$2:$Y$28,'Tablas auxiliares'!$C$4+1,FALSE)</f>
        <v>8</v>
      </c>
      <c r="NN18">
        <f>VLOOKUP(LY18,'Tablas auxiliares'!$O$2:$Y$28,'Tablas auxiliares'!$C$4+1,FALSE)</f>
        <v>3</v>
      </c>
      <c r="NO18">
        <f>VLOOKUP(LZ18,'Tablas auxiliares'!$O$2:$Y$28,'Tablas auxiliares'!$C$4+1,FALSE)</f>
        <v>2</v>
      </c>
      <c r="NP18">
        <f>VLOOKUP(MA18,'Tablas auxiliares'!$O$2:$Y$28,'Tablas auxiliares'!$C$4+1,FALSE)</f>
        <v>8</v>
      </c>
      <c r="NQ18">
        <f>VLOOKUP(MB18,'Tablas auxiliares'!$O$2:$Y$28,'Tablas auxiliares'!$C$4+1,FALSE)</f>
        <v>12</v>
      </c>
      <c r="NR18">
        <f>VLOOKUP(MC18,'Tablas auxiliares'!$O$2:$Y$28,'Tablas auxiliares'!$C$4+1,FALSE)</f>
        <v>3</v>
      </c>
      <c r="NS18">
        <f>VLOOKUP(MD18,'Tablas auxiliares'!$O$2:$Y$28,'Tablas auxiliares'!$C$4+1,FALSE)</f>
        <v>8</v>
      </c>
      <c r="NT18">
        <f>VLOOKUP(ME18,'Tablas auxiliares'!$O$2:$Y$28,'Tablas auxiliares'!$C$4+1,FALSE)</f>
        <v>12</v>
      </c>
      <c r="NU18">
        <f>VLOOKUP(MF18,'Tablas auxiliares'!$O$2:$Y$28,'Tablas auxiliares'!$C$4+1,FALSE)</f>
        <v>0</v>
      </c>
      <c r="NV18">
        <f>VLOOKUP(MG18,'Tablas auxiliares'!$O$2:$Y$28,'Tablas auxiliares'!$C$4+1,FALSE)</f>
        <v>3</v>
      </c>
      <c r="NW18">
        <f>VLOOKUP(MH18,'Tablas auxiliares'!$O$2:$Y$28,'Tablas auxiliares'!$C$4+1,FALSE)</f>
        <v>10</v>
      </c>
      <c r="NX18">
        <f>VLOOKUP(MI18,'Tablas auxiliares'!$O$2:$Y$28,'Tablas auxiliares'!$C$4+1,FALSE)</f>
        <v>1</v>
      </c>
      <c r="NY18">
        <f>VLOOKUP(MJ18,'Tablas auxiliares'!$O$2:$Y$28,'Tablas auxiliares'!$C$4+1,FALSE)</f>
        <v>10</v>
      </c>
      <c r="NZ18">
        <f>VLOOKUP(MK18,'Tablas auxiliares'!$O$2:$Y$28,'Tablas auxiliares'!$C$4+1,FALSE)</f>
        <v>4</v>
      </c>
      <c r="OA18">
        <f>VLOOKUP(ML18,'Tablas auxiliares'!$O$2:$Y$28,'Tablas auxiliares'!$C$4+1,FALSE)</f>
        <v>4</v>
      </c>
      <c r="OB18">
        <f>VLOOKUP(MM18,'Tablas auxiliares'!$O$2:$Y$28,'Tablas auxiliares'!$C$4+1,FALSE)</f>
        <v>6</v>
      </c>
      <c r="OC18">
        <f>VLOOKUP(MN18,'Tablas auxiliares'!$O$2:$Y$28,'Tablas auxiliares'!$C$4+1,FALSE)</f>
        <v>8</v>
      </c>
      <c r="OE18">
        <f>VLOOKUP(MP18,'Tablas auxiliares'!$O$2:$Y$28,'Tablas auxiliares'!$C$4+1,FALSE)</f>
        <v>3</v>
      </c>
      <c r="OF18">
        <f>VLOOKUP(MQ18,'Tablas auxiliares'!$O$2:$Y$28,'Tablas auxiliares'!$C$4+1,FALSE)</f>
        <v>10</v>
      </c>
      <c r="OG18">
        <f>VLOOKUP(MR18,'Tablas auxiliares'!$O$2:$Y$28,'Tablas auxiliares'!$C$4+1,FALSE)</f>
        <v>3</v>
      </c>
      <c r="OH18">
        <f>VLOOKUP(MS18,'Tablas auxiliares'!$O$2:$Y$28,'Tablas auxiliares'!$C$4+1,FALSE)</f>
        <v>12</v>
      </c>
      <c r="OI18">
        <f>VLOOKUP(MT18,'Tablas auxiliares'!$O$2:$Y$28,'Tablas auxiliares'!$C$4+1,FALSE)</f>
        <v>5</v>
      </c>
      <c r="OJ18">
        <f>VLOOKUP(MU18,'Tablas auxiliares'!$O$2:$Y$28,'Tablas auxiliares'!$C$4+1,FALSE)</f>
        <v>5</v>
      </c>
      <c r="OK18">
        <f>VLOOKUP(MV18,'Tablas auxiliares'!$O$2:$Y$28,'Tablas auxiliares'!$C$4+1,FALSE)</f>
        <v>7</v>
      </c>
      <c r="OL18">
        <f>VLOOKUP(MW18,'Tablas auxiliares'!$O$2:$Y$28,'Tablas auxiliares'!$C$4+1,FALSE)</f>
        <v>10</v>
      </c>
      <c r="OM18">
        <f>VLOOKUP(MX18,'Tablas auxiliares'!$O$2:$Y$28,'Tablas auxiliares'!$C$4+1,FALSE)</f>
        <v>7</v>
      </c>
      <c r="ON18">
        <f>VLOOKUP(MY18,'Tablas auxiliares'!$O$2:$Y$28,'Tablas auxiliares'!$C$4+1,FALSE)</f>
        <v>7</v>
      </c>
      <c r="OO18">
        <f>VLOOKUP(MZ18,'Tablas auxiliares'!$O$2:$Y$28,'Tablas auxiliares'!$C$4+1,FALSE)</f>
        <v>0</v>
      </c>
      <c r="OP18">
        <f>VLOOKUP(NA18,'Tablas auxiliares'!$O$2:$Y$28,'Tablas auxiliares'!$C$4+1,FALSE)</f>
        <v>8</v>
      </c>
      <c r="OQ18">
        <f>VLOOKUP(NB18,'Tablas auxiliares'!$O$2:$Y$28,'Tablas auxiliares'!$C$4+1,FALSE)</f>
        <v>1</v>
      </c>
      <c r="OR18">
        <f>VLOOKUP(NC18,'Tablas auxiliares'!$O$2:$Y$28,'Tablas auxiliares'!$C$4+1,FALSE)</f>
        <v>8</v>
      </c>
      <c r="OS18">
        <f>VLOOKUP(ND18,'Tablas auxiliares'!$O$2:$Y$28,'Tablas auxiliares'!$C$4+1,FALSE)</f>
        <v>7</v>
      </c>
      <c r="OT18">
        <f>VLOOKUP(NE18,'Tablas auxiliares'!$O$2:$Y$28,'Tablas auxiliares'!$C$4+1,FALSE)</f>
        <v>4</v>
      </c>
      <c r="OU18">
        <f>VLOOKUP(NF18,'Tablas auxiliares'!$O$2:$Y$28,'Tablas auxiliares'!$C$4+1,FALSE)</f>
        <v>12</v>
      </c>
      <c r="OV18">
        <f>IF('Tablas auxiliares'!$C$6&lt;&gt;2,IF('Tablas auxiliares'!$C$5=1,SUM(KC18:LQ18),SUMIF($IN$29:$KB$29,"=325",KC18:LQ18)),0)+IF('Tablas auxiliares'!$C$6&lt;&gt;3,IF('Tablas auxiliares'!$C$5=1,SUM(NG18:OU18),SUMIF($IN$29:$KB$29,"=325",NG18:OU18)),0)</f>
        <v>472</v>
      </c>
      <c r="OW18">
        <f t="shared" si="15"/>
        <v>4.5030000000000001</v>
      </c>
      <c r="OX18">
        <f t="shared" si="81"/>
        <v>3.0049999999999999</v>
      </c>
      <c r="OY18">
        <f t="shared" si="82"/>
        <v>3.504</v>
      </c>
      <c r="OZ18">
        <f t="shared" si="83"/>
        <v>11.006</v>
      </c>
      <c r="PA18">
        <f t="shared" si="84"/>
        <v>3.0019999999999998</v>
      </c>
      <c r="PB18">
        <f t="shared" si="85"/>
        <v>5.5049999999999999</v>
      </c>
      <c r="PC18">
        <f t="shared" si="86"/>
        <v>2.0030000000000001</v>
      </c>
      <c r="PD18">
        <f t="shared" si="87"/>
        <v>6.008</v>
      </c>
      <c r="PE18">
        <f t="shared" si="88"/>
        <v>6.0090000000000003</v>
      </c>
      <c r="PF18">
        <f t="shared" si="89"/>
        <v>3.0030000000000001</v>
      </c>
      <c r="PG18">
        <f t="shared" si="90"/>
        <v>1.0009999999999999</v>
      </c>
      <c r="PH18">
        <f t="shared" si="113"/>
        <v>9.0079999999999991</v>
      </c>
      <c r="PI18">
        <f t="shared" si="91"/>
        <v>3.0030000000000001</v>
      </c>
      <c r="PJ18">
        <f t="shared" si="92"/>
        <v>4.0010000000000003</v>
      </c>
      <c r="PK18">
        <f t="shared" si="93"/>
        <v>14.010999999999999</v>
      </c>
      <c r="PL18">
        <f t="shared" si="94"/>
        <v>7.008</v>
      </c>
      <c r="PM18">
        <f t="shared" si="28"/>
        <v>2.5019999999999998</v>
      </c>
      <c r="PN18">
        <f t="shared" si="29"/>
        <v>12.01</v>
      </c>
      <c r="PO18">
        <f t="shared" si="30"/>
        <v>3.0019999999999998</v>
      </c>
      <c r="PP18">
        <f t="shared" si="31"/>
        <v>5.5069999999999997</v>
      </c>
      <c r="PQ18">
        <f t="shared" si="32"/>
        <v>8.5069999999999997</v>
      </c>
      <c r="PR18">
        <f t="shared" si="33"/>
        <v>6.5049999999999999</v>
      </c>
      <c r="PS18">
        <f t="shared" si="34"/>
        <v>2.5030000000000001</v>
      </c>
      <c r="PU18">
        <f t="shared" si="36"/>
        <v>8.5079999999999991</v>
      </c>
      <c r="PV18">
        <f t="shared" si="37"/>
        <v>5.0019999999999998</v>
      </c>
      <c r="PW18">
        <f t="shared" si="38"/>
        <v>4.508</v>
      </c>
      <c r="PX18">
        <f t="shared" si="39"/>
        <v>1.0009999999999999</v>
      </c>
      <c r="PY18">
        <f t="shared" si="40"/>
        <v>12.006</v>
      </c>
      <c r="PZ18">
        <f t="shared" si="41"/>
        <v>7.5060000000000002</v>
      </c>
      <c r="QA18">
        <f t="shared" si="42"/>
        <v>6.0039999999999996</v>
      </c>
      <c r="QB18">
        <f t="shared" si="43"/>
        <v>3.5019999999999998</v>
      </c>
      <c r="QC18">
        <f t="shared" si="44"/>
        <v>8.5039999999999996</v>
      </c>
      <c r="QD18">
        <f t="shared" si="45"/>
        <v>4.5039999999999996</v>
      </c>
      <c r="QE18">
        <f t="shared" si="46"/>
        <v>13.010999999999999</v>
      </c>
      <c r="QF18">
        <f t="shared" si="47"/>
        <v>9.5030000000000001</v>
      </c>
      <c r="QG18">
        <f t="shared" si="48"/>
        <v>10.51</v>
      </c>
      <c r="QH18">
        <f t="shared" si="49"/>
        <v>2.0030000000000001</v>
      </c>
      <c r="QI18">
        <f t="shared" si="50"/>
        <v>3.004</v>
      </c>
      <c r="QJ18">
        <f t="shared" si="51"/>
        <v>5.0069999999999997</v>
      </c>
      <c r="QK18">
        <f t="shared" si="52"/>
        <v>3.5009999999999999</v>
      </c>
      <c r="QL18">
        <f>RANK(OW18,OW3:OW28,1)</f>
        <v>2</v>
      </c>
      <c r="QM18">
        <f t="shared" ref="QM18:RZ18" si="135">RANK(OX18,OX3:OX28,1)</f>
        <v>1</v>
      </c>
      <c r="QN18">
        <f t="shared" si="135"/>
        <v>4</v>
      </c>
      <c r="QO18">
        <f t="shared" si="135"/>
        <v>10</v>
      </c>
      <c r="QP18">
        <f t="shared" si="135"/>
        <v>2</v>
      </c>
      <c r="QQ18">
        <f t="shared" si="135"/>
        <v>3</v>
      </c>
      <c r="QR18">
        <f t="shared" si="135"/>
        <v>1</v>
      </c>
      <c r="QS18">
        <f t="shared" si="135"/>
        <v>4</v>
      </c>
      <c r="QT18">
        <f t="shared" si="135"/>
        <v>4</v>
      </c>
      <c r="QU18">
        <f t="shared" si="135"/>
        <v>3</v>
      </c>
      <c r="QV18">
        <f t="shared" si="135"/>
        <v>1</v>
      </c>
      <c r="QW18">
        <f t="shared" si="135"/>
        <v>7</v>
      </c>
      <c r="QX18">
        <f t="shared" si="135"/>
        <v>1</v>
      </c>
      <c r="QY18">
        <f t="shared" si="135"/>
        <v>3</v>
      </c>
      <c r="QZ18">
        <f t="shared" si="135"/>
        <v>15</v>
      </c>
      <c r="RA18">
        <f t="shared" si="135"/>
        <v>5</v>
      </c>
      <c r="RB18">
        <f t="shared" si="135"/>
        <v>1</v>
      </c>
      <c r="RC18">
        <f t="shared" si="135"/>
        <v>9</v>
      </c>
      <c r="RD18">
        <f t="shared" si="135"/>
        <v>3</v>
      </c>
      <c r="RE18">
        <f t="shared" si="135"/>
        <v>1</v>
      </c>
      <c r="RF18">
        <f t="shared" si="135"/>
        <v>7</v>
      </c>
      <c r="RG18">
        <f t="shared" si="135"/>
        <v>6</v>
      </c>
      <c r="RH18">
        <f t="shared" si="135"/>
        <v>1</v>
      </c>
      <c r="RJ18">
        <f t="shared" si="135"/>
        <v>8</v>
      </c>
      <c r="RK18">
        <f t="shared" si="135"/>
        <v>3</v>
      </c>
      <c r="RL18">
        <f t="shared" si="135"/>
        <v>3</v>
      </c>
      <c r="RM18">
        <f t="shared" si="135"/>
        <v>1</v>
      </c>
      <c r="RN18">
        <f t="shared" si="135"/>
        <v>11</v>
      </c>
      <c r="RO18">
        <f t="shared" si="135"/>
        <v>5</v>
      </c>
      <c r="RP18">
        <f t="shared" si="135"/>
        <v>4</v>
      </c>
      <c r="RQ18">
        <f t="shared" si="135"/>
        <v>2</v>
      </c>
      <c r="RR18">
        <f t="shared" si="135"/>
        <v>7</v>
      </c>
      <c r="RS18">
        <f t="shared" si="135"/>
        <v>2</v>
      </c>
      <c r="RT18">
        <f t="shared" si="135"/>
        <v>14</v>
      </c>
      <c r="RU18">
        <f t="shared" si="135"/>
        <v>6</v>
      </c>
      <c r="RV18">
        <f t="shared" si="135"/>
        <v>9</v>
      </c>
      <c r="RW18">
        <f t="shared" si="135"/>
        <v>2</v>
      </c>
      <c r="RX18">
        <f t="shared" si="135"/>
        <v>2</v>
      </c>
      <c r="RY18">
        <f t="shared" si="135"/>
        <v>3</v>
      </c>
      <c r="RZ18">
        <f t="shared" si="135"/>
        <v>1</v>
      </c>
      <c r="SA18" cm="1">
        <f t="array" ref="SA18">VLOOKUP(QL18,'Tablas auxiliares'!$O$2:$Y$28,_xlfn.SINGLE('Tablas auxiliares'!$C$4)+1,FALSE)</f>
        <v>10</v>
      </c>
      <c r="SB18" cm="1">
        <f t="array" ref="SB18">VLOOKUP(QM18,'Tablas auxiliares'!$O$2:$Y$28,_xlfn.SINGLE('Tablas auxiliares'!$C$4)+1,FALSE)</f>
        <v>12</v>
      </c>
      <c r="SC18" cm="1">
        <f t="array" ref="SC18">VLOOKUP(QN18,'Tablas auxiliares'!$O$2:$Y$28,_xlfn.SINGLE('Tablas auxiliares'!$C$4)+1,FALSE)</f>
        <v>7</v>
      </c>
      <c r="SD18" cm="1">
        <f t="array" ref="SD18">VLOOKUP(QO18,'Tablas auxiliares'!$O$2:$Y$28,_xlfn.SINGLE('Tablas auxiliares'!$C$4)+1,FALSE)</f>
        <v>1</v>
      </c>
      <c r="SE18" cm="1">
        <f t="array" ref="SE18">VLOOKUP(QP18,'Tablas auxiliares'!$O$2:$Y$28,_xlfn.SINGLE('Tablas auxiliares'!$C$4)+1,FALSE)</f>
        <v>10</v>
      </c>
      <c r="SF18" cm="1">
        <f t="array" ref="SF18">VLOOKUP(QQ18,'Tablas auxiliares'!$O$2:$Y$28,_xlfn.SINGLE('Tablas auxiliares'!$C$4)+1,FALSE)</f>
        <v>8</v>
      </c>
      <c r="SG18" cm="1">
        <f t="array" ref="SG18">VLOOKUP(QR18,'Tablas auxiliares'!$O$2:$Y$28,_xlfn.SINGLE('Tablas auxiliares'!$C$4)+1,FALSE)</f>
        <v>12</v>
      </c>
      <c r="SH18" cm="1">
        <f t="array" ref="SH18">VLOOKUP(QS18,'Tablas auxiliares'!$O$2:$Y$28,_xlfn.SINGLE('Tablas auxiliares'!$C$4)+1,FALSE)</f>
        <v>7</v>
      </c>
      <c r="SI18" cm="1">
        <f t="array" ref="SI18">VLOOKUP(QT18,'Tablas auxiliares'!$O$2:$Y$28,_xlfn.SINGLE('Tablas auxiliares'!$C$4)+1,FALSE)</f>
        <v>7</v>
      </c>
      <c r="SJ18" cm="1">
        <f t="array" ref="SJ18">VLOOKUP(QU18,'Tablas auxiliares'!$O$2:$Y$28,_xlfn.SINGLE('Tablas auxiliares'!$C$4)+1,FALSE)</f>
        <v>8</v>
      </c>
      <c r="SK18" cm="1">
        <f t="array" ref="SK18">VLOOKUP(QV18,'Tablas auxiliares'!$O$2:$Y$28,_xlfn.SINGLE('Tablas auxiliares'!$C$4)+1,FALSE)</f>
        <v>12</v>
      </c>
      <c r="SL18" cm="1">
        <f t="array" ref="SL18">VLOOKUP(QW18,'Tablas auxiliares'!$O$2:$Y$28,_xlfn.SINGLE('Tablas auxiliares'!$C$4)+1,FALSE)</f>
        <v>4</v>
      </c>
      <c r="SM18" cm="1">
        <f t="array" ref="SM18">VLOOKUP(QX18,'Tablas auxiliares'!$O$2:$Y$28,_xlfn.SINGLE('Tablas auxiliares'!$C$4)+1,FALSE)</f>
        <v>12</v>
      </c>
      <c r="SN18" cm="1">
        <f t="array" ref="SN18">VLOOKUP(QY18,'Tablas auxiliares'!$O$2:$Y$28,_xlfn.SINGLE('Tablas auxiliares'!$C$4)+1,FALSE)</f>
        <v>8</v>
      </c>
      <c r="SO18" cm="1">
        <f t="array" ref="SO18">VLOOKUP(QZ18,'Tablas auxiliares'!$O$2:$Y$28,_xlfn.SINGLE('Tablas auxiliares'!$C$4)+1,FALSE)</f>
        <v>0</v>
      </c>
      <c r="SP18" cm="1">
        <f t="array" ref="SP18">VLOOKUP(RA18,'Tablas auxiliares'!$O$2:$Y$28,_xlfn.SINGLE('Tablas auxiliares'!$C$4)+1,FALSE)</f>
        <v>6</v>
      </c>
      <c r="SQ18" cm="1">
        <f t="array" ref="SQ18">VLOOKUP(RB18,'Tablas auxiliares'!$O$2:$Y$28,_xlfn.SINGLE('Tablas auxiliares'!$C$4)+1,FALSE)</f>
        <v>12</v>
      </c>
      <c r="SR18" cm="1">
        <f t="array" ref="SR18">VLOOKUP(RC18,'Tablas auxiliares'!$O$2:$Y$28,_xlfn.SINGLE('Tablas auxiliares'!$C$4)+1,FALSE)</f>
        <v>2</v>
      </c>
      <c r="SS18" cm="1">
        <f t="array" ref="SS18">VLOOKUP(RD18,'Tablas auxiliares'!$O$2:$Y$28,_xlfn.SINGLE('Tablas auxiliares'!$C$4)+1,FALSE)</f>
        <v>8</v>
      </c>
      <c r="ST18" cm="1">
        <f t="array" ref="ST18">VLOOKUP(RE18,'Tablas auxiliares'!$O$2:$Y$28,_xlfn.SINGLE('Tablas auxiliares'!$C$4)+1,FALSE)</f>
        <v>12</v>
      </c>
      <c r="SU18" cm="1">
        <f t="array" ref="SU18">VLOOKUP(RF18,'Tablas auxiliares'!$O$2:$Y$28,_xlfn.SINGLE('Tablas auxiliares'!$C$4)+1,FALSE)</f>
        <v>4</v>
      </c>
      <c r="SV18" cm="1">
        <f t="array" ref="SV18">VLOOKUP(RG18,'Tablas auxiliares'!$O$2:$Y$28,_xlfn.SINGLE('Tablas auxiliares'!$C$4)+1,FALSE)</f>
        <v>5</v>
      </c>
      <c r="SW18" cm="1">
        <f t="array" ref="SW18">VLOOKUP(RH18,'Tablas auxiliares'!$O$2:$Y$28,_xlfn.SINGLE('Tablas auxiliares'!$C$4)+1,FALSE)</f>
        <v>12</v>
      </c>
      <c r="SY18" cm="1">
        <f t="array" ref="SY18">VLOOKUP(RJ18,'Tablas auxiliares'!$O$2:$Y$28,_xlfn.SINGLE('Tablas auxiliares'!$C$4)+1,FALSE)</f>
        <v>3</v>
      </c>
      <c r="SZ18" cm="1">
        <f t="array" ref="SZ18">VLOOKUP(RK18,'Tablas auxiliares'!$O$2:$Y$28,_xlfn.SINGLE('Tablas auxiliares'!$C$4)+1,FALSE)</f>
        <v>8</v>
      </c>
      <c r="TA18" cm="1">
        <f t="array" ref="TA18">VLOOKUP(RL18,'Tablas auxiliares'!$O$2:$Y$28,_xlfn.SINGLE('Tablas auxiliares'!$C$4)+1,FALSE)</f>
        <v>8</v>
      </c>
      <c r="TB18" cm="1">
        <f t="array" ref="TB18">VLOOKUP(RM18,'Tablas auxiliares'!$O$2:$Y$28,_xlfn.SINGLE('Tablas auxiliares'!$C$4)+1,FALSE)</f>
        <v>12</v>
      </c>
      <c r="TC18" cm="1">
        <f t="array" ref="TC18">VLOOKUP(RN18,'Tablas auxiliares'!$O$2:$Y$28,_xlfn.SINGLE('Tablas auxiliares'!$C$4)+1,FALSE)</f>
        <v>0</v>
      </c>
      <c r="TD18" cm="1">
        <f t="array" ref="TD18">VLOOKUP(RO18,'Tablas auxiliares'!$O$2:$Y$28,_xlfn.SINGLE('Tablas auxiliares'!$C$4)+1,FALSE)</f>
        <v>6</v>
      </c>
      <c r="TE18" cm="1">
        <f t="array" ref="TE18">VLOOKUP(RP18,'Tablas auxiliares'!$O$2:$Y$28,_xlfn.SINGLE('Tablas auxiliares'!$C$4)+1,FALSE)</f>
        <v>7</v>
      </c>
      <c r="TF18" cm="1">
        <f t="array" ref="TF18">VLOOKUP(RQ18,'Tablas auxiliares'!$O$2:$Y$28,_xlfn.SINGLE('Tablas auxiliares'!$C$4)+1,FALSE)</f>
        <v>10</v>
      </c>
      <c r="TG18" cm="1">
        <f t="array" ref="TG18">VLOOKUP(RR18,'Tablas auxiliares'!$O$2:$Y$28,_xlfn.SINGLE('Tablas auxiliares'!$C$4)+1,FALSE)</f>
        <v>4</v>
      </c>
      <c r="TH18" cm="1">
        <f t="array" ref="TH18">VLOOKUP(RS18,'Tablas auxiliares'!$O$2:$Y$28,_xlfn.SINGLE('Tablas auxiliares'!$C$4)+1,FALSE)</f>
        <v>10</v>
      </c>
      <c r="TI18" cm="1">
        <f t="array" ref="TI18">VLOOKUP(RT18,'Tablas auxiliares'!$O$2:$Y$28,_xlfn.SINGLE('Tablas auxiliares'!$C$4)+1,FALSE)</f>
        <v>0</v>
      </c>
      <c r="TJ18" cm="1">
        <f t="array" ref="TJ18">VLOOKUP(RU18,'Tablas auxiliares'!$O$2:$Y$28,_xlfn.SINGLE('Tablas auxiliares'!$C$4)+1,FALSE)</f>
        <v>5</v>
      </c>
      <c r="TK18" cm="1">
        <f t="array" ref="TK18">VLOOKUP(RV18,'Tablas auxiliares'!$O$2:$Y$28,_xlfn.SINGLE('Tablas auxiliares'!$C$4)+1,FALSE)</f>
        <v>2</v>
      </c>
      <c r="TL18" cm="1">
        <f t="array" ref="TL18">VLOOKUP(RW18,'Tablas auxiliares'!$O$2:$Y$28,_xlfn.SINGLE('Tablas auxiliares'!$C$4)+1,FALSE)</f>
        <v>10</v>
      </c>
      <c r="TM18" cm="1">
        <f t="array" ref="TM18">VLOOKUP(RX18,'Tablas auxiliares'!$O$2:$Y$28,_xlfn.SINGLE('Tablas auxiliares'!$C$4)+1,FALSE)</f>
        <v>10</v>
      </c>
      <c r="TN18" cm="1">
        <f t="array" ref="TN18">VLOOKUP(RY18,'Tablas auxiliares'!$O$2:$Y$28,_xlfn.SINGLE('Tablas auxiliares'!$C$4)+1,FALSE)</f>
        <v>8</v>
      </c>
      <c r="TO18" cm="1">
        <f t="array" ref="TO18">VLOOKUP(RZ18,'Tablas auxiliares'!$O$2:$Y$28,_xlfn.SINGLE('Tablas auxiliares'!$C$4)+1,FALSE)</f>
        <v>12</v>
      </c>
      <c r="TP18">
        <f>IF('Tablas auxiliares'!$C$5=1,SUM(SA18:TO18),SUMIF($IN$29:$KB$29,"=325",SA18:TO18))</f>
        <v>294</v>
      </c>
      <c r="TQ18">
        <v>8</v>
      </c>
      <c r="TR18">
        <v>12</v>
      </c>
      <c r="TS18">
        <v>5</v>
      </c>
      <c r="TT18">
        <v>0</v>
      </c>
      <c r="TU18">
        <v>6</v>
      </c>
      <c r="TV18">
        <v>6</v>
      </c>
      <c r="TW18">
        <v>12</v>
      </c>
      <c r="TX18">
        <v>7</v>
      </c>
      <c r="TY18">
        <v>6</v>
      </c>
      <c r="TZ18">
        <v>6</v>
      </c>
      <c r="UA18">
        <v>10</v>
      </c>
      <c r="UB18">
        <v>0</v>
      </c>
      <c r="UC18">
        <v>4</v>
      </c>
      <c r="UD18">
        <v>6</v>
      </c>
      <c r="UE18">
        <v>0</v>
      </c>
      <c r="UF18">
        <v>0</v>
      </c>
      <c r="UG18">
        <v>6</v>
      </c>
      <c r="UH18">
        <v>0</v>
      </c>
      <c r="UI18">
        <v>6</v>
      </c>
      <c r="UJ18">
        <v>6</v>
      </c>
      <c r="UK18">
        <v>2</v>
      </c>
      <c r="UL18">
        <v>1</v>
      </c>
      <c r="UM18">
        <v>10</v>
      </c>
      <c r="UO18">
        <v>4</v>
      </c>
      <c r="UP18">
        <v>3</v>
      </c>
      <c r="UQ18">
        <v>12</v>
      </c>
      <c r="UR18">
        <v>12</v>
      </c>
      <c r="US18">
        <v>0</v>
      </c>
      <c r="UT18">
        <v>4</v>
      </c>
      <c r="UU18">
        <v>0</v>
      </c>
      <c r="UV18">
        <v>6</v>
      </c>
      <c r="UW18">
        <v>0</v>
      </c>
      <c r="UX18">
        <v>6</v>
      </c>
      <c r="UY18">
        <v>0</v>
      </c>
      <c r="UZ18">
        <v>0</v>
      </c>
      <c r="VA18">
        <v>0</v>
      </c>
      <c r="VB18">
        <v>10</v>
      </c>
      <c r="VC18">
        <v>10</v>
      </c>
      <c r="VD18">
        <v>8</v>
      </c>
      <c r="VE18">
        <v>0</v>
      </c>
      <c r="VF18">
        <v>8</v>
      </c>
      <c r="VG18">
        <v>6</v>
      </c>
      <c r="VH18">
        <v>7</v>
      </c>
      <c r="VI18">
        <v>5</v>
      </c>
      <c r="VJ18">
        <v>10</v>
      </c>
      <c r="VK18">
        <v>6</v>
      </c>
      <c r="VL18">
        <v>8</v>
      </c>
      <c r="VM18">
        <v>3</v>
      </c>
      <c r="VN18">
        <v>2</v>
      </c>
      <c r="VO18">
        <v>8</v>
      </c>
      <c r="VP18">
        <v>12</v>
      </c>
      <c r="VQ18">
        <v>3</v>
      </c>
      <c r="VR18">
        <v>8</v>
      </c>
      <c r="VS18">
        <v>12</v>
      </c>
      <c r="VT18">
        <v>0</v>
      </c>
      <c r="VU18">
        <v>3</v>
      </c>
      <c r="VV18">
        <v>10</v>
      </c>
      <c r="VW18">
        <v>1</v>
      </c>
      <c r="VX18">
        <v>10</v>
      </c>
      <c r="VY18">
        <v>4</v>
      </c>
      <c r="VZ18">
        <v>4</v>
      </c>
      <c r="WA18">
        <v>6</v>
      </c>
      <c r="WB18">
        <v>8</v>
      </c>
      <c r="WD18">
        <v>3</v>
      </c>
      <c r="WE18">
        <v>10</v>
      </c>
      <c r="WF18">
        <v>3</v>
      </c>
      <c r="WG18">
        <v>12</v>
      </c>
      <c r="WH18">
        <v>5</v>
      </c>
      <c r="WI18">
        <v>5</v>
      </c>
      <c r="WJ18">
        <v>7</v>
      </c>
      <c r="WK18">
        <v>10</v>
      </c>
      <c r="WL18">
        <v>7</v>
      </c>
      <c r="WM18">
        <v>7</v>
      </c>
      <c r="WN18">
        <v>0</v>
      </c>
      <c r="WO18">
        <v>8</v>
      </c>
      <c r="WP18">
        <v>1</v>
      </c>
      <c r="WQ18">
        <v>8</v>
      </c>
      <c r="WR18">
        <v>7</v>
      </c>
      <c r="WS18">
        <v>4</v>
      </c>
      <c r="WT18">
        <v>12</v>
      </c>
      <c r="WU18">
        <f t="shared" si="8"/>
        <v>16.007999999999999</v>
      </c>
      <c r="WV18">
        <f t="shared" si="96"/>
        <v>18.006</v>
      </c>
      <c r="WW18">
        <f t="shared" si="97"/>
        <v>12.007</v>
      </c>
      <c r="WX18">
        <f t="shared" si="98"/>
        <v>5.0049999999999999</v>
      </c>
      <c r="WY18">
        <f t="shared" si="99"/>
        <v>16.010000000000002</v>
      </c>
      <c r="WZ18">
        <f t="shared" si="100"/>
        <v>12.006</v>
      </c>
      <c r="XA18">
        <f t="shared" si="101"/>
        <v>20.007999999999999</v>
      </c>
      <c r="XB18">
        <f t="shared" si="102"/>
        <v>10.003</v>
      </c>
      <c r="XC18">
        <f t="shared" si="103"/>
        <v>8.0020000000000007</v>
      </c>
      <c r="XD18">
        <f t="shared" si="104"/>
        <v>14.007999999999999</v>
      </c>
      <c r="XE18">
        <f t="shared" si="105"/>
        <v>22.012</v>
      </c>
      <c r="XF18">
        <f t="shared" si="106"/>
        <v>3.0030000000000001</v>
      </c>
      <c r="XG18">
        <f t="shared" si="107"/>
        <v>12.007999999999999</v>
      </c>
      <c r="XH18">
        <f t="shared" si="108"/>
        <v>18.012</v>
      </c>
      <c r="XI18">
        <f t="shared" si="109"/>
        <v>0</v>
      </c>
      <c r="XJ18">
        <f t="shared" si="110"/>
        <v>3.0030000000000001</v>
      </c>
      <c r="XK18">
        <f t="shared" si="54"/>
        <v>16.010000000000002</v>
      </c>
      <c r="XL18">
        <f t="shared" si="55"/>
        <v>1.0009999999999999</v>
      </c>
      <c r="XM18">
        <f t="shared" si="56"/>
        <v>16.010000000000002</v>
      </c>
      <c r="XN18">
        <f t="shared" si="57"/>
        <v>10.004</v>
      </c>
      <c r="XO18">
        <f t="shared" si="58"/>
        <v>6.0039999999999996</v>
      </c>
      <c r="XP18">
        <f t="shared" si="59"/>
        <v>7.0060000000000002</v>
      </c>
      <c r="XQ18">
        <f t="shared" si="60"/>
        <v>18.007999999999999</v>
      </c>
      <c r="XR18">
        <f t="shared" si="61"/>
        <v>0</v>
      </c>
      <c r="XS18">
        <f t="shared" si="62"/>
        <v>7.0030000000000001</v>
      </c>
      <c r="XT18">
        <f t="shared" si="63"/>
        <v>13.01</v>
      </c>
      <c r="XU18">
        <f t="shared" si="64"/>
        <v>15.003</v>
      </c>
      <c r="XV18">
        <f t="shared" si="65"/>
        <v>24.012</v>
      </c>
      <c r="XW18">
        <f t="shared" si="66"/>
        <v>5.0049999999999999</v>
      </c>
      <c r="XX18">
        <f t="shared" si="67"/>
        <v>9.0050000000000008</v>
      </c>
      <c r="XY18">
        <f t="shared" si="68"/>
        <v>7.0069999999999997</v>
      </c>
      <c r="XZ18">
        <f t="shared" si="69"/>
        <v>16.010000000000002</v>
      </c>
      <c r="YA18">
        <f t="shared" si="70"/>
        <v>7.0069999999999997</v>
      </c>
      <c r="YB18">
        <f t="shared" si="71"/>
        <v>13.007</v>
      </c>
      <c r="YC18">
        <f t="shared" si="72"/>
        <v>0</v>
      </c>
      <c r="YD18">
        <f t="shared" si="73"/>
        <v>8.0079999999999991</v>
      </c>
      <c r="YE18">
        <f t="shared" si="74"/>
        <v>1.0009999999999999</v>
      </c>
      <c r="YF18">
        <f t="shared" si="75"/>
        <v>18.007999999999999</v>
      </c>
      <c r="YG18">
        <f t="shared" si="76"/>
        <v>17.007000000000001</v>
      </c>
      <c r="YH18">
        <f t="shared" si="77"/>
        <v>12.004</v>
      </c>
      <c r="YI18">
        <f t="shared" si="78"/>
        <v>12.012</v>
      </c>
      <c r="YJ18">
        <f>RANK(WU18,WU3:WU28,0)</f>
        <v>2</v>
      </c>
      <c r="YK18">
        <f t="shared" ref="YK18:ZX18" si="136">RANK(WV18,WV3:WV28,0)</f>
        <v>1</v>
      </c>
      <c r="YL18">
        <f t="shared" si="136"/>
        <v>5</v>
      </c>
      <c r="YM18">
        <f t="shared" si="136"/>
        <v>9</v>
      </c>
      <c r="YN18">
        <f t="shared" si="136"/>
        <v>2</v>
      </c>
      <c r="YO18">
        <f t="shared" si="136"/>
        <v>3</v>
      </c>
      <c r="YP18">
        <f t="shared" si="136"/>
        <v>2</v>
      </c>
      <c r="YQ18">
        <f t="shared" si="136"/>
        <v>5</v>
      </c>
      <c r="YR18">
        <f t="shared" si="136"/>
        <v>8</v>
      </c>
      <c r="YS18">
        <f t="shared" si="136"/>
        <v>3</v>
      </c>
      <c r="YT18">
        <f t="shared" si="136"/>
        <v>1</v>
      </c>
      <c r="YU18">
        <f t="shared" si="136"/>
        <v>10</v>
      </c>
      <c r="YV18">
        <f t="shared" si="136"/>
        <v>2</v>
      </c>
      <c r="YW18">
        <f t="shared" si="136"/>
        <v>1</v>
      </c>
      <c r="YX18">
        <f t="shared" si="136"/>
        <v>15</v>
      </c>
      <c r="YY18">
        <f t="shared" si="136"/>
        <v>12</v>
      </c>
      <c r="YZ18">
        <f t="shared" si="136"/>
        <v>2</v>
      </c>
      <c r="ZA18">
        <f t="shared" si="136"/>
        <v>16</v>
      </c>
      <c r="ZB18">
        <f t="shared" si="136"/>
        <v>3</v>
      </c>
      <c r="ZC18">
        <f t="shared" si="136"/>
        <v>5</v>
      </c>
      <c r="ZD18">
        <f t="shared" si="136"/>
        <v>9</v>
      </c>
      <c r="ZE18">
        <f t="shared" si="136"/>
        <v>8</v>
      </c>
      <c r="ZF18">
        <f t="shared" si="136"/>
        <v>1</v>
      </c>
      <c r="ZG18">
        <f t="shared" si="136"/>
        <v>16</v>
      </c>
      <c r="ZH18">
        <f t="shared" si="136"/>
        <v>9</v>
      </c>
      <c r="ZI18">
        <f t="shared" si="136"/>
        <v>4</v>
      </c>
      <c r="ZJ18">
        <f t="shared" si="136"/>
        <v>2</v>
      </c>
      <c r="ZK18">
        <f t="shared" si="136"/>
        <v>1</v>
      </c>
      <c r="ZL18">
        <f t="shared" si="136"/>
        <v>10</v>
      </c>
      <c r="ZM18">
        <f t="shared" si="136"/>
        <v>5</v>
      </c>
      <c r="ZN18">
        <f t="shared" si="136"/>
        <v>9</v>
      </c>
      <c r="ZO18">
        <f t="shared" si="136"/>
        <v>2</v>
      </c>
      <c r="ZP18">
        <f t="shared" si="136"/>
        <v>7</v>
      </c>
      <c r="ZQ18">
        <f t="shared" si="136"/>
        <v>2</v>
      </c>
      <c r="ZR18">
        <f t="shared" si="136"/>
        <v>14</v>
      </c>
      <c r="ZS18">
        <f t="shared" si="136"/>
        <v>6</v>
      </c>
      <c r="ZT18">
        <f t="shared" si="136"/>
        <v>16</v>
      </c>
      <c r="ZU18">
        <f t="shared" si="136"/>
        <v>3</v>
      </c>
      <c r="ZV18">
        <f t="shared" si="136"/>
        <v>2</v>
      </c>
      <c r="ZW18">
        <f t="shared" si="136"/>
        <v>4</v>
      </c>
      <c r="ZX18">
        <f t="shared" si="136"/>
        <v>4</v>
      </c>
      <c r="ZY18">
        <f>VLOOKUP(YJ18,'Tablas auxiliares'!$O$2:$P$28,2,FALSE)</f>
        <v>10</v>
      </c>
      <c r="ZZ18">
        <f>VLOOKUP(YK18,'Tablas auxiliares'!$O$2:$P$28,2,FALSE)</f>
        <v>12</v>
      </c>
      <c r="AAA18">
        <f>VLOOKUP(YL18,'Tablas auxiliares'!$O$2:$P$28,2,FALSE)</f>
        <v>6</v>
      </c>
      <c r="AAB18">
        <f>VLOOKUP(YM18,'Tablas auxiliares'!$O$2:$P$28,2,FALSE)</f>
        <v>2</v>
      </c>
      <c r="AAC18">
        <f>VLOOKUP(YN18,'Tablas auxiliares'!$O$2:$P$28,2,FALSE)</f>
        <v>10</v>
      </c>
      <c r="AAD18">
        <f>VLOOKUP(YO18,'Tablas auxiliares'!$O$2:$P$28,2,FALSE)</f>
        <v>8</v>
      </c>
      <c r="AAE18">
        <f>VLOOKUP(YP18,'Tablas auxiliares'!$O$2:$P$28,2,FALSE)</f>
        <v>10</v>
      </c>
      <c r="AAF18">
        <f>VLOOKUP(YQ18,'Tablas auxiliares'!$O$2:$P$28,2,FALSE)</f>
        <v>6</v>
      </c>
      <c r="AAG18">
        <f>VLOOKUP(YR18,'Tablas auxiliares'!$O$2:$P$28,2,FALSE)</f>
        <v>3</v>
      </c>
      <c r="AAH18">
        <f>VLOOKUP(YS18,'Tablas auxiliares'!$O$2:$P$28,2,FALSE)</f>
        <v>8</v>
      </c>
      <c r="AAI18">
        <f>VLOOKUP(YT18,'Tablas auxiliares'!$O$2:$P$28,2,FALSE)</f>
        <v>12</v>
      </c>
      <c r="AAJ18">
        <f>VLOOKUP(YU18,'Tablas auxiliares'!$O$2:$P$28,2,FALSE)</f>
        <v>1</v>
      </c>
      <c r="AAK18">
        <f>VLOOKUP(YV18,'Tablas auxiliares'!$O$2:$P$28,2,FALSE)</f>
        <v>10</v>
      </c>
      <c r="AAL18">
        <f>VLOOKUP(YW18,'Tablas auxiliares'!$O$2:$P$28,2,FALSE)</f>
        <v>12</v>
      </c>
      <c r="AAM18">
        <f>VLOOKUP(YX18,'Tablas auxiliares'!$O$2:$P$28,2,FALSE)</f>
        <v>0</v>
      </c>
      <c r="AAN18">
        <f>VLOOKUP(YY18,'Tablas auxiliares'!$O$2:$P$28,2,FALSE)</f>
        <v>0</v>
      </c>
      <c r="AAO18">
        <f>VLOOKUP(YZ18,'Tablas auxiliares'!$O$2:$P$28,2,FALSE)</f>
        <v>10</v>
      </c>
      <c r="AAP18">
        <f>VLOOKUP(ZA18,'Tablas auxiliares'!$O$2:$P$28,2,FALSE)</f>
        <v>0</v>
      </c>
      <c r="AAQ18">
        <f>VLOOKUP(ZB18,'Tablas auxiliares'!$O$2:$P$28,2,FALSE)</f>
        <v>8</v>
      </c>
      <c r="AAR18">
        <f>VLOOKUP(ZC18,'Tablas auxiliares'!$O$2:$P$28,2,FALSE)</f>
        <v>6</v>
      </c>
      <c r="AAS18">
        <f>VLOOKUP(ZD18,'Tablas auxiliares'!$O$2:$P$28,2,FALSE)</f>
        <v>2</v>
      </c>
      <c r="AAT18">
        <f>VLOOKUP(ZE18,'Tablas auxiliares'!$O$2:$P$28,2,FALSE)</f>
        <v>3</v>
      </c>
      <c r="AAU18">
        <f>VLOOKUP(ZF18,'Tablas auxiliares'!$O$2:$P$28,2,FALSE)</f>
        <v>12</v>
      </c>
      <c r="AAV18">
        <f>VLOOKUP(ZG18,'Tablas auxiliares'!$O$2:$P$28,2,FALSE)</f>
        <v>0</v>
      </c>
      <c r="AAW18">
        <f>VLOOKUP(ZH18,'Tablas auxiliares'!$O$2:$P$28,2,FALSE)</f>
        <v>2</v>
      </c>
      <c r="AAX18">
        <f>VLOOKUP(ZI18,'Tablas auxiliares'!$O$2:$P$28,2,FALSE)</f>
        <v>7</v>
      </c>
      <c r="AAY18">
        <f>VLOOKUP(ZJ18,'Tablas auxiliares'!$O$2:$P$28,2,FALSE)</f>
        <v>10</v>
      </c>
      <c r="AAZ18">
        <f>VLOOKUP(ZK18,'Tablas auxiliares'!$O$2:$P$28,2,FALSE)</f>
        <v>12</v>
      </c>
      <c r="ABA18">
        <f>VLOOKUP(ZL18,'Tablas auxiliares'!$O$2:$P$28,2,FALSE)</f>
        <v>1</v>
      </c>
      <c r="ABB18">
        <f>VLOOKUP(ZM18,'Tablas auxiliares'!$O$2:$P$28,2,FALSE)</f>
        <v>6</v>
      </c>
      <c r="ABC18">
        <f>VLOOKUP(ZN18,'Tablas auxiliares'!$O$2:$P$28,2,FALSE)</f>
        <v>2</v>
      </c>
      <c r="ABD18">
        <f>VLOOKUP(ZO18,'Tablas auxiliares'!$O$2:$P$28,2,FALSE)</f>
        <v>10</v>
      </c>
      <c r="ABE18">
        <f>VLOOKUP(ZP18,'Tablas auxiliares'!$O$2:$P$28,2,FALSE)</f>
        <v>4</v>
      </c>
      <c r="ABF18">
        <f>VLOOKUP(ZQ18,'Tablas auxiliares'!$O$2:$P$28,2,FALSE)</f>
        <v>10</v>
      </c>
      <c r="ABG18">
        <f>VLOOKUP(ZR18,'Tablas auxiliares'!$O$2:$P$28,2,FALSE)</f>
        <v>0</v>
      </c>
      <c r="ABH18">
        <f>VLOOKUP(ZS18,'Tablas auxiliares'!$O$2:$P$28,2,FALSE)</f>
        <v>5</v>
      </c>
      <c r="ABI18">
        <f>VLOOKUP(ZT18,'Tablas auxiliares'!$O$2:$P$28,2,FALSE)</f>
        <v>0</v>
      </c>
      <c r="ABJ18">
        <f>VLOOKUP(ZU18,'Tablas auxiliares'!$O$2:$P$28,2,FALSE)</f>
        <v>8</v>
      </c>
      <c r="ABK18">
        <f>VLOOKUP(ZV18,'Tablas auxiliares'!$O$2:$P$28,2,FALSE)</f>
        <v>10</v>
      </c>
      <c r="ABL18">
        <f>VLOOKUP(ZW18,'Tablas auxiliares'!$O$2:$P$28,2,FALSE)</f>
        <v>7</v>
      </c>
      <c r="ABM18">
        <f>VLOOKUP(ZX18,'Tablas auxiliares'!$O$2:$P$28,2,FALSE)</f>
        <v>7</v>
      </c>
      <c r="ABN18">
        <f>IF('Tablas auxiliares'!$C$5=1,SUM(ZY18:ABM18),SUMIF($IN$29:$KB$29,"=325",ZY18:ABM18))</f>
        <v>252</v>
      </c>
      <c r="ABP18">
        <f t="shared" si="10"/>
        <v>252.001</v>
      </c>
      <c r="ABQ18">
        <f t="shared" si="11"/>
        <v>294.00099999999998</v>
      </c>
      <c r="ABR18">
        <f t="shared" si="5"/>
        <v>472.00099999999998</v>
      </c>
      <c r="ABS18">
        <f>IF('Tablas auxiliares'!$C$3=1,'2019 FINAL'!ABP18,IF('Tablas auxiliares'!$C$3=2,'2019 FINAL'!ABQ18,'2019 FINAL'!ABR18))</f>
        <v>472.00099999999998</v>
      </c>
      <c r="ABT18" t="s">
        <v>20</v>
      </c>
      <c r="ABV18">
        <v>16</v>
      </c>
      <c r="ABW18">
        <f t="shared" si="12"/>
        <v>105.0014</v>
      </c>
      <c r="ABX18" t="str">
        <f t="shared" si="13"/>
        <v>Francia</v>
      </c>
    </row>
    <row r="19" spans="1:752" x14ac:dyDescent="0.25">
      <c r="A19" t="s">
        <v>83</v>
      </c>
      <c r="B19">
        <v>2</v>
      </c>
      <c r="C19">
        <v>5</v>
      </c>
      <c r="D19">
        <v>7</v>
      </c>
      <c r="E19">
        <v>4</v>
      </c>
      <c r="F19">
        <v>1</v>
      </c>
      <c r="G19">
        <v>5</v>
      </c>
      <c r="H19">
        <v>20</v>
      </c>
      <c r="J19">
        <v>2</v>
      </c>
      <c r="K19">
        <v>9</v>
      </c>
      <c r="L19">
        <v>1</v>
      </c>
      <c r="M19">
        <v>3</v>
      </c>
      <c r="N19">
        <v>9</v>
      </c>
      <c r="O19">
        <v>4</v>
      </c>
      <c r="P19">
        <v>17</v>
      </c>
      <c r="Q19">
        <v>6</v>
      </c>
      <c r="R19">
        <v>3</v>
      </c>
      <c r="S19">
        <v>9</v>
      </c>
      <c r="T19">
        <v>16</v>
      </c>
      <c r="U19">
        <v>14</v>
      </c>
      <c r="V19">
        <v>9</v>
      </c>
      <c r="W19">
        <v>3</v>
      </c>
      <c r="X19">
        <v>10</v>
      </c>
      <c r="Y19">
        <v>2</v>
      </c>
      <c r="Z19">
        <v>1</v>
      </c>
      <c r="AA19">
        <v>20</v>
      </c>
      <c r="AC19">
        <v>8</v>
      </c>
      <c r="AD19">
        <v>1</v>
      </c>
      <c r="AE19">
        <v>2</v>
      </c>
      <c r="AF19">
        <v>12</v>
      </c>
      <c r="AG19">
        <v>6</v>
      </c>
      <c r="AH19">
        <v>9</v>
      </c>
      <c r="AI19">
        <v>1</v>
      </c>
      <c r="AJ19">
        <v>2</v>
      </c>
      <c r="AK19">
        <v>6</v>
      </c>
      <c r="AL19">
        <v>6</v>
      </c>
      <c r="AM19">
        <v>11</v>
      </c>
      <c r="AN19">
        <v>2</v>
      </c>
      <c r="AO19">
        <v>20</v>
      </c>
      <c r="AP19">
        <v>1</v>
      </c>
      <c r="AQ19">
        <v>5</v>
      </c>
      <c r="AR19">
        <v>3</v>
      </c>
      <c r="AS19">
        <v>1</v>
      </c>
      <c r="AT19">
        <v>4</v>
      </c>
      <c r="AU19">
        <v>1</v>
      </c>
      <c r="AV19">
        <v>11</v>
      </c>
      <c r="AW19">
        <v>25</v>
      </c>
      <c r="AY19">
        <v>10</v>
      </c>
      <c r="AZ19">
        <v>6</v>
      </c>
      <c r="BA19">
        <v>2</v>
      </c>
      <c r="BB19">
        <v>9</v>
      </c>
      <c r="BC19">
        <v>8</v>
      </c>
      <c r="BD19">
        <v>18</v>
      </c>
      <c r="BE19">
        <v>18</v>
      </c>
      <c r="BF19">
        <v>8</v>
      </c>
      <c r="BG19">
        <v>15</v>
      </c>
      <c r="BH19">
        <v>10</v>
      </c>
      <c r="BI19">
        <v>5</v>
      </c>
      <c r="BJ19">
        <v>9</v>
      </c>
      <c r="BK19">
        <v>6</v>
      </c>
      <c r="BL19">
        <v>9</v>
      </c>
      <c r="BM19">
        <v>21</v>
      </c>
      <c r="BN19">
        <v>2</v>
      </c>
      <c r="BO19">
        <v>5</v>
      </c>
      <c r="BP19">
        <v>19</v>
      </c>
      <c r="BR19">
        <v>8</v>
      </c>
      <c r="BS19">
        <v>2</v>
      </c>
      <c r="BT19">
        <v>5</v>
      </c>
      <c r="BU19">
        <v>3</v>
      </c>
      <c r="BV19">
        <v>10</v>
      </c>
      <c r="BW19">
        <v>9</v>
      </c>
      <c r="BX19">
        <v>8</v>
      </c>
      <c r="BY19">
        <v>1</v>
      </c>
      <c r="BZ19">
        <v>21</v>
      </c>
      <c r="CA19">
        <v>5</v>
      </c>
      <c r="CB19">
        <v>4</v>
      </c>
      <c r="CC19">
        <v>1</v>
      </c>
      <c r="CD19">
        <v>13</v>
      </c>
      <c r="CE19">
        <v>2</v>
      </c>
      <c r="CF19">
        <v>6</v>
      </c>
      <c r="CG19">
        <v>7</v>
      </c>
      <c r="CH19">
        <v>3</v>
      </c>
      <c r="CI19">
        <v>14</v>
      </c>
      <c r="CJ19">
        <v>7</v>
      </c>
      <c r="CK19">
        <v>4</v>
      </c>
      <c r="CL19">
        <v>7</v>
      </c>
      <c r="CN19">
        <v>1</v>
      </c>
      <c r="CO19">
        <v>11</v>
      </c>
      <c r="CP19">
        <v>3</v>
      </c>
      <c r="CQ19">
        <v>3</v>
      </c>
      <c r="CR19">
        <v>5</v>
      </c>
      <c r="CS19">
        <v>15</v>
      </c>
      <c r="CT19">
        <v>16</v>
      </c>
      <c r="CU19">
        <v>4</v>
      </c>
      <c r="CV19">
        <v>2</v>
      </c>
      <c r="CW19">
        <v>15</v>
      </c>
      <c r="CX19">
        <v>12</v>
      </c>
      <c r="CY19">
        <v>1</v>
      </c>
      <c r="CZ19">
        <v>5</v>
      </c>
      <c r="DA19">
        <v>11</v>
      </c>
      <c r="DB19">
        <v>10</v>
      </c>
      <c r="DC19">
        <v>5</v>
      </c>
      <c r="DD19">
        <v>3</v>
      </c>
      <c r="DE19">
        <v>11</v>
      </c>
      <c r="DG19">
        <v>11</v>
      </c>
      <c r="DH19">
        <v>1</v>
      </c>
      <c r="DI19">
        <v>5</v>
      </c>
      <c r="DJ19">
        <v>1</v>
      </c>
      <c r="DK19">
        <v>8</v>
      </c>
      <c r="DL19">
        <v>1</v>
      </c>
      <c r="DM19">
        <v>12</v>
      </c>
      <c r="DN19">
        <v>2</v>
      </c>
      <c r="DO19">
        <v>1</v>
      </c>
      <c r="DP19">
        <v>6</v>
      </c>
      <c r="DQ19">
        <v>8</v>
      </c>
      <c r="DR19">
        <v>2</v>
      </c>
      <c r="DS19">
        <v>3</v>
      </c>
      <c r="DT19">
        <v>3</v>
      </c>
      <c r="DU19">
        <v>4</v>
      </c>
      <c r="DV19">
        <v>1</v>
      </c>
      <c r="DW19">
        <v>2</v>
      </c>
      <c r="DX19">
        <v>5</v>
      </c>
      <c r="DY19">
        <v>7</v>
      </c>
      <c r="DZ19">
        <v>5</v>
      </c>
      <c r="EA19">
        <v>23</v>
      </c>
      <c r="EC19">
        <v>8</v>
      </c>
      <c r="ED19">
        <v>15</v>
      </c>
      <c r="EE19">
        <v>4</v>
      </c>
      <c r="EF19">
        <v>7</v>
      </c>
      <c r="EG19">
        <v>9</v>
      </c>
      <c r="EH19">
        <v>21</v>
      </c>
      <c r="EI19">
        <v>19</v>
      </c>
      <c r="EJ19">
        <v>18</v>
      </c>
      <c r="EK19">
        <v>15</v>
      </c>
      <c r="EL19">
        <v>16</v>
      </c>
      <c r="EM19">
        <v>8</v>
      </c>
      <c r="EN19">
        <v>1</v>
      </c>
      <c r="EO19">
        <v>8</v>
      </c>
      <c r="EP19">
        <v>1</v>
      </c>
      <c r="EQ19">
        <v>17</v>
      </c>
      <c r="ER19">
        <v>2</v>
      </c>
      <c r="ES19">
        <v>7</v>
      </c>
      <c r="ET19">
        <v>11</v>
      </c>
      <c r="EV19">
        <v>8</v>
      </c>
      <c r="EW19">
        <v>1</v>
      </c>
      <c r="EX19">
        <v>5</v>
      </c>
      <c r="EY19">
        <v>2</v>
      </c>
      <c r="EZ19">
        <v>8</v>
      </c>
      <c r="FA19">
        <v>2</v>
      </c>
      <c r="FB19">
        <v>7</v>
      </c>
      <c r="FC19">
        <v>2</v>
      </c>
      <c r="FD19">
        <v>1</v>
      </c>
      <c r="FE19">
        <v>12</v>
      </c>
      <c r="FF19">
        <v>24</v>
      </c>
      <c r="FG19">
        <v>7</v>
      </c>
      <c r="FH19">
        <v>19</v>
      </c>
      <c r="FI19">
        <v>2</v>
      </c>
      <c r="FJ19">
        <v>1</v>
      </c>
      <c r="FK19">
        <v>5</v>
      </c>
      <c r="FL19">
        <v>4</v>
      </c>
      <c r="FM19">
        <v>4</v>
      </c>
      <c r="FN19">
        <v>2</v>
      </c>
      <c r="FO19">
        <v>5</v>
      </c>
      <c r="FP19">
        <v>23</v>
      </c>
      <c r="FR19">
        <v>6</v>
      </c>
      <c r="FS19">
        <v>13</v>
      </c>
      <c r="FT19">
        <v>4</v>
      </c>
      <c r="FU19">
        <v>4</v>
      </c>
      <c r="FV19">
        <v>5</v>
      </c>
      <c r="FW19">
        <v>12</v>
      </c>
      <c r="FX19">
        <v>2</v>
      </c>
      <c r="FY19">
        <v>4</v>
      </c>
      <c r="FZ19">
        <v>2</v>
      </c>
      <c r="GA19">
        <v>21</v>
      </c>
      <c r="GB19">
        <v>11</v>
      </c>
      <c r="GC19">
        <v>5</v>
      </c>
      <c r="GD19">
        <v>3</v>
      </c>
      <c r="GE19">
        <v>8</v>
      </c>
      <c r="GF19">
        <v>9</v>
      </c>
      <c r="GG19">
        <v>3</v>
      </c>
      <c r="GH19">
        <v>2</v>
      </c>
      <c r="GI19">
        <v>9</v>
      </c>
      <c r="GK19">
        <v>4</v>
      </c>
      <c r="GL19">
        <v>1</v>
      </c>
      <c r="GM19">
        <v>6</v>
      </c>
      <c r="GN19">
        <v>2</v>
      </c>
      <c r="GO19">
        <v>9</v>
      </c>
      <c r="GP19">
        <v>3</v>
      </c>
      <c r="GQ19">
        <v>23</v>
      </c>
      <c r="GR19">
        <v>2</v>
      </c>
      <c r="GS19">
        <v>16</v>
      </c>
      <c r="GT19">
        <v>8</v>
      </c>
      <c r="GU19">
        <v>14</v>
      </c>
      <c r="GV19">
        <v>3</v>
      </c>
      <c r="GW19">
        <v>8</v>
      </c>
      <c r="GX19">
        <v>1</v>
      </c>
      <c r="GY19">
        <f>IF('Tablas auxiliares'!$C$7=1,AVERAGE('2019 FINAL'!B19,'2019 FINAL'!AQ19,'2019 FINAL'!CF19,'2019 FINAL'!DU19,'2019 FINAL'!FJ19)+B19/10000,(-1)*(SUM(VLOOKUP(B19,'Tablas auxiliares'!$BG$1:$BH$28,2,FALSE),VLOOKUP(AQ19,'Tablas auxiliares'!$BG$1:$BH$28,2,FALSE),VLOOKUP(CF19,'Tablas auxiliares'!$BG$1:$BH$28,2,FALSE),VLOOKUP(DU19,'Tablas auxiliares'!$BG$1:$BH$28,2,FALSE),VLOOKUP(FJ19,'Tablas auxiliares'!$BG$1:$BH$28,2,FALSE))-B19/100000000))</f>
        <v>-38.962704257287719</v>
      </c>
      <c r="GZ19">
        <f>IF('Tablas auxiliares'!$C$7=1,AVERAGE('2019 FINAL'!C19,'2019 FINAL'!AR19,'2019 FINAL'!CG19,'2019 FINAL'!DV19,'2019 FINAL'!FK19)+C19/10000,(-1)*(SUM(VLOOKUP(C19,'Tablas auxiliares'!$BG$1:$BH$28,2,FALSE),VLOOKUP(AR19,'Tablas auxiliares'!$BG$1:$BH$28,2,FALSE),VLOOKUP(CG19,'Tablas auxiliares'!$BG$1:$BH$28,2,FALSE),VLOOKUP(DV19,'Tablas auxiliares'!$BG$1:$BH$28,2,FALSE),VLOOKUP(FK19,'Tablas auxiliares'!$BG$1:$BH$28,2,FALSE))-C19/100000000))</f>
        <v>-35.268159370581742</v>
      </c>
      <c r="HA19">
        <f>IF('Tablas auxiliares'!$C$7=1,AVERAGE('2019 FINAL'!D19,'2019 FINAL'!AS19,'2019 FINAL'!CH19,'2019 FINAL'!DW19,'2019 FINAL'!FL19)+D19/10000,(-1)*(SUM(VLOOKUP(D19,'Tablas auxiliares'!$BG$1:$BH$28,2,FALSE),VLOOKUP(AS19,'Tablas auxiliares'!$BG$1:$BH$28,2,FALSE),VLOOKUP(CH19,'Tablas auxiliares'!$BG$1:$BH$28,2,FALSE),VLOOKUP(DW19,'Tablas auxiliares'!$BG$1:$BH$28,2,FALSE),VLOOKUP(FL19,'Tablas auxiliares'!$BG$1:$BH$28,2,FALSE))-D19/100000000))</f>
        <v>-40.753979974058709</v>
      </c>
      <c r="HB19">
        <f>IF('Tablas auxiliares'!$C$7=1,AVERAGE('2019 FINAL'!E19,'2019 FINAL'!AT19,'2019 FINAL'!CI19,'2019 FINAL'!DX19,'2019 FINAL'!FM19)+E19/10000,(-1)*(SUM(VLOOKUP(E19,'Tablas auxiliares'!$BG$1:$BH$28,2,FALSE),VLOOKUP(AT19,'Tablas auxiliares'!$BG$1:$BH$28,2,FALSE),VLOOKUP(CI19,'Tablas auxiliares'!$BG$1:$BH$28,2,FALSE),VLOOKUP(DX19,'Tablas auxiliares'!$BG$1:$BH$28,2,FALSE),VLOOKUP(FM19,'Tablas auxiliares'!$BG$1:$BH$28,2,FALSE))-E19/100000000))</f>
        <v>-26.985931185321018</v>
      </c>
      <c r="HC19">
        <f>IF('Tablas auxiliares'!$C$7=1,AVERAGE('2019 FINAL'!F19,'2019 FINAL'!AU19,'2019 FINAL'!CJ19,'2019 FINAL'!DY19,'2019 FINAL'!FN19)+F19/10000,(-1)*(SUM(VLOOKUP(F19,'Tablas auxiliares'!$BG$1:$BH$28,2,FALSE),VLOOKUP(AU19,'Tablas auxiliares'!$BG$1:$BH$28,2,FALSE),VLOOKUP(CJ19,'Tablas auxiliares'!$BG$1:$BH$28,2,FALSE),VLOOKUP(DY19,'Tablas auxiliares'!$BG$1:$BH$28,2,FALSE),VLOOKUP(FN19,'Tablas auxiliares'!$BG$1:$BH$28,2,FALSE))-F19/100000000))</f>
        <v>-41.59916612091164</v>
      </c>
      <c r="HD19">
        <f>IF('Tablas auxiliares'!$C$7=1,AVERAGE('2019 FINAL'!G19,'2019 FINAL'!AV19,'2019 FINAL'!CK19,'2019 FINAL'!DZ19,'2019 FINAL'!FO19)+G19/10000,(-1)*(SUM(VLOOKUP(G19,'Tablas auxiliares'!$BG$1:$BH$28,2,FALSE),VLOOKUP(AV19,'Tablas auxiliares'!$BG$1:$BH$28,2,FALSE),VLOOKUP(CK19,'Tablas auxiliares'!$BG$1:$BH$28,2,FALSE),VLOOKUP(DZ19,'Tablas auxiliares'!$BG$1:$BH$28,2,FALSE),VLOOKUP(FO19,'Tablas auxiliares'!$BG$1:$BH$28,2,FALSE))-G19/100000000))</f>
        <v>-25.417120017422796</v>
      </c>
      <c r="HE19">
        <f>IF('Tablas auxiliares'!$C$7=1,AVERAGE('2019 FINAL'!H19,'2019 FINAL'!AW19,'2019 FINAL'!CL19,'2019 FINAL'!EA19,'2019 FINAL'!FP19)+H19/10000,(-1)*(SUM(VLOOKUP(H19,'Tablas auxiliares'!$BG$1:$BH$28,2,FALSE),VLOOKUP(AW19,'Tablas auxiliares'!$BG$1:$BH$28,2,FALSE),VLOOKUP(CL19,'Tablas auxiliares'!$BG$1:$BH$28,2,FALSE),VLOOKUP(EA19,'Tablas auxiliares'!$BG$1:$BH$28,2,FALSE),VLOOKUP(FP19,'Tablas auxiliares'!$BG$1:$BH$28,2,FALSE))-H19/100000000))</f>
        <v>-4.6551591131143848</v>
      </c>
      <c r="HF19" t="e">
        <f>IF('Tablas auxiliares'!$C$7=1,AVERAGE('2019 FINAL'!I19,'2019 FINAL'!AX19,'2019 FINAL'!CM19,'2019 FINAL'!EB19,'2019 FINAL'!FQ19)+I19/10000,(-1)*(SUM(VLOOKUP(I19,'Tablas auxiliares'!$BG$1:$BH$28,2,FALSE),VLOOKUP(AX19,'Tablas auxiliares'!$BG$1:$BH$28,2,FALSE),VLOOKUP(CM19,'Tablas auxiliares'!$BG$1:$BH$28,2,FALSE),VLOOKUP(EB19,'Tablas auxiliares'!$BG$1:$BH$28,2,FALSE),VLOOKUP(FQ19,'Tablas auxiliares'!$BG$1:$BH$28,2,FALSE))-I19/100000000))</f>
        <v>#N/A</v>
      </c>
      <c r="HG19">
        <f>IF('Tablas auxiliares'!$C$7=1,AVERAGE('2019 FINAL'!J19,'2019 FINAL'!AY19,'2019 FINAL'!CN19,'2019 FINAL'!EC19,'2019 FINAL'!FR19)+J19/10000,(-1)*(SUM(VLOOKUP(J19,'Tablas auxiliares'!$BG$1:$BH$28,2,FALSE),VLOOKUP(AY19,'Tablas auxiliares'!$BG$1:$BH$28,2,FALSE),VLOOKUP(CN19,'Tablas auxiliares'!$BG$1:$BH$28,2,FALSE),VLOOKUP(EC19,'Tablas auxiliares'!$BG$1:$BH$28,2,FALSE),VLOOKUP(FR19,'Tablas auxiliares'!$BG$1:$BH$28,2,FALSE))-J19/100000000))</f>
        <v>-31.908518515777715</v>
      </c>
      <c r="HH19">
        <f>IF('Tablas auxiliares'!$C$7=1,AVERAGE('2019 FINAL'!K19,'2019 FINAL'!AZ19,'2019 FINAL'!CO19,'2019 FINAL'!ED19,'2019 FINAL'!FS19)+K19/10000,(-1)*(SUM(VLOOKUP(K19,'Tablas auxiliares'!$BG$1:$BH$28,2,FALSE),VLOOKUP(AZ19,'Tablas auxiliares'!$BG$1:$BH$28,2,FALSE),VLOOKUP(CO19,'Tablas auxiliares'!$BG$1:$BH$28,2,FALSE),VLOOKUP(ED19,'Tablas auxiliares'!$BG$1:$BH$28,2,FALSE),VLOOKUP(FS19,'Tablas auxiliares'!$BG$1:$BH$28,2,FALSE))-K19/100000000))</f>
        <v>-11.127047407074526</v>
      </c>
      <c r="HI19">
        <f>IF('Tablas auxiliares'!$C$7=1,AVERAGE('2019 FINAL'!L19,'2019 FINAL'!BA19,'2019 FINAL'!CP19,'2019 FINAL'!EE19,'2019 FINAL'!FT19)+L19/10000,(-1)*(SUM(VLOOKUP(L19,'Tablas auxiliares'!$BG$1:$BH$28,2,FALSE),VLOOKUP(BA19,'Tablas auxiliares'!$BG$1:$BH$28,2,FALSE),VLOOKUP(CP19,'Tablas auxiliares'!$BG$1:$BH$28,2,FALSE),VLOOKUP(EE19,'Tablas auxiliares'!$BG$1:$BH$28,2,FALSE),VLOOKUP(FT19,'Tablas auxiliares'!$BG$1:$BH$28,2,FALSE))-L19/100000000))</f>
        <v>-43.702457036657506</v>
      </c>
      <c r="HJ19">
        <f>IF('Tablas auxiliares'!$C$7=1,AVERAGE('2019 FINAL'!M19,'2019 FINAL'!BB19,'2019 FINAL'!CQ19,'2019 FINAL'!EF19,'2019 FINAL'!FU19)+M19/10000,(-1)*(SUM(VLOOKUP(M19,'Tablas auxiliares'!$BG$1:$BH$28,2,FALSE),VLOOKUP(BB19,'Tablas auxiliares'!$BG$1:$BH$28,2,FALSE),VLOOKUP(CQ19,'Tablas auxiliares'!$BG$1:$BH$28,2,FALSE),VLOOKUP(EF19,'Tablas auxiliares'!$BG$1:$BH$28,2,FALSE),VLOOKUP(FU19,'Tablas auxiliares'!$BG$1:$BH$28,2,FALSE))-M19/100000000))</f>
        <v>-29.661349960713206</v>
      </c>
      <c r="HK19">
        <f>IF('Tablas auxiliares'!$C$7=1,AVERAGE('2019 FINAL'!N19,'2019 FINAL'!BC19,'2019 FINAL'!CR19,'2019 FINAL'!EG19,'2019 FINAL'!FV19)+N19/10000,(-1)*(SUM(VLOOKUP(N19,'Tablas auxiliares'!$BG$1:$BH$28,2,FALSE),VLOOKUP(BC19,'Tablas auxiliares'!$BG$1:$BH$28,2,FALSE),VLOOKUP(CR19,'Tablas auxiliares'!$BG$1:$BH$28,2,FALSE),VLOOKUP(EG19,'Tablas auxiliares'!$BG$1:$BH$28,2,FALSE),VLOOKUP(FV19,'Tablas auxiliares'!$BG$1:$BH$28,2,FALSE))-N19/100000000))</f>
        <v>-19.646806580688864</v>
      </c>
      <c r="HL19">
        <f>IF('Tablas auxiliares'!$C$7=1,AVERAGE('2019 FINAL'!O19,'2019 FINAL'!BD19,'2019 FINAL'!CS19,'2019 FINAL'!EH19,'2019 FINAL'!FW19)+O19/10000,(-1)*(SUM(VLOOKUP(O19,'Tablas auxiliares'!$BG$1:$BH$28,2,FALSE),VLOOKUP(BD19,'Tablas auxiliares'!$BG$1:$BH$28,2,FALSE),VLOOKUP(CS19,'Tablas auxiliares'!$BG$1:$BH$28,2,FALSE),VLOOKUP(EH19,'Tablas auxiliares'!$BG$1:$BH$28,2,FALSE),VLOOKUP(FW19,'Tablas auxiliares'!$BG$1:$BH$28,2,FALSE))-O19/100000000))</f>
        <v>-9.853068762874539</v>
      </c>
      <c r="HM19">
        <f>IF('Tablas auxiliares'!$C$7=1,AVERAGE('2019 FINAL'!P19,'2019 FINAL'!BE19,'2019 FINAL'!CT19,'2019 FINAL'!EI19,'2019 FINAL'!FX19)+P19/10000,(-1)*(SUM(VLOOKUP(P19,'Tablas auxiliares'!$BG$1:$BH$28,2,FALSE),VLOOKUP(BE19,'Tablas auxiliares'!$BG$1:$BH$28,2,FALSE),VLOOKUP(CT19,'Tablas auxiliares'!$BG$1:$BH$28,2,FALSE),VLOOKUP(EI19,'Tablas auxiliares'!$BG$1:$BH$28,2,FALSE),VLOOKUP(FX19,'Tablas auxiliares'!$BG$1:$BH$28,2,FALSE))-P19/100000000))</f>
        <v>-12.058899166477811</v>
      </c>
      <c r="HN19">
        <f>IF('Tablas auxiliares'!$C$7=1,AVERAGE('2019 FINAL'!Q19,'2019 FINAL'!BF19,'2019 FINAL'!CU19,'2019 FINAL'!EJ19,'2019 FINAL'!FY19)+Q19/10000,(-1)*(SUM(VLOOKUP(Q19,'Tablas auxiliares'!$BG$1:$BH$28,2,FALSE),VLOOKUP(BF19,'Tablas auxiliares'!$BG$1:$BH$28,2,FALSE),VLOOKUP(CU19,'Tablas auxiliares'!$BG$1:$BH$28,2,FALSE),VLOOKUP(EJ19,'Tablas auxiliares'!$BG$1:$BH$28,2,FALSE),VLOOKUP(FY19,'Tablas auxiliares'!$BG$1:$BH$28,2,FALSE))-Q19/100000000))</f>
        <v>-21.861919871301577</v>
      </c>
      <c r="HO19">
        <f>IF('Tablas auxiliares'!$C$7=1,AVERAGE('2019 FINAL'!R19,'2019 FINAL'!BG19,'2019 FINAL'!CV19,'2019 FINAL'!EK19,'2019 FINAL'!FZ19)+R19/10000,(-1)*(SUM(VLOOKUP(R19,'Tablas auxiliares'!$BG$1:$BH$28,2,FALSE),VLOOKUP(BG19,'Tablas auxiliares'!$BG$1:$BH$28,2,FALSE),VLOOKUP(CV19,'Tablas auxiliares'!$BG$1:$BH$28,2,FALSE),VLOOKUP(EK19,'Tablas auxiliares'!$BG$1:$BH$28,2,FALSE),VLOOKUP(FZ19,'Tablas auxiliares'!$BG$1:$BH$28,2,FALSE))-R19/100000000))</f>
        <v>-29.732113417060695</v>
      </c>
      <c r="HP19">
        <f>IF('Tablas auxiliares'!$C$7=1,AVERAGE('2019 FINAL'!S19,'2019 FINAL'!BH19,'2019 FINAL'!CW19,'2019 FINAL'!EL19,'2019 FINAL'!GA19)+S19/10000,(-1)*(SUM(VLOOKUP(S19,'Tablas auxiliares'!$BG$1:$BH$28,2,FALSE),VLOOKUP(BH19,'Tablas auxiliares'!$BG$1:$BH$28,2,FALSE),VLOOKUP(CW19,'Tablas auxiliares'!$BG$1:$BH$28,2,FALSE),VLOOKUP(EL19,'Tablas auxiliares'!$BG$1:$BH$28,2,FALSE),VLOOKUP(GA19,'Tablas auxiliares'!$BG$1:$BH$28,2,FALSE))-S19/100000000))</f>
        <v>-6.5968918385399542</v>
      </c>
      <c r="HQ19">
        <f>IF('Tablas auxiliares'!$C$7=1,AVERAGE('2019 FINAL'!T19,'2019 FINAL'!BI19,'2019 FINAL'!CX19,'2019 FINAL'!EM19,'2019 FINAL'!GB19)+T19/10000,(-1)*(SUM(VLOOKUP(T19,'Tablas auxiliares'!$BG$1:$BH$28,2,FALSE),VLOOKUP(BI19,'Tablas auxiliares'!$BG$1:$BH$28,2,FALSE),VLOOKUP(CX19,'Tablas auxiliares'!$BG$1:$BH$28,2,FALSE),VLOOKUP(EM19,'Tablas auxiliares'!$BG$1:$BH$28,2,FALSE),VLOOKUP(GB19,'Tablas auxiliares'!$BG$1:$BH$28,2,FALSE))-T19/100000000))</f>
        <v>-12.758925010695938</v>
      </c>
      <c r="HR19">
        <f>IF('Tablas auxiliares'!$C$7=1,AVERAGE('2019 FINAL'!U19,'2019 FINAL'!BJ19,'2019 FINAL'!CY19,'2019 FINAL'!EN19,'2019 FINAL'!GC19)+U19/10000,(-1)*(SUM(VLOOKUP(U19,'Tablas auxiliares'!$BG$1:$BH$28,2,FALSE),VLOOKUP(BJ19,'Tablas auxiliares'!$BG$1:$BH$28,2,FALSE),VLOOKUP(CY19,'Tablas auxiliares'!$BG$1:$BH$28,2,FALSE),VLOOKUP(EN19,'Tablas auxiliares'!$BG$1:$BH$28,2,FALSE),VLOOKUP(GC19,'Tablas auxiliares'!$BG$1:$BH$28,2,FALSE))-U19/100000000))</f>
        <v>-33.251557935564264</v>
      </c>
      <c r="HS19">
        <f>IF('Tablas auxiliares'!$C$7=1,AVERAGE('2019 FINAL'!V19,'2019 FINAL'!BK19,'2019 FINAL'!CZ19,'2019 FINAL'!EO19,'2019 FINAL'!GD19)+V19/10000,(-1)*(SUM(VLOOKUP(V19,'Tablas auxiliares'!$BG$1:$BH$28,2,FALSE),VLOOKUP(BK19,'Tablas auxiliares'!$BG$1:$BH$28,2,FALSE),VLOOKUP(CZ19,'Tablas auxiliares'!$BG$1:$BH$28,2,FALSE),VLOOKUP(EO19,'Tablas auxiliares'!$BG$1:$BH$28,2,FALSE),VLOOKUP(GD19,'Tablas auxiliares'!$BG$1:$BH$28,2,FALSE))-V19/100000000))</f>
        <v>-24.257496005145658</v>
      </c>
      <c r="HT19">
        <f>IF('Tablas auxiliares'!$C$7=1,AVERAGE('2019 FINAL'!W19,'2019 FINAL'!BL19,'2019 FINAL'!DA19,'2019 FINAL'!EP19,'2019 FINAL'!GE19)+W19/10000,(-1)*(SUM(VLOOKUP(W19,'Tablas auxiliares'!$BG$1:$BH$28,2,FALSE),VLOOKUP(BL19,'Tablas auxiliares'!$BG$1:$BH$28,2,FALSE),VLOOKUP(DA19,'Tablas auxiliares'!$BG$1:$BH$28,2,FALSE),VLOOKUP(EP19,'Tablas auxiliares'!$BG$1:$BH$28,2,FALSE),VLOOKUP(GE19,'Tablas auxiliares'!$BG$1:$BH$28,2,FALSE))-W19/100000000))</f>
        <v>-27.799430090244353</v>
      </c>
      <c r="HU19">
        <f>IF('Tablas auxiliares'!$C$7=1,AVERAGE('2019 FINAL'!X19,'2019 FINAL'!BM19,'2019 FINAL'!DB19,'2019 FINAL'!EQ19,'2019 FINAL'!GF19)+X19/10000,(-1)*(SUM(VLOOKUP(X19,'Tablas auxiliares'!$BG$1:$BH$28,2,FALSE),VLOOKUP(BM19,'Tablas auxiliares'!$BG$1:$BH$28,2,FALSE),VLOOKUP(DB19,'Tablas auxiliares'!$BG$1:$BH$28,2,FALSE),VLOOKUP(EQ19,'Tablas auxiliares'!$BG$1:$BH$28,2,FALSE),VLOOKUP(GF19,'Tablas auxiliares'!$BG$1:$BH$28,2,FALSE))-X19/100000000))</f>
        <v>-7.8077895024418744</v>
      </c>
      <c r="HV19">
        <f>IF('Tablas auxiliares'!$C$7=1,AVERAGE('2019 FINAL'!Y19,'2019 FINAL'!BN19,'2019 FINAL'!DC19,'2019 FINAL'!ER19,'2019 FINAL'!GG19)+Y19/10000,(-1)*(SUM(VLOOKUP(Y19,'Tablas auxiliares'!$BG$1:$BH$28,2,FALSE),VLOOKUP(BN19,'Tablas auxiliares'!$BG$1:$BH$28,2,FALSE),VLOOKUP(DC19,'Tablas auxiliares'!$BG$1:$BH$28,2,FALSE),VLOOKUP(ER19,'Tablas auxiliares'!$BG$1:$BH$28,2,FALSE),VLOOKUP(GG19,'Tablas auxiliares'!$BG$1:$BH$28,2,FALSE))-Y19/100000000))</f>
        <v>-43.588862836628223</v>
      </c>
      <c r="HW19">
        <f>IF('Tablas auxiliares'!$C$7=1,AVERAGE('2019 FINAL'!Z19,'2019 FINAL'!BO19,'2019 FINAL'!DD19,'2019 FINAL'!ES19,'2019 FINAL'!GH19)+Z19/10000,(-1)*(SUM(VLOOKUP(Z19,'Tablas auxiliares'!$BG$1:$BH$28,2,FALSE),VLOOKUP(BO19,'Tablas auxiliares'!$BG$1:$BH$28,2,FALSE),VLOOKUP(DD19,'Tablas auxiliares'!$BG$1:$BH$28,2,FALSE),VLOOKUP(ES19,'Tablas auxiliares'!$BG$1:$BH$28,2,FALSE),VLOOKUP(GH19,'Tablas auxiliares'!$BG$1:$BH$28,2,FALSE))-Z19/100000000))</f>
        <v>-39.579671893783178</v>
      </c>
      <c r="HX19">
        <f>IF('Tablas auxiliares'!$C$7=1,AVERAGE('2019 FINAL'!AA19,'2019 FINAL'!BP19,'2019 FINAL'!DE19,'2019 FINAL'!ET19,'2019 FINAL'!GI19)+AA19/10000,(-1)*(SUM(VLOOKUP(AA19,'Tablas auxiliares'!$BG$1:$BH$28,2,FALSE),VLOOKUP(BP19,'Tablas auxiliares'!$BG$1:$BH$28,2,FALSE),VLOOKUP(DE19,'Tablas auxiliares'!$BG$1:$BH$28,2,FALSE),VLOOKUP(ET19,'Tablas auxiliares'!$BG$1:$BH$28,2,FALSE),VLOOKUP(GI19,'Tablas auxiliares'!$BG$1:$BH$28,2,FALSE))-AA19/100000000))</f>
        <v>-6.9313606864342612</v>
      </c>
      <c r="HZ19">
        <f>IF('Tablas auxiliares'!$C$7=1,AVERAGE('2019 FINAL'!AC19,'2019 FINAL'!BR19,'2019 FINAL'!DG19,'2019 FINAL'!EV19,'2019 FINAL'!GK19)+AC19/10000,(-1)*(SUM(VLOOKUP(AC19,'Tablas auxiliares'!$BG$1:$BH$28,2,FALSE),VLOOKUP(BR19,'Tablas auxiliares'!$BG$1:$BH$28,2,FALSE),VLOOKUP(DG19,'Tablas auxiliares'!$BG$1:$BH$28,2,FALSE),VLOOKUP(EV19,'Tablas auxiliares'!$BG$1:$BH$28,2,FALSE),VLOOKUP(GK19,'Tablas auxiliares'!$BG$1:$BH$28,2,FALSE))-AC19/100000000))</f>
        <v>-18.102310021859729</v>
      </c>
      <c r="IA19">
        <f>IF('Tablas auxiliares'!$C$7=1,AVERAGE('2019 FINAL'!AD19,'2019 FINAL'!BS19,'2019 FINAL'!DH19,'2019 FINAL'!EW19,'2019 FINAL'!GL19)+AD19/10000,(-1)*(SUM(VLOOKUP(AD19,'Tablas auxiliares'!$BG$1:$BH$28,2,FALSE),VLOOKUP(BS19,'Tablas auxiliares'!$BG$1:$BH$28,2,FALSE),VLOOKUP(DH19,'Tablas auxiliares'!$BG$1:$BH$28,2,FALSE),VLOOKUP(EW19,'Tablas auxiliares'!$BG$1:$BH$28,2,FALSE),VLOOKUP(GL19,'Tablas auxiliares'!$BG$1:$BH$28,2,FALSE))-AD19/100000000))</f>
        <v>-57.923509597320347</v>
      </c>
      <c r="IB19">
        <f>IF('Tablas auxiliares'!$C$7=1,AVERAGE('2019 FINAL'!AE19,'2019 FINAL'!BT19,'2019 FINAL'!DI19,'2019 FINAL'!EX19,'2019 FINAL'!GM19)+AE19/10000,(-1)*(SUM(VLOOKUP(AE19,'Tablas auxiliares'!$BG$1:$BH$28,2,FALSE),VLOOKUP(BT19,'Tablas auxiliares'!$BG$1:$BH$28,2,FALSE),VLOOKUP(DI19,'Tablas auxiliares'!$BG$1:$BH$28,2,FALSE),VLOOKUP(EX19,'Tablas auxiliares'!$BG$1:$BH$28,2,FALSE),VLOOKUP(GM19,'Tablas auxiliares'!$BG$1:$BH$28,2,FALSE))-AE19/100000000))</f>
        <v>-31.400393241131095</v>
      </c>
      <c r="IC19">
        <f>IF('Tablas auxiliares'!$C$7=1,AVERAGE('2019 FINAL'!AF19,'2019 FINAL'!BU19,'2019 FINAL'!DJ19,'2019 FINAL'!EY19,'2019 FINAL'!GN19)+AF19/10000,(-1)*(SUM(VLOOKUP(AF19,'Tablas auxiliares'!$BG$1:$BH$28,2,FALSE),VLOOKUP(BU19,'Tablas auxiliares'!$BG$1:$BH$28,2,FALSE),VLOOKUP(DJ19,'Tablas auxiliares'!$BG$1:$BH$28,2,FALSE),VLOOKUP(EY19,'Tablas auxiliares'!$BG$1:$BH$28,2,FALSE),VLOOKUP(GN19,'Tablas auxiliares'!$BG$1:$BH$28,2,FALSE))-AF19/100000000))</f>
        <v>-41.537601634998417</v>
      </c>
      <c r="ID19">
        <f>IF('Tablas auxiliares'!$C$7=1,AVERAGE('2019 FINAL'!AG19,'2019 FINAL'!BV19,'2019 FINAL'!DK19,'2019 FINAL'!EZ19,'2019 FINAL'!GO19)+AG19/10000,(-1)*(SUM(VLOOKUP(AG19,'Tablas auxiliares'!$BG$1:$BH$28,2,FALSE),VLOOKUP(BV19,'Tablas auxiliares'!$BG$1:$BH$28,2,FALSE),VLOOKUP(DK19,'Tablas auxiliares'!$BG$1:$BH$28,2,FALSE),VLOOKUP(EZ19,'Tablas auxiliares'!$BG$1:$BH$28,2,FALSE),VLOOKUP(GO19,'Tablas auxiliares'!$BG$1:$BH$28,2,FALSE))-AG19/100000000))</f>
        <v>-15.783278647481835</v>
      </c>
      <c r="IE19">
        <f>IF('Tablas auxiliares'!$C$7=1,AVERAGE('2019 FINAL'!AH19,'2019 FINAL'!BW19,'2019 FINAL'!DL19,'2019 FINAL'!FA19,'2019 FINAL'!GP19)+AH19/10000,(-1)*(SUM(VLOOKUP(AH19,'Tablas auxiliares'!$BG$1:$BH$28,2,FALSE),VLOOKUP(BW19,'Tablas auxiliares'!$BG$1:$BH$28,2,FALSE),VLOOKUP(DL19,'Tablas auxiliares'!$BG$1:$BH$28,2,FALSE),VLOOKUP(FA19,'Tablas auxiliares'!$BG$1:$BH$28,2,FALSE),VLOOKUP(GP19,'Tablas auxiliares'!$BG$1:$BH$28,2,FALSE))-AH19/100000000))</f>
        <v>-35.378931714721773</v>
      </c>
      <c r="IF19">
        <f>IF('Tablas auxiliares'!$C$7=1,AVERAGE('2019 FINAL'!AI19,'2019 FINAL'!BX19,'2019 FINAL'!DM19,'2019 FINAL'!FB19,'2019 FINAL'!GQ19)+AI19/10000,(-1)*(SUM(VLOOKUP(AI19,'Tablas auxiliares'!$BG$1:$BH$28,2,FALSE),VLOOKUP(BX19,'Tablas auxiliares'!$BG$1:$BH$28,2,FALSE),VLOOKUP(DM19,'Tablas auxiliares'!$BG$1:$BH$28,2,FALSE),VLOOKUP(FB19,'Tablas auxiliares'!$BG$1:$BH$28,2,FALSE),VLOOKUP(GQ19,'Tablas auxiliares'!$BG$1:$BH$28,2,FALSE))-AI19/100000000))</f>
        <v>-20.679383108003698</v>
      </c>
      <c r="IG19">
        <f>IF('Tablas auxiliares'!$C$7=1,AVERAGE('2019 FINAL'!AJ19,'2019 FINAL'!BY19,'2019 FINAL'!DN19,'2019 FINAL'!FC19,'2019 FINAL'!GR19)+AJ19/10000,(-1)*(SUM(VLOOKUP(AJ19,'Tablas auxiliares'!$BG$1:$BH$28,2,FALSE),VLOOKUP(BY19,'Tablas auxiliares'!$BG$1:$BH$28,2,FALSE),VLOOKUP(DN19,'Tablas auxiliares'!$BG$1:$BH$28,2,FALSE),VLOOKUP(FC19,'Tablas auxiliares'!$BG$1:$BH$28,2,FALSE),VLOOKUP(GR19,'Tablas auxiliares'!$BG$1:$BH$28,2,FALSE))-AJ19/100000000))</f>
        <v>-51.69403840928139</v>
      </c>
      <c r="IH19">
        <f>IF('Tablas auxiliares'!$C$7=1,AVERAGE('2019 FINAL'!AK19,'2019 FINAL'!BZ19,'2019 FINAL'!DO19,'2019 FINAL'!FD19,'2019 FINAL'!GS19)+AK19/10000,(-1)*(SUM(VLOOKUP(AK19,'Tablas auxiliares'!$BG$1:$BH$28,2,FALSE),VLOOKUP(BZ19,'Tablas auxiliares'!$BG$1:$BH$28,2,FALSE),VLOOKUP(DO19,'Tablas auxiliares'!$BG$1:$BH$28,2,FALSE),VLOOKUP(FD19,'Tablas auxiliares'!$BG$1:$BH$28,2,FALSE),VLOOKUP(GS19,'Tablas auxiliares'!$BG$1:$BH$28,2,FALSE))-AK19/100000000))</f>
        <v>-29.603473334226059</v>
      </c>
      <c r="II19">
        <f>IF('Tablas auxiliares'!$C$7=1,AVERAGE('2019 FINAL'!AL19,'2019 FINAL'!CA19,'2019 FINAL'!DP19,'2019 FINAL'!FE19,'2019 FINAL'!GT19)+AL19/10000,(-1)*(SUM(VLOOKUP(AL19,'Tablas auxiliares'!$BG$1:$BH$28,2,FALSE),VLOOKUP(CA19,'Tablas auxiliares'!$BG$1:$BH$28,2,FALSE),VLOOKUP(DP19,'Tablas auxiliares'!$BG$1:$BH$28,2,FALSE),VLOOKUP(FE19,'Tablas auxiliares'!$BG$1:$BH$28,2,FALSE),VLOOKUP(GT19,'Tablas auxiliares'!$BG$1:$BH$28,2,FALSE))-AL19/100000000))</f>
        <v>-19.551754392434283</v>
      </c>
      <c r="IJ19">
        <f>IF('Tablas auxiliares'!$C$7=1,AVERAGE('2019 FINAL'!AM19,'2019 FINAL'!CB19,'2019 FINAL'!DQ19,'2019 FINAL'!FF19,'2019 FINAL'!GU19)+AM19/10000,(-1)*(SUM(VLOOKUP(AM19,'Tablas auxiliares'!$BG$1:$BH$28,2,FALSE),VLOOKUP(CB19,'Tablas auxiliares'!$BG$1:$BH$28,2,FALSE),VLOOKUP(DQ19,'Tablas auxiliares'!$BG$1:$BH$28,2,FALSE),VLOOKUP(FF19,'Tablas auxiliares'!$BG$1:$BH$28,2,FALSE),VLOOKUP(GU19,'Tablas auxiliares'!$BG$1:$BH$28,2,FALSE))-AM19/100000000))</f>
        <v>-12.921688915498793</v>
      </c>
      <c r="IK19">
        <f>IF('Tablas auxiliares'!$C$7=1,AVERAGE('2019 FINAL'!AN19,'2019 FINAL'!CC19,'2019 FINAL'!DR19,'2019 FINAL'!FG19,'2019 FINAL'!GV19)+AN19/10000,(-1)*(SUM(VLOOKUP(AN19,'Tablas auxiliares'!$BG$1:$BH$28,2,FALSE),VLOOKUP(CC19,'Tablas auxiliares'!$BG$1:$BH$28,2,FALSE),VLOOKUP(DR19,'Tablas auxiliares'!$BG$1:$BH$28,2,FALSE),VLOOKUP(FG19,'Tablas auxiliares'!$BG$1:$BH$28,2,FALSE),VLOOKUP(GV19,'Tablas auxiliares'!$BG$1:$BH$28,2,FALSE))-AN19/100000000))</f>
        <v>-43.891184366984604</v>
      </c>
      <c r="IL19">
        <f>IF('Tablas auxiliares'!$C$7=1,AVERAGE('2019 FINAL'!AO19,'2019 FINAL'!CD19,'2019 FINAL'!DS19,'2019 FINAL'!FH19,'2019 FINAL'!GW19)+AO19/10000,(-1)*(SUM(VLOOKUP(AO19,'Tablas auxiliares'!$BG$1:$BH$28,2,FALSE),VLOOKUP(CD19,'Tablas auxiliares'!$BG$1:$BH$28,2,FALSE),VLOOKUP(DS19,'Tablas auxiliares'!$BG$1:$BH$28,2,FALSE),VLOOKUP(FH19,'Tablas auxiliares'!$BG$1:$BH$28,2,FALSE),VLOOKUP(GW19,'Tablas auxiliares'!$BG$1:$BH$28,2,FALSE))-AO19/100000000))</f>
        <v>-13.32464570839705</v>
      </c>
      <c r="IM19">
        <f>IF('Tablas auxiliares'!$C$7=1,AVERAGE('2019 FINAL'!AP19,'2019 FINAL'!CE19,'2019 FINAL'!DT19,'2019 FINAL'!FI19,'2019 FINAL'!GX19)+AP19/10000,(-1)*(SUM(VLOOKUP(AP19,'Tablas auxiliares'!$BG$1:$BH$28,2,FALSE),VLOOKUP(CE19,'Tablas auxiliares'!$BG$1:$BH$28,2,FALSE),VLOOKUP(DT19,'Tablas auxiliares'!$BG$1:$BH$28,2,FALSE),VLOOKUP(FI19,'Tablas auxiliares'!$BG$1:$BH$28,2,FALSE),VLOOKUP(GX19,'Tablas auxiliares'!$BG$1:$BH$28,2,FALSE))-AP19/100000000))</f>
        <v>-52.053356115188969</v>
      </c>
      <c r="IN19">
        <f>RANK(GY19,GY3:GY28,1)</f>
        <v>1</v>
      </c>
      <c r="IO19">
        <f t="shared" ref="IO19:KB19" si="137">RANK(GZ19,GZ3:GZ28,1)</f>
        <v>4</v>
      </c>
      <c r="IP19">
        <f t="shared" si="137"/>
        <v>2</v>
      </c>
      <c r="IQ19">
        <f t="shared" si="137"/>
        <v>4</v>
      </c>
      <c r="IR19">
        <f t="shared" si="137"/>
        <v>1</v>
      </c>
      <c r="IS19">
        <f t="shared" si="137"/>
        <v>3</v>
      </c>
      <c r="IT19">
        <f t="shared" si="137"/>
        <v>18</v>
      </c>
      <c r="IU19" s="118">
        <v>2</v>
      </c>
      <c r="IV19">
        <f t="shared" si="137"/>
        <v>4</v>
      </c>
      <c r="IW19">
        <f t="shared" si="137"/>
        <v>13</v>
      </c>
      <c r="IX19">
        <f t="shared" si="137"/>
        <v>2</v>
      </c>
      <c r="IY19">
        <f t="shared" si="137"/>
        <v>2</v>
      </c>
      <c r="IZ19">
        <f t="shared" si="137"/>
        <v>9</v>
      </c>
      <c r="JA19">
        <f t="shared" si="137"/>
        <v>12</v>
      </c>
      <c r="JB19">
        <f t="shared" si="137"/>
        <v>11</v>
      </c>
      <c r="JC19">
        <f t="shared" si="137"/>
        <v>4</v>
      </c>
      <c r="JD19">
        <f t="shared" si="137"/>
        <v>4</v>
      </c>
      <c r="JE19">
        <f t="shared" si="137"/>
        <v>17</v>
      </c>
      <c r="JF19">
        <f t="shared" si="137"/>
        <v>10</v>
      </c>
      <c r="JG19">
        <f t="shared" si="137"/>
        <v>2</v>
      </c>
      <c r="JH19">
        <f t="shared" si="137"/>
        <v>6</v>
      </c>
      <c r="JI19">
        <f t="shared" si="137"/>
        <v>3</v>
      </c>
      <c r="JJ19">
        <f t="shared" si="137"/>
        <v>15</v>
      </c>
      <c r="JK19">
        <f t="shared" si="137"/>
        <v>2</v>
      </c>
      <c r="JL19">
        <f t="shared" si="137"/>
        <v>3</v>
      </c>
      <c r="JM19">
        <f t="shared" si="137"/>
        <v>15</v>
      </c>
      <c r="JO19">
        <f t="shared" si="137"/>
        <v>8</v>
      </c>
      <c r="JP19">
        <f t="shared" si="137"/>
        <v>1</v>
      </c>
      <c r="JQ19">
        <f t="shared" si="137"/>
        <v>4</v>
      </c>
      <c r="JR19">
        <f t="shared" si="137"/>
        <v>2</v>
      </c>
      <c r="JS19">
        <f t="shared" si="137"/>
        <v>8</v>
      </c>
      <c r="JT19">
        <f t="shared" si="137"/>
        <v>3</v>
      </c>
      <c r="JU19">
        <f t="shared" si="137"/>
        <v>6</v>
      </c>
      <c r="JV19">
        <f t="shared" si="137"/>
        <v>1</v>
      </c>
      <c r="JW19">
        <f t="shared" si="137"/>
        <v>4</v>
      </c>
      <c r="JX19">
        <f t="shared" si="137"/>
        <v>7</v>
      </c>
      <c r="JY19">
        <f t="shared" si="137"/>
        <v>10</v>
      </c>
      <c r="JZ19">
        <f t="shared" si="137"/>
        <v>1</v>
      </c>
      <c r="KA19">
        <f t="shared" si="137"/>
        <v>11</v>
      </c>
      <c r="KB19">
        <f t="shared" si="137"/>
        <v>1</v>
      </c>
      <c r="KC19">
        <f>VLOOKUP(IN19,'Tablas auxiliares'!$O$2:$Y$28,'Tablas auxiliares'!$C$4+1,FALSE)</f>
        <v>12</v>
      </c>
      <c r="KD19">
        <f>VLOOKUP(IO19,'Tablas auxiliares'!$O$2:$Y$28,'Tablas auxiliares'!$C$4+1,FALSE)</f>
        <v>7</v>
      </c>
      <c r="KE19">
        <f>VLOOKUP(IP19,'Tablas auxiliares'!$O$2:$Y$28,'Tablas auxiliares'!$C$4+1,FALSE)</f>
        <v>10</v>
      </c>
      <c r="KF19">
        <f>VLOOKUP(IQ19,'Tablas auxiliares'!$O$2:$Y$28,'Tablas auxiliares'!$C$4+1,FALSE)</f>
        <v>7</v>
      </c>
      <c r="KG19">
        <f>VLOOKUP(IR19,'Tablas auxiliares'!$O$2:$Y$28,'Tablas auxiliares'!$C$4+1,FALSE)</f>
        <v>12</v>
      </c>
      <c r="KH19">
        <f>VLOOKUP(IS19,'Tablas auxiliares'!$O$2:$Y$28,'Tablas auxiliares'!$C$4+1,FALSE)</f>
        <v>8</v>
      </c>
      <c r="KI19">
        <f>VLOOKUP(IT19,'Tablas auxiliares'!$O$2:$Y$28,'Tablas auxiliares'!$C$4+1,FALSE)</f>
        <v>0</v>
      </c>
      <c r="KJ19">
        <f>VLOOKUP(IU19,'Tablas auxiliares'!$O$2:$Y$28,'Tablas auxiliares'!$C$4+1,FALSE)</f>
        <v>10</v>
      </c>
      <c r="KK19">
        <f>VLOOKUP(IV19,'Tablas auxiliares'!$O$2:$Y$28,'Tablas auxiliares'!$C$4+1,FALSE)</f>
        <v>7</v>
      </c>
      <c r="KL19">
        <f>VLOOKUP(IW19,'Tablas auxiliares'!$O$2:$Y$28,'Tablas auxiliares'!$C$4+1,FALSE)</f>
        <v>0</v>
      </c>
      <c r="KM19">
        <f>VLOOKUP(IX19,'Tablas auxiliares'!$O$2:$Y$28,'Tablas auxiliares'!$C$4+1,FALSE)</f>
        <v>10</v>
      </c>
      <c r="KN19">
        <f>VLOOKUP(IY19,'Tablas auxiliares'!$O$2:$Y$28,'Tablas auxiliares'!$C$4+1,FALSE)</f>
        <v>10</v>
      </c>
      <c r="KO19">
        <f>VLOOKUP(IZ19,'Tablas auxiliares'!$O$2:$Y$28,'Tablas auxiliares'!$C$4+1,FALSE)</f>
        <v>2</v>
      </c>
      <c r="KP19">
        <f>VLOOKUP(JA19,'Tablas auxiliares'!$O$2:$Y$28,'Tablas auxiliares'!$C$4+1,FALSE)</f>
        <v>0</v>
      </c>
      <c r="KQ19">
        <f>VLOOKUP(JB19,'Tablas auxiliares'!$O$2:$Y$28,'Tablas auxiliares'!$C$4+1,FALSE)</f>
        <v>0</v>
      </c>
      <c r="KR19">
        <f>VLOOKUP(JC19,'Tablas auxiliares'!$O$2:$Y$28,'Tablas auxiliares'!$C$4+1,FALSE)</f>
        <v>7</v>
      </c>
      <c r="KS19">
        <f>VLOOKUP(JD19,'Tablas auxiliares'!$O$2:$Y$28,'Tablas auxiliares'!$C$4+1,FALSE)</f>
        <v>7</v>
      </c>
      <c r="KT19">
        <f>VLOOKUP(JE19,'Tablas auxiliares'!$O$2:$Y$28,'Tablas auxiliares'!$C$4+1,FALSE)</f>
        <v>0</v>
      </c>
      <c r="KU19">
        <f>VLOOKUP(JF19,'Tablas auxiliares'!$O$2:$Y$28,'Tablas auxiliares'!$C$4+1,FALSE)</f>
        <v>1</v>
      </c>
      <c r="KV19">
        <f>VLOOKUP(JG19,'Tablas auxiliares'!$O$2:$Y$28,'Tablas auxiliares'!$C$4+1,FALSE)</f>
        <v>10</v>
      </c>
      <c r="KW19">
        <f>VLOOKUP(JH19,'Tablas auxiliares'!$O$2:$Y$28,'Tablas auxiliares'!$C$4+1,FALSE)</f>
        <v>5</v>
      </c>
      <c r="KX19">
        <f>VLOOKUP(JI19,'Tablas auxiliares'!$O$2:$Y$28,'Tablas auxiliares'!$C$4+1,FALSE)</f>
        <v>8</v>
      </c>
      <c r="KY19">
        <f>VLOOKUP(JJ19,'Tablas auxiliares'!$O$2:$Y$28,'Tablas auxiliares'!$C$4+1,FALSE)</f>
        <v>0</v>
      </c>
      <c r="KZ19">
        <f>VLOOKUP(JK19,'Tablas auxiliares'!$O$2:$Y$28,'Tablas auxiliares'!$C$4+1,FALSE)</f>
        <v>10</v>
      </c>
      <c r="LA19">
        <f>VLOOKUP(JL19,'Tablas auxiliares'!$O$2:$Y$28,'Tablas auxiliares'!$C$4+1,FALSE)</f>
        <v>8</v>
      </c>
      <c r="LB19">
        <f>VLOOKUP(JM19,'Tablas auxiliares'!$O$2:$Y$28,'Tablas auxiliares'!$C$4+1,FALSE)</f>
        <v>0</v>
      </c>
      <c r="LD19">
        <f>VLOOKUP(JO19,'Tablas auxiliares'!$O$2:$Y$28,'Tablas auxiliares'!$C$4+1,FALSE)</f>
        <v>3</v>
      </c>
      <c r="LE19">
        <f>VLOOKUP(JP19,'Tablas auxiliares'!$O$2:$Y$28,'Tablas auxiliares'!$C$4+1,FALSE)</f>
        <v>12</v>
      </c>
      <c r="LF19">
        <f>VLOOKUP(JQ19,'Tablas auxiliares'!$O$2:$Y$28,'Tablas auxiliares'!$C$4+1,FALSE)</f>
        <v>7</v>
      </c>
      <c r="LG19">
        <f>VLOOKUP(JR19,'Tablas auxiliares'!$O$2:$Y$28,'Tablas auxiliares'!$C$4+1,FALSE)</f>
        <v>10</v>
      </c>
      <c r="LH19">
        <f>VLOOKUP(JS19,'Tablas auxiliares'!$O$2:$Y$28,'Tablas auxiliares'!$C$4+1,FALSE)</f>
        <v>3</v>
      </c>
      <c r="LI19">
        <f>VLOOKUP(JT19,'Tablas auxiliares'!$O$2:$Y$28,'Tablas auxiliares'!$C$4+1,FALSE)</f>
        <v>8</v>
      </c>
      <c r="LJ19">
        <f>VLOOKUP(JU19,'Tablas auxiliares'!$O$2:$Y$28,'Tablas auxiliares'!$C$4+1,FALSE)</f>
        <v>5</v>
      </c>
      <c r="LK19">
        <f>VLOOKUP(JV19,'Tablas auxiliares'!$O$2:$Y$28,'Tablas auxiliares'!$C$4+1,FALSE)</f>
        <v>12</v>
      </c>
      <c r="LL19">
        <f>VLOOKUP(JW19,'Tablas auxiliares'!$O$2:$Y$28,'Tablas auxiliares'!$C$4+1,FALSE)</f>
        <v>7</v>
      </c>
      <c r="LM19">
        <f>VLOOKUP(JX19,'Tablas auxiliares'!$O$2:$Y$28,'Tablas auxiliares'!$C$4+1,FALSE)</f>
        <v>4</v>
      </c>
      <c r="LN19">
        <f>VLOOKUP(JY19,'Tablas auxiliares'!$O$2:$Y$28,'Tablas auxiliares'!$C$4+1,FALSE)</f>
        <v>1</v>
      </c>
      <c r="LO19">
        <f>VLOOKUP(JZ19,'Tablas auxiliares'!$O$2:$Y$28,'Tablas auxiliares'!$C$4+1,FALSE)</f>
        <v>12</v>
      </c>
      <c r="LP19">
        <f>VLOOKUP(KA19,'Tablas auxiliares'!$O$2:$Y$28,'Tablas auxiliares'!$C$4+1,FALSE)</f>
        <v>0</v>
      </c>
      <c r="LQ19">
        <f>VLOOKUP(KB19,'Tablas auxiliares'!$O$2:$Y$28,'Tablas auxiliares'!$C$4+1,FALSE)</f>
        <v>12</v>
      </c>
      <c r="LR19">
        <v>5</v>
      </c>
      <c r="LS19">
        <v>15</v>
      </c>
      <c r="LT19">
        <v>11</v>
      </c>
      <c r="LU19">
        <v>13</v>
      </c>
      <c r="LV19">
        <v>12</v>
      </c>
      <c r="LW19">
        <v>8</v>
      </c>
      <c r="LX19">
        <v>18</v>
      </c>
      <c r="LY19" s="118">
        <v>11</v>
      </c>
      <c r="LZ19">
        <v>12</v>
      </c>
      <c r="MA19">
        <v>21</v>
      </c>
      <c r="MB19">
        <v>4</v>
      </c>
      <c r="MC19">
        <v>18</v>
      </c>
      <c r="MD19">
        <v>1</v>
      </c>
      <c r="ME19">
        <v>19</v>
      </c>
      <c r="MF19">
        <v>18</v>
      </c>
      <c r="MG19">
        <v>17</v>
      </c>
      <c r="MH19">
        <v>18</v>
      </c>
      <c r="MI19">
        <v>9</v>
      </c>
      <c r="MJ19">
        <v>15</v>
      </c>
      <c r="MK19">
        <v>12</v>
      </c>
      <c r="ML19">
        <v>17</v>
      </c>
      <c r="MM19">
        <v>16</v>
      </c>
      <c r="MN19">
        <v>14</v>
      </c>
      <c r="MO19">
        <v>12</v>
      </c>
      <c r="MP19">
        <v>17</v>
      </c>
      <c r="MQ19">
        <v>21</v>
      </c>
      <c r="MS19">
        <v>6</v>
      </c>
      <c r="MT19">
        <v>16</v>
      </c>
      <c r="MU19">
        <v>5</v>
      </c>
      <c r="MV19">
        <v>17</v>
      </c>
      <c r="MW19">
        <v>10</v>
      </c>
      <c r="MX19">
        <v>15</v>
      </c>
      <c r="MY19">
        <v>15</v>
      </c>
      <c r="MZ19">
        <v>18</v>
      </c>
      <c r="NA19">
        <v>17</v>
      </c>
      <c r="NB19">
        <v>11</v>
      </c>
      <c r="NC19">
        <v>15</v>
      </c>
      <c r="ND19">
        <v>1</v>
      </c>
      <c r="NE19">
        <v>9</v>
      </c>
      <c r="NF19">
        <v>9</v>
      </c>
      <c r="NG19">
        <f>VLOOKUP(LR19,'Tablas auxiliares'!$O$2:$Y$28,'Tablas auxiliares'!$C$4+1,FALSE)</f>
        <v>6</v>
      </c>
      <c r="NH19">
        <f>VLOOKUP(LS19,'Tablas auxiliares'!$O$2:$Y$28,'Tablas auxiliares'!$C$4+1,FALSE)</f>
        <v>0</v>
      </c>
      <c r="NI19">
        <f>VLOOKUP(LT19,'Tablas auxiliares'!$O$2:$Y$28,'Tablas auxiliares'!$C$4+1,FALSE)</f>
        <v>0</v>
      </c>
      <c r="NJ19">
        <f>VLOOKUP(LU19,'Tablas auxiliares'!$O$2:$Y$28,'Tablas auxiliares'!$C$4+1,FALSE)</f>
        <v>0</v>
      </c>
      <c r="NK19">
        <f>VLOOKUP(LV19,'Tablas auxiliares'!$O$2:$Y$28,'Tablas auxiliares'!$C$4+1,FALSE)</f>
        <v>0</v>
      </c>
      <c r="NL19">
        <f>VLOOKUP(LW19,'Tablas auxiliares'!$O$2:$Y$28,'Tablas auxiliares'!$C$4+1,FALSE)</f>
        <v>3</v>
      </c>
      <c r="NM19">
        <f>VLOOKUP(LX19,'Tablas auxiliares'!$O$2:$Y$28,'Tablas auxiliares'!$C$4+1,FALSE)</f>
        <v>0</v>
      </c>
      <c r="NN19">
        <f>VLOOKUP(LY19,'Tablas auxiliares'!$O$2:$Y$28,'Tablas auxiliares'!$C$4+1,FALSE)</f>
        <v>0</v>
      </c>
      <c r="NO19">
        <f>VLOOKUP(LZ19,'Tablas auxiliares'!$O$2:$Y$28,'Tablas auxiliares'!$C$4+1,FALSE)</f>
        <v>0</v>
      </c>
      <c r="NP19">
        <f>VLOOKUP(MA19,'Tablas auxiliares'!$O$2:$Y$28,'Tablas auxiliares'!$C$4+1,FALSE)</f>
        <v>0</v>
      </c>
      <c r="NQ19">
        <f>VLOOKUP(MB19,'Tablas auxiliares'!$O$2:$Y$28,'Tablas auxiliares'!$C$4+1,FALSE)</f>
        <v>7</v>
      </c>
      <c r="NR19">
        <f>VLOOKUP(MC19,'Tablas auxiliares'!$O$2:$Y$28,'Tablas auxiliares'!$C$4+1,FALSE)</f>
        <v>0</v>
      </c>
      <c r="NS19">
        <f>VLOOKUP(MD19,'Tablas auxiliares'!$O$2:$Y$28,'Tablas auxiliares'!$C$4+1,FALSE)</f>
        <v>12</v>
      </c>
      <c r="NT19">
        <f>VLOOKUP(ME19,'Tablas auxiliares'!$O$2:$Y$28,'Tablas auxiliares'!$C$4+1,FALSE)</f>
        <v>0</v>
      </c>
      <c r="NU19">
        <f>VLOOKUP(MF19,'Tablas auxiliares'!$O$2:$Y$28,'Tablas auxiliares'!$C$4+1,FALSE)</f>
        <v>0</v>
      </c>
      <c r="NV19">
        <f>VLOOKUP(MG19,'Tablas auxiliares'!$O$2:$Y$28,'Tablas auxiliares'!$C$4+1,FALSE)</f>
        <v>0</v>
      </c>
      <c r="NW19">
        <f>VLOOKUP(MH19,'Tablas auxiliares'!$O$2:$Y$28,'Tablas auxiliares'!$C$4+1,FALSE)</f>
        <v>0</v>
      </c>
      <c r="NX19">
        <f>VLOOKUP(MI19,'Tablas auxiliares'!$O$2:$Y$28,'Tablas auxiliares'!$C$4+1,FALSE)</f>
        <v>2</v>
      </c>
      <c r="NY19">
        <f>VLOOKUP(MJ19,'Tablas auxiliares'!$O$2:$Y$28,'Tablas auxiliares'!$C$4+1,FALSE)</f>
        <v>0</v>
      </c>
      <c r="NZ19">
        <f>VLOOKUP(MK19,'Tablas auxiliares'!$O$2:$Y$28,'Tablas auxiliares'!$C$4+1,FALSE)</f>
        <v>0</v>
      </c>
      <c r="OA19">
        <f>VLOOKUP(ML19,'Tablas auxiliares'!$O$2:$Y$28,'Tablas auxiliares'!$C$4+1,FALSE)</f>
        <v>0</v>
      </c>
      <c r="OB19">
        <f>VLOOKUP(MM19,'Tablas auxiliares'!$O$2:$Y$28,'Tablas auxiliares'!$C$4+1,FALSE)</f>
        <v>0</v>
      </c>
      <c r="OC19">
        <f>VLOOKUP(MN19,'Tablas auxiliares'!$O$2:$Y$28,'Tablas auxiliares'!$C$4+1,FALSE)</f>
        <v>0</v>
      </c>
      <c r="OD19">
        <f>VLOOKUP(MO19,'Tablas auxiliares'!$O$2:$Y$28,'Tablas auxiliares'!$C$4+1,FALSE)</f>
        <v>0</v>
      </c>
      <c r="OE19">
        <f>VLOOKUP(MP19,'Tablas auxiliares'!$O$2:$Y$28,'Tablas auxiliares'!$C$4+1,FALSE)</f>
        <v>0</v>
      </c>
      <c r="OF19">
        <f>VLOOKUP(MQ19,'Tablas auxiliares'!$O$2:$Y$28,'Tablas auxiliares'!$C$4+1,FALSE)</f>
        <v>0</v>
      </c>
      <c r="OH19">
        <f>VLOOKUP(MS19,'Tablas auxiliares'!$O$2:$Y$28,'Tablas auxiliares'!$C$4+1,FALSE)</f>
        <v>5</v>
      </c>
      <c r="OI19">
        <f>VLOOKUP(MT19,'Tablas auxiliares'!$O$2:$Y$28,'Tablas auxiliares'!$C$4+1,FALSE)</f>
        <v>0</v>
      </c>
      <c r="OJ19">
        <f>VLOOKUP(MU19,'Tablas auxiliares'!$O$2:$Y$28,'Tablas auxiliares'!$C$4+1,FALSE)</f>
        <v>6</v>
      </c>
      <c r="OK19">
        <f>VLOOKUP(MV19,'Tablas auxiliares'!$O$2:$Y$28,'Tablas auxiliares'!$C$4+1,FALSE)</f>
        <v>0</v>
      </c>
      <c r="OL19">
        <f>VLOOKUP(MW19,'Tablas auxiliares'!$O$2:$Y$28,'Tablas auxiliares'!$C$4+1,FALSE)</f>
        <v>1</v>
      </c>
      <c r="OM19">
        <f>VLOOKUP(MX19,'Tablas auxiliares'!$O$2:$Y$28,'Tablas auxiliares'!$C$4+1,FALSE)</f>
        <v>0</v>
      </c>
      <c r="ON19">
        <f>VLOOKUP(MY19,'Tablas auxiliares'!$O$2:$Y$28,'Tablas auxiliares'!$C$4+1,FALSE)</f>
        <v>0</v>
      </c>
      <c r="OO19">
        <f>VLOOKUP(MZ19,'Tablas auxiliares'!$O$2:$Y$28,'Tablas auxiliares'!$C$4+1,FALSE)</f>
        <v>0</v>
      </c>
      <c r="OP19">
        <f>VLOOKUP(NA19,'Tablas auxiliares'!$O$2:$Y$28,'Tablas auxiliares'!$C$4+1,FALSE)</f>
        <v>0</v>
      </c>
      <c r="OQ19">
        <f>VLOOKUP(NB19,'Tablas auxiliares'!$O$2:$Y$28,'Tablas auxiliares'!$C$4+1,FALSE)</f>
        <v>0</v>
      </c>
      <c r="OR19">
        <f>VLOOKUP(NC19,'Tablas auxiliares'!$O$2:$Y$28,'Tablas auxiliares'!$C$4+1,FALSE)</f>
        <v>0</v>
      </c>
      <c r="OS19">
        <f>VLOOKUP(ND19,'Tablas auxiliares'!$O$2:$Y$28,'Tablas auxiliares'!$C$4+1,FALSE)</f>
        <v>12</v>
      </c>
      <c r="OT19">
        <f>VLOOKUP(NE19,'Tablas auxiliares'!$O$2:$Y$28,'Tablas auxiliares'!$C$4+1,FALSE)</f>
        <v>2</v>
      </c>
      <c r="OU19">
        <f>VLOOKUP(NF19,'Tablas auxiliares'!$O$2:$Y$28,'Tablas auxiliares'!$C$4+1,FALSE)</f>
        <v>2</v>
      </c>
      <c r="OV19">
        <f>IF('Tablas auxiliares'!$C$6&lt;&gt;2,IF('Tablas auxiliares'!$C$5=1,SUM(KC19:LQ19),SUMIF($IN$29:$KB$29,"=325",KC19:LQ19)),0)+IF('Tablas auxiliares'!$C$6&lt;&gt;3,IF('Tablas auxiliares'!$C$5=1,SUM(NG19:OU19),SUMIF($IN$29:$KB$29,"=325",NG19:OU19)),0)</f>
        <v>305</v>
      </c>
      <c r="OW19">
        <f t="shared" si="15"/>
        <v>3.0049999999999999</v>
      </c>
      <c r="OX19">
        <f t="shared" si="81"/>
        <v>9.5150000000000006</v>
      </c>
      <c r="OY19">
        <f t="shared" si="82"/>
        <v>6.5110000000000001</v>
      </c>
      <c r="OZ19">
        <f t="shared" si="83"/>
        <v>8.5129999999999999</v>
      </c>
      <c r="PA19">
        <f t="shared" si="84"/>
        <v>6.5119999999999996</v>
      </c>
      <c r="PB19">
        <f t="shared" si="85"/>
        <v>5.508</v>
      </c>
      <c r="PC19">
        <f t="shared" si="86"/>
        <v>18.018000000000001</v>
      </c>
      <c r="PD19">
        <f t="shared" si="87"/>
        <v>6.5110000000000001</v>
      </c>
      <c r="PE19">
        <f t="shared" si="88"/>
        <v>8.0120000000000005</v>
      </c>
      <c r="PF19">
        <f t="shared" si="89"/>
        <v>17.021000000000001</v>
      </c>
      <c r="PG19">
        <f t="shared" si="90"/>
        <v>3.004</v>
      </c>
      <c r="PH19">
        <f t="shared" si="113"/>
        <v>10.018000000000001</v>
      </c>
      <c r="PI19">
        <f t="shared" si="91"/>
        <v>5.0010000000000003</v>
      </c>
      <c r="PJ19">
        <f t="shared" si="92"/>
        <v>15.519</v>
      </c>
      <c r="PK19">
        <f t="shared" si="93"/>
        <v>14.518000000000001</v>
      </c>
      <c r="PL19">
        <f t="shared" si="94"/>
        <v>10.516999999999999</v>
      </c>
      <c r="PM19">
        <f t="shared" si="28"/>
        <v>11.018000000000001</v>
      </c>
      <c r="PN19">
        <f t="shared" si="29"/>
        <v>13.009</v>
      </c>
      <c r="PO19">
        <f t="shared" si="30"/>
        <v>12.515000000000001</v>
      </c>
      <c r="PP19">
        <f t="shared" si="31"/>
        <v>7.0119999999999996</v>
      </c>
      <c r="PQ19">
        <f t="shared" si="32"/>
        <v>11.516999999999999</v>
      </c>
      <c r="PR19">
        <f t="shared" si="33"/>
        <v>9.516</v>
      </c>
      <c r="PS19">
        <f t="shared" si="34"/>
        <v>14.513999999999999</v>
      </c>
      <c r="PT19">
        <f t="shared" si="35"/>
        <v>7.0119999999999996</v>
      </c>
      <c r="PU19">
        <f t="shared" si="36"/>
        <v>10.016999999999999</v>
      </c>
      <c r="PV19">
        <f t="shared" si="37"/>
        <v>18.021000000000001</v>
      </c>
      <c r="PX19">
        <f t="shared" si="39"/>
        <v>7.0060000000000002</v>
      </c>
      <c r="PY19">
        <f t="shared" si="40"/>
        <v>8.516</v>
      </c>
      <c r="PZ19">
        <f t="shared" si="41"/>
        <v>4.5049999999999999</v>
      </c>
      <c r="QA19">
        <f t="shared" si="42"/>
        <v>9.5169999999999995</v>
      </c>
      <c r="QB19">
        <f t="shared" si="43"/>
        <v>9.01</v>
      </c>
      <c r="QC19">
        <f t="shared" si="44"/>
        <v>9.0150000000000006</v>
      </c>
      <c r="QD19">
        <f t="shared" si="45"/>
        <v>10.515000000000001</v>
      </c>
      <c r="QE19">
        <f t="shared" si="46"/>
        <v>9.5180000000000007</v>
      </c>
      <c r="QF19">
        <f t="shared" si="47"/>
        <v>10.516999999999999</v>
      </c>
      <c r="QG19">
        <f t="shared" si="48"/>
        <v>9.0109999999999992</v>
      </c>
      <c r="QH19">
        <f t="shared" si="49"/>
        <v>12.515000000000001</v>
      </c>
      <c r="QI19">
        <f t="shared" si="50"/>
        <v>1.0009999999999999</v>
      </c>
      <c r="QJ19">
        <f t="shared" si="51"/>
        <v>10.009</v>
      </c>
      <c r="QK19">
        <f t="shared" si="52"/>
        <v>5.0090000000000003</v>
      </c>
      <c r="QL19">
        <f>RANK(OW19,OW3:OW28,1)</f>
        <v>1</v>
      </c>
      <c r="QM19">
        <f t="shared" ref="QM19:RZ19" si="138">RANK(OX19,OX3:OX28,1)</f>
        <v>10</v>
      </c>
      <c r="QN19">
        <f t="shared" si="138"/>
        <v>7</v>
      </c>
      <c r="QO19">
        <f t="shared" si="138"/>
        <v>7</v>
      </c>
      <c r="QP19">
        <f t="shared" si="138"/>
        <v>5</v>
      </c>
      <c r="QQ19">
        <f t="shared" si="138"/>
        <v>4</v>
      </c>
      <c r="QR19">
        <f t="shared" si="138"/>
        <v>18</v>
      </c>
      <c r="QS19">
        <f t="shared" si="138"/>
        <v>5</v>
      </c>
      <c r="QT19">
        <f t="shared" si="138"/>
        <v>5</v>
      </c>
      <c r="QU19">
        <f t="shared" si="138"/>
        <v>18</v>
      </c>
      <c r="QV19">
        <f t="shared" si="138"/>
        <v>2</v>
      </c>
      <c r="QW19">
        <f t="shared" si="138"/>
        <v>9</v>
      </c>
      <c r="QX19">
        <f t="shared" si="138"/>
        <v>2</v>
      </c>
      <c r="QY19">
        <f t="shared" si="138"/>
        <v>16</v>
      </c>
      <c r="QZ19">
        <f t="shared" si="138"/>
        <v>16</v>
      </c>
      <c r="RA19">
        <f t="shared" si="138"/>
        <v>11</v>
      </c>
      <c r="RB19">
        <f t="shared" si="138"/>
        <v>10</v>
      </c>
      <c r="RC19">
        <f t="shared" si="138"/>
        <v>10</v>
      </c>
      <c r="RD19">
        <f t="shared" si="138"/>
        <v>12</v>
      </c>
      <c r="RE19">
        <f t="shared" si="138"/>
        <v>6</v>
      </c>
      <c r="RF19">
        <f t="shared" si="138"/>
        <v>11</v>
      </c>
      <c r="RG19">
        <f t="shared" si="138"/>
        <v>9</v>
      </c>
      <c r="RH19">
        <f t="shared" si="138"/>
        <v>15</v>
      </c>
      <c r="RI19">
        <f t="shared" si="138"/>
        <v>5</v>
      </c>
      <c r="RJ19">
        <f t="shared" si="138"/>
        <v>9</v>
      </c>
      <c r="RK19">
        <f t="shared" si="138"/>
        <v>17</v>
      </c>
      <c r="RM19">
        <f t="shared" si="138"/>
        <v>6</v>
      </c>
      <c r="RN19">
        <f t="shared" si="138"/>
        <v>7</v>
      </c>
      <c r="RO19">
        <f t="shared" si="138"/>
        <v>4</v>
      </c>
      <c r="RP19">
        <f t="shared" si="138"/>
        <v>10</v>
      </c>
      <c r="RQ19">
        <f t="shared" si="138"/>
        <v>7</v>
      </c>
      <c r="RR19">
        <f t="shared" si="138"/>
        <v>10</v>
      </c>
      <c r="RS19">
        <f t="shared" si="138"/>
        <v>12</v>
      </c>
      <c r="RT19">
        <f t="shared" si="138"/>
        <v>8</v>
      </c>
      <c r="RU19">
        <f t="shared" si="138"/>
        <v>10</v>
      </c>
      <c r="RV19">
        <f t="shared" si="138"/>
        <v>4</v>
      </c>
      <c r="RW19">
        <f t="shared" si="138"/>
        <v>12</v>
      </c>
      <c r="RX19">
        <f t="shared" si="138"/>
        <v>1</v>
      </c>
      <c r="RY19">
        <f t="shared" si="138"/>
        <v>9</v>
      </c>
      <c r="RZ19">
        <f t="shared" si="138"/>
        <v>5</v>
      </c>
      <c r="SA19" cm="1">
        <f t="array" ref="SA19">VLOOKUP(QL19,'Tablas auxiliares'!$O$2:$Y$28,_xlfn.SINGLE('Tablas auxiliares'!$C$4)+1,FALSE)</f>
        <v>12</v>
      </c>
      <c r="SB19" cm="1">
        <f t="array" ref="SB19">VLOOKUP(QM19,'Tablas auxiliares'!$O$2:$Y$28,_xlfn.SINGLE('Tablas auxiliares'!$C$4)+1,FALSE)</f>
        <v>1</v>
      </c>
      <c r="SC19" cm="1">
        <f t="array" ref="SC19">VLOOKUP(QN19,'Tablas auxiliares'!$O$2:$Y$28,_xlfn.SINGLE('Tablas auxiliares'!$C$4)+1,FALSE)</f>
        <v>4</v>
      </c>
      <c r="SD19" cm="1">
        <f t="array" ref="SD19">VLOOKUP(QO19,'Tablas auxiliares'!$O$2:$Y$28,_xlfn.SINGLE('Tablas auxiliares'!$C$4)+1,FALSE)</f>
        <v>4</v>
      </c>
      <c r="SE19" cm="1">
        <f t="array" ref="SE19">VLOOKUP(QP19,'Tablas auxiliares'!$O$2:$Y$28,_xlfn.SINGLE('Tablas auxiliares'!$C$4)+1,FALSE)</f>
        <v>6</v>
      </c>
      <c r="SF19" cm="1">
        <f t="array" ref="SF19">VLOOKUP(QQ19,'Tablas auxiliares'!$O$2:$Y$28,_xlfn.SINGLE('Tablas auxiliares'!$C$4)+1,FALSE)</f>
        <v>7</v>
      </c>
      <c r="SG19" cm="1">
        <f t="array" ref="SG19">VLOOKUP(QR19,'Tablas auxiliares'!$O$2:$Y$28,_xlfn.SINGLE('Tablas auxiliares'!$C$4)+1,FALSE)</f>
        <v>0</v>
      </c>
      <c r="SH19" cm="1">
        <f t="array" ref="SH19">VLOOKUP(QS19,'Tablas auxiliares'!$O$2:$Y$28,_xlfn.SINGLE('Tablas auxiliares'!$C$4)+1,FALSE)</f>
        <v>6</v>
      </c>
      <c r="SI19" cm="1">
        <f t="array" ref="SI19">VLOOKUP(QT19,'Tablas auxiliares'!$O$2:$Y$28,_xlfn.SINGLE('Tablas auxiliares'!$C$4)+1,FALSE)</f>
        <v>6</v>
      </c>
      <c r="SJ19" cm="1">
        <f t="array" ref="SJ19">VLOOKUP(QU19,'Tablas auxiliares'!$O$2:$Y$28,_xlfn.SINGLE('Tablas auxiliares'!$C$4)+1,FALSE)</f>
        <v>0</v>
      </c>
      <c r="SK19" cm="1">
        <f t="array" ref="SK19">VLOOKUP(QV19,'Tablas auxiliares'!$O$2:$Y$28,_xlfn.SINGLE('Tablas auxiliares'!$C$4)+1,FALSE)</f>
        <v>10</v>
      </c>
      <c r="SL19" cm="1">
        <f t="array" ref="SL19">VLOOKUP(QW19,'Tablas auxiliares'!$O$2:$Y$28,_xlfn.SINGLE('Tablas auxiliares'!$C$4)+1,FALSE)</f>
        <v>2</v>
      </c>
      <c r="SM19" cm="1">
        <f t="array" ref="SM19">VLOOKUP(QX19,'Tablas auxiliares'!$O$2:$Y$28,_xlfn.SINGLE('Tablas auxiliares'!$C$4)+1,FALSE)</f>
        <v>10</v>
      </c>
      <c r="SN19" cm="1">
        <f t="array" ref="SN19">VLOOKUP(QY19,'Tablas auxiliares'!$O$2:$Y$28,_xlfn.SINGLE('Tablas auxiliares'!$C$4)+1,FALSE)</f>
        <v>0</v>
      </c>
      <c r="SO19" cm="1">
        <f t="array" ref="SO19">VLOOKUP(QZ19,'Tablas auxiliares'!$O$2:$Y$28,_xlfn.SINGLE('Tablas auxiliares'!$C$4)+1,FALSE)</f>
        <v>0</v>
      </c>
      <c r="SP19" cm="1">
        <f t="array" ref="SP19">VLOOKUP(RA19,'Tablas auxiliares'!$O$2:$Y$28,_xlfn.SINGLE('Tablas auxiliares'!$C$4)+1,FALSE)</f>
        <v>0</v>
      </c>
      <c r="SQ19" cm="1">
        <f t="array" ref="SQ19">VLOOKUP(RB19,'Tablas auxiliares'!$O$2:$Y$28,_xlfn.SINGLE('Tablas auxiliares'!$C$4)+1,FALSE)</f>
        <v>1</v>
      </c>
      <c r="SR19" cm="1">
        <f t="array" ref="SR19">VLOOKUP(RC19,'Tablas auxiliares'!$O$2:$Y$28,_xlfn.SINGLE('Tablas auxiliares'!$C$4)+1,FALSE)</f>
        <v>1</v>
      </c>
      <c r="SS19" cm="1">
        <f t="array" ref="SS19">VLOOKUP(RD19,'Tablas auxiliares'!$O$2:$Y$28,_xlfn.SINGLE('Tablas auxiliares'!$C$4)+1,FALSE)</f>
        <v>0</v>
      </c>
      <c r="ST19" cm="1">
        <f t="array" ref="ST19">VLOOKUP(RE19,'Tablas auxiliares'!$O$2:$Y$28,_xlfn.SINGLE('Tablas auxiliares'!$C$4)+1,FALSE)</f>
        <v>5</v>
      </c>
      <c r="SU19" cm="1">
        <f t="array" ref="SU19">VLOOKUP(RF19,'Tablas auxiliares'!$O$2:$Y$28,_xlfn.SINGLE('Tablas auxiliares'!$C$4)+1,FALSE)</f>
        <v>0</v>
      </c>
      <c r="SV19" cm="1">
        <f t="array" ref="SV19">VLOOKUP(RG19,'Tablas auxiliares'!$O$2:$Y$28,_xlfn.SINGLE('Tablas auxiliares'!$C$4)+1,FALSE)</f>
        <v>2</v>
      </c>
      <c r="SW19" cm="1">
        <f t="array" ref="SW19">VLOOKUP(RH19,'Tablas auxiliares'!$O$2:$Y$28,_xlfn.SINGLE('Tablas auxiliares'!$C$4)+1,FALSE)</f>
        <v>0</v>
      </c>
      <c r="SX19" cm="1">
        <f t="array" ref="SX19">VLOOKUP(RI19,'Tablas auxiliares'!$O$2:$Y$28,_xlfn.SINGLE('Tablas auxiliares'!$C$4)+1,FALSE)</f>
        <v>6</v>
      </c>
      <c r="SY19" cm="1">
        <f t="array" ref="SY19">VLOOKUP(RJ19,'Tablas auxiliares'!$O$2:$Y$28,_xlfn.SINGLE('Tablas auxiliares'!$C$4)+1,FALSE)</f>
        <v>2</v>
      </c>
      <c r="SZ19" cm="1">
        <f t="array" ref="SZ19">VLOOKUP(RK19,'Tablas auxiliares'!$O$2:$Y$28,_xlfn.SINGLE('Tablas auxiliares'!$C$4)+1,FALSE)</f>
        <v>0</v>
      </c>
      <c r="TB19" cm="1">
        <f t="array" ref="TB19">VLOOKUP(RM19,'Tablas auxiliares'!$O$2:$Y$28,_xlfn.SINGLE('Tablas auxiliares'!$C$4)+1,FALSE)</f>
        <v>5</v>
      </c>
      <c r="TC19" cm="1">
        <f t="array" ref="TC19">VLOOKUP(RN19,'Tablas auxiliares'!$O$2:$Y$28,_xlfn.SINGLE('Tablas auxiliares'!$C$4)+1,FALSE)</f>
        <v>4</v>
      </c>
      <c r="TD19" cm="1">
        <f t="array" ref="TD19">VLOOKUP(RO19,'Tablas auxiliares'!$O$2:$Y$28,_xlfn.SINGLE('Tablas auxiliares'!$C$4)+1,FALSE)</f>
        <v>7</v>
      </c>
      <c r="TE19" cm="1">
        <f t="array" ref="TE19">VLOOKUP(RP19,'Tablas auxiliares'!$O$2:$Y$28,_xlfn.SINGLE('Tablas auxiliares'!$C$4)+1,FALSE)</f>
        <v>1</v>
      </c>
      <c r="TF19" cm="1">
        <f t="array" ref="TF19">VLOOKUP(RQ19,'Tablas auxiliares'!$O$2:$Y$28,_xlfn.SINGLE('Tablas auxiliares'!$C$4)+1,FALSE)</f>
        <v>4</v>
      </c>
      <c r="TG19" cm="1">
        <f t="array" ref="TG19">VLOOKUP(RR19,'Tablas auxiliares'!$O$2:$Y$28,_xlfn.SINGLE('Tablas auxiliares'!$C$4)+1,FALSE)</f>
        <v>1</v>
      </c>
      <c r="TH19" cm="1">
        <f t="array" ref="TH19">VLOOKUP(RS19,'Tablas auxiliares'!$O$2:$Y$28,_xlfn.SINGLE('Tablas auxiliares'!$C$4)+1,FALSE)</f>
        <v>0</v>
      </c>
      <c r="TI19" cm="1">
        <f t="array" ref="TI19">VLOOKUP(RT19,'Tablas auxiliares'!$O$2:$Y$28,_xlfn.SINGLE('Tablas auxiliares'!$C$4)+1,FALSE)</f>
        <v>3</v>
      </c>
      <c r="TJ19" cm="1">
        <f t="array" ref="TJ19">VLOOKUP(RU19,'Tablas auxiliares'!$O$2:$Y$28,_xlfn.SINGLE('Tablas auxiliares'!$C$4)+1,FALSE)</f>
        <v>1</v>
      </c>
      <c r="TK19" cm="1">
        <f t="array" ref="TK19">VLOOKUP(RV19,'Tablas auxiliares'!$O$2:$Y$28,_xlfn.SINGLE('Tablas auxiliares'!$C$4)+1,FALSE)</f>
        <v>7</v>
      </c>
      <c r="TL19" cm="1">
        <f t="array" ref="TL19">VLOOKUP(RW19,'Tablas auxiliares'!$O$2:$Y$28,_xlfn.SINGLE('Tablas auxiliares'!$C$4)+1,FALSE)</f>
        <v>0</v>
      </c>
      <c r="TM19" cm="1">
        <f t="array" ref="TM19">VLOOKUP(RX19,'Tablas auxiliares'!$O$2:$Y$28,_xlfn.SINGLE('Tablas auxiliares'!$C$4)+1,FALSE)</f>
        <v>12</v>
      </c>
      <c r="TN19" cm="1">
        <f t="array" ref="TN19">VLOOKUP(RY19,'Tablas auxiliares'!$O$2:$Y$28,_xlfn.SINGLE('Tablas auxiliares'!$C$4)+1,FALSE)</f>
        <v>2</v>
      </c>
      <c r="TO19" cm="1">
        <f t="array" ref="TO19">VLOOKUP(RZ19,'Tablas auxiliares'!$O$2:$Y$28,_xlfn.SINGLE('Tablas auxiliares'!$C$4)+1,FALSE)</f>
        <v>6</v>
      </c>
      <c r="TP19">
        <f>IF('Tablas auxiliares'!$C$5=1,SUM(SA19:TO19),SUMIF($IN$29:$KB$29,"=325",SA19:TO19))</f>
        <v>138</v>
      </c>
      <c r="TQ19">
        <v>12</v>
      </c>
      <c r="TR19">
        <v>7</v>
      </c>
      <c r="TS19">
        <v>10</v>
      </c>
      <c r="TT19">
        <v>8</v>
      </c>
      <c r="TU19">
        <v>10</v>
      </c>
      <c r="TV19">
        <v>8</v>
      </c>
      <c r="TW19">
        <v>0</v>
      </c>
      <c r="TX19">
        <v>10</v>
      </c>
      <c r="TY19">
        <v>7</v>
      </c>
      <c r="TZ19">
        <v>1</v>
      </c>
      <c r="UA19">
        <v>12</v>
      </c>
      <c r="UB19">
        <v>10</v>
      </c>
      <c r="UC19">
        <v>5</v>
      </c>
      <c r="UD19">
        <v>0</v>
      </c>
      <c r="UE19">
        <v>0</v>
      </c>
      <c r="UF19">
        <v>7</v>
      </c>
      <c r="UG19">
        <v>7</v>
      </c>
      <c r="UH19">
        <v>0</v>
      </c>
      <c r="UI19">
        <v>3</v>
      </c>
      <c r="UJ19">
        <v>10</v>
      </c>
      <c r="UK19">
        <v>6</v>
      </c>
      <c r="UL19">
        <v>8</v>
      </c>
      <c r="UM19">
        <v>0</v>
      </c>
      <c r="UN19">
        <v>10</v>
      </c>
      <c r="UO19">
        <v>10</v>
      </c>
      <c r="UP19">
        <v>0</v>
      </c>
      <c r="UR19">
        <v>3</v>
      </c>
      <c r="US19">
        <v>12</v>
      </c>
      <c r="UT19">
        <v>8</v>
      </c>
      <c r="UU19">
        <v>8</v>
      </c>
      <c r="UV19">
        <v>4</v>
      </c>
      <c r="UW19">
        <v>7</v>
      </c>
      <c r="UX19">
        <v>4</v>
      </c>
      <c r="UY19">
        <v>12</v>
      </c>
      <c r="UZ19">
        <v>3</v>
      </c>
      <c r="VA19">
        <v>5</v>
      </c>
      <c r="VB19">
        <v>1</v>
      </c>
      <c r="VC19">
        <v>12</v>
      </c>
      <c r="VD19">
        <v>0</v>
      </c>
      <c r="VE19">
        <v>12</v>
      </c>
      <c r="VF19">
        <v>6</v>
      </c>
      <c r="VG19">
        <v>0</v>
      </c>
      <c r="VH19">
        <v>0</v>
      </c>
      <c r="VI19">
        <v>0</v>
      </c>
      <c r="VJ19">
        <v>0</v>
      </c>
      <c r="VK19">
        <v>3</v>
      </c>
      <c r="VL19">
        <v>0</v>
      </c>
      <c r="VM19">
        <v>0</v>
      </c>
      <c r="VN19">
        <v>0</v>
      </c>
      <c r="VO19">
        <v>0</v>
      </c>
      <c r="VP19">
        <v>7</v>
      </c>
      <c r="VQ19">
        <v>0</v>
      </c>
      <c r="VR19">
        <v>12</v>
      </c>
      <c r="VS19">
        <v>0</v>
      </c>
      <c r="VT19">
        <v>0</v>
      </c>
      <c r="VU19">
        <v>0</v>
      </c>
      <c r="VV19">
        <v>0</v>
      </c>
      <c r="VW19">
        <v>2</v>
      </c>
      <c r="VX19">
        <v>0</v>
      </c>
      <c r="VY19">
        <v>0</v>
      </c>
      <c r="VZ19">
        <v>0</v>
      </c>
      <c r="WA19">
        <v>0</v>
      </c>
      <c r="WB19">
        <v>0</v>
      </c>
      <c r="WC19">
        <v>0</v>
      </c>
      <c r="WD19">
        <v>0</v>
      </c>
      <c r="WE19">
        <v>0</v>
      </c>
      <c r="WG19">
        <v>5</v>
      </c>
      <c r="WH19">
        <v>0</v>
      </c>
      <c r="WI19">
        <v>6</v>
      </c>
      <c r="WJ19">
        <v>0</v>
      </c>
      <c r="WK19">
        <v>1</v>
      </c>
      <c r="WL19">
        <v>0</v>
      </c>
      <c r="WM19">
        <v>0</v>
      </c>
      <c r="WN19">
        <v>0</v>
      </c>
      <c r="WO19">
        <v>0</v>
      </c>
      <c r="WP19">
        <v>0</v>
      </c>
      <c r="WQ19">
        <v>0</v>
      </c>
      <c r="WR19">
        <v>12</v>
      </c>
      <c r="WS19">
        <v>2</v>
      </c>
      <c r="WT19">
        <v>2</v>
      </c>
      <c r="WU19">
        <f t="shared" si="8"/>
        <v>18.006</v>
      </c>
      <c r="WV19">
        <f t="shared" si="96"/>
        <v>7</v>
      </c>
      <c r="WW19">
        <f t="shared" si="97"/>
        <v>10</v>
      </c>
      <c r="WX19">
        <f t="shared" si="98"/>
        <v>8</v>
      </c>
      <c r="WY19">
        <f t="shared" si="99"/>
        <v>10</v>
      </c>
      <c r="WZ19">
        <f t="shared" si="100"/>
        <v>11.003</v>
      </c>
      <c r="XA19">
        <f t="shared" si="101"/>
        <v>0</v>
      </c>
      <c r="XB19">
        <f t="shared" si="102"/>
        <v>10</v>
      </c>
      <c r="XC19">
        <f t="shared" si="103"/>
        <v>7</v>
      </c>
      <c r="XD19">
        <f t="shared" si="104"/>
        <v>1</v>
      </c>
      <c r="XE19">
        <f t="shared" si="105"/>
        <v>19.007000000000001</v>
      </c>
      <c r="XF19">
        <f t="shared" si="106"/>
        <v>10</v>
      </c>
      <c r="XG19">
        <f t="shared" si="107"/>
        <v>17.012</v>
      </c>
      <c r="XH19">
        <f t="shared" si="108"/>
        <v>0</v>
      </c>
      <c r="XI19">
        <f t="shared" si="109"/>
        <v>0</v>
      </c>
      <c r="XJ19">
        <f t="shared" si="110"/>
        <v>7</v>
      </c>
      <c r="XK19">
        <f t="shared" si="54"/>
        <v>7</v>
      </c>
      <c r="XL19">
        <f t="shared" si="55"/>
        <v>2.0019999999999998</v>
      </c>
      <c r="XM19">
        <f t="shared" si="56"/>
        <v>3</v>
      </c>
      <c r="XN19">
        <f t="shared" si="57"/>
        <v>10</v>
      </c>
      <c r="XO19">
        <f t="shared" si="58"/>
        <v>6</v>
      </c>
      <c r="XP19">
        <f t="shared" si="59"/>
        <v>8</v>
      </c>
      <c r="XQ19">
        <f t="shared" si="60"/>
        <v>0</v>
      </c>
      <c r="XR19">
        <f t="shared" si="61"/>
        <v>10</v>
      </c>
      <c r="XS19">
        <f t="shared" si="62"/>
        <v>10</v>
      </c>
      <c r="XT19">
        <f t="shared" si="63"/>
        <v>0</v>
      </c>
      <c r="XU19">
        <f t="shared" si="64"/>
        <v>0</v>
      </c>
      <c r="XV19">
        <f t="shared" si="65"/>
        <v>8.0050000000000008</v>
      </c>
      <c r="XW19">
        <f t="shared" si="66"/>
        <v>12</v>
      </c>
      <c r="XX19">
        <f t="shared" si="67"/>
        <v>14.006</v>
      </c>
      <c r="XY19">
        <f t="shared" si="68"/>
        <v>8</v>
      </c>
      <c r="XZ19">
        <f t="shared" si="69"/>
        <v>5.0010000000000003</v>
      </c>
      <c r="YA19">
        <f t="shared" si="70"/>
        <v>7</v>
      </c>
      <c r="YB19">
        <f t="shared" si="71"/>
        <v>4</v>
      </c>
      <c r="YC19">
        <f t="shared" si="72"/>
        <v>12</v>
      </c>
      <c r="YD19">
        <f t="shared" si="73"/>
        <v>3</v>
      </c>
      <c r="YE19">
        <f t="shared" si="74"/>
        <v>5</v>
      </c>
      <c r="YF19">
        <f t="shared" si="75"/>
        <v>1</v>
      </c>
      <c r="YG19">
        <f t="shared" si="76"/>
        <v>24.012</v>
      </c>
      <c r="YH19">
        <f t="shared" si="77"/>
        <v>2.0019999999999998</v>
      </c>
      <c r="YI19">
        <f t="shared" si="78"/>
        <v>14.002000000000001</v>
      </c>
      <c r="YJ19">
        <f>RANK(WU19,WU3:WU28,0)</f>
        <v>1</v>
      </c>
      <c r="YK19">
        <f t="shared" ref="YK19:ZX19" si="139">RANK(WV19,WV3:WV28,0)</f>
        <v>7</v>
      </c>
      <c r="YL19">
        <f t="shared" si="139"/>
        <v>7</v>
      </c>
      <c r="YM19">
        <f t="shared" si="139"/>
        <v>6</v>
      </c>
      <c r="YN19">
        <f t="shared" si="139"/>
        <v>5</v>
      </c>
      <c r="YO19">
        <f t="shared" si="139"/>
        <v>5</v>
      </c>
      <c r="YP19">
        <f t="shared" si="139"/>
        <v>15</v>
      </c>
      <c r="YQ19">
        <f t="shared" si="139"/>
        <v>6</v>
      </c>
      <c r="YR19">
        <f t="shared" si="139"/>
        <v>10</v>
      </c>
      <c r="YS19">
        <f t="shared" si="139"/>
        <v>15</v>
      </c>
      <c r="YT19">
        <f t="shared" si="139"/>
        <v>2</v>
      </c>
      <c r="YU19">
        <f t="shared" si="139"/>
        <v>6</v>
      </c>
      <c r="YV19">
        <f t="shared" si="139"/>
        <v>1</v>
      </c>
      <c r="YW19">
        <f t="shared" si="139"/>
        <v>13</v>
      </c>
      <c r="YX19">
        <f t="shared" si="139"/>
        <v>15</v>
      </c>
      <c r="YY19">
        <f t="shared" si="139"/>
        <v>7</v>
      </c>
      <c r="YZ19">
        <f t="shared" si="139"/>
        <v>10</v>
      </c>
      <c r="ZA19">
        <f t="shared" si="139"/>
        <v>14</v>
      </c>
      <c r="ZB19">
        <f t="shared" si="139"/>
        <v>12</v>
      </c>
      <c r="ZC19">
        <f t="shared" si="139"/>
        <v>6</v>
      </c>
      <c r="ZD19">
        <f t="shared" si="139"/>
        <v>10</v>
      </c>
      <c r="ZE19">
        <f t="shared" si="139"/>
        <v>7</v>
      </c>
      <c r="ZF19">
        <f t="shared" si="139"/>
        <v>15</v>
      </c>
      <c r="ZG19">
        <f t="shared" si="139"/>
        <v>5</v>
      </c>
      <c r="ZH19">
        <f t="shared" si="139"/>
        <v>5</v>
      </c>
      <c r="ZI19">
        <f t="shared" si="139"/>
        <v>14</v>
      </c>
      <c r="ZJ19">
        <f t="shared" si="139"/>
        <v>15</v>
      </c>
      <c r="ZK19">
        <f t="shared" si="139"/>
        <v>7</v>
      </c>
      <c r="ZL19">
        <f t="shared" si="139"/>
        <v>4</v>
      </c>
      <c r="ZM19">
        <f t="shared" si="139"/>
        <v>4</v>
      </c>
      <c r="ZN19">
        <f t="shared" si="139"/>
        <v>8</v>
      </c>
      <c r="ZO19">
        <f t="shared" si="139"/>
        <v>8</v>
      </c>
      <c r="ZP19">
        <f t="shared" si="139"/>
        <v>8</v>
      </c>
      <c r="ZQ19">
        <f t="shared" si="139"/>
        <v>12</v>
      </c>
      <c r="ZR19">
        <f t="shared" si="139"/>
        <v>5</v>
      </c>
      <c r="ZS19">
        <f t="shared" si="139"/>
        <v>12</v>
      </c>
      <c r="ZT19">
        <f t="shared" si="139"/>
        <v>11</v>
      </c>
      <c r="ZU19">
        <f t="shared" si="139"/>
        <v>13</v>
      </c>
      <c r="ZV19">
        <f t="shared" si="139"/>
        <v>1</v>
      </c>
      <c r="ZW19">
        <f t="shared" si="139"/>
        <v>12</v>
      </c>
      <c r="ZX19">
        <f t="shared" si="139"/>
        <v>3</v>
      </c>
      <c r="ZY19">
        <f>VLOOKUP(YJ19,'Tablas auxiliares'!$O$2:$P$28,2,FALSE)</f>
        <v>12</v>
      </c>
      <c r="ZZ19">
        <f>VLOOKUP(YK19,'Tablas auxiliares'!$O$2:$P$28,2,FALSE)</f>
        <v>4</v>
      </c>
      <c r="AAA19">
        <f>VLOOKUP(YL19,'Tablas auxiliares'!$O$2:$P$28,2,FALSE)</f>
        <v>4</v>
      </c>
      <c r="AAB19">
        <f>VLOOKUP(YM19,'Tablas auxiliares'!$O$2:$P$28,2,FALSE)</f>
        <v>5</v>
      </c>
      <c r="AAC19">
        <f>VLOOKUP(YN19,'Tablas auxiliares'!$O$2:$P$28,2,FALSE)</f>
        <v>6</v>
      </c>
      <c r="AAD19">
        <f>VLOOKUP(YO19,'Tablas auxiliares'!$O$2:$P$28,2,FALSE)</f>
        <v>6</v>
      </c>
      <c r="AAE19">
        <f>VLOOKUP(YP19,'Tablas auxiliares'!$O$2:$P$28,2,FALSE)</f>
        <v>0</v>
      </c>
      <c r="AAF19">
        <f>VLOOKUP(YQ19,'Tablas auxiliares'!$O$2:$P$28,2,FALSE)</f>
        <v>5</v>
      </c>
      <c r="AAG19">
        <f>VLOOKUP(YR19,'Tablas auxiliares'!$O$2:$P$28,2,FALSE)</f>
        <v>1</v>
      </c>
      <c r="AAH19">
        <f>VLOOKUP(YS19,'Tablas auxiliares'!$O$2:$P$28,2,FALSE)</f>
        <v>0</v>
      </c>
      <c r="AAI19">
        <f>VLOOKUP(YT19,'Tablas auxiliares'!$O$2:$P$28,2,FALSE)</f>
        <v>10</v>
      </c>
      <c r="AAJ19">
        <f>VLOOKUP(YU19,'Tablas auxiliares'!$O$2:$P$28,2,FALSE)</f>
        <v>5</v>
      </c>
      <c r="AAK19">
        <f>VLOOKUP(YV19,'Tablas auxiliares'!$O$2:$P$28,2,FALSE)</f>
        <v>12</v>
      </c>
      <c r="AAL19">
        <f>VLOOKUP(YW19,'Tablas auxiliares'!$O$2:$P$28,2,FALSE)</f>
        <v>0</v>
      </c>
      <c r="AAM19">
        <f>VLOOKUP(YX19,'Tablas auxiliares'!$O$2:$P$28,2,FALSE)</f>
        <v>0</v>
      </c>
      <c r="AAN19">
        <f>VLOOKUP(YY19,'Tablas auxiliares'!$O$2:$P$28,2,FALSE)</f>
        <v>4</v>
      </c>
      <c r="AAO19">
        <f>VLOOKUP(YZ19,'Tablas auxiliares'!$O$2:$P$28,2,FALSE)</f>
        <v>1</v>
      </c>
      <c r="AAP19">
        <f>VLOOKUP(ZA19,'Tablas auxiliares'!$O$2:$P$28,2,FALSE)</f>
        <v>0</v>
      </c>
      <c r="AAQ19">
        <f>VLOOKUP(ZB19,'Tablas auxiliares'!$O$2:$P$28,2,FALSE)</f>
        <v>0</v>
      </c>
      <c r="AAR19">
        <f>VLOOKUP(ZC19,'Tablas auxiliares'!$O$2:$P$28,2,FALSE)</f>
        <v>5</v>
      </c>
      <c r="AAS19">
        <f>VLOOKUP(ZD19,'Tablas auxiliares'!$O$2:$P$28,2,FALSE)</f>
        <v>1</v>
      </c>
      <c r="AAT19">
        <f>VLOOKUP(ZE19,'Tablas auxiliares'!$O$2:$P$28,2,FALSE)</f>
        <v>4</v>
      </c>
      <c r="AAU19">
        <f>VLOOKUP(ZF19,'Tablas auxiliares'!$O$2:$P$28,2,FALSE)</f>
        <v>0</v>
      </c>
      <c r="AAV19">
        <f>VLOOKUP(ZG19,'Tablas auxiliares'!$O$2:$P$28,2,FALSE)</f>
        <v>6</v>
      </c>
      <c r="AAW19">
        <f>VLOOKUP(ZH19,'Tablas auxiliares'!$O$2:$P$28,2,FALSE)</f>
        <v>6</v>
      </c>
      <c r="AAX19">
        <f>VLOOKUP(ZI19,'Tablas auxiliares'!$O$2:$P$28,2,FALSE)</f>
        <v>0</v>
      </c>
      <c r="AAY19">
        <f>VLOOKUP(ZJ19,'Tablas auxiliares'!$O$2:$P$28,2,FALSE)</f>
        <v>0</v>
      </c>
      <c r="AAZ19">
        <f>VLOOKUP(ZK19,'Tablas auxiliares'!$O$2:$P$28,2,FALSE)</f>
        <v>4</v>
      </c>
      <c r="ABA19">
        <f>VLOOKUP(ZL19,'Tablas auxiliares'!$O$2:$P$28,2,FALSE)</f>
        <v>7</v>
      </c>
      <c r="ABB19">
        <f>VLOOKUP(ZM19,'Tablas auxiliares'!$O$2:$P$28,2,FALSE)</f>
        <v>7</v>
      </c>
      <c r="ABC19">
        <f>VLOOKUP(ZN19,'Tablas auxiliares'!$O$2:$P$28,2,FALSE)</f>
        <v>3</v>
      </c>
      <c r="ABD19">
        <f>VLOOKUP(ZO19,'Tablas auxiliares'!$O$2:$P$28,2,FALSE)</f>
        <v>3</v>
      </c>
      <c r="ABE19">
        <f>VLOOKUP(ZP19,'Tablas auxiliares'!$O$2:$P$28,2,FALSE)</f>
        <v>3</v>
      </c>
      <c r="ABF19">
        <f>VLOOKUP(ZQ19,'Tablas auxiliares'!$O$2:$P$28,2,FALSE)</f>
        <v>0</v>
      </c>
      <c r="ABG19">
        <f>VLOOKUP(ZR19,'Tablas auxiliares'!$O$2:$P$28,2,FALSE)</f>
        <v>6</v>
      </c>
      <c r="ABH19">
        <f>VLOOKUP(ZS19,'Tablas auxiliares'!$O$2:$P$28,2,FALSE)</f>
        <v>0</v>
      </c>
      <c r="ABI19">
        <f>VLOOKUP(ZT19,'Tablas auxiliares'!$O$2:$P$28,2,FALSE)</f>
        <v>0</v>
      </c>
      <c r="ABJ19">
        <f>VLOOKUP(ZU19,'Tablas auxiliares'!$O$2:$P$28,2,FALSE)</f>
        <v>0</v>
      </c>
      <c r="ABK19">
        <f>VLOOKUP(ZV19,'Tablas auxiliares'!$O$2:$P$28,2,FALSE)</f>
        <v>12</v>
      </c>
      <c r="ABL19">
        <f>VLOOKUP(ZW19,'Tablas auxiliares'!$O$2:$P$28,2,FALSE)</f>
        <v>0</v>
      </c>
      <c r="ABM19">
        <f>VLOOKUP(ZX19,'Tablas auxiliares'!$O$2:$P$28,2,FALSE)</f>
        <v>8</v>
      </c>
      <c r="ABN19">
        <f>IF('Tablas auxiliares'!$C$5=1,SUM(ZY19:ABM19),SUMIF($IN$29:$KB$29,"=325",ZY19:ABM19))</f>
        <v>150</v>
      </c>
      <c r="ABP19">
        <f t="shared" si="10"/>
        <v>150.0009</v>
      </c>
      <c r="ABQ19">
        <f t="shared" si="11"/>
        <v>138.0009</v>
      </c>
      <c r="ABR19">
        <f t="shared" si="5"/>
        <v>305.0009</v>
      </c>
      <c r="ABS19">
        <f>IF('Tablas auxiliares'!$C$3=1,'2019 FINAL'!ABP19,IF('Tablas auxiliares'!$C$3=2,'2019 FINAL'!ABQ19,'2019 FINAL'!ABR19))</f>
        <v>305.0009</v>
      </c>
      <c r="ABT19" t="s">
        <v>83</v>
      </c>
      <c r="ABV19">
        <v>17</v>
      </c>
      <c r="ABW19">
        <f t="shared" si="12"/>
        <v>90.002499999999998</v>
      </c>
      <c r="ABX19" t="str">
        <f t="shared" si="13"/>
        <v>Albania</v>
      </c>
    </row>
    <row r="20" spans="1:752" x14ac:dyDescent="0.25">
      <c r="A20" t="s">
        <v>8</v>
      </c>
      <c r="B20">
        <v>18</v>
      </c>
      <c r="C20">
        <v>8</v>
      </c>
      <c r="D20">
        <v>9</v>
      </c>
      <c r="E20">
        <v>20</v>
      </c>
      <c r="F20">
        <v>17</v>
      </c>
      <c r="G20">
        <v>6</v>
      </c>
      <c r="H20">
        <v>15</v>
      </c>
      <c r="J20">
        <v>7</v>
      </c>
      <c r="K20">
        <v>8</v>
      </c>
      <c r="L20">
        <v>16</v>
      </c>
      <c r="M20">
        <v>24</v>
      </c>
      <c r="N20">
        <v>12</v>
      </c>
      <c r="O20">
        <v>12</v>
      </c>
      <c r="P20">
        <v>21</v>
      </c>
      <c r="Q20">
        <v>11</v>
      </c>
      <c r="R20">
        <v>17</v>
      </c>
      <c r="S20">
        <v>7</v>
      </c>
      <c r="T20">
        <v>13</v>
      </c>
      <c r="U20">
        <v>15</v>
      </c>
      <c r="V20">
        <v>13</v>
      </c>
      <c r="W20">
        <v>15</v>
      </c>
      <c r="X20">
        <v>9</v>
      </c>
      <c r="Y20">
        <v>3</v>
      </c>
      <c r="Z20">
        <v>16</v>
      </c>
      <c r="AA20">
        <v>14</v>
      </c>
      <c r="AB20">
        <v>6</v>
      </c>
      <c r="AD20">
        <v>8</v>
      </c>
      <c r="AE20">
        <v>12</v>
      </c>
      <c r="AF20">
        <v>13</v>
      </c>
      <c r="AG20">
        <v>4</v>
      </c>
      <c r="AH20">
        <v>12</v>
      </c>
      <c r="AI20">
        <v>23</v>
      </c>
      <c r="AJ20">
        <v>10</v>
      </c>
      <c r="AK20">
        <v>12</v>
      </c>
      <c r="AL20">
        <v>8</v>
      </c>
      <c r="AM20">
        <v>14</v>
      </c>
      <c r="AN20">
        <v>14</v>
      </c>
      <c r="AO20">
        <v>5</v>
      </c>
      <c r="AP20">
        <v>11</v>
      </c>
      <c r="AQ20">
        <v>12</v>
      </c>
      <c r="AR20">
        <v>8</v>
      </c>
      <c r="AS20">
        <v>5</v>
      </c>
      <c r="AT20">
        <v>8</v>
      </c>
      <c r="AU20">
        <v>14</v>
      </c>
      <c r="AV20">
        <v>2</v>
      </c>
      <c r="AW20">
        <v>9</v>
      </c>
      <c r="AY20">
        <v>12</v>
      </c>
      <c r="AZ20">
        <v>4</v>
      </c>
      <c r="BA20">
        <v>10</v>
      </c>
      <c r="BB20">
        <v>10</v>
      </c>
      <c r="BC20">
        <v>7</v>
      </c>
      <c r="BD20">
        <v>17</v>
      </c>
      <c r="BE20">
        <v>17</v>
      </c>
      <c r="BF20">
        <v>16</v>
      </c>
      <c r="BG20">
        <v>14</v>
      </c>
      <c r="BH20">
        <v>16</v>
      </c>
      <c r="BI20">
        <v>3</v>
      </c>
      <c r="BJ20">
        <v>7</v>
      </c>
      <c r="BK20">
        <v>16</v>
      </c>
      <c r="BL20">
        <v>16</v>
      </c>
      <c r="BM20">
        <v>7</v>
      </c>
      <c r="BN20">
        <v>1</v>
      </c>
      <c r="BO20">
        <v>9</v>
      </c>
      <c r="BP20">
        <v>17</v>
      </c>
      <c r="BQ20">
        <v>6</v>
      </c>
      <c r="BS20">
        <v>10</v>
      </c>
      <c r="BT20">
        <v>6</v>
      </c>
      <c r="BU20">
        <v>7</v>
      </c>
      <c r="BV20">
        <v>2</v>
      </c>
      <c r="BW20">
        <v>21</v>
      </c>
      <c r="BX20">
        <v>17</v>
      </c>
      <c r="BY20">
        <v>15</v>
      </c>
      <c r="BZ20">
        <v>10</v>
      </c>
      <c r="CA20">
        <v>6</v>
      </c>
      <c r="CB20">
        <v>22</v>
      </c>
      <c r="CC20">
        <v>12</v>
      </c>
      <c r="CD20">
        <v>19</v>
      </c>
      <c r="CE20">
        <v>11</v>
      </c>
      <c r="CF20">
        <v>11</v>
      </c>
      <c r="CG20">
        <v>6</v>
      </c>
      <c r="CH20">
        <v>5</v>
      </c>
      <c r="CI20">
        <v>18</v>
      </c>
      <c r="CJ20">
        <v>18</v>
      </c>
      <c r="CK20">
        <v>9</v>
      </c>
      <c r="CL20">
        <v>17</v>
      </c>
      <c r="CN20">
        <v>10</v>
      </c>
      <c r="CO20">
        <v>8</v>
      </c>
      <c r="CP20">
        <v>20</v>
      </c>
      <c r="CQ20">
        <v>22</v>
      </c>
      <c r="CR20">
        <v>6</v>
      </c>
      <c r="CS20">
        <v>7</v>
      </c>
      <c r="CT20">
        <v>14</v>
      </c>
      <c r="CU20">
        <v>15</v>
      </c>
      <c r="CV20">
        <v>8</v>
      </c>
      <c r="CW20">
        <v>8</v>
      </c>
      <c r="CX20">
        <v>8</v>
      </c>
      <c r="CY20">
        <v>26</v>
      </c>
      <c r="CZ20">
        <v>17</v>
      </c>
      <c r="DA20">
        <v>8</v>
      </c>
      <c r="DB20">
        <v>7</v>
      </c>
      <c r="DC20">
        <v>2</v>
      </c>
      <c r="DD20">
        <v>4</v>
      </c>
      <c r="DE20">
        <v>15</v>
      </c>
      <c r="DF20">
        <v>5</v>
      </c>
      <c r="DH20">
        <v>9</v>
      </c>
      <c r="DI20">
        <v>4</v>
      </c>
      <c r="DJ20">
        <v>13</v>
      </c>
      <c r="DK20">
        <v>19</v>
      </c>
      <c r="DL20">
        <v>4</v>
      </c>
      <c r="DM20">
        <v>9</v>
      </c>
      <c r="DN20">
        <v>14</v>
      </c>
      <c r="DO20">
        <v>10</v>
      </c>
      <c r="DP20">
        <v>13</v>
      </c>
      <c r="DQ20">
        <v>18</v>
      </c>
      <c r="DR20">
        <v>5</v>
      </c>
      <c r="DS20">
        <v>9</v>
      </c>
      <c r="DT20">
        <v>20</v>
      </c>
      <c r="DU20">
        <v>15</v>
      </c>
      <c r="DV20">
        <v>13</v>
      </c>
      <c r="DW20">
        <v>8</v>
      </c>
      <c r="DX20">
        <v>16</v>
      </c>
      <c r="DY20">
        <v>5</v>
      </c>
      <c r="DZ20">
        <v>4</v>
      </c>
      <c r="EA20">
        <v>19</v>
      </c>
      <c r="EC20">
        <v>11</v>
      </c>
      <c r="ED20">
        <v>10</v>
      </c>
      <c r="EE20">
        <v>6</v>
      </c>
      <c r="EF20">
        <v>13</v>
      </c>
      <c r="EG20">
        <v>4</v>
      </c>
      <c r="EH20">
        <v>9</v>
      </c>
      <c r="EI20">
        <v>7</v>
      </c>
      <c r="EJ20">
        <v>3</v>
      </c>
      <c r="EK20">
        <v>22</v>
      </c>
      <c r="EL20">
        <v>9</v>
      </c>
      <c r="EM20">
        <v>9</v>
      </c>
      <c r="EN20">
        <v>16</v>
      </c>
      <c r="EO20">
        <v>6</v>
      </c>
      <c r="EP20">
        <v>7</v>
      </c>
      <c r="EQ20">
        <v>9</v>
      </c>
      <c r="ER20">
        <v>7</v>
      </c>
      <c r="ES20">
        <v>17</v>
      </c>
      <c r="ET20">
        <v>17</v>
      </c>
      <c r="EU20">
        <v>5</v>
      </c>
      <c r="EW20">
        <v>10</v>
      </c>
      <c r="EX20">
        <v>4</v>
      </c>
      <c r="EY20">
        <v>13</v>
      </c>
      <c r="EZ20">
        <v>3</v>
      </c>
      <c r="FA20">
        <v>4</v>
      </c>
      <c r="FB20">
        <v>19</v>
      </c>
      <c r="FC20">
        <v>14</v>
      </c>
      <c r="FD20">
        <v>11</v>
      </c>
      <c r="FE20">
        <v>1</v>
      </c>
      <c r="FF20">
        <v>15</v>
      </c>
      <c r="FG20">
        <v>20</v>
      </c>
      <c r="FH20">
        <v>5</v>
      </c>
      <c r="FI20">
        <v>8</v>
      </c>
      <c r="FJ20">
        <v>16</v>
      </c>
      <c r="FK20">
        <v>7</v>
      </c>
      <c r="FL20">
        <v>5</v>
      </c>
      <c r="FM20">
        <v>12</v>
      </c>
      <c r="FN20">
        <v>10</v>
      </c>
      <c r="FO20">
        <v>6</v>
      </c>
      <c r="FP20">
        <v>13</v>
      </c>
      <c r="FR20">
        <v>4</v>
      </c>
      <c r="FS20">
        <v>15</v>
      </c>
      <c r="FT20">
        <v>10</v>
      </c>
      <c r="FU20">
        <v>15</v>
      </c>
      <c r="FV20">
        <v>18</v>
      </c>
      <c r="FW20">
        <v>23</v>
      </c>
      <c r="FX20">
        <v>23</v>
      </c>
      <c r="FY20">
        <v>17</v>
      </c>
      <c r="FZ20">
        <v>9</v>
      </c>
      <c r="GA20">
        <v>22</v>
      </c>
      <c r="GB20">
        <v>6</v>
      </c>
      <c r="GC20">
        <v>10</v>
      </c>
      <c r="GD20">
        <v>9</v>
      </c>
      <c r="GE20">
        <v>21</v>
      </c>
      <c r="GF20">
        <v>7</v>
      </c>
      <c r="GG20">
        <v>6</v>
      </c>
      <c r="GH20">
        <v>10</v>
      </c>
      <c r="GI20">
        <v>14</v>
      </c>
      <c r="GJ20">
        <v>5</v>
      </c>
      <c r="GL20">
        <v>7</v>
      </c>
      <c r="GM20">
        <v>5</v>
      </c>
      <c r="GN20">
        <v>7</v>
      </c>
      <c r="GO20">
        <v>4</v>
      </c>
      <c r="GP20">
        <v>20</v>
      </c>
      <c r="GQ20">
        <v>17</v>
      </c>
      <c r="GR20">
        <v>13</v>
      </c>
      <c r="GS20">
        <v>9</v>
      </c>
      <c r="GT20">
        <v>10</v>
      </c>
      <c r="GU20">
        <v>16</v>
      </c>
      <c r="GV20">
        <v>12</v>
      </c>
      <c r="GW20">
        <v>20</v>
      </c>
      <c r="GX20">
        <v>15</v>
      </c>
      <c r="GY20">
        <f>IF('Tablas auxiliares'!$C$7=1,AVERAGE('2019 FINAL'!B20,'2019 FINAL'!AQ20,'2019 FINAL'!CF20,'2019 FINAL'!DU20,'2019 FINAL'!FJ20)+B20/10000,(-1)*(SUM(VLOOKUP(B20,'Tablas auxiliares'!$BG$1:$BH$28,2,FALSE),VLOOKUP(AQ20,'Tablas auxiliares'!$BG$1:$BH$28,2,FALSE),VLOOKUP(CF20,'Tablas auxiliares'!$BG$1:$BH$28,2,FALSE),VLOOKUP(DU20,'Tablas auxiliares'!$BG$1:$BH$28,2,FALSE),VLOOKUP(FJ20,'Tablas auxiliares'!$BG$1:$BH$28,2,FALSE))-B20/100000000))</f>
        <v>-5.2872693773757895</v>
      </c>
      <c r="GZ20">
        <f>IF('Tablas auxiliares'!$C$7=1,AVERAGE('2019 FINAL'!C20,'2019 FINAL'!AR20,'2019 FINAL'!CG20,'2019 FINAL'!DV20,'2019 FINAL'!FK20)+C20/10000,(-1)*(SUM(VLOOKUP(C20,'Tablas auxiliares'!$BG$1:$BH$28,2,FALSE),VLOOKUP(AR20,'Tablas auxiliares'!$BG$1:$BH$28,2,FALSE),VLOOKUP(CG20,'Tablas auxiliares'!$BG$1:$BH$28,2,FALSE),VLOOKUP(DV20,'Tablas auxiliares'!$BG$1:$BH$28,2,FALSE),VLOOKUP(FK20,'Tablas auxiliares'!$BG$1:$BH$28,2,FALSE))-C20/100000000))</f>
        <v>-16.053585215031887</v>
      </c>
      <c r="HA20">
        <f>IF('Tablas auxiliares'!$C$7=1,AVERAGE('2019 FINAL'!D20,'2019 FINAL'!AS20,'2019 FINAL'!CH20,'2019 FINAL'!DW20,'2019 FINAL'!FL20)+D20/10000,(-1)*(SUM(VLOOKUP(D20,'Tablas auxiliares'!$BG$1:$BH$28,2,FALSE),VLOOKUP(AS20,'Tablas auxiliares'!$BG$1:$BH$28,2,FALSE),VLOOKUP(CH20,'Tablas auxiliares'!$BG$1:$BH$28,2,FALSE),VLOOKUP(DW20,'Tablas auxiliares'!$BG$1:$BH$28,2,FALSE),VLOOKUP(FL20,'Tablas auxiliares'!$BG$1:$BH$28,2,FALSE))-D20/100000000))</f>
        <v>-22.634261061381196</v>
      </c>
      <c r="HB20">
        <f>IF('Tablas auxiliares'!$C$7=1,AVERAGE('2019 FINAL'!E20,'2019 FINAL'!AT20,'2019 FINAL'!CI20,'2019 FINAL'!DX20,'2019 FINAL'!FM20)+E20/10000,(-1)*(SUM(VLOOKUP(E20,'Tablas auxiliares'!$BG$1:$BH$28,2,FALSE),VLOOKUP(AT20,'Tablas auxiliares'!$BG$1:$BH$28,2,FALSE),VLOOKUP(CI20,'Tablas auxiliares'!$BG$1:$BH$28,2,FALSE),VLOOKUP(DX20,'Tablas auxiliares'!$BG$1:$BH$28,2,FALSE),VLOOKUP(FM20,'Tablas auxiliares'!$BG$1:$BH$28,2,FALSE))-E20/100000000))</f>
        <v>-6.151416563762397</v>
      </c>
      <c r="HC20">
        <f>IF('Tablas auxiliares'!$C$7=1,AVERAGE('2019 FINAL'!F20,'2019 FINAL'!AU20,'2019 FINAL'!CJ20,'2019 FINAL'!DY20,'2019 FINAL'!FN20)+F20/10000,(-1)*(SUM(VLOOKUP(F20,'Tablas auxiliares'!$BG$1:$BH$28,2,FALSE),VLOOKUP(AU20,'Tablas auxiliares'!$BG$1:$BH$28,2,FALSE),VLOOKUP(CJ20,'Tablas auxiliares'!$BG$1:$BH$28,2,FALSE),VLOOKUP(DY20,'Tablas auxiliares'!$BG$1:$BH$28,2,FALSE),VLOOKUP(FN20,'Tablas auxiliares'!$BG$1:$BH$28,2,FALSE))-F20/100000000))</f>
        <v>-9.8461134329343185</v>
      </c>
      <c r="HD20">
        <f>IF('Tablas auxiliares'!$C$7=1,AVERAGE('2019 FINAL'!G20,'2019 FINAL'!AV20,'2019 FINAL'!CK20,'2019 FINAL'!DZ20,'2019 FINAL'!FO20)+G20/10000,(-1)*(SUM(VLOOKUP(G20,'Tablas auxiliares'!$BG$1:$BH$28,2,FALSE),VLOOKUP(AV20,'Tablas auxiliares'!$BG$1:$BH$28,2,FALSE),VLOOKUP(CK20,'Tablas auxiliares'!$BG$1:$BH$28,2,FALSE),VLOOKUP(DZ20,'Tablas auxiliares'!$BG$1:$BH$28,2,FALSE),VLOOKUP(FO20,'Tablas auxiliares'!$BG$1:$BH$28,2,FALSE))-G20/100000000))</f>
        <v>-28.616142018049398</v>
      </c>
      <c r="HE20">
        <f>IF('Tablas auxiliares'!$C$7=1,AVERAGE('2019 FINAL'!H20,'2019 FINAL'!AW20,'2019 FINAL'!CL20,'2019 FINAL'!EA20,'2019 FINAL'!FP20)+H20/10000,(-1)*(SUM(VLOOKUP(H20,'Tablas auxiliares'!$BG$1:$BH$28,2,FALSE),VLOOKUP(AW20,'Tablas auxiliares'!$BG$1:$BH$28,2,FALSE),VLOOKUP(CL20,'Tablas auxiliares'!$BG$1:$BH$28,2,FALSE),VLOOKUP(EA20,'Tablas auxiliares'!$BG$1:$BH$28,2,FALSE),VLOOKUP(FP20,'Tablas auxiliares'!$BG$1:$BH$28,2,FALSE))-H20/100000000))</f>
        <v>-5.6578995281475084</v>
      </c>
      <c r="HF20" t="e">
        <f>IF('Tablas auxiliares'!$C$7=1,AVERAGE('2019 FINAL'!I20,'2019 FINAL'!AX20,'2019 FINAL'!CM20,'2019 FINAL'!EB20,'2019 FINAL'!FQ20)+I20/10000,(-1)*(SUM(VLOOKUP(I20,'Tablas auxiliares'!$BG$1:$BH$28,2,FALSE),VLOOKUP(AX20,'Tablas auxiliares'!$BG$1:$BH$28,2,FALSE),VLOOKUP(CM20,'Tablas auxiliares'!$BG$1:$BH$28,2,FALSE),VLOOKUP(EB20,'Tablas auxiliares'!$BG$1:$BH$28,2,FALSE),VLOOKUP(FQ20,'Tablas auxiliares'!$BG$1:$BH$28,2,FALSE))-I20/100000000))</f>
        <v>#N/A</v>
      </c>
      <c r="HG20">
        <f>IF('Tablas auxiliares'!$C$7=1,AVERAGE('2019 FINAL'!J20,'2019 FINAL'!AY20,'2019 FINAL'!CN20,'2019 FINAL'!EC20,'2019 FINAL'!FR20)+J20/10000,(-1)*(SUM(VLOOKUP(J20,'Tablas auxiliares'!$BG$1:$BH$28,2,FALSE),VLOOKUP(AY20,'Tablas auxiliares'!$BG$1:$BH$28,2,FALSE),VLOOKUP(CN20,'Tablas auxiliares'!$BG$1:$BH$28,2,FALSE),VLOOKUP(EC20,'Tablas auxiliares'!$BG$1:$BH$28,2,FALSE),VLOOKUP(FR20,'Tablas auxiliares'!$BG$1:$BH$28,2,FALSE))-J20/100000000))</f>
        <v>-16.073592028076636</v>
      </c>
      <c r="HH20">
        <f>IF('Tablas auxiliares'!$C$7=1,AVERAGE('2019 FINAL'!K20,'2019 FINAL'!AZ20,'2019 FINAL'!CO20,'2019 FINAL'!ED20,'2019 FINAL'!FS20)+K20/10000,(-1)*(SUM(VLOOKUP(K20,'Tablas auxiliares'!$BG$1:$BH$28,2,FALSE),VLOOKUP(AZ20,'Tablas auxiliares'!$BG$1:$BH$28,2,FALSE),VLOOKUP(CO20,'Tablas auxiliares'!$BG$1:$BH$28,2,FALSE),VLOOKUP(ED20,'Tablas auxiliares'!$BG$1:$BH$28,2,FALSE),VLOOKUP(FS20,'Tablas auxiliares'!$BG$1:$BH$28,2,FALSE))-K20/100000000))</f>
        <v>-16.143527627931551</v>
      </c>
      <c r="HI20">
        <f>IF('Tablas auxiliares'!$C$7=1,AVERAGE('2019 FINAL'!L20,'2019 FINAL'!BA20,'2019 FINAL'!CP20,'2019 FINAL'!EE20,'2019 FINAL'!FT20)+L20/10000,(-1)*(SUM(VLOOKUP(L20,'Tablas auxiliares'!$BG$1:$BH$28,2,FALSE),VLOOKUP(BA20,'Tablas auxiliares'!$BG$1:$BH$28,2,FALSE),VLOOKUP(CP20,'Tablas auxiliares'!$BG$1:$BH$28,2,FALSE),VLOOKUP(EE20,'Tablas auxiliares'!$BG$1:$BH$28,2,FALSE),VLOOKUP(FT20,'Tablas auxiliares'!$BG$1:$BH$28,2,FALSE))-L20/100000000))</f>
        <v>-10.000425157159212</v>
      </c>
      <c r="HJ20">
        <f>IF('Tablas auxiliares'!$C$7=1,AVERAGE('2019 FINAL'!M20,'2019 FINAL'!BB20,'2019 FINAL'!CQ20,'2019 FINAL'!EF20,'2019 FINAL'!FU20)+M20/10000,(-1)*(SUM(VLOOKUP(M20,'Tablas auxiliares'!$BG$1:$BH$28,2,FALSE),VLOOKUP(BB20,'Tablas auxiliares'!$BG$1:$BH$28,2,FALSE),VLOOKUP(CQ20,'Tablas auxiliares'!$BG$1:$BH$28,2,FALSE),VLOOKUP(EF20,'Tablas auxiliares'!$BG$1:$BH$28,2,FALSE),VLOOKUP(FU20,'Tablas auxiliares'!$BG$1:$BH$28,2,FALSE))-M20/100000000))</f>
        <v>-4.6109898691816724</v>
      </c>
      <c r="HK20">
        <f>IF('Tablas auxiliares'!$C$7=1,AVERAGE('2019 FINAL'!N20,'2019 FINAL'!BC20,'2019 FINAL'!CR20,'2019 FINAL'!EG20,'2019 FINAL'!FV20)+N20/10000,(-1)*(SUM(VLOOKUP(N20,'Tablas auxiliares'!$BG$1:$BH$28,2,FALSE),VLOOKUP(BC20,'Tablas auxiliares'!$BG$1:$BH$28,2,FALSE),VLOOKUP(CR20,'Tablas auxiliares'!$BG$1:$BH$28,2,FALSE),VLOOKUP(EG20,'Tablas auxiliares'!$BG$1:$BH$28,2,FALSE),VLOOKUP(FV20,'Tablas auxiliares'!$BG$1:$BH$28,2,FALSE))-N20/100000000))</f>
        <v>-17.223961302914351</v>
      </c>
      <c r="HL20">
        <f>IF('Tablas auxiliares'!$C$7=1,AVERAGE('2019 FINAL'!O20,'2019 FINAL'!BD20,'2019 FINAL'!CS20,'2019 FINAL'!EH20,'2019 FINAL'!FW20)+O20/10000,(-1)*(SUM(VLOOKUP(O20,'Tablas auxiliares'!$BG$1:$BH$28,2,FALSE),VLOOKUP(BD20,'Tablas auxiliares'!$BG$1:$BH$28,2,FALSE),VLOOKUP(CS20,'Tablas auxiliares'!$BG$1:$BH$28,2,FALSE),VLOOKUP(EH20,'Tablas auxiliares'!$BG$1:$BH$28,2,FALSE),VLOOKUP(FW20,'Tablas auxiliares'!$BG$1:$BH$28,2,FALSE))-O20/100000000))</f>
        <v>-8.7042171797627699</v>
      </c>
      <c r="HM20">
        <f>IF('Tablas auxiliares'!$C$7=1,AVERAGE('2019 FINAL'!P20,'2019 FINAL'!BE20,'2019 FINAL'!CT20,'2019 FINAL'!EI20,'2019 FINAL'!FX20)+P20/10000,(-1)*(SUM(VLOOKUP(P20,'Tablas auxiliares'!$BG$1:$BH$28,2,FALSE),VLOOKUP(BE20,'Tablas auxiliares'!$BG$1:$BH$28,2,FALSE),VLOOKUP(CT20,'Tablas auxiliares'!$BG$1:$BH$28,2,FALSE),VLOOKUP(EI20,'Tablas auxiliares'!$BG$1:$BH$28,2,FALSE),VLOOKUP(FX20,'Tablas auxiliares'!$BG$1:$BH$28,2,FALSE))-P20/100000000))</f>
        <v>-5.8788963868194966</v>
      </c>
      <c r="HN20">
        <f>IF('Tablas auxiliares'!$C$7=1,AVERAGE('2019 FINAL'!Q20,'2019 FINAL'!BF20,'2019 FINAL'!CU20,'2019 FINAL'!EJ20,'2019 FINAL'!FY20)+Q20/10000,(-1)*(SUM(VLOOKUP(Q20,'Tablas auxiliares'!$BG$1:$BH$28,2,FALSE),VLOOKUP(BF20,'Tablas auxiliares'!$BG$1:$BH$28,2,FALSE),VLOOKUP(CU20,'Tablas auxiliares'!$BG$1:$BH$28,2,FALSE),VLOOKUP(EJ20,'Tablas auxiliares'!$BG$1:$BH$28,2,FALSE),VLOOKUP(FY20,'Tablas auxiliares'!$BG$1:$BH$28,2,FALSE))-Q20/100000000))</f>
        <v>-12.108689416584197</v>
      </c>
      <c r="HO20">
        <f>IF('Tablas auxiliares'!$C$7=1,AVERAGE('2019 FINAL'!R20,'2019 FINAL'!BG20,'2019 FINAL'!CV20,'2019 FINAL'!EK20,'2019 FINAL'!FZ20)+R20/10000,(-1)*(SUM(VLOOKUP(R20,'Tablas auxiliares'!$BG$1:$BH$28,2,FALSE),VLOOKUP(BG20,'Tablas auxiliares'!$BG$1:$BH$28,2,FALSE),VLOOKUP(CV20,'Tablas auxiliares'!$BG$1:$BH$28,2,FALSE),VLOOKUP(EK20,'Tablas auxiliares'!$BG$1:$BH$28,2,FALSE),VLOOKUP(FZ20,'Tablas auxiliares'!$BG$1:$BH$28,2,FALSE))-R20/100000000))</f>
        <v>-7.6093031604114527</v>
      </c>
      <c r="HP20">
        <f>IF('Tablas auxiliares'!$C$7=1,AVERAGE('2019 FINAL'!S20,'2019 FINAL'!BH20,'2019 FINAL'!CW20,'2019 FINAL'!EL20,'2019 FINAL'!GA20)+S20/10000,(-1)*(SUM(VLOOKUP(S20,'Tablas auxiliares'!$BG$1:$BH$28,2,FALSE),VLOOKUP(BH20,'Tablas auxiliares'!$BG$1:$BH$28,2,FALSE),VLOOKUP(CW20,'Tablas auxiliares'!$BG$1:$BH$28,2,FALSE),VLOOKUP(EL20,'Tablas auxiliares'!$BG$1:$BH$28,2,FALSE),VLOOKUP(GA20,'Tablas auxiliares'!$BG$1:$BH$28,2,FALSE))-S20/100000000))</f>
        <v>-10.552226390756003</v>
      </c>
      <c r="HQ20">
        <f>IF('Tablas auxiliares'!$C$7=1,AVERAGE('2019 FINAL'!T20,'2019 FINAL'!BI20,'2019 FINAL'!CX20,'2019 FINAL'!EM20,'2019 FINAL'!GB20)+T20/10000,(-1)*(SUM(VLOOKUP(T20,'Tablas auxiliares'!$BG$1:$BH$28,2,FALSE),VLOOKUP(BI20,'Tablas auxiliares'!$BG$1:$BH$28,2,FALSE),VLOOKUP(CX20,'Tablas auxiliares'!$BG$1:$BH$28,2,FALSE),VLOOKUP(EM20,'Tablas auxiliares'!$BG$1:$BH$28,2,FALSE),VLOOKUP(GB20,'Tablas auxiliares'!$BG$1:$BH$28,2,FALSE))-T20/100000000))</f>
        <v>-19.8729093216132</v>
      </c>
      <c r="HR20">
        <f>IF('Tablas auxiliares'!$C$7=1,AVERAGE('2019 FINAL'!U20,'2019 FINAL'!BJ20,'2019 FINAL'!CY20,'2019 FINAL'!EN20,'2019 FINAL'!GC20)+U20/10000,(-1)*(SUM(VLOOKUP(U20,'Tablas auxiliares'!$BG$1:$BH$28,2,FALSE),VLOOKUP(BJ20,'Tablas auxiliares'!$BG$1:$BH$28,2,FALSE),VLOOKUP(CY20,'Tablas auxiliares'!$BG$1:$BH$28,2,FALSE),VLOOKUP(EN20,'Tablas auxiliares'!$BG$1:$BH$28,2,FALSE),VLOOKUP(GC20,'Tablas auxiliares'!$BG$1:$BH$28,2,FALSE))-U20/100000000))</f>
        <v>-7.6455484770724862</v>
      </c>
      <c r="HS20">
        <f>IF('Tablas auxiliares'!$C$7=1,AVERAGE('2019 FINAL'!V20,'2019 FINAL'!BK20,'2019 FINAL'!CZ20,'2019 FINAL'!EO20,'2019 FINAL'!GD20)+V20/10000,(-1)*(SUM(VLOOKUP(V20,'Tablas auxiliares'!$BG$1:$BH$28,2,FALSE),VLOOKUP(BK20,'Tablas auxiliares'!$BG$1:$BH$28,2,FALSE),VLOOKUP(CZ20,'Tablas auxiliares'!$BG$1:$BH$28,2,FALSE),VLOOKUP(EO20,'Tablas auxiliares'!$BG$1:$BH$28,2,FALSE),VLOOKUP(GD20,'Tablas auxiliares'!$BG$1:$BH$28,2,FALSE))-V20/100000000))</f>
        <v>-9.7609957998954826</v>
      </c>
      <c r="HT20">
        <f>IF('Tablas auxiliares'!$C$7=1,AVERAGE('2019 FINAL'!W20,'2019 FINAL'!BL20,'2019 FINAL'!DA20,'2019 FINAL'!EP20,'2019 FINAL'!GE20)+W20/10000,(-1)*(SUM(VLOOKUP(W20,'Tablas auxiliares'!$BG$1:$BH$28,2,FALSE),VLOOKUP(BL20,'Tablas auxiliares'!$BG$1:$BH$28,2,FALSE),VLOOKUP(DA20,'Tablas auxiliares'!$BG$1:$BH$28,2,FALSE),VLOOKUP(EP20,'Tablas auxiliares'!$BG$1:$BH$28,2,FALSE),VLOOKUP(GE20,'Tablas auxiliares'!$BG$1:$BH$28,2,FALSE))-W20/100000000))</f>
        <v>-8.8135150211014466</v>
      </c>
      <c r="HU20">
        <f>IF('Tablas auxiliares'!$C$7=1,AVERAGE('2019 FINAL'!X20,'2019 FINAL'!BM20,'2019 FINAL'!DB20,'2019 FINAL'!EQ20,'2019 FINAL'!GF20)+X20/10000,(-1)*(SUM(VLOOKUP(X20,'Tablas auxiliares'!$BG$1:$BH$28,2,FALSE),VLOOKUP(BM20,'Tablas auxiliares'!$BG$1:$BH$28,2,FALSE),VLOOKUP(DB20,'Tablas auxiliares'!$BG$1:$BH$28,2,FALSE),VLOOKUP(EQ20,'Tablas auxiliares'!$BG$1:$BH$28,2,FALSE),VLOOKUP(GF20,'Tablas auxiliares'!$BG$1:$BH$28,2,FALSE))-X20/100000000))</f>
        <v>-16.762569982240091</v>
      </c>
      <c r="HV20">
        <f>IF('Tablas auxiliares'!$C$7=1,AVERAGE('2019 FINAL'!Y20,'2019 FINAL'!BN20,'2019 FINAL'!DC20,'2019 FINAL'!ER20,'2019 FINAL'!GG20)+Y20/10000,(-1)*(SUM(VLOOKUP(Y20,'Tablas auxiliares'!$BG$1:$BH$28,2,FALSE),VLOOKUP(BN20,'Tablas auxiliares'!$BG$1:$BH$28,2,FALSE),VLOOKUP(DC20,'Tablas auxiliares'!$BG$1:$BH$28,2,FALSE),VLOOKUP(ER20,'Tablas auxiliares'!$BG$1:$BH$28,2,FALSE),VLOOKUP(GG20,'Tablas auxiliares'!$BG$1:$BH$28,2,FALSE))-Y20/100000000))</f>
        <v>-38.608567031118277</v>
      </c>
      <c r="HW20">
        <f>IF('Tablas auxiliares'!$C$7=1,AVERAGE('2019 FINAL'!Z20,'2019 FINAL'!BO20,'2019 FINAL'!DD20,'2019 FINAL'!ES20,'2019 FINAL'!GH20)+Z20/10000,(-1)*(SUM(VLOOKUP(Z20,'Tablas auxiliares'!$BG$1:$BH$28,2,FALSE),VLOOKUP(BO20,'Tablas auxiliares'!$BG$1:$BH$28,2,FALSE),VLOOKUP(DD20,'Tablas auxiliares'!$BG$1:$BH$28,2,FALSE),VLOOKUP(ES20,'Tablas auxiliares'!$BG$1:$BH$28,2,FALSE),VLOOKUP(GH20,'Tablas auxiliares'!$BG$1:$BH$28,2,FALSE))-Z20/100000000))</f>
        <v>-12.849387783654928</v>
      </c>
      <c r="HX20">
        <f>IF('Tablas auxiliares'!$C$7=1,AVERAGE('2019 FINAL'!AA20,'2019 FINAL'!BP20,'2019 FINAL'!DE20,'2019 FINAL'!ET20,'2019 FINAL'!GI20)+AA20/10000,(-1)*(SUM(VLOOKUP(AA20,'Tablas auxiliares'!$BG$1:$BH$28,2,FALSE),VLOOKUP(BP20,'Tablas auxiliares'!$BG$1:$BH$28,2,FALSE),VLOOKUP(DE20,'Tablas auxiliares'!$BG$1:$BH$28,2,FALSE),VLOOKUP(ET20,'Tablas auxiliares'!$BG$1:$BH$28,2,FALSE),VLOOKUP(GI20,'Tablas auxiliares'!$BG$1:$BH$28,2,FALSE))-AA20/100000000))</f>
        <v>-4.0174524848341777</v>
      </c>
      <c r="HY20">
        <f>IF('Tablas auxiliares'!$C$7=1,AVERAGE('2019 FINAL'!AB20,'2019 FINAL'!BQ20,'2019 FINAL'!DF20,'2019 FINAL'!EU20,'2019 FINAL'!GJ20)+AB20/10000,(-1)*(SUM(VLOOKUP(AB20,'Tablas auxiliares'!$BG$1:$BH$28,2,FALSE),VLOOKUP(BQ20,'Tablas auxiliares'!$BG$1:$BH$28,2,FALSE),VLOOKUP(DF20,'Tablas auxiliares'!$BG$1:$BH$28,2,FALSE),VLOOKUP(EU20,'Tablas auxiliares'!$BG$1:$BH$28,2,FALSE),VLOOKUP(GJ20,'Tablas auxiliares'!$BG$1:$BH$28,2,FALSE))-AB20/100000000))</f>
        <v>-26.117775875264762</v>
      </c>
      <c r="IA20">
        <f>IF('Tablas auxiliares'!$C$7=1,AVERAGE('2019 FINAL'!AD20,'2019 FINAL'!BS20,'2019 FINAL'!DH20,'2019 FINAL'!EW20,'2019 FINAL'!GL20)+AD20/10000,(-1)*(SUM(VLOOKUP(AD20,'Tablas auxiliares'!$BG$1:$BH$28,2,FALSE),VLOOKUP(BS20,'Tablas auxiliares'!$BG$1:$BH$28,2,FALSE),VLOOKUP(DH20,'Tablas auxiliares'!$BG$1:$BH$28,2,FALSE),VLOOKUP(EW20,'Tablas auxiliares'!$BG$1:$BH$28,2,FALSE),VLOOKUP(GL20,'Tablas auxiliares'!$BG$1:$BH$28,2,FALSE))-AD20/100000000))</f>
        <v>-13.976876983631042</v>
      </c>
      <c r="IB20">
        <f>IF('Tablas auxiliares'!$C$7=1,AVERAGE('2019 FINAL'!AE20,'2019 FINAL'!BT20,'2019 FINAL'!DI20,'2019 FINAL'!EX20,'2019 FINAL'!GM20)+AE20/10000,(-1)*(SUM(VLOOKUP(AE20,'Tablas auxiliares'!$BG$1:$BH$28,2,FALSE),VLOOKUP(BT20,'Tablas auxiliares'!$BG$1:$BH$28,2,FALSE),VLOOKUP(DI20,'Tablas auxiliares'!$BG$1:$BH$28,2,FALSE),VLOOKUP(EX20,'Tablas auxiliares'!$BG$1:$BH$28,2,FALSE),VLOOKUP(GM20,'Tablas auxiliares'!$BG$1:$BH$28,2,FALSE))-AE20/100000000))</f>
        <v>-25.309745444171273</v>
      </c>
      <c r="IC20">
        <f>IF('Tablas auxiliares'!$C$7=1,AVERAGE('2019 FINAL'!AF20,'2019 FINAL'!BU20,'2019 FINAL'!DJ20,'2019 FINAL'!EY20,'2019 FINAL'!GN20)+AF20/10000,(-1)*(SUM(VLOOKUP(AF20,'Tablas auxiliares'!$BG$1:$BH$28,2,FALSE),VLOOKUP(BU20,'Tablas auxiliares'!$BG$1:$BH$28,2,FALSE),VLOOKUP(DJ20,'Tablas auxiliares'!$BG$1:$BH$28,2,FALSE),VLOOKUP(EY20,'Tablas auxiliares'!$BG$1:$BH$28,2,FALSE),VLOOKUP(GN20,'Tablas auxiliares'!$BG$1:$BH$28,2,FALSE))-AF20/100000000))</f>
        <v>-11.35788783535064</v>
      </c>
      <c r="ID20">
        <f>IF('Tablas auxiliares'!$C$7=1,AVERAGE('2019 FINAL'!AG20,'2019 FINAL'!BV20,'2019 FINAL'!DK20,'2019 FINAL'!EZ20,'2019 FINAL'!GO20)+AG20/10000,(-1)*(SUM(VLOOKUP(AG20,'Tablas auxiliares'!$BG$1:$BH$28,2,FALSE),VLOOKUP(BV20,'Tablas auxiliares'!$BG$1:$BH$28,2,FALSE),VLOOKUP(DK20,'Tablas auxiliares'!$BG$1:$BH$28,2,FALSE),VLOOKUP(EZ20,'Tablas auxiliares'!$BG$1:$BH$28,2,FALSE),VLOOKUP(GO20,'Tablas auxiliares'!$BG$1:$BH$28,2,FALSE))-AG20/100000000))</f>
        <v>-32.095006225925736</v>
      </c>
      <c r="IE20">
        <f>IF('Tablas auxiliares'!$C$7=1,AVERAGE('2019 FINAL'!AH20,'2019 FINAL'!BW20,'2019 FINAL'!DL20,'2019 FINAL'!FA20,'2019 FINAL'!GP20)+AH20/10000,(-1)*(SUM(VLOOKUP(AH20,'Tablas auxiliares'!$BG$1:$BH$28,2,FALSE),VLOOKUP(BW20,'Tablas auxiliares'!$BG$1:$BH$28,2,FALSE),VLOOKUP(DL20,'Tablas auxiliares'!$BG$1:$BH$28,2,FALSE),VLOOKUP(FA20,'Tablas auxiliares'!$BG$1:$BH$28,2,FALSE),VLOOKUP(GP20,'Tablas auxiliares'!$BG$1:$BH$28,2,FALSE))-AH20/100000000))</f>
        <v>-15.64992746326854</v>
      </c>
      <c r="IF20">
        <f>IF('Tablas auxiliares'!$C$7=1,AVERAGE('2019 FINAL'!AI20,'2019 FINAL'!BX20,'2019 FINAL'!DM20,'2019 FINAL'!FB20,'2019 FINAL'!GQ20)+AI20/10000,(-1)*(SUM(VLOOKUP(AI20,'Tablas auxiliares'!$BG$1:$BH$28,2,FALSE),VLOOKUP(BX20,'Tablas auxiliares'!$BG$1:$BH$28,2,FALSE),VLOOKUP(DM20,'Tablas auxiliares'!$BG$1:$BH$28,2,FALSE),VLOOKUP(FB20,'Tablas auxiliares'!$BG$1:$BH$28,2,FALSE),VLOOKUP(GQ20,'Tablas auxiliares'!$BG$1:$BH$28,2,FALSE))-AI20/100000000))</f>
        <v>-4.3487110713562815</v>
      </c>
      <c r="IG20">
        <f>IF('Tablas auxiliares'!$C$7=1,AVERAGE('2019 FINAL'!AJ20,'2019 FINAL'!BY20,'2019 FINAL'!DN20,'2019 FINAL'!FC20,'2019 FINAL'!GR20)+AJ20/10000,(-1)*(SUM(VLOOKUP(AJ20,'Tablas auxiliares'!$BG$1:$BH$28,2,FALSE),VLOOKUP(BY20,'Tablas auxiliares'!$BG$1:$BH$28,2,FALSE),VLOOKUP(DN20,'Tablas auxiliares'!$BG$1:$BH$28,2,FALSE),VLOOKUP(FC20,'Tablas auxiliares'!$BG$1:$BH$28,2,FALSE),VLOOKUP(GR20,'Tablas auxiliares'!$BG$1:$BH$28,2,FALSE))-AJ20/100000000))</f>
        <v>-6.2672151689653317</v>
      </c>
      <c r="IH20">
        <f>IF('Tablas auxiliares'!$C$7=1,AVERAGE('2019 FINAL'!AK20,'2019 FINAL'!BZ20,'2019 FINAL'!DO20,'2019 FINAL'!FD20,'2019 FINAL'!GS20)+AK20/10000,(-1)*(SUM(VLOOKUP(AK20,'Tablas auxiliares'!$BG$1:$BH$28,2,FALSE),VLOOKUP(BZ20,'Tablas auxiliares'!$BG$1:$BH$28,2,FALSE),VLOOKUP(DO20,'Tablas auxiliares'!$BG$1:$BH$28,2,FALSE),VLOOKUP(FD20,'Tablas auxiliares'!$BG$1:$BH$28,2,FALSE),VLOOKUP(GS20,'Tablas auxiliares'!$BG$1:$BH$28,2,FALSE))-AK20/100000000))</f>
        <v>-10.244390606718586</v>
      </c>
      <c r="II20">
        <f>IF('Tablas auxiliares'!$C$7=1,AVERAGE('2019 FINAL'!AL20,'2019 FINAL'!CA20,'2019 FINAL'!DP20,'2019 FINAL'!FE20,'2019 FINAL'!GT20)+AL20/10000,(-1)*(SUM(VLOOKUP(AL20,'Tablas auxiliares'!$BG$1:$BH$28,2,FALSE),VLOOKUP(CA20,'Tablas auxiliares'!$BG$1:$BH$28,2,FALSE),VLOOKUP(DP20,'Tablas auxiliares'!$BG$1:$BH$28,2,FALSE),VLOOKUP(FE20,'Tablas auxiliares'!$BG$1:$BH$28,2,FALSE),VLOOKUP(GT20,'Tablas auxiliares'!$BG$1:$BH$28,2,FALSE))-AL20/100000000))</f>
        <v>-23.212419329043815</v>
      </c>
      <c r="IJ20">
        <f>IF('Tablas auxiliares'!$C$7=1,AVERAGE('2019 FINAL'!AM20,'2019 FINAL'!CB20,'2019 FINAL'!DQ20,'2019 FINAL'!FF20,'2019 FINAL'!GU20)+AM20/10000,(-1)*(SUM(VLOOKUP(AM20,'Tablas auxiliares'!$BG$1:$BH$28,2,FALSE),VLOOKUP(CB20,'Tablas auxiliares'!$BG$1:$BH$28,2,FALSE),VLOOKUP(DQ20,'Tablas auxiliares'!$BG$1:$BH$28,2,FALSE),VLOOKUP(FF20,'Tablas auxiliares'!$BG$1:$BH$28,2,FALSE),VLOOKUP(GU20,'Tablas auxiliares'!$BG$1:$BH$28,2,FALSE))-AM20/100000000))</f>
        <v>-3.2452152343513174</v>
      </c>
      <c r="IK20">
        <f>IF('Tablas auxiliares'!$C$7=1,AVERAGE('2019 FINAL'!AN20,'2019 FINAL'!CC20,'2019 FINAL'!DR20,'2019 FINAL'!FG20,'2019 FINAL'!GV20)+AN20/10000,(-1)*(SUM(VLOOKUP(AN20,'Tablas auxiliares'!$BG$1:$BH$28,2,FALSE),VLOOKUP(CC20,'Tablas auxiliares'!$BG$1:$BH$28,2,FALSE),VLOOKUP(DR20,'Tablas auxiliares'!$BG$1:$BH$28,2,FALSE),VLOOKUP(FG20,'Tablas auxiliares'!$BG$1:$BH$28,2,FALSE),VLOOKUP(GV20,'Tablas auxiliares'!$BG$1:$BH$28,2,FALSE))-AN20/100000000))</f>
        <v>-9.9201287141528081</v>
      </c>
      <c r="IL20">
        <f>IF('Tablas auxiliares'!$C$7=1,AVERAGE('2019 FINAL'!AO20,'2019 FINAL'!CD20,'2019 FINAL'!DS20,'2019 FINAL'!FH20,'2019 FINAL'!GW20)+AO20/10000,(-1)*(SUM(VLOOKUP(AO20,'Tablas auxiliares'!$BG$1:$BH$28,2,FALSE),VLOOKUP(CD20,'Tablas auxiliares'!$BG$1:$BH$28,2,FALSE),VLOOKUP(DS20,'Tablas auxiliares'!$BG$1:$BH$28,2,FALSE),VLOOKUP(FH20,'Tablas auxiliares'!$BG$1:$BH$28,2,FALSE),VLOOKUP(GW20,'Tablas auxiliares'!$BG$1:$BH$28,2,FALSE))-AO20/100000000))</f>
        <v>-14.565708223328842</v>
      </c>
      <c r="IM20">
        <f>IF('Tablas auxiliares'!$C$7=1,AVERAGE('2019 FINAL'!AP20,'2019 FINAL'!CE20,'2019 FINAL'!DT20,'2019 FINAL'!FI20,'2019 FINAL'!GX20)+AP20/10000,(-1)*(SUM(VLOOKUP(AP20,'Tablas auxiliares'!$BG$1:$BH$28,2,FALSE),VLOOKUP(CE20,'Tablas auxiliares'!$BG$1:$BH$28,2,FALSE),VLOOKUP(DT20,'Tablas auxiliares'!$BG$1:$BH$28,2,FALSE),VLOOKUP(FI20,'Tablas auxiliares'!$BG$1:$BH$28,2,FALSE),VLOOKUP(GX20,'Tablas auxiliares'!$BG$1:$BH$28,2,FALSE))-AP20/100000000))</f>
        <v>-7.927374710273198</v>
      </c>
      <c r="IN20">
        <f>RANK(GY20,GY3:GY28,1)</f>
        <v>17</v>
      </c>
      <c r="IO20">
        <f t="shared" ref="IO20:KB20" si="140">RANK(GZ20,GZ3:GZ28,1)</f>
        <v>8</v>
      </c>
      <c r="IP20">
        <f t="shared" si="140"/>
        <v>7</v>
      </c>
      <c r="IQ20">
        <f t="shared" si="140"/>
        <v>18</v>
      </c>
      <c r="IR20">
        <f t="shared" si="140"/>
        <v>15</v>
      </c>
      <c r="IS20">
        <f t="shared" si="140"/>
        <v>2</v>
      </c>
      <c r="IT20">
        <f t="shared" si="140"/>
        <v>17</v>
      </c>
      <c r="IU20" s="118">
        <v>1</v>
      </c>
      <c r="IV20">
        <f t="shared" si="140"/>
        <v>8</v>
      </c>
      <c r="IW20">
        <f t="shared" si="140"/>
        <v>8</v>
      </c>
      <c r="IX20">
        <f t="shared" si="140"/>
        <v>12</v>
      </c>
      <c r="IY20">
        <f t="shared" si="140"/>
        <v>16</v>
      </c>
      <c r="IZ20">
        <f t="shared" si="140"/>
        <v>10</v>
      </c>
      <c r="JA20">
        <f t="shared" si="140"/>
        <v>14</v>
      </c>
      <c r="JB20">
        <f t="shared" si="140"/>
        <v>18</v>
      </c>
      <c r="JC20">
        <f t="shared" si="140"/>
        <v>10</v>
      </c>
      <c r="JD20">
        <f t="shared" si="140"/>
        <v>15</v>
      </c>
      <c r="JE20">
        <f t="shared" si="140"/>
        <v>12</v>
      </c>
      <c r="JF20">
        <f t="shared" si="140"/>
        <v>6</v>
      </c>
      <c r="JG20">
        <f t="shared" si="140"/>
        <v>17</v>
      </c>
      <c r="JH20">
        <f t="shared" si="140"/>
        <v>11</v>
      </c>
      <c r="JI20">
        <f t="shared" si="140"/>
        <v>15</v>
      </c>
      <c r="JJ20">
        <f t="shared" si="140"/>
        <v>7</v>
      </c>
      <c r="JK20">
        <f t="shared" si="140"/>
        <v>3</v>
      </c>
      <c r="JL20">
        <f t="shared" si="140"/>
        <v>10</v>
      </c>
      <c r="JM20">
        <f t="shared" si="140"/>
        <v>19</v>
      </c>
      <c r="JN20">
        <f t="shared" si="140"/>
        <v>6</v>
      </c>
      <c r="JP20">
        <f t="shared" si="140"/>
        <v>10</v>
      </c>
      <c r="JQ20">
        <f t="shared" si="140"/>
        <v>5</v>
      </c>
      <c r="JR20">
        <f t="shared" si="140"/>
        <v>11</v>
      </c>
      <c r="JS20">
        <f t="shared" si="140"/>
        <v>3</v>
      </c>
      <c r="JT20">
        <f t="shared" si="140"/>
        <v>7</v>
      </c>
      <c r="JU20">
        <f t="shared" si="140"/>
        <v>22</v>
      </c>
      <c r="JV20">
        <f t="shared" si="140"/>
        <v>14</v>
      </c>
      <c r="JW20">
        <f t="shared" si="140"/>
        <v>11</v>
      </c>
      <c r="JX20">
        <f t="shared" si="140"/>
        <v>5</v>
      </c>
      <c r="JY20">
        <f t="shared" si="140"/>
        <v>22</v>
      </c>
      <c r="JZ20">
        <f t="shared" si="140"/>
        <v>12</v>
      </c>
      <c r="KA20">
        <f t="shared" si="140"/>
        <v>9</v>
      </c>
      <c r="KB20">
        <f t="shared" si="140"/>
        <v>15</v>
      </c>
      <c r="KC20">
        <f>VLOOKUP(IN20,'Tablas auxiliares'!$O$2:$Y$28,'Tablas auxiliares'!$C$4+1,FALSE)</f>
        <v>0</v>
      </c>
      <c r="KD20">
        <f>VLOOKUP(IO20,'Tablas auxiliares'!$O$2:$Y$28,'Tablas auxiliares'!$C$4+1,FALSE)</f>
        <v>3</v>
      </c>
      <c r="KE20">
        <f>VLOOKUP(IP20,'Tablas auxiliares'!$O$2:$Y$28,'Tablas auxiliares'!$C$4+1,FALSE)</f>
        <v>4</v>
      </c>
      <c r="KF20">
        <f>VLOOKUP(IQ20,'Tablas auxiliares'!$O$2:$Y$28,'Tablas auxiliares'!$C$4+1,FALSE)</f>
        <v>0</v>
      </c>
      <c r="KG20">
        <f>VLOOKUP(IR20,'Tablas auxiliares'!$O$2:$Y$28,'Tablas auxiliares'!$C$4+1,FALSE)</f>
        <v>0</v>
      </c>
      <c r="KH20">
        <f>VLOOKUP(IS20,'Tablas auxiliares'!$O$2:$Y$28,'Tablas auxiliares'!$C$4+1,FALSE)</f>
        <v>10</v>
      </c>
      <c r="KI20">
        <f>VLOOKUP(IT20,'Tablas auxiliares'!$O$2:$Y$28,'Tablas auxiliares'!$C$4+1,FALSE)</f>
        <v>0</v>
      </c>
      <c r="KJ20">
        <f>VLOOKUP(IU20,'Tablas auxiliares'!$O$2:$Y$28,'Tablas auxiliares'!$C$4+1,FALSE)</f>
        <v>12</v>
      </c>
      <c r="KK20">
        <f>VLOOKUP(IV20,'Tablas auxiliares'!$O$2:$Y$28,'Tablas auxiliares'!$C$4+1,FALSE)</f>
        <v>3</v>
      </c>
      <c r="KL20">
        <f>VLOOKUP(IW20,'Tablas auxiliares'!$O$2:$Y$28,'Tablas auxiliares'!$C$4+1,FALSE)</f>
        <v>3</v>
      </c>
      <c r="KM20">
        <f>VLOOKUP(IX20,'Tablas auxiliares'!$O$2:$Y$28,'Tablas auxiliares'!$C$4+1,FALSE)</f>
        <v>0</v>
      </c>
      <c r="KN20">
        <f>VLOOKUP(IY20,'Tablas auxiliares'!$O$2:$Y$28,'Tablas auxiliares'!$C$4+1,FALSE)</f>
        <v>0</v>
      </c>
      <c r="KO20">
        <f>VLOOKUP(IZ20,'Tablas auxiliares'!$O$2:$Y$28,'Tablas auxiliares'!$C$4+1,FALSE)</f>
        <v>1</v>
      </c>
      <c r="KP20">
        <f>VLOOKUP(JA20,'Tablas auxiliares'!$O$2:$Y$28,'Tablas auxiliares'!$C$4+1,FALSE)</f>
        <v>0</v>
      </c>
      <c r="KQ20">
        <f>VLOOKUP(JB20,'Tablas auxiliares'!$O$2:$Y$28,'Tablas auxiliares'!$C$4+1,FALSE)</f>
        <v>0</v>
      </c>
      <c r="KR20">
        <f>VLOOKUP(JC20,'Tablas auxiliares'!$O$2:$Y$28,'Tablas auxiliares'!$C$4+1,FALSE)</f>
        <v>1</v>
      </c>
      <c r="KS20">
        <f>VLOOKUP(JD20,'Tablas auxiliares'!$O$2:$Y$28,'Tablas auxiliares'!$C$4+1,FALSE)</f>
        <v>0</v>
      </c>
      <c r="KT20">
        <f>VLOOKUP(JE20,'Tablas auxiliares'!$O$2:$Y$28,'Tablas auxiliares'!$C$4+1,FALSE)</f>
        <v>0</v>
      </c>
      <c r="KU20">
        <f>VLOOKUP(JF20,'Tablas auxiliares'!$O$2:$Y$28,'Tablas auxiliares'!$C$4+1,FALSE)</f>
        <v>5</v>
      </c>
      <c r="KV20">
        <f>VLOOKUP(JG20,'Tablas auxiliares'!$O$2:$Y$28,'Tablas auxiliares'!$C$4+1,FALSE)</f>
        <v>0</v>
      </c>
      <c r="KW20">
        <f>VLOOKUP(JH20,'Tablas auxiliares'!$O$2:$Y$28,'Tablas auxiliares'!$C$4+1,FALSE)</f>
        <v>0</v>
      </c>
      <c r="KX20">
        <f>VLOOKUP(JI20,'Tablas auxiliares'!$O$2:$Y$28,'Tablas auxiliares'!$C$4+1,FALSE)</f>
        <v>0</v>
      </c>
      <c r="KY20">
        <f>VLOOKUP(JJ20,'Tablas auxiliares'!$O$2:$Y$28,'Tablas auxiliares'!$C$4+1,FALSE)</f>
        <v>4</v>
      </c>
      <c r="KZ20">
        <f>VLOOKUP(JK20,'Tablas auxiliares'!$O$2:$Y$28,'Tablas auxiliares'!$C$4+1,FALSE)</f>
        <v>8</v>
      </c>
      <c r="LA20">
        <f>VLOOKUP(JL20,'Tablas auxiliares'!$O$2:$Y$28,'Tablas auxiliares'!$C$4+1,FALSE)</f>
        <v>1</v>
      </c>
      <c r="LB20">
        <f>VLOOKUP(JM20,'Tablas auxiliares'!$O$2:$Y$28,'Tablas auxiliares'!$C$4+1,FALSE)</f>
        <v>0</v>
      </c>
      <c r="LC20">
        <f>VLOOKUP(JN20,'Tablas auxiliares'!$O$2:$Y$28,'Tablas auxiliares'!$C$4+1,FALSE)</f>
        <v>5</v>
      </c>
      <c r="LE20">
        <f>VLOOKUP(JP20,'Tablas auxiliares'!$O$2:$Y$28,'Tablas auxiliares'!$C$4+1,FALSE)</f>
        <v>1</v>
      </c>
      <c r="LF20">
        <f>VLOOKUP(JQ20,'Tablas auxiliares'!$O$2:$Y$28,'Tablas auxiliares'!$C$4+1,FALSE)</f>
        <v>6</v>
      </c>
      <c r="LG20">
        <f>VLOOKUP(JR20,'Tablas auxiliares'!$O$2:$Y$28,'Tablas auxiliares'!$C$4+1,FALSE)</f>
        <v>0</v>
      </c>
      <c r="LH20">
        <f>VLOOKUP(JS20,'Tablas auxiliares'!$O$2:$Y$28,'Tablas auxiliares'!$C$4+1,FALSE)</f>
        <v>8</v>
      </c>
      <c r="LI20">
        <f>VLOOKUP(JT20,'Tablas auxiliares'!$O$2:$Y$28,'Tablas auxiliares'!$C$4+1,FALSE)</f>
        <v>4</v>
      </c>
      <c r="LJ20">
        <f>VLOOKUP(JU20,'Tablas auxiliares'!$O$2:$Y$28,'Tablas auxiliares'!$C$4+1,FALSE)</f>
        <v>0</v>
      </c>
      <c r="LK20">
        <f>VLOOKUP(JV20,'Tablas auxiliares'!$O$2:$Y$28,'Tablas auxiliares'!$C$4+1,FALSE)</f>
        <v>0</v>
      </c>
      <c r="LL20">
        <f>VLOOKUP(JW20,'Tablas auxiliares'!$O$2:$Y$28,'Tablas auxiliares'!$C$4+1,FALSE)</f>
        <v>0</v>
      </c>
      <c r="LM20">
        <f>VLOOKUP(JX20,'Tablas auxiliares'!$O$2:$Y$28,'Tablas auxiliares'!$C$4+1,FALSE)</f>
        <v>6</v>
      </c>
      <c r="LN20">
        <f>VLOOKUP(JY20,'Tablas auxiliares'!$O$2:$Y$28,'Tablas auxiliares'!$C$4+1,FALSE)</f>
        <v>0</v>
      </c>
      <c r="LO20">
        <f>VLOOKUP(JZ20,'Tablas auxiliares'!$O$2:$Y$28,'Tablas auxiliares'!$C$4+1,FALSE)</f>
        <v>0</v>
      </c>
      <c r="LP20">
        <f>VLOOKUP(KA20,'Tablas auxiliares'!$O$2:$Y$28,'Tablas auxiliares'!$C$4+1,FALSE)</f>
        <v>2</v>
      </c>
      <c r="LQ20">
        <f>VLOOKUP(KB20,'Tablas auxiliares'!$O$2:$Y$28,'Tablas auxiliares'!$C$4+1,FALSE)</f>
        <v>0</v>
      </c>
      <c r="LR20">
        <v>11</v>
      </c>
      <c r="LS20">
        <v>24</v>
      </c>
      <c r="LT20">
        <v>5</v>
      </c>
      <c r="LU20">
        <v>7</v>
      </c>
      <c r="LV20">
        <v>21</v>
      </c>
      <c r="LW20">
        <v>7</v>
      </c>
      <c r="LX20">
        <v>21</v>
      </c>
      <c r="LY20" s="118">
        <v>15</v>
      </c>
      <c r="LZ20">
        <v>21</v>
      </c>
      <c r="MA20">
        <v>14</v>
      </c>
      <c r="MB20">
        <v>19</v>
      </c>
      <c r="MC20">
        <v>12</v>
      </c>
      <c r="MD20">
        <v>19</v>
      </c>
      <c r="ME20">
        <v>14</v>
      </c>
      <c r="MF20">
        <v>16</v>
      </c>
      <c r="MG20">
        <v>22</v>
      </c>
      <c r="MH20">
        <v>19</v>
      </c>
      <c r="MI20">
        <v>24</v>
      </c>
      <c r="MJ20">
        <v>22</v>
      </c>
      <c r="MK20">
        <v>20</v>
      </c>
      <c r="ML20">
        <v>15</v>
      </c>
      <c r="MM20">
        <v>12</v>
      </c>
      <c r="MN20">
        <v>16</v>
      </c>
      <c r="MO20">
        <v>16</v>
      </c>
      <c r="MP20">
        <v>19</v>
      </c>
      <c r="MQ20">
        <v>19</v>
      </c>
      <c r="MR20">
        <v>5</v>
      </c>
      <c r="MT20">
        <v>15</v>
      </c>
      <c r="MU20">
        <v>19</v>
      </c>
      <c r="MV20">
        <v>12</v>
      </c>
      <c r="MW20">
        <v>17</v>
      </c>
      <c r="MX20">
        <v>22</v>
      </c>
      <c r="MY20">
        <v>17</v>
      </c>
      <c r="MZ20">
        <v>15</v>
      </c>
      <c r="NA20">
        <v>22</v>
      </c>
      <c r="NB20">
        <v>19</v>
      </c>
      <c r="NC20">
        <v>22</v>
      </c>
      <c r="ND20">
        <v>19</v>
      </c>
      <c r="NE20">
        <v>19</v>
      </c>
      <c r="NF20">
        <v>20</v>
      </c>
      <c r="NG20">
        <f>VLOOKUP(LR20,'Tablas auxiliares'!$O$2:$Y$28,'Tablas auxiliares'!$C$4+1,FALSE)</f>
        <v>0</v>
      </c>
      <c r="NH20">
        <f>VLOOKUP(LS20,'Tablas auxiliares'!$O$2:$Y$28,'Tablas auxiliares'!$C$4+1,FALSE)</f>
        <v>0</v>
      </c>
      <c r="NI20">
        <f>VLOOKUP(LT20,'Tablas auxiliares'!$O$2:$Y$28,'Tablas auxiliares'!$C$4+1,FALSE)</f>
        <v>6</v>
      </c>
      <c r="NJ20">
        <f>VLOOKUP(LU20,'Tablas auxiliares'!$O$2:$Y$28,'Tablas auxiliares'!$C$4+1,FALSE)</f>
        <v>4</v>
      </c>
      <c r="NK20">
        <f>VLOOKUP(LV20,'Tablas auxiliares'!$O$2:$Y$28,'Tablas auxiliares'!$C$4+1,FALSE)</f>
        <v>0</v>
      </c>
      <c r="NL20">
        <f>VLOOKUP(LW20,'Tablas auxiliares'!$O$2:$Y$28,'Tablas auxiliares'!$C$4+1,FALSE)</f>
        <v>4</v>
      </c>
      <c r="NM20">
        <f>VLOOKUP(LX20,'Tablas auxiliares'!$O$2:$Y$28,'Tablas auxiliares'!$C$4+1,FALSE)</f>
        <v>0</v>
      </c>
      <c r="NN20">
        <f>VLOOKUP(LY20,'Tablas auxiliares'!$O$2:$Y$28,'Tablas auxiliares'!$C$4+1,FALSE)</f>
        <v>0</v>
      </c>
      <c r="NO20">
        <f>VLOOKUP(LZ20,'Tablas auxiliares'!$O$2:$Y$28,'Tablas auxiliares'!$C$4+1,FALSE)</f>
        <v>0</v>
      </c>
      <c r="NP20">
        <f>VLOOKUP(MA20,'Tablas auxiliares'!$O$2:$Y$28,'Tablas auxiliares'!$C$4+1,FALSE)</f>
        <v>0</v>
      </c>
      <c r="NQ20">
        <f>VLOOKUP(MB20,'Tablas auxiliares'!$O$2:$Y$28,'Tablas auxiliares'!$C$4+1,FALSE)</f>
        <v>0</v>
      </c>
      <c r="NR20">
        <f>VLOOKUP(MC20,'Tablas auxiliares'!$O$2:$Y$28,'Tablas auxiliares'!$C$4+1,FALSE)</f>
        <v>0</v>
      </c>
      <c r="NS20">
        <f>VLOOKUP(MD20,'Tablas auxiliares'!$O$2:$Y$28,'Tablas auxiliares'!$C$4+1,FALSE)</f>
        <v>0</v>
      </c>
      <c r="NT20">
        <f>VLOOKUP(ME20,'Tablas auxiliares'!$O$2:$Y$28,'Tablas auxiliares'!$C$4+1,FALSE)</f>
        <v>0</v>
      </c>
      <c r="NU20">
        <f>VLOOKUP(MF20,'Tablas auxiliares'!$O$2:$Y$28,'Tablas auxiliares'!$C$4+1,FALSE)</f>
        <v>0</v>
      </c>
      <c r="NV20">
        <f>VLOOKUP(MG20,'Tablas auxiliares'!$O$2:$Y$28,'Tablas auxiliares'!$C$4+1,FALSE)</f>
        <v>0</v>
      </c>
      <c r="NW20">
        <f>VLOOKUP(MH20,'Tablas auxiliares'!$O$2:$Y$28,'Tablas auxiliares'!$C$4+1,FALSE)</f>
        <v>0</v>
      </c>
      <c r="NX20">
        <f>VLOOKUP(MI20,'Tablas auxiliares'!$O$2:$Y$28,'Tablas auxiliares'!$C$4+1,FALSE)</f>
        <v>0</v>
      </c>
      <c r="NY20">
        <f>VLOOKUP(MJ20,'Tablas auxiliares'!$O$2:$Y$28,'Tablas auxiliares'!$C$4+1,FALSE)</f>
        <v>0</v>
      </c>
      <c r="NZ20">
        <f>VLOOKUP(MK20,'Tablas auxiliares'!$O$2:$Y$28,'Tablas auxiliares'!$C$4+1,FALSE)</f>
        <v>0</v>
      </c>
      <c r="OA20">
        <f>VLOOKUP(ML20,'Tablas auxiliares'!$O$2:$Y$28,'Tablas auxiliares'!$C$4+1,FALSE)</f>
        <v>0</v>
      </c>
      <c r="OB20">
        <f>VLOOKUP(MM20,'Tablas auxiliares'!$O$2:$Y$28,'Tablas auxiliares'!$C$4+1,FALSE)</f>
        <v>0</v>
      </c>
      <c r="OC20">
        <f>VLOOKUP(MN20,'Tablas auxiliares'!$O$2:$Y$28,'Tablas auxiliares'!$C$4+1,FALSE)</f>
        <v>0</v>
      </c>
      <c r="OD20">
        <f>VLOOKUP(MO20,'Tablas auxiliares'!$O$2:$Y$28,'Tablas auxiliares'!$C$4+1,FALSE)</f>
        <v>0</v>
      </c>
      <c r="OE20">
        <f>VLOOKUP(MP20,'Tablas auxiliares'!$O$2:$Y$28,'Tablas auxiliares'!$C$4+1,FALSE)</f>
        <v>0</v>
      </c>
      <c r="OF20">
        <f>VLOOKUP(MQ20,'Tablas auxiliares'!$O$2:$Y$28,'Tablas auxiliares'!$C$4+1,FALSE)</f>
        <v>0</v>
      </c>
      <c r="OG20">
        <f>VLOOKUP(MR20,'Tablas auxiliares'!$O$2:$Y$28,'Tablas auxiliares'!$C$4+1,FALSE)</f>
        <v>6</v>
      </c>
      <c r="OI20">
        <f>VLOOKUP(MT20,'Tablas auxiliares'!$O$2:$Y$28,'Tablas auxiliares'!$C$4+1,FALSE)</f>
        <v>0</v>
      </c>
      <c r="OJ20">
        <f>VLOOKUP(MU20,'Tablas auxiliares'!$O$2:$Y$28,'Tablas auxiliares'!$C$4+1,FALSE)</f>
        <v>0</v>
      </c>
      <c r="OK20">
        <f>VLOOKUP(MV20,'Tablas auxiliares'!$O$2:$Y$28,'Tablas auxiliares'!$C$4+1,FALSE)</f>
        <v>0</v>
      </c>
      <c r="OL20">
        <f>VLOOKUP(MW20,'Tablas auxiliares'!$O$2:$Y$28,'Tablas auxiliares'!$C$4+1,FALSE)</f>
        <v>0</v>
      </c>
      <c r="OM20">
        <f>VLOOKUP(MX20,'Tablas auxiliares'!$O$2:$Y$28,'Tablas auxiliares'!$C$4+1,FALSE)</f>
        <v>0</v>
      </c>
      <c r="ON20">
        <f>VLOOKUP(MY20,'Tablas auxiliares'!$O$2:$Y$28,'Tablas auxiliares'!$C$4+1,FALSE)</f>
        <v>0</v>
      </c>
      <c r="OO20">
        <f>VLOOKUP(MZ20,'Tablas auxiliares'!$O$2:$Y$28,'Tablas auxiliares'!$C$4+1,FALSE)</f>
        <v>0</v>
      </c>
      <c r="OP20">
        <f>VLOOKUP(NA20,'Tablas auxiliares'!$O$2:$Y$28,'Tablas auxiliares'!$C$4+1,FALSE)</f>
        <v>0</v>
      </c>
      <c r="OQ20">
        <f>VLOOKUP(NB20,'Tablas auxiliares'!$O$2:$Y$28,'Tablas auxiliares'!$C$4+1,FALSE)</f>
        <v>0</v>
      </c>
      <c r="OR20">
        <f>VLOOKUP(NC20,'Tablas auxiliares'!$O$2:$Y$28,'Tablas auxiliares'!$C$4+1,FALSE)</f>
        <v>0</v>
      </c>
      <c r="OS20">
        <f>VLOOKUP(ND20,'Tablas auxiliares'!$O$2:$Y$28,'Tablas auxiliares'!$C$4+1,FALSE)</f>
        <v>0</v>
      </c>
      <c r="OT20">
        <f>VLOOKUP(NE20,'Tablas auxiliares'!$O$2:$Y$28,'Tablas auxiliares'!$C$4+1,FALSE)</f>
        <v>0</v>
      </c>
      <c r="OU20">
        <f>VLOOKUP(NF20,'Tablas auxiliares'!$O$2:$Y$28,'Tablas auxiliares'!$C$4+1,FALSE)</f>
        <v>0</v>
      </c>
      <c r="OV20">
        <f>IF('Tablas auxiliares'!$C$6&lt;&gt;2,IF('Tablas auxiliares'!$C$5=1,SUM(KC20:LQ20),SUMIF($IN$29:$KB$29,"=325",KC20:LQ20)),0)+IF('Tablas auxiliares'!$C$6&lt;&gt;3,IF('Tablas auxiliares'!$C$5=1,SUM(NG20:OU20),SUMIF($IN$29:$KB$29,"=325",NG20:OU20)),0)</f>
        <v>107</v>
      </c>
      <c r="OW20">
        <f t="shared" si="15"/>
        <v>14.010999999999999</v>
      </c>
      <c r="OX20">
        <f t="shared" si="81"/>
        <v>16.024000000000001</v>
      </c>
      <c r="OY20">
        <f t="shared" si="82"/>
        <v>6.0049999999999999</v>
      </c>
      <c r="OZ20">
        <f t="shared" si="83"/>
        <v>12.507</v>
      </c>
      <c r="PA20">
        <f t="shared" si="84"/>
        <v>18.021000000000001</v>
      </c>
      <c r="PB20">
        <f t="shared" si="85"/>
        <v>4.5069999999999997</v>
      </c>
      <c r="PC20">
        <f t="shared" si="86"/>
        <v>19.021000000000001</v>
      </c>
      <c r="PD20">
        <f t="shared" si="87"/>
        <v>8.0150000000000006</v>
      </c>
      <c r="PE20">
        <f t="shared" si="88"/>
        <v>14.521000000000001</v>
      </c>
      <c r="PF20">
        <f t="shared" si="89"/>
        <v>11.013999999999999</v>
      </c>
      <c r="PG20">
        <f t="shared" si="90"/>
        <v>15.519</v>
      </c>
      <c r="PH20">
        <f t="shared" si="113"/>
        <v>14.012</v>
      </c>
      <c r="PI20">
        <f t="shared" si="91"/>
        <v>14.519</v>
      </c>
      <c r="PJ20">
        <f t="shared" si="92"/>
        <v>14.013999999999999</v>
      </c>
      <c r="PK20">
        <f t="shared" si="93"/>
        <v>17.015999999999998</v>
      </c>
      <c r="PL20">
        <f t="shared" si="94"/>
        <v>16.021999999999998</v>
      </c>
      <c r="PM20">
        <f t="shared" si="28"/>
        <v>17.018999999999998</v>
      </c>
      <c r="PN20">
        <f t="shared" si="29"/>
        <v>18.024000000000001</v>
      </c>
      <c r="PO20">
        <f t="shared" si="30"/>
        <v>14.022</v>
      </c>
      <c r="PP20">
        <f t="shared" si="31"/>
        <v>18.52</v>
      </c>
      <c r="PQ20">
        <f t="shared" si="32"/>
        <v>13.015000000000001</v>
      </c>
      <c r="PR20">
        <f t="shared" si="33"/>
        <v>13.512</v>
      </c>
      <c r="PS20">
        <f t="shared" si="34"/>
        <v>11.516</v>
      </c>
      <c r="PT20">
        <f t="shared" si="35"/>
        <v>9.516</v>
      </c>
      <c r="PU20">
        <f t="shared" si="36"/>
        <v>14.519</v>
      </c>
      <c r="PV20">
        <f t="shared" si="37"/>
        <v>19.018999999999998</v>
      </c>
      <c r="PW20">
        <f t="shared" si="38"/>
        <v>5.5049999999999999</v>
      </c>
      <c r="PY20">
        <f t="shared" si="40"/>
        <v>12.515000000000001</v>
      </c>
      <c r="PZ20">
        <f t="shared" si="41"/>
        <v>12.019</v>
      </c>
      <c r="QA20">
        <f t="shared" si="42"/>
        <v>11.512</v>
      </c>
      <c r="QB20">
        <f t="shared" si="43"/>
        <v>10.016999999999999</v>
      </c>
      <c r="QC20">
        <f t="shared" si="44"/>
        <v>14.522</v>
      </c>
      <c r="QD20">
        <f t="shared" si="45"/>
        <v>19.516999999999999</v>
      </c>
      <c r="QE20">
        <f t="shared" si="46"/>
        <v>14.515000000000001</v>
      </c>
      <c r="QF20">
        <f t="shared" si="47"/>
        <v>16.521999999999998</v>
      </c>
      <c r="QG20">
        <f t="shared" si="48"/>
        <v>12.019</v>
      </c>
      <c r="QH20">
        <f t="shared" si="49"/>
        <v>22.021999999999998</v>
      </c>
      <c r="QI20">
        <f t="shared" si="50"/>
        <v>15.519</v>
      </c>
      <c r="QJ20">
        <f t="shared" si="51"/>
        <v>14.019</v>
      </c>
      <c r="QK20">
        <f t="shared" si="52"/>
        <v>17.52</v>
      </c>
      <c r="QL20">
        <f>RANK(OW20,OW3:OW28,1)</f>
        <v>15</v>
      </c>
      <c r="QM20">
        <f t="shared" ref="QM20:RZ20" si="141">RANK(OX20,OX3:OX28,1)</f>
        <v>16</v>
      </c>
      <c r="QN20">
        <f t="shared" si="141"/>
        <v>6</v>
      </c>
      <c r="QO20">
        <f t="shared" si="141"/>
        <v>12</v>
      </c>
      <c r="QP20">
        <f t="shared" si="141"/>
        <v>19</v>
      </c>
      <c r="QQ20">
        <f t="shared" si="141"/>
        <v>2</v>
      </c>
      <c r="QR20">
        <f t="shared" si="141"/>
        <v>20</v>
      </c>
      <c r="QS20">
        <f t="shared" si="141"/>
        <v>7</v>
      </c>
      <c r="QT20">
        <f t="shared" si="141"/>
        <v>16</v>
      </c>
      <c r="QU20">
        <f t="shared" si="141"/>
        <v>9</v>
      </c>
      <c r="QV20">
        <f t="shared" si="141"/>
        <v>16</v>
      </c>
      <c r="QW20">
        <f t="shared" si="141"/>
        <v>14</v>
      </c>
      <c r="QX20">
        <f t="shared" si="141"/>
        <v>15</v>
      </c>
      <c r="QY20">
        <f t="shared" si="141"/>
        <v>13</v>
      </c>
      <c r="QZ20">
        <f t="shared" si="141"/>
        <v>19</v>
      </c>
      <c r="RA20">
        <f t="shared" si="141"/>
        <v>16</v>
      </c>
      <c r="RB20">
        <f t="shared" si="141"/>
        <v>19</v>
      </c>
      <c r="RC20">
        <f t="shared" si="141"/>
        <v>20</v>
      </c>
      <c r="RD20">
        <f t="shared" si="141"/>
        <v>15</v>
      </c>
      <c r="RE20">
        <f t="shared" si="141"/>
        <v>19</v>
      </c>
      <c r="RF20">
        <f t="shared" si="141"/>
        <v>14</v>
      </c>
      <c r="RG20">
        <f t="shared" si="141"/>
        <v>13</v>
      </c>
      <c r="RH20">
        <f t="shared" si="141"/>
        <v>11</v>
      </c>
      <c r="RI20">
        <f t="shared" si="141"/>
        <v>9</v>
      </c>
      <c r="RJ20">
        <f t="shared" si="141"/>
        <v>15</v>
      </c>
      <c r="RK20">
        <f t="shared" si="141"/>
        <v>19</v>
      </c>
      <c r="RL20">
        <f t="shared" si="141"/>
        <v>4</v>
      </c>
      <c r="RN20">
        <f t="shared" si="141"/>
        <v>13</v>
      </c>
      <c r="RO20">
        <f t="shared" si="141"/>
        <v>13</v>
      </c>
      <c r="RP20">
        <f t="shared" si="141"/>
        <v>13</v>
      </c>
      <c r="RQ20">
        <f t="shared" si="141"/>
        <v>10</v>
      </c>
      <c r="RR20">
        <f t="shared" si="141"/>
        <v>16</v>
      </c>
      <c r="RS20">
        <f t="shared" si="141"/>
        <v>19</v>
      </c>
      <c r="RT20">
        <f t="shared" si="141"/>
        <v>17</v>
      </c>
      <c r="RU20">
        <f t="shared" si="141"/>
        <v>18</v>
      </c>
      <c r="RV20">
        <f t="shared" si="141"/>
        <v>12</v>
      </c>
      <c r="RW20">
        <f t="shared" si="141"/>
        <v>24</v>
      </c>
      <c r="RX20">
        <f t="shared" si="141"/>
        <v>19</v>
      </c>
      <c r="RY20">
        <f t="shared" si="141"/>
        <v>15</v>
      </c>
      <c r="RZ20">
        <f t="shared" si="141"/>
        <v>19</v>
      </c>
      <c r="SA20" cm="1">
        <f t="array" ref="SA20">VLOOKUP(QL20,'Tablas auxiliares'!$O$2:$Y$28,_xlfn.SINGLE('Tablas auxiliares'!$C$4)+1,FALSE)</f>
        <v>0</v>
      </c>
      <c r="SB20" cm="1">
        <f t="array" ref="SB20">VLOOKUP(QM20,'Tablas auxiliares'!$O$2:$Y$28,_xlfn.SINGLE('Tablas auxiliares'!$C$4)+1,FALSE)</f>
        <v>0</v>
      </c>
      <c r="SC20" cm="1">
        <f t="array" ref="SC20">VLOOKUP(QN20,'Tablas auxiliares'!$O$2:$Y$28,_xlfn.SINGLE('Tablas auxiliares'!$C$4)+1,FALSE)</f>
        <v>5</v>
      </c>
      <c r="SD20" cm="1">
        <f t="array" ref="SD20">VLOOKUP(QO20,'Tablas auxiliares'!$O$2:$Y$28,_xlfn.SINGLE('Tablas auxiliares'!$C$4)+1,FALSE)</f>
        <v>0</v>
      </c>
      <c r="SE20" cm="1">
        <f t="array" ref="SE20">VLOOKUP(QP20,'Tablas auxiliares'!$O$2:$Y$28,_xlfn.SINGLE('Tablas auxiliares'!$C$4)+1,FALSE)</f>
        <v>0</v>
      </c>
      <c r="SF20" cm="1">
        <f t="array" ref="SF20">VLOOKUP(QQ20,'Tablas auxiliares'!$O$2:$Y$28,_xlfn.SINGLE('Tablas auxiliares'!$C$4)+1,FALSE)</f>
        <v>10</v>
      </c>
      <c r="SG20" cm="1">
        <f t="array" ref="SG20">VLOOKUP(QR20,'Tablas auxiliares'!$O$2:$Y$28,_xlfn.SINGLE('Tablas auxiliares'!$C$4)+1,FALSE)</f>
        <v>0</v>
      </c>
      <c r="SH20" cm="1">
        <f t="array" ref="SH20">VLOOKUP(QS20,'Tablas auxiliares'!$O$2:$Y$28,_xlfn.SINGLE('Tablas auxiliares'!$C$4)+1,FALSE)</f>
        <v>4</v>
      </c>
      <c r="SI20" cm="1">
        <f t="array" ref="SI20">VLOOKUP(QT20,'Tablas auxiliares'!$O$2:$Y$28,_xlfn.SINGLE('Tablas auxiliares'!$C$4)+1,FALSE)</f>
        <v>0</v>
      </c>
      <c r="SJ20" cm="1">
        <f t="array" ref="SJ20">VLOOKUP(QU20,'Tablas auxiliares'!$O$2:$Y$28,_xlfn.SINGLE('Tablas auxiliares'!$C$4)+1,FALSE)</f>
        <v>2</v>
      </c>
      <c r="SK20" cm="1">
        <f t="array" ref="SK20">VLOOKUP(QV20,'Tablas auxiliares'!$O$2:$Y$28,_xlfn.SINGLE('Tablas auxiliares'!$C$4)+1,FALSE)</f>
        <v>0</v>
      </c>
      <c r="SL20" cm="1">
        <f t="array" ref="SL20">VLOOKUP(QW20,'Tablas auxiliares'!$O$2:$Y$28,_xlfn.SINGLE('Tablas auxiliares'!$C$4)+1,FALSE)</f>
        <v>0</v>
      </c>
      <c r="SM20" cm="1">
        <f t="array" ref="SM20">VLOOKUP(QX20,'Tablas auxiliares'!$O$2:$Y$28,_xlfn.SINGLE('Tablas auxiliares'!$C$4)+1,FALSE)</f>
        <v>0</v>
      </c>
      <c r="SN20" cm="1">
        <f t="array" ref="SN20">VLOOKUP(QY20,'Tablas auxiliares'!$O$2:$Y$28,_xlfn.SINGLE('Tablas auxiliares'!$C$4)+1,FALSE)</f>
        <v>0</v>
      </c>
      <c r="SO20" cm="1">
        <f t="array" ref="SO20">VLOOKUP(QZ20,'Tablas auxiliares'!$O$2:$Y$28,_xlfn.SINGLE('Tablas auxiliares'!$C$4)+1,FALSE)</f>
        <v>0</v>
      </c>
      <c r="SP20" cm="1">
        <f t="array" ref="SP20">VLOOKUP(RA20,'Tablas auxiliares'!$O$2:$Y$28,_xlfn.SINGLE('Tablas auxiliares'!$C$4)+1,FALSE)</f>
        <v>0</v>
      </c>
      <c r="SQ20" cm="1">
        <f t="array" ref="SQ20">VLOOKUP(RB20,'Tablas auxiliares'!$O$2:$Y$28,_xlfn.SINGLE('Tablas auxiliares'!$C$4)+1,FALSE)</f>
        <v>0</v>
      </c>
      <c r="SR20" cm="1">
        <f t="array" ref="SR20">VLOOKUP(RC20,'Tablas auxiliares'!$O$2:$Y$28,_xlfn.SINGLE('Tablas auxiliares'!$C$4)+1,FALSE)</f>
        <v>0</v>
      </c>
      <c r="SS20" cm="1">
        <f t="array" ref="SS20">VLOOKUP(RD20,'Tablas auxiliares'!$O$2:$Y$28,_xlfn.SINGLE('Tablas auxiliares'!$C$4)+1,FALSE)</f>
        <v>0</v>
      </c>
      <c r="ST20" cm="1">
        <f t="array" ref="ST20">VLOOKUP(RE20,'Tablas auxiliares'!$O$2:$Y$28,_xlfn.SINGLE('Tablas auxiliares'!$C$4)+1,FALSE)</f>
        <v>0</v>
      </c>
      <c r="SU20" cm="1">
        <f t="array" ref="SU20">VLOOKUP(RF20,'Tablas auxiliares'!$O$2:$Y$28,_xlfn.SINGLE('Tablas auxiliares'!$C$4)+1,FALSE)</f>
        <v>0</v>
      </c>
      <c r="SV20" cm="1">
        <f t="array" ref="SV20">VLOOKUP(RG20,'Tablas auxiliares'!$O$2:$Y$28,_xlfn.SINGLE('Tablas auxiliares'!$C$4)+1,FALSE)</f>
        <v>0</v>
      </c>
      <c r="SW20" cm="1">
        <f t="array" ref="SW20">VLOOKUP(RH20,'Tablas auxiliares'!$O$2:$Y$28,_xlfn.SINGLE('Tablas auxiliares'!$C$4)+1,FALSE)</f>
        <v>0</v>
      </c>
      <c r="SX20" cm="1">
        <f t="array" ref="SX20">VLOOKUP(RI20,'Tablas auxiliares'!$O$2:$Y$28,_xlfn.SINGLE('Tablas auxiliares'!$C$4)+1,FALSE)</f>
        <v>2</v>
      </c>
      <c r="SY20" cm="1">
        <f t="array" ref="SY20">VLOOKUP(RJ20,'Tablas auxiliares'!$O$2:$Y$28,_xlfn.SINGLE('Tablas auxiliares'!$C$4)+1,FALSE)</f>
        <v>0</v>
      </c>
      <c r="SZ20" cm="1">
        <f t="array" ref="SZ20">VLOOKUP(RK20,'Tablas auxiliares'!$O$2:$Y$28,_xlfn.SINGLE('Tablas auxiliares'!$C$4)+1,FALSE)</f>
        <v>0</v>
      </c>
      <c r="TA20" cm="1">
        <f t="array" ref="TA20">VLOOKUP(RL20,'Tablas auxiliares'!$O$2:$Y$28,_xlfn.SINGLE('Tablas auxiliares'!$C$4)+1,FALSE)</f>
        <v>7</v>
      </c>
      <c r="TC20" cm="1">
        <f t="array" ref="TC20">VLOOKUP(RN20,'Tablas auxiliares'!$O$2:$Y$28,_xlfn.SINGLE('Tablas auxiliares'!$C$4)+1,FALSE)</f>
        <v>0</v>
      </c>
      <c r="TD20" cm="1">
        <f t="array" ref="TD20">VLOOKUP(RO20,'Tablas auxiliares'!$O$2:$Y$28,_xlfn.SINGLE('Tablas auxiliares'!$C$4)+1,FALSE)</f>
        <v>0</v>
      </c>
      <c r="TE20" cm="1">
        <f t="array" ref="TE20">VLOOKUP(RP20,'Tablas auxiliares'!$O$2:$Y$28,_xlfn.SINGLE('Tablas auxiliares'!$C$4)+1,FALSE)</f>
        <v>0</v>
      </c>
      <c r="TF20" cm="1">
        <f t="array" ref="TF20">VLOOKUP(RQ20,'Tablas auxiliares'!$O$2:$Y$28,_xlfn.SINGLE('Tablas auxiliares'!$C$4)+1,FALSE)</f>
        <v>1</v>
      </c>
      <c r="TG20" cm="1">
        <f t="array" ref="TG20">VLOOKUP(RR20,'Tablas auxiliares'!$O$2:$Y$28,_xlfn.SINGLE('Tablas auxiliares'!$C$4)+1,FALSE)</f>
        <v>0</v>
      </c>
      <c r="TH20" cm="1">
        <f t="array" ref="TH20">VLOOKUP(RS20,'Tablas auxiliares'!$O$2:$Y$28,_xlfn.SINGLE('Tablas auxiliares'!$C$4)+1,FALSE)</f>
        <v>0</v>
      </c>
      <c r="TI20" cm="1">
        <f t="array" ref="TI20">VLOOKUP(RT20,'Tablas auxiliares'!$O$2:$Y$28,_xlfn.SINGLE('Tablas auxiliares'!$C$4)+1,FALSE)</f>
        <v>0</v>
      </c>
      <c r="TJ20" cm="1">
        <f t="array" ref="TJ20">VLOOKUP(RU20,'Tablas auxiliares'!$O$2:$Y$28,_xlfn.SINGLE('Tablas auxiliares'!$C$4)+1,FALSE)</f>
        <v>0</v>
      </c>
      <c r="TK20" cm="1">
        <f t="array" ref="TK20">VLOOKUP(RV20,'Tablas auxiliares'!$O$2:$Y$28,_xlfn.SINGLE('Tablas auxiliares'!$C$4)+1,FALSE)</f>
        <v>0</v>
      </c>
      <c r="TL20" cm="1">
        <f t="array" ref="TL20">VLOOKUP(RW20,'Tablas auxiliares'!$O$2:$Y$28,_xlfn.SINGLE('Tablas auxiliares'!$C$4)+1,FALSE)</f>
        <v>0</v>
      </c>
      <c r="TM20" cm="1">
        <f t="array" ref="TM20">VLOOKUP(RX20,'Tablas auxiliares'!$O$2:$Y$28,_xlfn.SINGLE('Tablas auxiliares'!$C$4)+1,FALSE)</f>
        <v>0</v>
      </c>
      <c r="TN20" cm="1">
        <f t="array" ref="TN20">VLOOKUP(RY20,'Tablas auxiliares'!$O$2:$Y$28,_xlfn.SINGLE('Tablas auxiliares'!$C$4)+1,FALSE)</f>
        <v>0</v>
      </c>
      <c r="TO20" cm="1">
        <f t="array" ref="TO20">VLOOKUP(RZ20,'Tablas auxiliares'!$O$2:$Y$28,_xlfn.SINGLE('Tablas auxiliares'!$C$4)+1,FALSE)</f>
        <v>0</v>
      </c>
      <c r="TP20">
        <f>IF('Tablas auxiliares'!$C$5=1,SUM(SA20:TO20),SUMIF($IN$29:$KB$29,"=325",SA20:TO20))</f>
        <v>31</v>
      </c>
      <c r="TQ20">
        <v>0</v>
      </c>
      <c r="TR20">
        <v>3</v>
      </c>
      <c r="TS20">
        <v>6</v>
      </c>
      <c r="TT20">
        <v>0</v>
      </c>
      <c r="TU20">
        <v>0</v>
      </c>
      <c r="TV20">
        <v>10</v>
      </c>
      <c r="TW20">
        <v>0</v>
      </c>
      <c r="TX20">
        <v>12</v>
      </c>
      <c r="TY20">
        <v>4</v>
      </c>
      <c r="TZ20">
        <v>4</v>
      </c>
      <c r="UA20">
        <v>0</v>
      </c>
      <c r="UB20">
        <v>0</v>
      </c>
      <c r="UC20">
        <v>1</v>
      </c>
      <c r="UD20">
        <v>0</v>
      </c>
      <c r="UE20">
        <v>0</v>
      </c>
      <c r="UF20">
        <v>0</v>
      </c>
      <c r="UG20">
        <v>0</v>
      </c>
      <c r="UH20">
        <v>0</v>
      </c>
      <c r="UI20">
        <v>7</v>
      </c>
      <c r="UJ20">
        <v>0</v>
      </c>
      <c r="UK20">
        <v>1</v>
      </c>
      <c r="UL20">
        <v>0</v>
      </c>
      <c r="UM20">
        <v>7</v>
      </c>
      <c r="UN20">
        <v>8</v>
      </c>
      <c r="UO20">
        <v>2</v>
      </c>
      <c r="UP20">
        <v>0</v>
      </c>
      <c r="UQ20">
        <v>5</v>
      </c>
      <c r="US20">
        <v>2</v>
      </c>
      <c r="UT20">
        <v>6</v>
      </c>
      <c r="UU20">
        <v>1</v>
      </c>
      <c r="UV20">
        <v>7</v>
      </c>
      <c r="UW20">
        <v>0</v>
      </c>
      <c r="UX20">
        <v>0</v>
      </c>
      <c r="UY20">
        <v>0</v>
      </c>
      <c r="UZ20">
        <v>0</v>
      </c>
      <c r="VA20">
        <v>4</v>
      </c>
      <c r="VB20">
        <v>0</v>
      </c>
      <c r="VC20">
        <v>0</v>
      </c>
      <c r="VD20">
        <v>1</v>
      </c>
      <c r="VE20">
        <v>0</v>
      </c>
      <c r="VF20">
        <v>0</v>
      </c>
      <c r="VG20">
        <v>0</v>
      </c>
      <c r="VH20">
        <v>6</v>
      </c>
      <c r="VI20">
        <v>4</v>
      </c>
      <c r="VJ20">
        <v>0</v>
      </c>
      <c r="VK20">
        <v>4</v>
      </c>
      <c r="VL20">
        <v>0</v>
      </c>
      <c r="VM20">
        <v>0</v>
      </c>
      <c r="VN20">
        <v>0</v>
      </c>
      <c r="VO20">
        <v>0</v>
      </c>
      <c r="VP20">
        <v>0</v>
      </c>
      <c r="VQ20">
        <v>0</v>
      </c>
      <c r="VR20">
        <v>0</v>
      </c>
      <c r="VS20">
        <v>0</v>
      </c>
      <c r="VT20">
        <v>0</v>
      </c>
      <c r="VU20">
        <v>0</v>
      </c>
      <c r="VV20">
        <v>0</v>
      </c>
      <c r="VW20">
        <v>0</v>
      </c>
      <c r="VX20">
        <v>0</v>
      </c>
      <c r="VY20">
        <v>0</v>
      </c>
      <c r="VZ20">
        <v>0</v>
      </c>
      <c r="WA20">
        <v>0</v>
      </c>
      <c r="WB20">
        <v>0</v>
      </c>
      <c r="WC20">
        <v>0</v>
      </c>
      <c r="WD20">
        <v>0</v>
      </c>
      <c r="WE20">
        <v>0</v>
      </c>
      <c r="WF20">
        <v>6</v>
      </c>
      <c r="WH20">
        <v>0</v>
      </c>
      <c r="WI20">
        <v>0</v>
      </c>
      <c r="WJ20">
        <v>0</v>
      </c>
      <c r="WK20">
        <v>0</v>
      </c>
      <c r="WL20">
        <v>0</v>
      </c>
      <c r="WM20">
        <v>0</v>
      </c>
      <c r="WN20">
        <v>0</v>
      </c>
      <c r="WO20">
        <v>0</v>
      </c>
      <c r="WP20">
        <v>0</v>
      </c>
      <c r="WQ20">
        <v>0</v>
      </c>
      <c r="WR20">
        <v>0</v>
      </c>
      <c r="WS20">
        <v>0</v>
      </c>
      <c r="WT20">
        <v>0</v>
      </c>
      <c r="WU20">
        <f t="shared" si="8"/>
        <v>0</v>
      </c>
      <c r="WV20">
        <f t="shared" si="96"/>
        <v>3</v>
      </c>
      <c r="WW20">
        <f t="shared" si="97"/>
        <v>12.006</v>
      </c>
      <c r="WX20">
        <f t="shared" si="98"/>
        <v>4.0039999999999996</v>
      </c>
      <c r="WY20">
        <f t="shared" si="99"/>
        <v>0</v>
      </c>
      <c r="WZ20">
        <f t="shared" si="100"/>
        <v>14.004</v>
      </c>
      <c r="XA20">
        <f t="shared" si="101"/>
        <v>0</v>
      </c>
      <c r="XB20">
        <f t="shared" si="102"/>
        <v>12</v>
      </c>
      <c r="XC20">
        <f t="shared" si="103"/>
        <v>4</v>
      </c>
      <c r="XD20">
        <f t="shared" si="104"/>
        <v>4</v>
      </c>
      <c r="XE20">
        <f t="shared" si="105"/>
        <v>0</v>
      </c>
      <c r="XF20">
        <f t="shared" si="106"/>
        <v>0</v>
      </c>
      <c r="XG20">
        <f t="shared" si="107"/>
        <v>1</v>
      </c>
      <c r="XH20">
        <f t="shared" si="108"/>
        <v>0</v>
      </c>
      <c r="XI20">
        <f t="shared" si="109"/>
        <v>0</v>
      </c>
      <c r="XJ20">
        <f t="shared" si="110"/>
        <v>0</v>
      </c>
      <c r="XK20">
        <f t="shared" si="54"/>
        <v>0</v>
      </c>
      <c r="XL20">
        <f t="shared" si="55"/>
        <v>0</v>
      </c>
      <c r="XM20">
        <f t="shared" si="56"/>
        <v>7</v>
      </c>
      <c r="XN20">
        <f t="shared" si="57"/>
        <v>0</v>
      </c>
      <c r="XO20">
        <f t="shared" si="58"/>
        <v>1</v>
      </c>
      <c r="XP20">
        <f t="shared" si="59"/>
        <v>0</v>
      </c>
      <c r="XQ20">
        <f t="shared" si="60"/>
        <v>7</v>
      </c>
      <c r="XR20">
        <f t="shared" si="61"/>
        <v>8</v>
      </c>
      <c r="XS20">
        <f t="shared" si="62"/>
        <v>2</v>
      </c>
      <c r="XT20">
        <f t="shared" si="63"/>
        <v>0</v>
      </c>
      <c r="XU20">
        <f t="shared" si="64"/>
        <v>11.006</v>
      </c>
      <c r="XV20">
        <f t="shared" si="65"/>
        <v>0</v>
      </c>
      <c r="XW20">
        <f t="shared" si="66"/>
        <v>2</v>
      </c>
      <c r="XX20">
        <f t="shared" si="67"/>
        <v>6</v>
      </c>
      <c r="XY20">
        <f t="shared" si="68"/>
        <v>1</v>
      </c>
      <c r="XZ20">
        <f t="shared" si="69"/>
        <v>7</v>
      </c>
      <c r="YA20">
        <f t="shared" si="70"/>
        <v>0</v>
      </c>
      <c r="YB20">
        <f t="shared" si="71"/>
        <v>0</v>
      </c>
      <c r="YC20">
        <f t="shared" si="72"/>
        <v>0</v>
      </c>
      <c r="YD20">
        <f t="shared" si="73"/>
        <v>0</v>
      </c>
      <c r="YE20">
        <f t="shared" si="74"/>
        <v>4</v>
      </c>
      <c r="YF20">
        <f t="shared" si="75"/>
        <v>0</v>
      </c>
      <c r="YG20">
        <f t="shared" si="76"/>
        <v>0</v>
      </c>
      <c r="YH20">
        <f t="shared" si="77"/>
        <v>1</v>
      </c>
      <c r="YI20">
        <f t="shared" si="78"/>
        <v>0</v>
      </c>
      <c r="YJ20">
        <f>RANK(WU20,WU3:WU28,0)</f>
        <v>14</v>
      </c>
      <c r="YK20">
        <f t="shared" ref="YK20:ZX20" si="142">RANK(WV20,WV3:WV28,0)</f>
        <v>12</v>
      </c>
      <c r="YL20">
        <f t="shared" si="142"/>
        <v>6</v>
      </c>
      <c r="YM20">
        <f t="shared" si="142"/>
        <v>11</v>
      </c>
      <c r="YN20">
        <f t="shared" si="142"/>
        <v>15</v>
      </c>
      <c r="YO20">
        <f t="shared" si="142"/>
        <v>2</v>
      </c>
      <c r="YP20">
        <f t="shared" si="142"/>
        <v>15</v>
      </c>
      <c r="YQ20">
        <f t="shared" si="142"/>
        <v>3</v>
      </c>
      <c r="YR20">
        <f t="shared" si="142"/>
        <v>12</v>
      </c>
      <c r="YS20">
        <f t="shared" si="142"/>
        <v>10</v>
      </c>
      <c r="YT20">
        <f t="shared" si="142"/>
        <v>16</v>
      </c>
      <c r="YU20">
        <f t="shared" si="142"/>
        <v>15</v>
      </c>
      <c r="YV20">
        <f t="shared" si="142"/>
        <v>15</v>
      </c>
      <c r="YW20">
        <f t="shared" si="142"/>
        <v>13</v>
      </c>
      <c r="YX20">
        <f t="shared" si="142"/>
        <v>15</v>
      </c>
      <c r="YY20">
        <f t="shared" si="142"/>
        <v>15</v>
      </c>
      <c r="YZ20">
        <f t="shared" si="142"/>
        <v>16</v>
      </c>
      <c r="ZA20">
        <f t="shared" si="142"/>
        <v>17</v>
      </c>
      <c r="ZB20">
        <f t="shared" si="142"/>
        <v>8</v>
      </c>
      <c r="ZC20">
        <f t="shared" si="142"/>
        <v>17</v>
      </c>
      <c r="ZD20">
        <f t="shared" si="142"/>
        <v>13</v>
      </c>
      <c r="ZE20">
        <f t="shared" si="142"/>
        <v>15</v>
      </c>
      <c r="ZF20">
        <f t="shared" si="142"/>
        <v>9</v>
      </c>
      <c r="ZG20">
        <f t="shared" si="142"/>
        <v>8</v>
      </c>
      <c r="ZH20">
        <f t="shared" si="142"/>
        <v>13</v>
      </c>
      <c r="ZI20">
        <f t="shared" si="142"/>
        <v>14</v>
      </c>
      <c r="ZJ20">
        <f t="shared" si="142"/>
        <v>4</v>
      </c>
      <c r="ZK20">
        <f t="shared" si="142"/>
        <v>15</v>
      </c>
      <c r="ZL20">
        <f t="shared" si="142"/>
        <v>13</v>
      </c>
      <c r="ZM20">
        <f t="shared" si="142"/>
        <v>7</v>
      </c>
      <c r="ZN20">
        <f t="shared" si="142"/>
        <v>14</v>
      </c>
      <c r="ZO20">
        <f t="shared" si="142"/>
        <v>7</v>
      </c>
      <c r="ZP20">
        <f t="shared" si="142"/>
        <v>15</v>
      </c>
      <c r="ZQ20">
        <f t="shared" si="142"/>
        <v>16</v>
      </c>
      <c r="ZR20">
        <f t="shared" si="142"/>
        <v>14</v>
      </c>
      <c r="ZS20">
        <f t="shared" si="142"/>
        <v>16</v>
      </c>
      <c r="ZT20">
        <f t="shared" si="142"/>
        <v>13</v>
      </c>
      <c r="ZU20">
        <f t="shared" si="142"/>
        <v>14</v>
      </c>
      <c r="ZV20">
        <f t="shared" si="142"/>
        <v>17</v>
      </c>
      <c r="ZW20">
        <f t="shared" si="142"/>
        <v>13</v>
      </c>
      <c r="ZX20">
        <f t="shared" si="142"/>
        <v>16</v>
      </c>
      <c r="ZY20">
        <f>VLOOKUP(YJ20,'Tablas auxiliares'!$O$2:$P$28,2,FALSE)</f>
        <v>0</v>
      </c>
      <c r="ZZ20">
        <f>VLOOKUP(YK20,'Tablas auxiliares'!$O$2:$P$28,2,FALSE)</f>
        <v>0</v>
      </c>
      <c r="AAA20">
        <f>VLOOKUP(YL20,'Tablas auxiliares'!$O$2:$P$28,2,FALSE)</f>
        <v>5</v>
      </c>
      <c r="AAB20">
        <f>VLOOKUP(YM20,'Tablas auxiliares'!$O$2:$P$28,2,FALSE)</f>
        <v>0</v>
      </c>
      <c r="AAC20">
        <f>VLOOKUP(YN20,'Tablas auxiliares'!$O$2:$P$28,2,FALSE)</f>
        <v>0</v>
      </c>
      <c r="AAD20">
        <f>VLOOKUP(YO20,'Tablas auxiliares'!$O$2:$P$28,2,FALSE)</f>
        <v>10</v>
      </c>
      <c r="AAE20">
        <f>VLOOKUP(YP20,'Tablas auxiliares'!$O$2:$P$28,2,FALSE)</f>
        <v>0</v>
      </c>
      <c r="AAF20">
        <f>VLOOKUP(YQ20,'Tablas auxiliares'!$O$2:$P$28,2,FALSE)</f>
        <v>8</v>
      </c>
      <c r="AAG20">
        <f>VLOOKUP(YR20,'Tablas auxiliares'!$O$2:$P$28,2,FALSE)</f>
        <v>0</v>
      </c>
      <c r="AAH20">
        <f>VLOOKUP(YS20,'Tablas auxiliares'!$O$2:$P$28,2,FALSE)</f>
        <v>1</v>
      </c>
      <c r="AAI20">
        <f>VLOOKUP(YT20,'Tablas auxiliares'!$O$2:$P$28,2,FALSE)</f>
        <v>0</v>
      </c>
      <c r="AAJ20">
        <f>VLOOKUP(YU20,'Tablas auxiliares'!$O$2:$P$28,2,FALSE)</f>
        <v>0</v>
      </c>
      <c r="AAK20">
        <f>VLOOKUP(YV20,'Tablas auxiliares'!$O$2:$P$28,2,FALSE)</f>
        <v>0</v>
      </c>
      <c r="AAL20">
        <f>VLOOKUP(YW20,'Tablas auxiliares'!$O$2:$P$28,2,FALSE)</f>
        <v>0</v>
      </c>
      <c r="AAM20">
        <f>VLOOKUP(YX20,'Tablas auxiliares'!$O$2:$P$28,2,FALSE)</f>
        <v>0</v>
      </c>
      <c r="AAN20">
        <f>VLOOKUP(YY20,'Tablas auxiliares'!$O$2:$P$28,2,FALSE)</f>
        <v>0</v>
      </c>
      <c r="AAO20">
        <f>VLOOKUP(YZ20,'Tablas auxiliares'!$O$2:$P$28,2,FALSE)</f>
        <v>0</v>
      </c>
      <c r="AAP20">
        <f>VLOOKUP(ZA20,'Tablas auxiliares'!$O$2:$P$28,2,FALSE)</f>
        <v>0</v>
      </c>
      <c r="AAQ20">
        <f>VLOOKUP(ZB20,'Tablas auxiliares'!$O$2:$P$28,2,FALSE)</f>
        <v>3</v>
      </c>
      <c r="AAR20">
        <f>VLOOKUP(ZC20,'Tablas auxiliares'!$O$2:$P$28,2,FALSE)</f>
        <v>0</v>
      </c>
      <c r="AAS20">
        <f>VLOOKUP(ZD20,'Tablas auxiliares'!$O$2:$P$28,2,FALSE)</f>
        <v>0</v>
      </c>
      <c r="AAT20">
        <f>VLOOKUP(ZE20,'Tablas auxiliares'!$O$2:$P$28,2,FALSE)</f>
        <v>0</v>
      </c>
      <c r="AAU20">
        <f>VLOOKUP(ZF20,'Tablas auxiliares'!$O$2:$P$28,2,FALSE)</f>
        <v>2</v>
      </c>
      <c r="AAV20">
        <f>VLOOKUP(ZG20,'Tablas auxiliares'!$O$2:$P$28,2,FALSE)</f>
        <v>3</v>
      </c>
      <c r="AAW20">
        <f>VLOOKUP(ZH20,'Tablas auxiliares'!$O$2:$P$28,2,FALSE)</f>
        <v>0</v>
      </c>
      <c r="AAX20">
        <f>VLOOKUP(ZI20,'Tablas auxiliares'!$O$2:$P$28,2,FALSE)</f>
        <v>0</v>
      </c>
      <c r="AAY20">
        <f>VLOOKUP(ZJ20,'Tablas auxiliares'!$O$2:$P$28,2,FALSE)</f>
        <v>7</v>
      </c>
      <c r="AAZ20">
        <f>VLOOKUP(ZK20,'Tablas auxiliares'!$O$2:$P$28,2,FALSE)</f>
        <v>0</v>
      </c>
      <c r="ABA20">
        <f>VLOOKUP(ZL20,'Tablas auxiliares'!$O$2:$P$28,2,FALSE)</f>
        <v>0</v>
      </c>
      <c r="ABB20">
        <f>VLOOKUP(ZM20,'Tablas auxiliares'!$O$2:$P$28,2,FALSE)</f>
        <v>4</v>
      </c>
      <c r="ABC20">
        <f>VLOOKUP(ZN20,'Tablas auxiliares'!$O$2:$P$28,2,FALSE)</f>
        <v>0</v>
      </c>
      <c r="ABD20">
        <f>VLOOKUP(ZO20,'Tablas auxiliares'!$O$2:$P$28,2,FALSE)</f>
        <v>4</v>
      </c>
      <c r="ABE20">
        <f>VLOOKUP(ZP20,'Tablas auxiliares'!$O$2:$P$28,2,FALSE)</f>
        <v>0</v>
      </c>
      <c r="ABF20">
        <f>VLOOKUP(ZQ20,'Tablas auxiliares'!$O$2:$P$28,2,FALSE)</f>
        <v>0</v>
      </c>
      <c r="ABG20">
        <f>VLOOKUP(ZR20,'Tablas auxiliares'!$O$2:$P$28,2,FALSE)</f>
        <v>0</v>
      </c>
      <c r="ABH20">
        <f>VLOOKUP(ZS20,'Tablas auxiliares'!$O$2:$P$28,2,FALSE)</f>
        <v>0</v>
      </c>
      <c r="ABI20">
        <f>VLOOKUP(ZT20,'Tablas auxiliares'!$O$2:$P$28,2,FALSE)</f>
        <v>0</v>
      </c>
      <c r="ABJ20">
        <f>VLOOKUP(ZU20,'Tablas auxiliares'!$O$2:$P$28,2,FALSE)</f>
        <v>0</v>
      </c>
      <c r="ABK20">
        <f>VLOOKUP(ZV20,'Tablas auxiliares'!$O$2:$P$28,2,FALSE)</f>
        <v>0</v>
      </c>
      <c r="ABL20">
        <f>VLOOKUP(ZW20,'Tablas auxiliares'!$O$2:$P$28,2,FALSE)</f>
        <v>0</v>
      </c>
      <c r="ABM20">
        <f>VLOOKUP(ZX20,'Tablas auxiliares'!$O$2:$P$28,2,FALSE)</f>
        <v>0</v>
      </c>
      <c r="ABN20">
        <f>IF('Tablas auxiliares'!$C$5=1,SUM(ZY20:ABM20),SUMIF($IN$29:$KB$29,"=325",ZY20:ABM20))</f>
        <v>47</v>
      </c>
      <c r="ABP20">
        <f t="shared" si="10"/>
        <v>47.000799999999998</v>
      </c>
      <c r="ABQ20">
        <f t="shared" si="11"/>
        <v>31.000800000000002</v>
      </c>
      <c r="ABR20">
        <f t="shared" si="5"/>
        <v>107.0008</v>
      </c>
      <c r="ABS20">
        <f>IF('Tablas auxiliares'!$C$3=1,'2019 FINAL'!ABP20,IF('Tablas auxiliares'!$C$3=2,'2019 FINAL'!ABQ20,'2019 FINAL'!ABR20))</f>
        <v>107.0008</v>
      </c>
      <c r="ABT20" t="s">
        <v>8</v>
      </c>
      <c r="ABV20">
        <v>18</v>
      </c>
      <c r="ABW20">
        <f t="shared" si="12"/>
        <v>89.000200000000007</v>
      </c>
      <c r="ABX20" t="str">
        <f t="shared" si="13"/>
        <v>Serbia</v>
      </c>
    </row>
    <row r="21" spans="1:752" x14ac:dyDescent="0.25">
      <c r="A21" t="s">
        <v>48</v>
      </c>
      <c r="B21">
        <v>13</v>
      </c>
      <c r="C21">
        <v>7</v>
      </c>
      <c r="D21">
        <v>24</v>
      </c>
      <c r="E21">
        <v>10</v>
      </c>
      <c r="F21">
        <v>8</v>
      </c>
      <c r="G21">
        <v>16</v>
      </c>
      <c r="H21">
        <v>24</v>
      </c>
      <c r="J21">
        <v>24</v>
      </c>
      <c r="K21">
        <v>18</v>
      </c>
      <c r="L21">
        <v>21</v>
      </c>
      <c r="M21">
        <v>5</v>
      </c>
      <c r="N21">
        <v>23</v>
      </c>
      <c r="O21">
        <v>13</v>
      </c>
      <c r="P21">
        <v>22</v>
      </c>
      <c r="Q21">
        <v>13</v>
      </c>
      <c r="R21">
        <v>23</v>
      </c>
      <c r="S21">
        <v>24</v>
      </c>
      <c r="T21">
        <v>17</v>
      </c>
      <c r="U21">
        <v>2</v>
      </c>
      <c r="V21">
        <v>1</v>
      </c>
      <c r="W21">
        <v>17</v>
      </c>
      <c r="X21">
        <v>22</v>
      </c>
      <c r="Y21">
        <v>14</v>
      </c>
      <c r="Z21">
        <v>12</v>
      </c>
      <c r="AA21">
        <v>17</v>
      </c>
      <c r="AB21">
        <v>9</v>
      </c>
      <c r="AC21">
        <v>17</v>
      </c>
      <c r="AD21">
        <v>2</v>
      </c>
      <c r="AE21">
        <v>5</v>
      </c>
      <c r="AG21">
        <v>12</v>
      </c>
      <c r="AH21">
        <v>7</v>
      </c>
      <c r="AI21">
        <v>3</v>
      </c>
      <c r="AJ21">
        <v>15</v>
      </c>
      <c r="AK21">
        <v>17</v>
      </c>
      <c r="AL21">
        <v>20</v>
      </c>
      <c r="AM21">
        <v>20</v>
      </c>
      <c r="AN21">
        <v>22</v>
      </c>
      <c r="AO21">
        <v>21</v>
      </c>
      <c r="AP21">
        <v>5</v>
      </c>
      <c r="AQ21">
        <v>15</v>
      </c>
      <c r="AR21">
        <v>5</v>
      </c>
      <c r="AS21">
        <v>6</v>
      </c>
      <c r="AT21">
        <v>11</v>
      </c>
      <c r="AU21">
        <v>5</v>
      </c>
      <c r="AV21">
        <v>16</v>
      </c>
      <c r="AW21">
        <v>23</v>
      </c>
      <c r="AY21">
        <v>22</v>
      </c>
      <c r="AZ21">
        <v>17</v>
      </c>
      <c r="BA21">
        <v>24</v>
      </c>
      <c r="BB21">
        <v>7</v>
      </c>
      <c r="BC21">
        <v>25</v>
      </c>
      <c r="BD21">
        <v>11</v>
      </c>
      <c r="BE21">
        <v>14</v>
      </c>
      <c r="BF21">
        <v>6</v>
      </c>
      <c r="BG21">
        <v>20</v>
      </c>
      <c r="BH21">
        <v>20</v>
      </c>
      <c r="BI21">
        <v>25</v>
      </c>
      <c r="BJ21">
        <v>12</v>
      </c>
      <c r="BK21">
        <v>8</v>
      </c>
      <c r="BL21">
        <v>5</v>
      </c>
      <c r="BM21">
        <v>8</v>
      </c>
      <c r="BN21">
        <v>15</v>
      </c>
      <c r="BO21">
        <v>23</v>
      </c>
      <c r="BP21">
        <v>3</v>
      </c>
      <c r="BQ21">
        <v>14</v>
      </c>
      <c r="BR21">
        <v>13</v>
      </c>
      <c r="BS21">
        <v>4</v>
      </c>
      <c r="BT21">
        <v>22</v>
      </c>
      <c r="BV21">
        <v>13</v>
      </c>
      <c r="BW21">
        <v>5</v>
      </c>
      <c r="BX21">
        <v>21</v>
      </c>
      <c r="BY21">
        <v>10</v>
      </c>
      <c r="BZ21">
        <v>16</v>
      </c>
      <c r="CA21">
        <v>14</v>
      </c>
      <c r="CB21">
        <v>19</v>
      </c>
      <c r="CC21">
        <v>19</v>
      </c>
      <c r="CD21">
        <v>4</v>
      </c>
      <c r="CE21">
        <v>6</v>
      </c>
      <c r="CF21">
        <v>21</v>
      </c>
      <c r="CG21">
        <v>11</v>
      </c>
      <c r="CH21">
        <v>21</v>
      </c>
      <c r="CI21">
        <v>15</v>
      </c>
      <c r="CJ21">
        <v>12</v>
      </c>
      <c r="CK21">
        <v>15</v>
      </c>
      <c r="CL21">
        <v>10</v>
      </c>
      <c r="CN21">
        <v>21</v>
      </c>
      <c r="CO21">
        <v>21</v>
      </c>
      <c r="CP21">
        <v>15</v>
      </c>
      <c r="CQ21">
        <v>19</v>
      </c>
      <c r="CR21">
        <v>16</v>
      </c>
      <c r="CS21">
        <v>8</v>
      </c>
      <c r="CT21">
        <v>15</v>
      </c>
      <c r="CU21">
        <v>18</v>
      </c>
      <c r="CV21">
        <v>24</v>
      </c>
      <c r="CW21">
        <v>21</v>
      </c>
      <c r="CX21">
        <v>18</v>
      </c>
      <c r="CY21">
        <v>9</v>
      </c>
      <c r="CZ21">
        <v>6</v>
      </c>
      <c r="DA21">
        <v>14</v>
      </c>
      <c r="DB21">
        <v>12</v>
      </c>
      <c r="DC21">
        <v>24</v>
      </c>
      <c r="DD21">
        <v>6</v>
      </c>
      <c r="DE21">
        <v>20</v>
      </c>
      <c r="DF21">
        <v>23</v>
      </c>
      <c r="DG21">
        <v>18</v>
      </c>
      <c r="DH21">
        <v>6</v>
      </c>
      <c r="DI21">
        <v>17</v>
      </c>
      <c r="DK21">
        <v>21</v>
      </c>
      <c r="DL21">
        <v>15</v>
      </c>
      <c r="DM21">
        <v>24</v>
      </c>
      <c r="DN21">
        <v>4</v>
      </c>
      <c r="DO21">
        <v>20</v>
      </c>
      <c r="DP21">
        <v>23</v>
      </c>
      <c r="DQ21">
        <v>22</v>
      </c>
      <c r="DR21">
        <v>15</v>
      </c>
      <c r="DS21">
        <v>11</v>
      </c>
      <c r="DT21">
        <v>4</v>
      </c>
      <c r="DU21">
        <v>20</v>
      </c>
      <c r="DV21">
        <v>10</v>
      </c>
      <c r="DW21">
        <v>12</v>
      </c>
      <c r="DX21">
        <v>4</v>
      </c>
      <c r="DY21">
        <v>15</v>
      </c>
      <c r="DZ21">
        <v>14</v>
      </c>
      <c r="EA21">
        <v>7</v>
      </c>
      <c r="EC21">
        <v>22</v>
      </c>
      <c r="ED21">
        <v>6</v>
      </c>
      <c r="EE21">
        <v>22</v>
      </c>
      <c r="EF21">
        <v>11</v>
      </c>
      <c r="EG21">
        <v>23</v>
      </c>
      <c r="EH21">
        <v>23</v>
      </c>
      <c r="EI21">
        <v>11</v>
      </c>
      <c r="EJ21">
        <v>22</v>
      </c>
      <c r="EK21">
        <v>18</v>
      </c>
      <c r="EL21">
        <v>21</v>
      </c>
      <c r="EM21">
        <v>19</v>
      </c>
      <c r="EN21">
        <v>22</v>
      </c>
      <c r="EO21">
        <v>4</v>
      </c>
      <c r="EP21">
        <v>8</v>
      </c>
      <c r="EQ21">
        <v>14</v>
      </c>
      <c r="ER21">
        <v>9</v>
      </c>
      <c r="ES21">
        <v>11</v>
      </c>
      <c r="ET21">
        <v>20</v>
      </c>
      <c r="EU21">
        <v>18</v>
      </c>
      <c r="EV21">
        <v>16</v>
      </c>
      <c r="EW21">
        <v>20</v>
      </c>
      <c r="EX21">
        <v>22</v>
      </c>
      <c r="EZ21">
        <v>16</v>
      </c>
      <c r="FA21">
        <v>23</v>
      </c>
      <c r="FB21">
        <v>12</v>
      </c>
      <c r="FC21">
        <v>12</v>
      </c>
      <c r="FD21">
        <v>4</v>
      </c>
      <c r="FE21">
        <v>19</v>
      </c>
      <c r="FF21">
        <v>10</v>
      </c>
      <c r="FG21">
        <v>5</v>
      </c>
      <c r="FH21">
        <v>10</v>
      </c>
      <c r="FI21">
        <v>3</v>
      </c>
      <c r="FJ21">
        <v>20</v>
      </c>
      <c r="FK21">
        <v>4</v>
      </c>
      <c r="FL21">
        <v>8</v>
      </c>
      <c r="FM21">
        <v>21</v>
      </c>
      <c r="FN21">
        <v>15</v>
      </c>
      <c r="FO21">
        <v>19</v>
      </c>
      <c r="FP21">
        <v>20</v>
      </c>
      <c r="FR21">
        <v>22</v>
      </c>
      <c r="FS21">
        <v>24</v>
      </c>
      <c r="FT21">
        <v>22</v>
      </c>
      <c r="FU21">
        <v>1</v>
      </c>
      <c r="FV21">
        <v>17</v>
      </c>
      <c r="FW21">
        <v>6</v>
      </c>
      <c r="FX21">
        <v>17</v>
      </c>
      <c r="FY21">
        <v>10</v>
      </c>
      <c r="FZ21">
        <v>14</v>
      </c>
      <c r="GA21">
        <v>16</v>
      </c>
      <c r="GB21">
        <v>10</v>
      </c>
      <c r="GC21">
        <v>17</v>
      </c>
      <c r="GD21">
        <v>14</v>
      </c>
      <c r="GE21">
        <v>13</v>
      </c>
      <c r="GF21">
        <v>17</v>
      </c>
      <c r="GG21">
        <v>15</v>
      </c>
      <c r="GH21">
        <v>20</v>
      </c>
      <c r="GI21">
        <v>20</v>
      </c>
      <c r="GJ21">
        <v>16</v>
      </c>
      <c r="GK21">
        <v>15</v>
      </c>
      <c r="GL21">
        <v>4</v>
      </c>
      <c r="GM21">
        <v>12</v>
      </c>
      <c r="GO21">
        <v>19</v>
      </c>
      <c r="GP21">
        <v>9</v>
      </c>
      <c r="GQ21">
        <v>3</v>
      </c>
      <c r="GR21">
        <v>11</v>
      </c>
      <c r="GS21">
        <v>19</v>
      </c>
      <c r="GT21">
        <v>12</v>
      </c>
      <c r="GU21">
        <v>22</v>
      </c>
      <c r="GV21">
        <v>14</v>
      </c>
      <c r="GW21">
        <v>5</v>
      </c>
      <c r="GX21">
        <v>5</v>
      </c>
      <c r="GY21">
        <f>IF('Tablas auxiliares'!$C$7=1,AVERAGE('2019 FINAL'!B21,'2019 FINAL'!AQ21,'2019 FINAL'!CF21,'2019 FINAL'!DU21,'2019 FINAL'!FJ21)+B21/10000,(-1)*(SUM(VLOOKUP(B21,'Tablas auxiliares'!$BG$1:$BH$28,2,FALSE),VLOOKUP(AQ21,'Tablas auxiliares'!$BG$1:$BH$28,2,FALSE),VLOOKUP(CF21,'Tablas auxiliares'!$BG$1:$BH$28,2,FALSE),VLOOKUP(DU21,'Tablas auxiliares'!$BG$1:$BH$28,2,FALSE),VLOOKUP(FJ21,'Tablas auxiliares'!$BG$1:$BH$28,2,FALSE))-B21/100000000))</f>
        <v>-2.9844825985887109</v>
      </c>
      <c r="GZ21">
        <f>IF('Tablas auxiliares'!$C$7=1,AVERAGE('2019 FINAL'!C21,'2019 FINAL'!AR21,'2019 FINAL'!CG21,'2019 FINAL'!DV21,'2019 FINAL'!FK21)+C21/10000,(-1)*(SUM(VLOOKUP(C21,'Tablas auxiliares'!$BG$1:$BH$28,2,FALSE),VLOOKUP(AR21,'Tablas auxiliares'!$BG$1:$BH$28,2,FALSE),VLOOKUP(CG21,'Tablas auxiliares'!$BG$1:$BH$28,2,FALSE),VLOOKUP(DV21,'Tablas auxiliares'!$BG$1:$BH$28,2,FALSE),VLOOKUP(FK21,'Tablas auxiliares'!$BG$1:$BH$28,2,FALSE))-C21/100000000))</f>
        <v>-20.20134352238609</v>
      </c>
      <c r="HA21">
        <f>IF('Tablas auxiliares'!$C$7=1,AVERAGE('2019 FINAL'!D21,'2019 FINAL'!AS21,'2019 FINAL'!CH21,'2019 FINAL'!DW21,'2019 FINAL'!FL21)+D21/10000,(-1)*(SUM(VLOOKUP(D21,'Tablas auxiliares'!$BG$1:$BH$28,2,FALSE),VLOOKUP(AS21,'Tablas auxiliares'!$BG$1:$BH$28,2,FALSE),VLOOKUP(CH21,'Tablas auxiliares'!$BG$1:$BH$28,2,FALSE),VLOOKUP(DW21,'Tablas auxiliares'!$BG$1:$BH$28,2,FALSE),VLOOKUP(FL21,'Tablas auxiliares'!$BG$1:$BH$28,2,FALSE))-D21/100000000))</f>
        <v>-9.7191289559514118</v>
      </c>
      <c r="HB21">
        <f>IF('Tablas auxiliares'!$C$7=1,AVERAGE('2019 FINAL'!E21,'2019 FINAL'!AT21,'2019 FINAL'!CI21,'2019 FINAL'!DX21,'2019 FINAL'!FM21)+E21/10000,(-1)*(SUM(VLOOKUP(E21,'Tablas auxiliares'!$BG$1:$BH$28,2,FALSE),VLOOKUP(AT21,'Tablas auxiliares'!$BG$1:$BH$28,2,FALSE),VLOOKUP(CI21,'Tablas auxiliares'!$BG$1:$BH$28,2,FALSE),VLOOKUP(DX21,'Tablas auxiliares'!$BG$1:$BH$28,2,FALSE),VLOOKUP(FM21,'Tablas auxiliares'!$BG$1:$BH$28,2,FALSE))-E21/100000000))</f>
        <v>-11.859346029681383</v>
      </c>
      <c r="HC21">
        <f>IF('Tablas auxiliares'!$C$7=1,AVERAGE('2019 FINAL'!F21,'2019 FINAL'!AU21,'2019 FINAL'!CJ21,'2019 FINAL'!DY21,'2019 FINAL'!FN21)+F21/10000,(-1)*(SUM(VLOOKUP(F21,'Tablas auxiliares'!$BG$1:$BH$28,2,FALSE),VLOOKUP(AU21,'Tablas auxiliares'!$BG$1:$BH$28,2,FALSE),VLOOKUP(CJ21,'Tablas auxiliares'!$BG$1:$BH$28,2,FALSE),VLOOKUP(DY21,'Tablas auxiliares'!$BG$1:$BH$28,2,FALSE),VLOOKUP(FN21,'Tablas auxiliares'!$BG$1:$BH$28,2,FALSE))-F21/100000000))</f>
        <v>-11.948727131397986</v>
      </c>
      <c r="HD21">
        <f>IF('Tablas auxiliares'!$C$7=1,AVERAGE('2019 FINAL'!G21,'2019 FINAL'!AV21,'2019 FINAL'!CK21,'2019 FINAL'!DZ21,'2019 FINAL'!FO21)+G21/10000,(-1)*(SUM(VLOOKUP(G21,'Tablas auxiliares'!$BG$1:$BH$28,2,FALSE),VLOOKUP(AV21,'Tablas auxiliares'!$BG$1:$BH$28,2,FALSE),VLOOKUP(CK21,'Tablas auxiliares'!$BG$1:$BH$28,2,FALSE),VLOOKUP(DZ21,'Tablas auxiliares'!$BG$1:$BH$28,2,FALSE),VLOOKUP(FO21,'Tablas auxiliares'!$BG$1:$BH$28,2,FALSE))-G21/100000000))</f>
        <v>-3.6352097292190013</v>
      </c>
      <c r="HE21">
        <f>IF('Tablas auxiliares'!$C$7=1,AVERAGE('2019 FINAL'!H21,'2019 FINAL'!AW21,'2019 FINAL'!CL21,'2019 FINAL'!EA21,'2019 FINAL'!FP21)+H21/10000,(-1)*(SUM(VLOOKUP(H21,'Tablas auxiliares'!$BG$1:$BH$28,2,FALSE),VLOOKUP(AW21,'Tablas auxiliares'!$BG$1:$BH$28,2,FALSE),VLOOKUP(CL21,'Tablas auxiliares'!$BG$1:$BH$28,2,FALSE),VLOOKUP(EA21,'Tablas auxiliares'!$BG$1:$BH$28,2,FALSE),VLOOKUP(FP21,'Tablas auxiliares'!$BG$1:$BH$28,2,FALSE))-H21/100000000))</f>
        <v>-6.6682366732140856</v>
      </c>
      <c r="HF21" t="e">
        <f>IF('Tablas auxiliares'!$C$7=1,AVERAGE('2019 FINAL'!I21,'2019 FINAL'!AX21,'2019 FINAL'!CM21,'2019 FINAL'!EB21,'2019 FINAL'!FQ21)+I21/10000,(-1)*(SUM(VLOOKUP(I21,'Tablas auxiliares'!$BG$1:$BH$28,2,FALSE),VLOOKUP(AX21,'Tablas auxiliares'!$BG$1:$BH$28,2,FALSE),VLOOKUP(CM21,'Tablas auxiliares'!$BG$1:$BH$28,2,FALSE),VLOOKUP(EB21,'Tablas auxiliares'!$BG$1:$BH$28,2,FALSE),VLOOKUP(FQ21,'Tablas auxiliares'!$BG$1:$BH$28,2,FALSE))-I21/100000000))</f>
        <v>#N/A</v>
      </c>
      <c r="HG21">
        <f>IF('Tablas auxiliares'!$C$7=1,AVERAGE('2019 FINAL'!J21,'2019 FINAL'!AY21,'2019 FINAL'!CN21,'2019 FINAL'!EC21,'2019 FINAL'!FR21)+J21/10000,(-1)*(SUM(VLOOKUP(J21,'Tablas auxiliares'!$BG$1:$BH$28,2,FALSE),VLOOKUP(AY21,'Tablas auxiliares'!$BG$1:$BH$28,2,FALSE),VLOOKUP(CN21,'Tablas auxiliares'!$BG$1:$BH$28,2,FALSE),VLOOKUP(EC21,'Tablas auxiliares'!$BG$1:$BH$28,2,FALSE),VLOOKUP(FR21,'Tablas auxiliares'!$BG$1:$BH$28,2,FALSE))-J21/100000000))</f>
        <v>-1.0862536174035435</v>
      </c>
      <c r="HH21">
        <f>IF('Tablas auxiliares'!$C$7=1,AVERAGE('2019 FINAL'!K21,'2019 FINAL'!AZ21,'2019 FINAL'!CO21,'2019 FINAL'!ED21,'2019 FINAL'!FS21)+K21/10000,(-1)*(SUM(VLOOKUP(K21,'Tablas auxiliares'!$BG$1:$BH$28,2,FALSE),VLOOKUP(AZ21,'Tablas auxiliares'!$BG$1:$BH$28,2,FALSE),VLOOKUP(CO21,'Tablas auxiliares'!$BG$1:$BH$28,2,FALSE),VLOOKUP(ED21,'Tablas auxiliares'!$BG$1:$BH$28,2,FALSE),VLOOKUP(FS21,'Tablas auxiliares'!$BG$1:$BH$28,2,FALSE))-K21/100000000))</f>
        <v>-6.109864909935232</v>
      </c>
      <c r="HI21">
        <f>IF('Tablas auxiliares'!$C$7=1,AVERAGE('2019 FINAL'!L21,'2019 FINAL'!BA21,'2019 FINAL'!CP21,'2019 FINAL'!EE21,'2019 FINAL'!FT21)+L21/10000,(-1)*(SUM(VLOOKUP(L21,'Tablas auxiliares'!$BG$1:$BH$28,2,FALSE),VLOOKUP(BA21,'Tablas auxiliares'!$BG$1:$BH$28,2,FALSE),VLOOKUP(CP21,'Tablas auxiliares'!$BG$1:$BH$28,2,FALSE),VLOOKUP(EE21,'Tablas auxiliares'!$BG$1:$BH$28,2,FALSE),VLOOKUP(FT21,'Tablas auxiliares'!$BG$1:$BH$28,2,FALSE))-L21/100000000))</f>
        <v>-1.703635738901577</v>
      </c>
      <c r="HJ21">
        <f>IF('Tablas auxiliares'!$C$7=1,AVERAGE('2019 FINAL'!M21,'2019 FINAL'!BB21,'2019 FINAL'!CQ21,'2019 FINAL'!EF21,'2019 FINAL'!FU21)+M21/10000,(-1)*(SUM(VLOOKUP(M21,'Tablas auxiliares'!$BG$1:$BH$28,2,FALSE),VLOOKUP(BB21,'Tablas auxiliares'!$BG$1:$BH$28,2,FALSE),VLOOKUP(CQ21,'Tablas auxiliares'!$BG$1:$BH$28,2,FALSE),VLOOKUP(EF21,'Tablas auxiliares'!$BG$1:$BH$28,2,FALSE),VLOOKUP(FU21,'Tablas auxiliares'!$BG$1:$BH$28,2,FALSE))-M21/100000000))</f>
        <v>-23.637197985854417</v>
      </c>
      <c r="HK21">
        <f>IF('Tablas auxiliares'!$C$7=1,AVERAGE('2019 FINAL'!N21,'2019 FINAL'!BC21,'2019 FINAL'!CR21,'2019 FINAL'!EG21,'2019 FINAL'!FV21)+N21/10000,(-1)*(SUM(VLOOKUP(N21,'Tablas auxiliares'!$BG$1:$BH$28,2,FALSE),VLOOKUP(BC21,'Tablas auxiliares'!$BG$1:$BH$28,2,FALSE),VLOOKUP(CR21,'Tablas auxiliares'!$BG$1:$BH$28,2,FALSE),VLOOKUP(EG21,'Tablas auxiliares'!$BG$1:$BH$28,2,FALSE),VLOOKUP(FV21,'Tablas auxiliares'!$BG$1:$BH$28,2,FALSE))-N21/100000000))</f>
        <v>-1.7608591833509757</v>
      </c>
      <c r="HL21">
        <f>IF('Tablas auxiliares'!$C$7=1,AVERAGE('2019 FINAL'!O21,'2019 FINAL'!BD21,'2019 FINAL'!CS21,'2019 FINAL'!EH21,'2019 FINAL'!FW21)+O21/10000,(-1)*(SUM(VLOOKUP(O21,'Tablas auxiliares'!$BG$1:$BH$28,2,FALSE),VLOOKUP(BD21,'Tablas auxiliares'!$BG$1:$BH$28,2,FALSE),VLOOKUP(CS21,'Tablas auxiliares'!$BG$1:$BH$28,2,FALSE),VLOOKUP(EH21,'Tablas auxiliares'!$BG$1:$BH$28,2,FALSE),VLOOKUP(FW21,'Tablas auxiliares'!$BG$1:$BH$28,2,FALSE))-O21/100000000))</f>
        <v>-11.020435289110679</v>
      </c>
      <c r="HM21">
        <f>IF('Tablas auxiliares'!$C$7=1,AVERAGE('2019 FINAL'!P21,'2019 FINAL'!BE21,'2019 FINAL'!CT21,'2019 FINAL'!EI21,'2019 FINAL'!FX21)+P21/10000,(-1)*(SUM(VLOOKUP(P21,'Tablas auxiliares'!$BG$1:$BH$28,2,FALSE),VLOOKUP(BE21,'Tablas auxiliares'!$BG$1:$BH$28,2,FALSE),VLOOKUP(CT21,'Tablas auxiliares'!$BG$1:$BH$28,2,FALSE),VLOOKUP(EI21,'Tablas auxiliares'!$BG$1:$BH$28,2,FALSE),VLOOKUP(FX21,'Tablas auxiliares'!$BG$1:$BH$28,2,FALSE))-P21/100000000))</f>
        <v>-4.4452354229944717</v>
      </c>
      <c r="HN21">
        <f>IF('Tablas auxiliares'!$C$7=1,AVERAGE('2019 FINAL'!Q21,'2019 FINAL'!BF21,'2019 FINAL'!CU21,'2019 FINAL'!EJ21,'2019 FINAL'!FY21)+Q21/10000,(-1)*(SUM(VLOOKUP(Q21,'Tablas auxiliares'!$BG$1:$BH$28,2,FALSE),VLOOKUP(BF21,'Tablas auxiliares'!$BG$1:$BH$28,2,FALSE),VLOOKUP(CU21,'Tablas auxiliares'!$BG$1:$BH$28,2,FALSE),VLOOKUP(EJ21,'Tablas auxiliares'!$BG$1:$BH$28,2,FALSE),VLOOKUP(FY21,'Tablas auxiliares'!$BG$1:$BH$28,2,FALSE))-Q21/100000000))</f>
        <v>-8.7353786983445456</v>
      </c>
      <c r="HO21">
        <f>IF('Tablas auxiliares'!$C$7=1,AVERAGE('2019 FINAL'!R21,'2019 FINAL'!BG21,'2019 FINAL'!CV21,'2019 FINAL'!EK21,'2019 FINAL'!FZ21)+R21/10000,(-1)*(SUM(VLOOKUP(R21,'Tablas auxiliares'!$BG$1:$BH$28,2,FALSE),VLOOKUP(BG21,'Tablas auxiliares'!$BG$1:$BH$28,2,FALSE),VLOOKUP(CV21,'Tablas auxiliares'!$BG$1:$BH$28,2,FALSE),VLOOKUP(EK21,'Tablas auxiliares'!$BG$1:$BH$28,2,FALSE),VLOOKUP(FZ21,'Tablas auxiliares'!$BG$1:$BH$28,2,FALSE))-R21/100000000))</f>
        <v>-2.1497272034925357</v>
      </c>
      <c r="HP21">
        <f>IF('Tablas auxiliares'!$C$7=1,AVERAGE('2019 FINAL'!S21,'2019 FINAL'!BH21,'2019 FINAL'!CW21,'2019 FINAL'!EL21,'2019 FINAL'!GA21)+S21/10000,(-1)*(SUM(VLOOKUP(S21,'Tablas auxiliares'!$BG$1:$BH$28,2,FALSE),VLOOKUP(BH21,'Tablas auxiliares'!$BG$1:$BH$28,2,FALSE),VLOOKUP(CW21,'Tablas auxiliares'!$BG$1:$BH$28,2,FALSE),VLOOKUP(EL21,'Tablas auxiliares'!$BG$1:$BH$28,2,FALSE),VLOOKUP(GA21,'Tablas auxiliares'!$BG$1:$BH$28,2,FALSE))-S21/100000000))</f>
        <v>-1.7074671842583047</v>
      </c>
      <c r="HQ21">
        <f>IF('Tablas auxiliares'!$C$7=1,AVERAGE('2019 FINAL'!T21,'2019 FINAL'!BI21,'2019 FINAL'!CX21,'2019 FINAL'!EM21,'2019 FINAL'!GB21)+T21/10000,(-1)*(SUM(VLOOKUP(T21,'Tablas auxiliares'!$BG$1:$BH$28,2,FALSE),VLOOKUP(BI21,'Tablas auxiliares'!$BG$1:$BH$28,2,FALSE),VLOOKUP(CX21,'Tablas auxiliares'!$BG$1:$BH$28,2,FALSE),VLOOKUP(EM21,'Tablas auxiliares'!$BG$1:$BH$28,2,FALSE),VLOOKUP(GB21,'Tablas auxiliares'!$BG$1:$BH$28,2,FALSE))-T21/100000000))</f>
        <v>-3.7371919273859895</v>
      </c>
      <c r="HR21">
        <f>IF('Tablas auxiliares'!$C$7=1,AVERAGE('2019 FINAL'!U21,'2019 FINAL'!BJ21,'2019 FINAL'!CY21,'2019 FINAL'!EN21,'2019 FINAL'!GC21)+U21/10000,(-1)*(SUM(VLOOKUP(U21,'Tablas auxiliares'!$BG$1:$BH$28,2,FALSE),VLOOKUP(BJ21,'Tablas auxiliares'!$BG$1:$BH$28,2,FALSE),VLOOKUP(CY21,'Tablas auxiliares'!$BG$1:$BH$28,2,FALSE),VLOOKUP(EN21,'Tablas auxiliares'!$BG$1:$BH$28,2,FALSE),VLOOKUP(GC21,'Tablas auxiliares'!$BG$1:$BH$28,2,FALSE))-U21/100000000))</f>
        <v>-14.828313103924593</v>
      </c>
      <c r="HS21">
        <f>IF('Tablas auxiliares'!$C$7=1,AVERAGE('2019 FINAL'!V21,'2019 FINAL'!BK21,'2019 FINAL'!CZ21,'2019 FINAL'!EO21,'2019 FINAL'!GD21)+V21/10000,(-1)*(SUM(VLOOKUP(V21,'Tablas auxiliares'!$BG$1:$BH$28,2,FALSE),VLOOKUP(BK21,'Tablas auxiliares'!$BG$1:$BH$28,2,FALSE),VLOOKUP(CZ21,'Tablas auxiliares'!$BG$1:$BH$28,2,FALSE),VLOOKUP(EO21,'Tablas auxiliares'!$BG$1:$BH$28,2,FALSE),VLOOKUP(GD21,'Tablas auxiliares'!$BG$1:$BH$28,2,FALSE))-V21/100000000))</f>
        <v>-27.615942979465117</v>
      </c>
      <c r="HT21">
        <f>IF('Tablas auxiliares'!$C$7=1,AVERAGE('2019 FINAL'!W21,'2019 FINAL'!BL21,'2019 FINAL'!DA21,'2019 FINAL'!EP21,'2019 FINAL'!GE21)+W21/10000,(-1)*(SUM(VLOOKUP(W21,'Tablas auxiliares'!$BG$1:$BH$28,2,FALSE),VLOOKUP(BL21,'Tablas auxiliares'!$BG$1:$BH$28,2,FALSE),VLOOKUP(DA21,'Tablas auxiliares'!$BG$1:$BH$28,2,FALSE),VLOOKUP(EP21,'Tablas auxiliares'!$BG$1:$BH$28,2,FALSE),VLOOKUP(GE21,'Tablas auxiliares'!$BG$1:$BH$28,2,FALSE))-W21/100000000))</f>
        <v>-11.602171552252406</v>
      </c>
      <c r="HU21">
        <f>IF('Tablas auxiliares'!$C$7=1,AVERAGE('2019 FINAL'!X21,'2019 FINAL'!BM21,'2019 FINAL'!DB21,'2019 FINAL'!EQ21,'2019 FINAL'!GF21)+X21/10000,(-1)*(SUM(VLOOKUP(X21,'Tablas auxiliares'!$BG$1:$BH$28,2,FALSE),VLOOKUP(BM21,'Tablas auxiliares'!$BG$1:$BH$28,2,FALSE),VLOOKUP(DB21,'Tablas auxiliares'!$BG$1:$BH$28,2,FALSE),VLOOKUP(EQ21,'Tablas auxiliares'!$BG$1:$BH$28,2,FALSE),VLOOKUP(GF21,'Tablas auxiliares'!$BG$1:$BH$28,2,FALSE))-X21/100000000))</f>
        <v>-6.4690060967943328</v>
      </c>
      <c r="HV21">
        <f>IF('Tablas auxiliares'!$C$7=1,AVERAGE('2019 FINAL'!Y21,'2019 FINAL'!BN21,'2019 FINAL'!DC21,'2019 FINAL'!ER21,'2019 FINAL'!GG21)+Y21/10000,(-1)*(SUM(VLOOKUP(Y21,'Tablas auxiliares'!$BG$1:$BH$28,2,FALSE),VLOOKUP(BN21,'Tablas auxiliares'!$BG$1:$BH$28,2,FALSE),VLOOKUP(DC21,'Tablas auxiliares'!$BG$1:$BH$28,2,FALSE),VLOOKUP(ER21,'Tablas auxiliares'!$BG$1:$BH$28,2,FALSE),VLOOKUP(GG21,'Tablas auxiliares'!$BG$1:$BH$28,2,FALSE))-Y21/100000000))</f>
        <v>-5.4701330201331446</v>
      </c>
      <c r="HW21">
        <f>IF('Tablas auxiliares'!$C$7=1,AVERAGE('2019 FINAL'!Z21,'2019 FINAL'!BO21,'2019 FINAL'!DD21,'2019 FINAL'!ES21,'2019 FINAL'!GH21)+Z21/10000,(-1)*(SUM(VLOOKUP(Z21,'Tablas auxiliares'!$BG$1:$BH$28,2,FALSE),VLOOKUP(BO21,'Tablas auxiliares'!$BG$1:$BH$28,2,FALSE),VLOOKUP(DD21,'Tablas auxiliares'!$BG$1:$BH$28,2,FALSE),VLOOKUP(ES21,'Tablas auxiliares'!$BG$1:$BH$28,2,FALSE),VLOOKUP(GH21,'Tablas auxiliares'!$BG$1:$BH$28,2,FALSE))-Z21/100000000))</f>
        <v>-8.4281654751320048</v>
      </c>
      <c r="HX21">
        <f>IF('Tablas auxiliares'!$C$7=1,AVERAGE('2019 FINAL'!AA21,'2019 FINAL'!BP21,'2019 FINAL'!DE21,'2019 FINAL'!ET21,'2019 FINAL'!GI21)+AA21/10000,(-1)*(SUM(VLOOKUP(AA21,'Tablas auxiliares'!$BG$1:$BH$28,2,FALSE),VLOOKUP(BP21,'Tablas auxiliares'!$BG$1:$BH$28,2,FALSE),VLOOKUP(DE21,'Tablas auxiliares'!$BG$1:$BH$28,2,FALSE),VLOOKUP(ET21,'Tablas auxiliares'!$BG$1:$BH$28,2,FALSE),VLOOKUP(GI21,'Tablas auxiliares'!$BG$1:$BH$28,2,FALSE))-AA21/100000000))</f>
        <v>-9.7542219016672647</v>
      </c>
      <c r="HY21">
        <f>IF('Tablas auxiliares'!$C$7=1,AVERAGE('2019 FINAL'!AB21,'2019 FINAL'!BQ21,'2019 FINAL'!DF21,'2019 FINAL'!EU21,'2019 FINAL'!GJ21)+AB21/10000,(-1)*(SUM(VLOOKUP(AB21,'Tablas auxiliares'!$BG$1:$BH$28,2,FALSE),VLOOKUP(BQ21,'Tablas auxiliares'!$BG$1:$BH$28,2,FALSE),VLOOKUP(DF21,'Tablas auxiliares'!$BG$1:$BH$28,2,FALSE),VLOOKUP(EU21,'Tablas auxiliares'!$BG$1:$BH$28,2,FALSE),VLOOKUP(GJ21,'Tablas auxiliares'!$BG$1:$BH$28,2,FALSE))-AB21/100000000))</f>
        <v>-4.9919647882049052</v>
      </c>
      <c r="HZ21">
        <f>IF('Tablas auxiliares'!$C$7=1,AVERAGE('2019 FINAL'!AC21,'2019 FINAL'!BR21,'2019 FINAL'!DG21,'2019 FINAL'!EV21,'2019 FINAL'!GK21)+AC21/10000,(-1)*(SUM(VLOOKUP(AC21,'Tablas auxiliares'!$BG$1:$BH$28,2,FALSE),VLOOKUP(BR21,'Tablas auxiliares'!$BG$1:$BH$28,2,FALSE),VLOOKUP(DG21,'Tablas auxiliares'!$BG$1:$BH$28,2,FALSE),VLOOKUP(EV21,'Tablas auxiliares'!$BG$1:$BH$28,2,FALSE),VLOOKUP(GK21,'Tablas auxiliares'!$BG$1:$BH$28,2,FALSE))-AC21/100000000))</f>
        <v>-3.8096294814115401</v>
      </c>
      <c r="IA21">
        <f>IF('Tablas auxiliares'!$C$7=1,AVERAGE('2019 FINAL'!AD21,'2019 FINAL'!BS21,'2019 FINAL'!DH21,'2019 FINAL'!EW21,'2019 FINAL'!GL21)+AD21/10000,(-1)*(SUM(VLOOKUP(AD21,'Tablas auxiliares'!$BG$1:$BH$28,2,FALSE),VLOOKUP(BS21,'Tablas auxiliares'!$BG$1:$BH$28,2,FALSE),VLOOKUP(DH21,'Tablas auxiliares'!$BG$1:$BH$28,2,FALSE),VLOOKUP(EW21,'Tablas auxiliares'!$BG$1:$BH$28,2,FALSE),VLOOKUP(GL21,'Tablas auxiliares'!$BG$1:$BH$28,2,FALSE))-AD21/100000000))</f>
        <v>-28.461634559959457</v>
      </c>
      <c r="IB21">
        <f>IF('Tablas auxiliares'!$C$7=1,AVERAGE('2019 FINAL'!AE21,'2019 FINAL'!BT21,'2019 FINAL'!DI21,'2019 FINAL'!EX21,'2019 FINAL'!GM21)+AE21/10000,(-1)*(SUM(VLOOKUP(AE21,'Tablas auxiliares'!$BG$1:$BH$28,2,FALSE),VLOOKUP(BT21,'Tablas auxiliares'!$BG$1:$BH$28,2,FALSE),VLOOKUP(DI21,'Tablas auxiliares'!$BG$1:$BH$28,2,FALSE),VLOOKUP(EX21,'Tablas auxiliares'!$BG$1:$BH$28,2,FALSE),VLOOKUP(GM21,'Tablas auxiliares'!$BG$1:$BH$28,2,FALSE))-AE21/100000000))</f>
        <v>-8.1142545167344107</v>
      </c>
      <c r="ID21">
        <f>IF('Tablas auxiliares'!$C$7=1,AVERAGE('2019 FINAL'!AG21,'2019 FINAL'!BV21,'2019 FINAL'!DK21,'2019 FINAL'!EZ21,'2019 FINAL'!GO21)+AG21/10000,(-1)*(SUM(VLOOKUP(AG21,'Tablas auxiliares'!$BG$1:$BH$28,2,FALSE),VLOOKUP(BV21,'Tablas auxiliares'!$BG$1:$BH$28,2,FALSE),VLOOKUP(DK21,'Tablas auxiliares'!$BG$1:$BH$28,2,FALSE),VLOOKUP(EZ21,'Tablas auxiliares'!$BG$1:$BH$28,2,FALSE),VLOOKUP(GO21,'Tablas auxiliares'!$BG$1:$BH$28,2,FALSE))-AG21/100000000))</f>
        <v>-4.0667863224361938</v>
      </c>
      <c r="IE21">
        <f>IF('Tablas auxiliares'!$C$7=1,AVERAGE('2019 FINAL'!AH21,'2019 FINAL'!BW21,'2019 FINAL'!DL21,'2019 FINAL'!FA21,'2019 FINAL'!GP21)+AH21/10000,(-1)*(SUM(VLOOKUP(AH21,'Tablas auxiliares'!$BG$1:$BH$28,2,FALSE),VLOOKUP(BW21,'Tablas auxiliares'!$BG$1:$BH$28,2,FALSE),VLOOKUP(DL21,'Tablas auxiliares'!$BG$1:$BH$28,2,FALSE),VLOOKUP(FA21,'Tablas auxiliares'!$BG$1:$BH$28,2,FALSE),VLOOKUP(GP21,'Tablas auxiliares'!$BG$1:$BH$28,2,FALSE))-AH21/100000000))</f>
        <v>-13.097328711077706</v>
      </c>
      <c r="IF21">
        <f>IF('Tablas auxiliares'!$C$7=1,AVERAGE('2019 FINAL'!AI21,'2019 FINAL'!BX21,'2019 FINAL'!DM21,'2019 FINAL'!FB21,'2019 FINAL'!GQ21)+AI21/10000,(-1)*(SUM(VLOOKUP(AI21,'Tablas auxiliares'!$BG$1:$BH$28,2,FALSE),VLOOKUP(BX21,'Tablas auxiliares'!$BG$1:$BH$28,2,FALSE),VLOOKUP(DM21,'Tablas auxiliares'!$BG$1:$BH$28,2,FALSE),VLOOKUP(FB21,'Tablas auxiliares'!$BG$1:$BH$28,2,FALSE),VLOOKUP(GQ21,'Tablas auxiliares'!$BG$1:$BH$28,2,FALSE))-AI21/100000000))</f>
        <v>-18.31718356999605</v>
      </c>
      <c r="IG21">
        <f>IF('Tablas auxiliares'!$C$7=1,AVERAGE('2019 FINAL'!AJ21,'2019 FINAL'!BY21,'2019 FINAL'!DN21,'2019 FINAL'!FC21,'2019 FINAL'!GR21)+AJ21/10000,(-1)*(SUM(VLOOKUP(AJ21,'Tablas auxiliares'!$BG$1:$BH$28,2,FALSE),VLOOKUP(BY21,'Tablas auxiliares'!$BG$1:$BH$28,2,FALSE),VLOOKUP(DN21,'Tablas auxiliares'!$BG$1:$BH$28,2,FALSE),VLOOKUP(FC21,'Tablas auxiliares'!$BG$1:$BH$28,2,FALSE),VLOOKUP(GR21,'Tablas auxiliares'!$BG$1:$BH$28,2,FALSE))-AJ21/100000000))</f>
        <v>-13.075142347216852</v>
      </c>
      <c r="IH21">
        <f>IF('Tablas auxiliares'!$C$7=1,AVERAGE('2019 FINAL'!AK21,'2019 FINAL'!BZ21,'2019 FINAL'!DO21,'2019 FINAL'!FD21,'2019 FINAL'!GS21)+AK21/10000,(-1)*(SUM(VLOOKUP(AK21,'Tablas auxiliares'!$BG$1:$BH$28,2,FALSE),VLOOKUP(BZ21,'Tablas auxiliares'!$BG$1:$BH$28,2,FALSE),VLOOKUP(DO21,'Tablas auxiliares'!$BG$1:$BH$28,2,FALSE),VLOOKUP(FD21,'Tablas auxiliares'!$BG$1:$BH$28,2,FALSE),VLOOKUP(GS21,'Tablas auxiliares'!$BG$1:$BH$28,2,FALSE))-AK21/100000000))</f>
        <v>-8.7716270004873298</v>
      </c>
      <c r="II21">
        <f>IF('Tablas auxiliares'!$C$7=1,AVERAGE('2019 FINAL'!AL21,'2019 FINAL'!CA21,'2019 FINAL'!DP21,'2019 FINAL'!FE21,'2019 FINAL'!GT21)+AL21/10000,(-1)*(SUM(VLOOKUP(AL21,'Tablas auxiliares'!$BG$1:$BH$28,2,FALSE),VLOOKUP(CA21,'Tablas auxiliares'!$BG$1:$BH$28,2,FALSE),VLOOKUP(DP21,'Tablas auxiliares'!$BG$1:$BH$28,2,FALSE),VLOOKUP(FE21,'Tablas auxiliares'!$BG$1:$BH$28,2,FALSE),VLOOKUP(GT21,'Tablas auxiliares'!$BG$1:$BH$28,2,FALSE))-AL21/100000000))</f>
        <v>-3.4000172102933832</v>
      </c>
      <c r="IJ21">
        <f>IF('Tablas auxiliares'!$C$7=1,AVERAGE('2019 FINAL'!AM21,'2019 FINAL'!CB21,'2019 FINAL'!DQ21,'2019 FINAL'!FF21,'2019 FINAL'!GU21)+AM21/10000,(-1)*(SUM(VLOOKUP(AM21,'Tablas auxiliares'!$BG$1:$BH$28,2,FALSE),VLOOKUP(CB21,'Tablas auxiliares'!$BG$1:$BH$28,2,FALSE),VLOOKUP(DQ21,'Tablas auxiliares'!$BG$1:$BH$28,2,FALSE),VLOOKUP(FF21,'Tablas auxiliares'!$BG$1:$BH$28,2,FALSE),VLOOKUP(GU21,'Tablas auxiliares'!$BG$1:$BH$28,2,FALSE))-AM21/100000000))</f>
        <v>-3.3315538319455698</v>
      </c>
      <c r="IK21">
        <f>IF('Tablas auxiliares'!$C$7=1,AVERAGE('2019 FINAL'!AN21,'2019 FINAL'!CC21,'2019 FINAL'!DR21,'2019 FINAL'!FG21,'2019 FINAL'!GV21)+AN21/10000,(-1)*(SUM(VLOOKUP(AN21,'Tablas auxiliares'!$BG$1:$BH$28,2,FALSE),VLOOKUP(CC21,'Tablas auxiliares'!$BG$1:$BH$28,2,FALSE),VLOOKUP(DR21,'Tablas auxiliares'!$BG$1:$BH$28,2,FALSE),VLOOKUP(FG21,'Tablas auxiliares'!$BG$1:$BH$28,2,FALSE),VLOOKUP(GV21,'Tablas auxiliares'!$BG$1:$BH$28,2,FALSE))-AN21/100000000))</f>
        <v>-8.0809396617796203</v>
      </c>
      <c r="IL21">
        <f>IF('Tablas auxiliares'!$C$7=1,AVERAGE('2019 FINAL'!AO21,'2019 FINAL'!CD21,'2019 FINAL'!DS21,'2019 FINAL'!FH21,'2019 FINAL'!GW21)+AO21/10000,(-1)*(SUM(VLOOKUP(AO21,'Tablas auxiliares'!$BG$1:$BH$28,2,FALSE),VLOOKUP(CD21,'Tablas auxiliares'!$BG$1:$BH$28,2,FALSE),VLOOKUP(DS21,'Tablas auxiliares'!$BG$1:$BH$28,2,FALSE),VLOOKUP(FH21,'Tablas auxiliares'!$BG$1:$BH$28,2,FALSE),VLOOKUP(GW21,'Tablas auxiliares'!$BG$1:$BH$28,2,FALSE))-AO21/100000000))</f>
        <v>-16.631964382864428</v>
      </c>
      <c r="IM21">
        <f>IF('Tablas auxiliares'!$C$7=1,AVERAGE('2019 FINAL'!AP21,'2019 FINAL'!CE21,'2019 FINAL'!DT21,'2019 FINAL'!FI21,'2019 FINAL'!GX21)+AP21/10000,(-1)*(SUM(VLOOKUP(AP21,'Tablas auxiliares'!$BG$1:$BH$28,2,FALSE),VLOOKUP(CE21,'Tablas auxiliares'!$BG$1:$BH$28,2,FALSE),VLOOKUP(DT21,'Tablas auxiliares'!$BG$1:$BH$28,2,FALSE),VLOOKUP(FI21,'Tablas auxiliares'!$BG$1:$BH$28,2,FALSE),VLOOKUP(GX21,'Tablas auxiliares'!$BG$1:$BH$28,2,FALSE))-AP21/100000000))</f>
        <v>-30.857528654634553</v>
      </c>
      <c r="IN21">
        <f>RANK(GY21,GY3:GY28,1)</f>
        <v>19</v>
      </c>
      <c r="IO21">
        <f t="shared" ref="IO21:KB21" si="143">RANK(GZ21,GZ3:GZ28,1)</f>
        <v>6</v>
      </c>
      <c r="IP21">
        <f t="shared" si="143"/>
        <v>12</v>
      </c>
      <c r="IQ21">
        <f t="shared" si="143"/>
        <v>12</v>
      </c>
      <c r="IR21">
        <f t="shared" si="143"/>
        <v>10</v>
      </c>
      <c r="IS21">
        <f t="shared" si="143"/>
        <v>18</v>
      </c>
      <c r="IT21">
        <f t="shared" si="143"/>
        <v>15</v>
      </c>
      <c r="IU21" s="118">
        <v>22</v>
      </c>
      <c r="IV21">
        <f t="shared" si="143"/>
        <v>24</v>
      </c>
      <c r="IW21">
        <f t="shared" si="143"/>
        <v>17</v>
      </c>
      <c r="IX21">
        <f t="shared" si="143"/>
        <v>23</v>
      </c>
      <c r="IY21">
        <f t="shared" si="143"/>
        <v>6</v>
      </c>
      <c r="IZ21">
        <f t="shared" si="143"/>
        <v>22</v>
      </c>
      <c r="JA21">
        <f t="shared" si="143"/>
        <v>11</v>
      </c>
      <c r="JB21">
        <f t="shared" si="143"/>
        <v>20</v>
      </c>
      <c r="JC21">
        <f t="shared" si="143"/>
        <v>16</v>
      </c>
      <c r="JD21">
        <f t="shared" si="143"/>
        <v>24</v>
      </c>
      <c r="JE21">
        <f t="shared" si="143"/>
        <v>23</v>
      </c>
      <c r="JF21">
        <f t="shared" si="143"/>
        <v>22</v>
      </c>
      <c r="JG21">
        <f t="shared" si="143"/>
        <v>11</v>
      </c>
      <c r="JH21">
        <f t="shared" si="143"/>
        <v>5</v>
      </c>
      <c r="JI21">
        <f t="shared" si="143"/>
        <v>11</v>
      </c>
      <c r="JJ21">
        <f t="shared" si="143"/>
        <v>17</v>
      </c>
      <c r="JK21">
        <f t="shared" si="143"/>
        <v>13</v>
      </c>
      <c r="JL21">
        <f t="shared" si="143"/>
        <v>12</v>
      </c>
      <c r="JM21">
        <f t="shared" si="143"/>
        <v>11</v>
      </c>
      <c r="JN21">
        <f t="shared" si="143"/>
        <v>15</v>
      </c>
      <c r="JO21">
        <f t="shared" si="143"/>
        <v>16</v>
      </c>
      <c r="JP21">
        <f t="shared" si="143"/>
        <v>4</v>
      </c>
      <c r="JQ21">
        <f t="shared" si="143"/>
        <v>14</v>
      </c>
      <c r="JS21">
        <f t="shared" si="143"/>
        <v>18</v>
      </c>
      <c r="JT21">
        <f t="shared" si="143"/>
        <v>10</v>
      </c>
      <c r="JU21">
        <f t="shared" si="143"/>
        <v>7</v>
      </c>
      <c r="JV21">
        <f t="shared" si="143"/>
        <v>11</v>
      </c>
      <c r="JW21">
        <f t="shared" si="143"/>
        <v>14</v>
      </c>
      <c r="JX21">
        <f t="shared" si="143"/>
        <v>19</v>
      </c>
      <c r="JY21">
        <f t="shared" si="143"/>
        <v>21</v>
      </c>
      <c r="JZ21">
        <f t="shared" si="143"/>
        <v>15</v>
      </c>
      <c r="KA21">
        <f t="shared" si="143"/>
        <v>7</v>
      </c>
      <c r="KB21">
        <f t="shared" si="143"/>
        <v>4</v>
      </c>
      <c r="KC21">
        <f>VLOOKUP(IN21,'Tablas auxiliares'!$O$2:$Y$28,'Tablas auxiliares'!$C$4+1,FALSE)</f>
        <v>0</v>
      </c>
      <c r="KD21">
        <f>VLOOKUP(IO21,'Tablas auxiliares'!$O$2:$Y$28,'Tablas auxiliares'!$C$4+1,FALSE)</f>
        <v>5</v>
      </c>
      <c r="KE21">
        <f>VLOOKUP(IP21,'Tablas auxiliares'!$O$2:$Y$28,'Tablas auxiliares'!$C$4+1,FALSE)</f>
        <v>0</v>
      </c>
      <c r="KF21">
        <f>VLOOKUP(IQ21,'Tablas auxiliares'!$O$2:$Y$28,'Tablas auxiliares'!$C$4+1,FALSE)</f>
        <v>0</v>
      </c>
      <c r="KG21">
        <f>VLOOKUP(IR21,'Tablas auxiliares'!$O$2:$Y$28,'Tablas auxiliares'!$C$4+1,FALSE)</f>
        <v>1</v>
      </c>
      <c r="KH21">
        <f>VLOOKUP(IS21,'Tablas auxiliares'!$O$2:$Y$28,'Tablas auxiliares'!$C$4+1,FALSE)</f>
        <v>0</v>
      </c>
      <c r="KI21">
        <f>VLOOKUP(IT21,'Tablas auxiliares'!$O$2:$Y$28,'Tablas auxiliares'!$C$4+1,FALSE)</f>
        <v>0</v>
      </c>
      <c r="KJ21">
        <f>VLOOKUP(IU21,'Tablas auxiliares'!$O$2:$Y$28,'Tablas auxiliares'!$C$4+1,FALSE)</f>
        <v>0</v>
      </c>
      <c r="KK21">
        <f>VLOOKUP(IV21,'Tablas auxiliares'!$O$2:$Y$28,'Tablas auxiliares'!$C$4+1,FALSE)</f>
        <v>0</v>
      </c>
      <c r="KL21">
        <f>VLOOKUP(IW21,'Tablas auxiliares'!$O$2:$Y$28,'Tablas auxiliares'!$C$4+1,FALSE)</f>
        <v>0</v>
      </c>
      <c r="KM21">
        <f>VLOOKUP(IX21,'Tablas auxiliares'!$O$2:$Y$28,'Tablas auxiliares'!$C$4+1,FALSE)</f>
        <v>0</v>
      </c>
      <c r="KN21">
        <f>VLOOKUP(IY21,'Tablas auxiliares'!$O$2:$Y$28,'Tablas auxiliares'!$C$4+1,FALSE)</f>
        <v>5</v>
      </c>
      <c r="KO21">
        <f>VLOOKUP(IZ21,'Tablas auxiliares'!$O$2:$Y$28,'Tablas auxiliares'!$C$4+1,FALSE)</f>
        <v>0</v>
      </c>
      <c r="KP21">
        <f>VLOOKUP(JA21,'Tablas auxiliares'!$O$2:$Y$28,'Tablas auxiliares'!$C$4+1,FALSE)</f>
        <v>0</v>
      </c>
      <c r="KQ21">
        <f>VLOOKUP(JB21,'Tablas auxiliares'!$O$2:$Y$28,'Tablas auxiliares'!$C$4+1,FALSE)</f>
        <v>0</v>
      </c>
      <c r="KR21">
        <f>VLOOKUP(JC21,'Tablas auxiliares'!$O$2:$Y$28,'Tablas auxiliares'!$C$4+1,FALSE)</f>
        <v>0</v>
      </c>
      <c r="KS21">
        <f>VLOOKUP(JD21,'Tablas auxiliares'!$O$2:$Y$28,'Tablas auxiliares'!$C$4+1,FALSE)</f>
        <v>0</v>
      </c>
      <c r="KT21">
        <f>VLOOKUP(JE21,'Tablas auxiliares'!$O$2:$Y$28,'Tablas auxiliares'!$C$4+1,FALSE)</f>
        <v>0</v>
      </c>
      <c r="KU21">
        <f>VLOOKUP(JF21,'Tablas auxiliares'!$O$2:$Y$28,'Tablas auxiliares'!$C$4+1,FALSE)</f>
        <v>0</v>
      </c>
      <c r="KV21">
        <f>VLOOKUP(JG21,'Tablas auxiliares'!$O$2:$Y$28,'Tablas auxiliares'!$C$4+1,FALSE)</f>
        <v>0</v>
      </c>
      <c r="KW21">
        <f>VLOOKUP(JH21,'Tablas auxiliares'!$O$2:$Y$28,'Tablas auxiliares'!$C$4+1,FALSE)</f>
        <v>6</v>
      </c>
      <c r="KX21">
        <f>VLOOKUP(JI21,'Tablas auxiliares'!$O$2:$Y$28,'Tablas auxiliares'!$C$4+1,FALSE)</f>
        <v>0</v>
      </c>
      <c r="KY21">
        <f>VLOOKUP(JJ21,'Tablas auxiliares'!$O$2:$Y$28,'Tablas auxiliares'!$C$4+1,FALSE)</f>
        <v>0</v>
      </c>
      <c r="KZ21">
        <f>VLOOKUP(JK21,'Tablas auxiliares'!$O$2:$Y$28,'Tablas auxiliares'!$C$4+1,FALSE)</f>
        <v>0</v>
      </c>
      <c r="LA21">
        <f>VLOOKUP(JL21,'Tablas auxiliares'!$O$2:$Y$28,'Tablas auxiliares'!$C$4+1,FALSE)</f>
        <v>0</v>
      </c>
      <c r="LB21">
        <f>VLOOKUP(JM21,'Tablas auxiliares'!$O$2:$Y$28,'Tablas auxiliares'!$C$4+1,FALSE)</f>
        <v>0</v>
      </c>
      <c r="LC21">
        <f>VLOOKUP(JN21,'Tablas auxiliares'!$O$2:$Y$28,'Tablas auxiliares'!$C$4+1,FALSE)</f>
        <v>0</v>
      </c>
      <c r="LD21">
        <f>VLOOKUP(JO21,'Tablas auxiliares'!$O$2:$Y$28,'Tablas auxiliares'!$C$4+1,FALSE)</f>
        <v>0</v>
      </c>
      <c r="LE21">
        <f>VLOOKUP(JP21,'Tablas auxiliares'!$O$2:$Y$28,'Tablas auxiliares'!$C$4+1,FALSE)</f>
        <v>7</v>
      </c>
      <c r="LF21">
        <f>VLOOKUP(JQ21,'Tablas auxiliares'!$O$2:$Y$28,'Tablas auxiliares'!$C$4+1,FALSE)</f>
        <v>0</v>
      </c>
      <c r="LH21">
        <f>VLOOKUP(JS21,'Tablas auxiliares'!$O$2:$Y$28,'Tablas auxiliares'!$C$4+1,FALSE)</f>
        <v>0</v>
      </c>
      <c r="LI21">
        <f>VLOOKUP(JT21,'Tablas auxiliares'!$O$2:$Y$28,'Tablas auxiliares'!$C$4+1,FALSE)</f>
        <v>1</v>
      </c>
      <c r="LJ21">
        <f>VLOOKUP(JU21,'Tablas auxiliares'!$O$2:$Y$28,'Tablas auxiliares'!$C$4+1,FALSE)</f>
        <v>4</v>
      </c>
      <c r="LK21">
        <f>VLOOKUP(JV21,'Tablas auxiliares'!$O$2:$Y$28,'Tablas auxiliares'!$C$4+1,FALSE)</f>
        <v>0</v>
      </c>
      <c r="LL21">
        <f>VLOOKUP(JW21,'Tablas auxiliares'!$O$2:$Y$28,'Tablas auxiliares'!$C$4+1,FALSE)</f>
        <v>0</v>
      </c>
      <c r="LM21">
        <f>VLOOKUP(JX21,'Tablas auxiliares'!$O$2:$Y$28,'Tablas auxiliares'!$C$4+1,FALSE)</f>
        <v>0</v>
      </c>
      <c r="LN21">
        <f>VLOOKUP(JY21,'Tablas auxiliares'!$O$2:$Y$28,'Tablas auxiliares'!$C$4+1,FALSE)</f>
        <v>0</v>
      </c>
      <c r="LO21">
        <f>VLOOKUP(JZ21,'Tablas auxiliares'!$O$2:$Y$28,'Tablas auxiliares'!$C$4+1,FALSE)</f>
        <v>0</v>
      </c>
      <c r="LP21">
        <f>VLOOKUP(KA21,'Tablas auxiliares'!$O$2:$Y$28,'Tablas auxiliares'!$C$4+1,FALSE)</f>
        <v>4</v>
      </c>
      <c r="LQ21">
        <f>VLOOKUP(KB21,'Tablas auxiliares'!$O$2:$Y$28,'Tablas auxiliares'!$C$4+1,FALSE)</f>
        <v>7</v>
      </c>
      <c r="LR21">
        <v>6</v>
      </c>
      <c r="LS21">
        <v>1</v>
      </c>
      <c r="LT21">
        <v>6</v>
      </c>
      <c r="LU21">
        <v>1</v>
      </c>
      <c r="LV21">
        <v>3</v>
      </c>
      <c r="LW21">
        <v>10</v>
      </c>
      <c r="LX21">
        <v>4</v>
      </c>
      <c r="LY21" s="118">
        <v>3</v>
      </c>
      <c r="LZ21">
        <v>2</v>
      </c>
      <c r="MA21">
        <v>10</v>
      </c>
      <c r="MB21">
        <v>6</v>
      </c>
      <c r="MC21">
        <v>1</v>
      </c>
      <c r="MD21">
        <v>5</v>
      </c>
      <c r="ME21">
        <v>4</v>
      </c>
      <c r="MF21">
        <v>2</v>
      </c>
      <c r="MG21">
        <v>2</v>
      </c>
      <c r="MH21">
        <v>3</v>
      </c>
      <c r="MI21">
        <v>18</v>
      </c>
      <c r="MJ21">
        <v>11</v>
      </c>
      <c r="MK21">
        <v>2</v>
      </c>
      <c r="ML21">
        <v>1</v>
      </c>
      <c r="MM21">
        <v>1</v>
      </c>
      <c r="MN21">
        <v>2</v>
      </c>
      <c r="MO21">
        <v>2</v>
      </c>
      <c r="MP21">
        <v>3</v>
      </c>
      <c r="MQ21">
        <v>3</v>
      </c>
      <c r="MR21">
        <v>6</v>
      </c>
      <c r="MS21">
        <v>4</v>
      </c>
      <c r="MT21">
        <v>8</v>
      </c>
      <c r="MU21">
        <v>13</v>
      </c>
      <c r="MW21">
        <v>1</v>
      </c>
      <c r="MX21">
        <v>3</v>
      </c>
      <c r="MY21">
        <v>5</v>
      </c>
      <c r="MZ21">
        <v>1</v>
      </c>
      <c r="NA21">
        <v>7</v>
      </c>
      <c r="NB21">
        <v>2</v>
      </c>
      <c r="NC21">
        <v>8</v>
      </c>
      <c r="ND21">
        <v>7</v>
      </c>
      <c r="NE21">
        <v>1</v>
      </c>
      <c r="NF21">
        <v>3</v>
      </c>
      <c r="NG21">
        <f>VLOOKUP(LR21,'Tablas auxiliares'!$O$2:$Y$28,'Tablas auxiliares'!$C$4+1,FALSE)</f>
        <v>5</v>
      </c>
      <c r="NH21">
        <f>VLOOKUP(LS21,'Tablas auxiliares'!$O$2:$Y$28,'Tablas auxiliares'!$C$4+1,FALSE)</f>
        <v>12</v>
      </c>
      <c r="NI21">
        <f>VLOOKUP(LT21,'Tablas auxiliares'!$O$2:$Y$28,'Tablas auxiliares'!$C$4+1,FALSE)</f>
        <v>5</v>
      </c>
      <c r="NJ21">
        <f>VLOOKUP(LU21,'Tablas auxiliares'!$O$2:$Y$28,'Tablas auxiliares'!$C$4+1,FALSE)</f>
        <v>12</v>
      </c>
      <c r="NK21">
        <f>VLOOKUP(LV21,'Tablas auxiliares'!$O$2:$Y$28,'Tablas auxiliares'!$C$4+1,FALSE)</f>
        <v>8</v>
      </c>
      <c r="NL21">
        <f>VLOOKUP(LW21,'Tablas auxiliares'!$O$2:$Y$28,'Tablas auxiliares'!$C$4+1,FALSE)</f>
        <v>1</v>
      </c>
      <c r="NM21">
        <f>VLOOKUP(LX21,'Tablas auxiliares'!$O$2:$Y$28,'Tablas auxiliares'!$C$4+1,FALSE)</f>
        <v>7</v>
      </c>
      <c r="NN21">
        <f>VLOOKUP(LY21,'Tablas auxiliares'!$O$2:$Y$28,'Tablas auxiliares'!$C$4+1,FALSE)</f>
        <v>8</v>
      </c>
      <c r="NO21">
        <f>VLOOKUP(LZ21,'Tablas auxiliares'!$O$2:$Y$28,'Tablas auxiliares'!$C$4+1,FALSE)</f>
        <v>10</v>
      </c>
      <c r="NP21">
        <f>VLOOKUP(MA21,'Tablas auxiliares'!$O$2:$Y$28,'Tablas auxiliares'!$C$4+1,FALSE)</f>
        <v>1</v>
      </c>
      <c r="NQ21">
        <f>VLOOKUP(MB21,'Tablas auxiliares'!$O$2:$Y$28,'Tablas auxiliares'!$C$4+1,FALSE)</f>
        <v>5</v>
      </c>
      <c r="NR21">
        <f>VLOOKUP(MC21,'Tablas auxiliares'!$O$2:$Y$28,'Tablas auxiliares'!$C$4+1,FALSE)</f>
        <v>12</v>
      </c>
      <c r="NS21">
        <f>VLOOKUP(MD21,'Tablas auxiliares'!$O$2:$Y$28,'Tablas auxiliares'!$C$4+1,FALSE)</f>
        <v>6</v>
      </c>
      <c r="NT21">
        <f>VLOOKUP(ME21,'Tablas auxiliares'!$O$2:$Y$28,'Tablas auxiliares'!$C$4+1,FALSE)</f>
        <v>7</v>
      </c>
      <c r="NU21">
        <f>VLOOKUP(MF21,'Tablas auxiliares'!$O$2:$Y$28,'Tablas auxiliares'!$C$4+1,FALSE)</f>
        <v>10</v>
      </c>
      <c r="NV21">
        <f>VLOOKUP(MG21,'Tablas auxiliares'!$O$2:$Y$28,'Tablas auxiliares'!$C$4+1,FALSE)</f>
        <v>10</v>
      </c>
      <c r="NW21">
        <f>VLOOKUP(MH21,'Tablas auxiliares'!$O$2:$Y$28,'Tablas auxiliares'!$C$4+1,FALSE)</f>
        <v>8</v>
      </c>
      <c r="NX21">
        <f>VLOOKUP(MI21,'Tablas auxiliares'!$O$2:$Y$28,'Tablas auxiliares'!$C$4+1,FALSE)</f>
        <v>0</v>
      </c>
      <c r="NY21">
        <f>VLOOKUP(MJ21,'Tablas auxiliares'!$O$2:$Y$28,'Tablas auxiliares'!$C$4+1,FALSE)</f>
        <v>0</v>
      </c>
      <c r="NZ21">
        <f>VLOOKUP(MK21,'Tablas auxiliares'!$O$2:$Y$28,'Tablas auxiliares'!$C$4+1,FALSE)</f>
        <v>10</v>
      </c>
      <c r="OA21">
        <f>VLOOKUP(ML21,'Tablas auxiliares'!$O$2:$Y$28,'Tablas auxiliares'!$C$4+1,FALSE)</f>
        <v>12</v>
      </c>
      <c r="OB21">
        <f>VLOOKUP(MM21,'Tablas auxiliares'!$O$2:$Y$28,'Tablas auxiliares'!$C$4+1,FALSE)</f>
        <v>12</v>
      </c>
      <c r="OC21">
        <f>VLOOKUP(MN21,'Tablas auxiliares'!$O$2:$Y$28,'Tablas auxiliares'!$C$4+1,FALSE)</f>
        <v>10</v>
      </c>
      <c r="OD21">
        <f>VLOOKUP(MO21,'Tablas auxiliares'!$O$2:$Y$28,'Tablas auxiliares'!$C$4+1,FALSE)</f>
        <v>10</v>
      </c>
      <c r="OE21">
        <f>VLOOKUP(MP21,'Tablas auxiliares'!$O$2:$Y$28,'Tablas auxiliares'!$C$4+1,FALSE)</f>
        <v>8</v>
      </c>
      <c r="OF21">
        <f>VLOOKUP(MQ21,'Tablas auxiliares'!$O$2:$Y$28,'Tablas auxiliares'!$C$4+1,FALSE)</f>
        <v>8</v>
      </c>
      <c r="OG21">
        <f>VLOOKUP(MR21,'Tablas auxiliares'!$O$2:$Y$28,'Tablas auxiliares'!$C$4+1,FALSE)</f>
        <v>5</v>
      </c>
      <c r="OH21">
        <f>VLOOKUP(MS21,'Tablas auxiliares'!$O$2:$Y$28,'Tablas auxiliares'!$C$4+1,FALSE)</f>
        <v>7</v>
      </c>
      <c r="OI21">
        <f>VLOOKUP(MT21,'Tablas auxiliares'!$O$2:$Y$28,'Tablas auxiliares'!$C$4+1,FALSE)</f>
        <v>3</v>
      </c>
      <c r="OJ21">
        <f>VLOOKUP(MU21,'Tablas auxiliares'!$O$2:$Y$28,'Tablas auxiliares'!$C$4+1,FALSE)</f>
        <v>0</v>
      </c>
      <c r="OL21">
        <f>VLOOKUP(MW21,'Tablas auxiliares'!$O$2:$Y$28,'Tablas auxiliares'!$C$4+1,FALSE)</f>
        <v>12</v>
      </c>
      <c r="OM21">
        <f>VLOOKUP(MX21,'Tablas auxiliares'!$O$2:$Y$28,'Tablas auxiliares'!$C$4+1,FALSE)</f>
        <v>8</v>
      </c>
      <c r="ON21">
        <f>VLOOKUP(MY21,'Tablas auxiliares'!$O$2:$Y$28,'Tablas auxiliares'!$C$4+1,FALSE)</f>
        <v>6</v>
      </c>
      <c r="OO21">
        <f>VLOOKUP(MZ21,'Tablas auxiliares'!$O$2:$Y$28,'Tablas auxiliares'!$C$4+1,FALSE)</f>
        <v>12</v>
      </c>
      <c r="OP21">
        <f>VLOOKUP(NA21,'Tablas auxiliares'!$O$2:$Y$28,'Tablas auxiliares'!$C$4+1,FALSE)</f>
        <v>4</v>
      </c>
      <c r="OQ21">
        <f>VLOOKUP(NB21,'Tablas auxiliares'!$O$2:$Y$28,'Tablas auxiliares'!$C$4+1,FALSE)</f>
        <v>10</v>
      </c>
      <c r="OR21">
        <f>VLOOKUP(NC21,'Tablas auxiliares'!$O$2:$Y$28,'Tablas auxiliares'!$C$4+1,FALSE)</f>
        <v>3</v>
      </c>
      <c r="OS21">
        <f>VLOOKUP(ND21,'Tablas auxiliares'!$O$2:$Y$28,'Tablas auxiliares'!$C$4+1,FALSE)</f>
        <v>4</v>
      </c>
      <c r="OT21">
        <f>VLOOKUP(NE21,'Tablas auxiliares'!$O$2:$Y$28,'Tablas auxiliares'!$C$4+1,FALSE)</f>
        <v>12</v>
      </c>
      <c r="OU21">
        <f>VLOOKUP(NF21,'Tablas auxiliares'!$O$2:$Y$28,'Tablas auxiliares'!$C$4+1,FALSE)</f>
        <v>8</v>
      </c>
      <c r="OV21">
        <f>IF('Tablas auxiliares'!$C$6&lt;&gt;2,IF('Tablas auxiliares'!$C$5=1,SUM(KC21:LQ21),SUMIF($IN$29:$KB$29,"=325",KC21:LQ21)),0)+IF('Tablas auxiliares'!$C$6&lt;&gt;3,IF('Tablas auxiliares'!$C$5=1,SUM(NG21:OU21),SUMIF($IN$29:$KB$29,"=325",NG21:OU21)),0)</f>
        <v>331</v>
      </c>
      <c r="OW21">
        <f t="shared" si="15"/>
        <v>12.506</v>
      </c>
      <c r="OX21">
        <f t="shared" si="81"/>
        <v>3.5009999999999999</v>
      </c>
      <c r="OY21">
        <f t="shared" si="82"/>
        <v>9.0060000000000002</v>
      </c>
      <c r="OZ21">
        <f t="shared" si="83"/>
        <v>6.5010000000000003</v>
      </c>
      <c r="PA21">
        <f t="shared" si="84"/>
        <v>6.5030000000000001</v>
      </c>
      <c r="PB21">
        <f t="shared" si="85"/>
        <v>14.01</v>
      </c>
      <c r="PC21">
        <f t="shared" si="86"/>
        <v>9.5039999999999996</v>
      </c>
      <c r="PD21">
        <f t="shared" si="87"/>
        <v>12.503</v>
      </c>
      <c r="PE21">
        <f t="shared" si="88"/>
        <v>13.002000000000001</v>
      </c>
      <c r="PF21">
        <f t="shared" si="89"/>
        <v>13.51</v>
      </c>
      <c r="PG21">
        <f t="shared" si="90"/>
        <v>14.506</v>
      </c>
      <c r="PH21">
        <f t="shared" si="113"/>
        <v>3.5009999999999999</v>
      </c>
      <c r="PI21">
        <f t="shared" si="91"/>
        <v>13.505000000000001</v>
      </c>
      <c r="PJ21">
        <f t="shared" si="92"/>
        <v>7.5039999999999996</v>
      </c>
      <c r="PK21">
        <f t="shared" si="93"/>
        <v>11.002000000000001</v>
      </c>
      <c r="PL21">
        <f t="shared" si="94"/>
        <v>9.0020000000000007</v>
      </c>
      <c r="PM21">
        <f t="shared" si="28"/>
        <v>13.503</v>
      </c>
      <c r="PN21">
        <f t="shared" si="29"/>
        <v>20.518000000000001</v>
      </c>
      <c r="PO21">
        <f t="shared" si="30"/>
        <v>16.510999999999999</v>
      </c>
      <c r="PP21">
        <f t="shared" si="31"/>
        <v>6.5019999999999998</v>
      </c>
      <c r="PQ21">
        <f t="shared" si="32"/>
        <v>3.0009999999999999</v>
      </c>
      <c r="PR21">
        <f t="shared" si="33"/>
        <v>6.0010000000000003</v>
      </c>
      <c r="PS21">
        <f t="shared" si="34"/>
        <v>9.5020000000000007</v>
      </c>
      <c r="PT21">
        <f t="shared" si="35"/>
        <v>7.5019999999999998</v>
      </c>
      <c r="PU21">
        <f t="shared" si="36"/>
        <v>7.5030000000000001</v>
      </c>
      <c r="PV21">
        <f t="shared" si="37"/>
        <v>7.0030000000000001</v>
      </c>
      <c r="PW21">
        <f t="shared" si="38"/>
        <v>10.506</v>
      </c>
      <c r="PX21">
        <f t="shared" si="39"/>
        <v>10.004</v>
      </c>
      <c r="PY21">
        <f t="shared" si="40"/>
        <v>6.008</v>
      </c>
      <c r="PZ21">
        <f t="shared" si="41"/>
        <v>13.513</v>
      </c>
      <c r="QB21">
        <f t="shared" si="43"/>
        <v>9.5009999999999994</v>
      </c>
      <c r="QC21">
        <f t="shared" si="44"/>
        <v>6.5030000000000001</v>
      </c>
      <c r="QD21">
        <f t="shared" si="45"/>
        <v>6.0049999999999999</v>
      </c>
      <c r="QE21">
        <f t="shared" si="46"/>
        <v>6.0010000000000003</v>
      </c>
      <c r="QF21">
        <f t="shared" si="47"/>
        <v>10.507</v>
      </c>
      <c r="QG21">
        <f t="shared" si="48"/>
        <v>10.502000000000001</v>
      </c>
      <c r="QH21">
        <f t="shared" si="49"/>
        <v>14.507999999999999</v>
      </c>
      <c r="QI21">
        <f t="shared" si="50"/>
        <v>11.007</v>
      </c>
      <c r="QJ21">
        <f t="shared" si="51"/>
        <v>4.0010000000000003</v>
      </c>
      <c r="QK21">
        <f t="shared" si="52"/>
        <v>3.5030000000000001</v>
      </c>
      <c r="QL21">
        <f>RANK(OW21,OW3:OW28,1)</f>
        <v>11</v>
      </c>
      <c r="QM21">
        <f t="shared" ref="QM21:RZ21" si="144">RANK(OX21,OX3:OX28,1)</f>
        <v>2</v>
      </c>
      <c r="QN21">
        <f t="shared" si="144"/>
        <v>8</v>
      </c>
      <c r="QO21">
        <f t="shared" si="144"/>
        <v>5</v>
      </c>
      <c r="QP21">
        <f t="shared" si="144"/>
        <v>4</v>
      </c>
      <c r="QQ21">
        <f t="shared" si="144"/>
        <v>15</v>
      </c>
      <c r="QR21">
        <f t="shared" si="144"/>
        <v>7</v>
      </c>
      <c r="QS21">
        <f t="shared" si="144"/>
        <v>12</v>
      </c>
      <c r="QT21">
        <f t="shared" si="144"/>
        <v>13</v>
      </c>
      <c r="QU21">
        <f t="shared" si="144"/>
        <v>14</v>
      </c>
      <c r="QV21">
        <f t="shared" si="144"/>
        <v>15</v>
      </c>
      <c r="QW21">
        <f t="shared" si="144"/>
        <v>2</v>
      </c>
      <c r="QX21">
        <f t="shared" si="144"/>
        <v>13</v>
      </c>
      <c r="QY21">
        <f t="shared" si="144"/>
        <v>7</v>
      </c>
      <c r="QZ21">
        <f t="shared" si="144"/>
        <v>9</v>
      </c>
      <c r="RA21">
        <f t="shared" si="144"/>
        <v>9</v>
      </c>
      <c r="RB21">
        <f t="shared" si="144"/>
        <v>13</v>
      </c>
      <c r="RC21">
        <f t="shared" si="144"/>
        <v>23</v>
      </c>
      <c r="RD21">
        <f t="shared" si="144"/>
        <v>16</v>
      </c>
      <c r="RE21">
        <f t="shared" si="144"/>
        <v>3</v>
      </c>
      <c r="RF21">
        <f t="shared" si="144"/>
        <v>1</v>
      </c>
      <c r="RG21">
        <f t="shared" si="144"/>
        <v>5</v>
      </c>
      <c r="RH21">
        <f t="shared" si="144"/>
        <v>10</v>
      </c>
      <c r="RI21">
        <f t="shared" si="144"/>
        <v>6</v>
      </c>
      <c r="RJ21">
        <f t="shared" si="144"/>
        <v>6</v>
      </c>
      <c r="RK21">
        <f t="shared" si="144"/>
        <v>7</v>
      </c>
      <c r="RL21">
        <f t="shared" si="144"/>
        <v>10</v>
      </c>
      <c r="RM21">
        <f t="shared" si="144"/>
        <v>9</v>
      </c>
      <c r="RN21">
        <f t="shared" si="144"/>
        <v>3</v>
      </c>
      <c r="RO21">
        <f t="shared" si="144"/>
        <v>16</v>
      </c>
      <c r="RQ21">
        <f t="shared" si="144"/>
        <v>8</v>
      </c>
      <c r="RR21">
        <f t="shared" si="144"/>
        <v>4</v>
      </c>
      <c r="RS21">
        <f t="shared" si="144"/>
        <v>4</v>
      </c>
      <c r="RT21">
        <f t="shared" si="144"/>
        <v>4</v>
      </c>
      <c r="RU21">
        <f t="shared" si="144"/>
        <v>9</v>
      </c>
      <c r="RV21">
        <f t="shared" si="144"/>
        <v>8</v>
      </c>
      <c r="RW21">
        <f t="shared" si="144"/>
        <v>14</v>
      </c>
      <c r="RX21">
        <f t="shared" si="144"/>
        <v>10</v>
      </c>
      <c r="RY21">
        <f t="shared" si="144"/>
        <v>2</v>
      </c>
      <c r="RZ21">
        <f t="shared" si="144"/>
        <v>2</v>
      </c>
      <c r="SA21" cm="1">
        <f t="array" ref="SA21">VLOOKUP(QL21,'Tablas auxiliares'!$O$2:$Y$28,_xlfn.SINGLE('Tablas auxiliares'!$C$4)+1,FALSE)</f>
        <v>0</v>
      </c>
      <c r="SB21" cm="1">
        <f t="array" ref="SB21">VLOOKUP(QM21,'Tablas auxiliares'!$O$2:$Y$28,_xlfn.SINGLE('Tablas auxiliares'!$C$4)+1,FALSE)</f>
        <v>10</v>
      </c>
      <c r="SC21" cm="1">
        <f t="array" ref="SC21">VLOOKUP(QN21,'Tablas auxiliares'!$O$2:$Y$28,_xlfn.SINGLE('Tablas auxiliares'!$C$4)+1,FALSE)</f>
        <v>3</v>
      </c>
      <c r="SD21" cm="1">
        <f t="array" ref="SD21">VLOOKUP(QO21,'Tablas auxiliares'!$O$2:$Y$28,_xlfn.SINGLE('Tablas auxiliares'!$C$4)+1,FALSE)</f>
        <v>6</v>
      </c>
      <c r="SE21" cm="1">
        <f t="array" ref="SE21">VLOOKUP(QP21,'Tablas auxiliares'!$O$2:$Y$28,_xlfn.SINGLE('Tablas auxiliares'!$C$4)+1,FALSE)</f>
        <v>7</v>
      </c>
      <c r="SF21" cm="1">
        <f t="array" ref="SF21">VLOOKUP(QQ21,'Tablas auxiliares'!$O$2:$Y$28,_xlfn.SINGLE('Tablas auxiliares'!$C$4)+1,FALSE)</f>
        <v>0</v>
      </c>
      <c r="SG21" cm="1">
        <f t="array" ref="SG21">VLOOKUP(QR21,'Tablas auxiliares'!$O$2:$Y$28,_xlfn.SINGLE('Tablas auxiliares'!$C$4)+1,FALSE)</f>
        <v>4</v>
      </c>
      <c r="SH21" cm="1">
        <f t="array" ref="SH21">VLOOKUP(QS21,'Tablas auxiliares'!$O$2:$Y$28,_xlfn.SINGLE('Tablas auxiliares'!$C$4)+1,FALSE)</f>
        <v>0</v>
      </c>
      <c r="SI21" cm="1">
        <f t="array" ref="SI21">VLOOKUP(QT21,'Tablas auxiliares'!$O$2:$Y$28,_xlfn.SINGLE('Tablas auxiliares'!$C$4)+1,FALSE)</f>
        <v>0</v>
      </c>
      <c r="SJ21" cm="1">
        <f t="array" ref="SJ21">VLOOKUP(QU21,'Tablas auxiliares'!$O$2:$Y$28,_xlfn.SINGLE('Tablas auxiliares'!$C$4)+1,FALSE)</f>
        <v>0</v>
      </c>
      <c r="SK21" cm="1">
        <f t="array" ref="SK21">VLOOKUP(QV21,'Tablas auxiliares'!$O$2:$Y$28,_xlfn.SINGLE('Tablas auxiliares'!$C$4)+1,FALSE)</f>
        <v>0</v>
      </c>
      <c r="SL21" cm="1">
        <f t="array" ref="SL21">VLOOKUP(QW21,'Tablas auxiliares'!$O$2:$Y$28,_xlfn.SINGLE('Tablas auxiliares'!$C$4)+1,FALSE)</f>
        <v>10</v>
      </c>
      <c r="SM21" cm="1">
        <f t="array" ref="SM21">VLOOKUP(QX21,'Tablas auxiliares'!$O$2:$Y$28,_xlfn.SINGLE('Tablas auxiliares'!$C$4)+1,FALSE)</f>
        <v>0</v>
      </c>
      <c r="SN21" cm="1">
        <f t="array" ref="SN21">VLOOKUP(QY21,'Tablas auxiliares'!$O$2:$Y$28,_xlfn.SINGLE('Tablas auxiliares'!$C$4)+1,FALSE)</f>
        <v>4</v>
      </c>
      <c r="SO21" cm="1">
        <f t="array" ref="SO21">VLOOKUP(QZ21,'Tablas auxiliares'!$O$2:$Y$28,_xlfn.SINGLE('Tablas auxiliares'!$C$4)+1,FALSE)</f>
        <v>2</v>
      </c>
      <c r="SP21" cm="1">
        <f t="array" ref="SP21">VLOOKUP(RA21,'Tablas auxiliares'!$O$2:$Y$28,_xlfn.SINGLE('Tablas auxiliares'!$C$4)+1,FALSE)</f>
        <v>2</v>
      </c>
      <c r="SQ21" cm="1">
        <f t="array" ref="SQ21">VLOOKUP(RB21,'Tablas auxiliares'!$O$2:$Y$28,_xlfn.SINGLE('Tablas auxiliares'!$C$4)+1,FALSE)</f>
        <v>0</v>
      </c>
      <c r="SR21" cm="1">
        <f t="array" ref="SR21">VLOOKUP(RC21,'Tablas auxiliares'!$O$2:$Y$28,_xlfn.SINGLE('Tablas auxiliares'!$C$4)+1,FALSE)</f>
        <v>0</v>
      </c>
      <c r="SS21" cm="1">
        <f t="array" ref="SS21">VLOOKUP(RD21,'Tablas auxiliares'!$O$2:$Y$28,_xlfn.SINGLE('Tablas auxiliares'!$C$4)+1,FALSE)</f>
        <v>0</v>
      </c>
      <c r="ST21" cm="1">
        <f t="array" ref="ST21">VLOOKUP(RE21,'Tablas auxiliares'!$O$2:$Y$28,_xlfn.SINGLE('Tablas auxiliares'!$C$4)+1,FALSE)</f>
        <v>8</v>
      </c>
      <c r="SU21" cm="1">
        <f t="array" ref="SU21">VLOOKUP(RF21,'Tablas auxiliares'!$O$2:$Y$28,_xlfn.SINGLE('Tablas auxiliares'!$C$4)+1,FALSE)</f>
        <v>12</v>
      </c>
      <c r="SV21" cm="1">
        <f t="array" ref="SV21">VLOOKUP(RG21,'Tablas auxiliares'!$O$2:$Y$28,_xlfn.SINGLE('Tablas auxiliares'!$C$4)+1,FALSE)</f>
        <v>6</v>
      </c>
      <c r="SW21" cm="1">
        <f t="array" ref="SW21">VLOOKUP(RH21,'Tablas auxiliares'!$O$2:$Y$28,_xlfn.SINGLE('Tablas auxiliares'!$C$4)+1,FALSE)</f>
        <v>1</v>
      </c>
      <c r="SX21" cm="1">
        <f t="array" ref="SX21">VLOOKUP(RI21,'Tablas auxiliares'!$O$2:$Y$28,_xlfn.SINGLE('Tablas auxiliares'!$C$4)+1,FALSE)</f>
        <v>5</v>
      </c>
      <c r="SY21" cm="1">
        <f t="array" ref="SY21">VLOOKUP(RJ21,'Tablas auxiliares'!$O$2:$Y$28,_xlfn.SINGLE('Tablas auxiliares'!$C$4)+1,FALSE)</f>
        <v>5</v>
      </c>
      <c r="SZ21" cm="1">
        <f t="array" ref="SZ21">VLOOKUP(RK21,'Tablas auxiliares'!$O$2:$Y$28,_xlfn.SINGLE('Tablas auxiliares'!$C$4)+1,FALSE)</f>
        <v>4</v>
      </c>
      <c r="TA21" cm="1">
        <f t="array" ref="TA21">VLOOKUP(RL21,'Tablas auxiliares'!$O$2:$Y$28,_xlfn.SINGLE('Tablas auxiliares'!$C$4)+1,FALSE)</f>
        <v>1</v>
      </c>
      <c r="TB21" cm="1">
        <f t="array" ref="TB21">VLOOKUP(RM21,'Tablas auxiliares'!$O$2:$Y$28,_xlfn.SINGLE('Tablas auxiliares'!$C$4)+1,FALSE)</f>
        <v>2</v>
      </c>
      <c r="TC21" cm="1">
        <f t="array" ref="TC21">VLOOKUP(RN21,'Tablas auxiliares'!$O$2:$Y$28,_xlfn.SINGLE('Tablas auxiliares'!$C$4)+1,FALSE)</f>
        <v>8</v>
      </c>
      <c r="TD21" cm="1">
        <f t="array" ref="TD21">VLOOKUP(RO21,'Tablas auxiliares'!$O$2:$Y$28,_xlfn.SINGLE('Tablas auxiliares'!$C$4)+1,FALSE)</f>
        <v>0</v>
      </c>
      <c r="TF21" cm="1">
        <f t="array" ref="TF21">VLOOKUP(RQ21,'Tablas auxiliares'!$O$2:$Y$28,_xlfn.SINGLE('Tablas auxiliares'!$C$4)+1,FALSE)</f>
        <v>3</v>
      </c>
      <c r="TG21" cm="1">
        <f t="array" ref="TG21">VLOOKUP(RR21,'Tablas auxiliares'!$O$2:$Y$28,_xlfn.SINGLE('Tablas auxiliares'!$C$4)+1,FALSE)</f>
        <v>7</v>
      </c>
      <c r="TH21" cm="1">
        <f t="array" ref="TH21">VLOOKUP(RS21,'Tablas auxiliares'!$O$2:$Y$28,_xlfn.SINGLE('Tablas auxiliares'!$C$4)+1,FALSE)</f>
        <v>7</v>
      </c>
      <c r="TI21" cm="1">
        <f t="array" ref="TI21">VLOOKUP(RT21,'Tablas auxiliares'!$O$2:$Y$28,_xlfn.SINGLE('Tablas auxiliares'!$C$4)+1,FALSE)</f>
        <v>7</v>
      </c>
      <c r="TJ21" cm="1">
        <f t="array" ref="TJ21">VLOOKUP(RU21,'Tablas auxiliares'!$O$2:$Y$28,_xlfn.SINGLE('Tablas auxiliares'!$C$4)+1,FALSE)</f>
        <v>2</v>
      </c>
      <c r="TK21" cm="1">
        <f t="array" ref="TK21">VLOOKUP(RV21,'Tablas auxiliares'!$O$2:$Y$28,_xlfn.SINGLE('Tablas auxiliares'!$C$4)+1,FALSE)</f>
        <v>3</v>
      </c>
      <c r="TL21" cm="1">
        <f t="array" ref="TL21">VLOOKUP(RW21,'Tablas auxiliares'!$O$2:$Y$28,_xlfn.SINGLE('Tablas auxiliares'!$C$4)+1,FALSE)</f>
        <v>0</v>
      </c>
      <c r="TM21" cm="1">
        <f t="array" ref="TM21">VLOOKUP(RX21,'Tablas auxiliares'!$O$2:$Y$28,_xlfn.SINGLE('Tablas auxiliares'!$C$4)+1,FALSE)</f>
        <v>1</v>
      </c>
      <c r="TN21" cm="1">
        <f t="array" ref="TN21">VLOOKUP(RY21,'Tablas auxiliares'!$O$2:$Y$28,_xlfn.SINGLE('Tablas auxiliares'!$C$4)+1,FALSE)</f>
        <v>10</v>
      </c>
      <c r="TO21" cm="1">
        <f t="array" ref="TO21">VLOOKUP(RZ21,'Tablas auxiliares'!$O$2:$Y$28,_xlfn.SINGLE('Tablas auxiliares'!$C$4)+1,FALSE)</f>
        <v>10</v>
      </c>
      <c r="TP21">
        <f>IF('Tablas auxiliares'!$C$5=1,SUM(SA21:TO21),SUMIF($IN$29:$KB$29,"=325",SA21:TO21))</f>
        <v>150</v>
      </c>
      <c r="TQ21">
        <v>0</v>
      </c>
      <c r="TR21">
        <v>5</v>
      </c>
      <c r="TS21">
        <v>0</v>
      </c>
      <c r="TT21">
        <v>1</v>
      </c>
      <c r="TU21">
        <v>2</v>
      </c>
      <c r="TV21">
        <v>0</v>
      </c>
      <c r="TW21">
        <v>0</v>
      </c>
      <c r="TX21">
        <v>0</v>
      </c>
      <c r="TY21">
        <v>0</v>
      </c>
      <c r="TZ21">
        <v>0</v>
      </c>
      <c r="UA21">
        <v>0</v>
      </c>
      <c r="UB21">
        <v>3</v>
      </c>
      <c r="UC21">
        <v>0</v>
      </c>
      <c r="UD21">
        <v>1</v>
      </c>
      <c r="UE21">
        <v>0</v>
      </c>
      <c r="UF21">
        <v>0</v>
      </c>
      <c r="UG21">
        <v>0</v>
      </c>
      <c r="UH21">
        <v>0</v>
      </c>
      <c r="UI21">
        <v>0</v>
      </c>
      <c r="UJ21">
        <v>1</v>
      </c>
      <c r="UK21">
        <v>5</v>
      </c>
      <c r="UL21">
        <v>0</v>
      </c>
      <c r="UM21">
        <v>0</v>
      </c>
      <c r="UN21">
        <v>0</v>
      </c>
      <c r="UO21">
        <v>0</v>
      </c>
      <c r="UP21">
        <v>0</v>
      </c>
      <c r="UQ21">
        <v>0</v>
      </c>
      <c r="UR21">
        <v>0</v>
      </c>
      <c r="US21">
        <v>7</v>
      </c>
      <c r="UT21">
        <v>0</v>
      </c>
      <c r="UV21">
        <v>0</v>
      </c>
      <c r="UW21">
        <v>1</v>
      </c>
      <c r="UX21">
        <v>0</v>
      </c>
      <c r="UY21">
        <v>2</v>
      </c>
      <c r="UZ21">
        <v>0</v>
      </c>
      <c r="VA21">
        <v>0</v>
      </c>
      <c r="VB21">
        <v>0</v>
      </c>
      <c r="VC21">
        <v>0</v>
      </c>
      <c r="VD21">
        <v>3</v>
      </c>
      <c r="VE21">
        <v>7</v>
      </c>
      <c r="VF21">
        <v>5</v>
      </c>
      <c r="VG21">
        <v>12</v>
      </c>
      <c r="VH21">
        <v>5</v>
      </c>
      <c r="VI21">
        <v>12</v>
      </c>
      <c r="VJ21">
        <v>8</v>
      </c>
      <c r="VK21">
        <v>1</v>
      </c>
      <c r="VL21">
        <v>7</v>
      </c>
      <c r="VM21">
        <v>8</v>
      </c>
      <c r="VN21">
        <v>10</v>
      </c>
      <c r="VO21">
        <v>1</v>
      </c>
      <c r="VP21">
        <v>5</v>
      </c>
      <c r="VQ21">
        <v>12</v>
      </c>
      <c r="VR21">
        <v>6</v>
      </c>
      <c r="VS21">
        <v>7</v>
      </c>
      <c r="VT21">
        <v>10</v>
      </c>
      <c r="VU21">
        <v>10</v>
      </c>
      <c r="VV21">
        <v>8</v>
      </c>
      <c r="VW21">
        <v>0</v>
      </c>
      <c r="VX21">
        <v>0</v>
      </c>
      <c r="VY21">
        <v>10</v>
      </c>
      <c r="VZ21">
        <v>12</v>
      </c>
      <c r="WA21">
        <v>12</v>
      </c>
      <c r="WB21">
        <v>10</v>
      </c>
      <c r="WC21">
        <v>10</v>
      </c>
      <c r="WD21">
        <v>8</v>
      </c>
      <c r="WE21">
        <v>8</v>
      </c>
      <c r="WF21">
        <v>5</v>
      </c>
      <c r="WG21">
        <v>7</v>
      </c>
      <c r="WH21">
        <v>3</v>
      </c>
      <c r="WI21">
        <v>0</v>
      </c>
      <c r="WK21">
        <v>12</v>
      </c>
      <c r="WL21">
        <v>8</v>
      </c>
      <c r="WM21">
        <v>6</v>
      </c>
      <c r="WN21">
        <v>12</v>
      </c>
      <c r="WO21">
        <v>4</v>
      </c>
      <c r="WP21">
        <v>10</v>
      </c>
      <c r="WQ21">
        <v>3</v>
      </c>
      <c r="WR21">
        <v>4</v>
      </c>
      <c r="WS21">
        <v>12</v>
      </c>
      <c r="WT21">
        <v>8</v>
      </c>
      <c r="WU21">
        <f t="shared" si="8"/>
        <v>5.0049999999999999</v>
      </c>
      <c r="WV21">
        <f t="shared" si="96"/>
        <v>17.012</v>
      </c>
      <c r="WW21">
        <f t="shared" si="97"/>
        <v>5.0049999999999999</v>
      </c>
      <c r="WX21">
        <f t="shared" si="98"/>
        <v>13.012</v>
      </c>
      <c r="WY21">
        <f t="shared" si="99"/>
        <v>10.007999999999999</v>
      </c>
      <c r="WZ21">
        <f t="shared" si="100"/>
        <v>1.0009999999999999</v>
      </c>
      <c r="XA21">
        <f t="shared" si="101"/>
        <v>7.0069999999999997</v>
      </c>
      <c r="XB21">
        <f t="shared" si="102"/>
        <v>8.0079999999999991</v>
      </c>
      <c r="XC21">
        <f t="shared" si="103"/>
        <v>10.01</v>
      </c>
      <c r="XD21">
        <f t="shared" si="104"/>
        <v>1.0009999999999999</v>
      </c>
      <c r="XE21">
        <f t="shared" si="105"/>
        <v>5.0049999999999999</v>
      </c>
      <c r="XF21">
        <f t="shared" si="106"/>
        <v>15.012</v>
      </c>
      <c r="XG21">
        <f t="shared" si="107"/>
        <v>6.0060000000000002</v>
      </c>
      <c r="XH21">
        <f t="shared" si="108"/>
        <v>8.0069999999999997</v>
      </c>
      <c r="XI21">
        <f t="shared" si="109"/>
        <v>10.01</v>
      </c>
      <c r="XJ21">
        <f t="shared" si="110"/>
        <v>10.01</v>
      </c>
      <c r="XK21">
        <f t="shared" si="54"/>
        <v>8.0079999999999991</v>
      </c>
      <c r="XL21">
        <f t="shared" si="55"/>
        <v>0</v>
      </c>
      <c r="XM21">
        <f t="shared" si="56"/>
        <v>0</v>
      </c>
      <c r="XN21">
        <f t="shared" si="57"/>
        <v>11.01</v>
      </c>
      <c r="XO21">
        <f t="shared" si="58"/>
        <v>17.012</v>
      </c>
      <c r="XP21">
        <f t="shared" si="59"/>
        <v>12.012</v>
      </c>
      <c r="XQ21">
        <f t="shared" si="60"/>
        <v>10.01</v>
      </c>
      <c r="XR21">
        <f t="shared" si="61"/>
        <v>10.01</v>
      </c>
      <c r="XS21">
        <f t="shared" si="62"/>
        <v>8.0079999999999991</v>
      </c>
      <c r="XT21">
        <f t="shared" si="63"/>
        <v>8.0079999999999991</v>
      </c>
      <c r="XU21">
        <f t="shared" si="64"/>
        <v>5.0049999999999999</v>
      </c>
      <c r="XV21">
        <f t="shared" si="65"/>
        <v>7.0069999999999997</v>
      </c>
      <c r="XW21">
        <f t="shared" si="66"/>
        <v>10.003</v>
      </c>
      <c r="XX21">
        <f t="shared" si="67"/>
        <v>0</v>
      </c>
      <c r="XY21">
        <f t="shared" si="68"/>
        <v>0</v>
      </c>
      <c r="XZ21">
        <f t="shared" si="69"/>
        <v>12.012</v>
      </c>
      <c r="YA21">
        <f t="shared" si="70"/>
        <v>9.0079999999999991</v>
      </c>
      <c r="YB21">
        <f t="shared" si="71"/>
        <v>6.0060000000000002</v>
      </c>
      <c r="YC21">
        <f t="shared" si="72"/>
        <v>14.012</v>
      </c>
      <c r="YD21">
        <f t="shared" si="73"/>
        <v>4.0039999999999996</v>
      </c>
      <c r="YE21">
        <f t="shared" si="74"/>
        <v>10.01</v>
      </c>
      <c r="YF21">
        <f t="shared" si="75"/>
        <v>3.0030000000000001</v>
      </c>
      <c r="YG21">
        <f t="shared" si="76"/>
        <v>4.0039999999999996</v>
      </c>
      <c r="YH21">
        <f t="shared" si="77"/>
        <v>15.012</v>
      </c>
      <c r="YI21">
        <f t="shared" si="78"/>
        <v>15.007999999999999</v>
      </c>
      <c r="YJ21">
        <f>RANK(WU21,WU3:WU28,0)</f>
        <v>9</v>
      </c>
      <c r="YK21">
        <f t="shared" ref="YK21:ZX21" si="145">RANK(WV21,WV3:WV28,0)</f>
        <v>2</v>
      </c>
      <c r="YL21">
        <f t="shared" si="145"/>
        <v>8</v>
      </c>
      <c r="YM21">
        <f t="shared" si="145"/>
        <v>3</v>
      </c>
      <c r="YN21">
        <f t="shared" si="145"/>
        <v>4</v>
      </c>
      <c r="YO21">
        <f t="shared" si="145"/>
        <v>13</v>
      </c>
      <c r="YP21">
        <f t="shared" si="145"/>
        <v>7</v>
      </c>
      <c r="YQ21">
        <f t="shared" si="145"/>
        <v>7</v>
      </c>
      <c r="YR21">
        <f t="shared" si="145"/>
        <v>5</v>
      </c>
      <c r="YS21">
        <f t="shared" si="145"/>
        <v>14</v>
      </c>
      <c r="YT21">
        <f t="shared" si="145"/>
        <v>8</v>
      </c>
      <c r="YU21">
        <f t="shared" si="145"/>
        <v>2</v>
      </c>
      <c r="YV21">
        <f t="shared" si="145"/>
        <v>11</v>
      </c>
      <c r="YW21">
        <f t="shared" si="145"/>
        <v>6</v>
      </c>
      <c r="YX21">
        <f t="shared" si="145"/>
        <v>5</v>
      </c>
      <c r="YY21">
        <f t="shared" si="145"/>
        <v>5</v>
      </c>
      <c r="YZ21">
        <f t="shared" si="145"/>
        <v>5</v>
      </c>
      <c r="ZA21">
        <f t="shared" si="145"/>
        <v>17</v>
      </c>
      <c r="ZB21">
        <f t="shared" si="145"/>
        <v>16</v>
      </c>
      <c r="ZC21">
        <f t="shared" si="145"/>
        <v>4</v>
      </c>
      <c r="ZD21">
        <f t="shared" si="145"/>
        <v>1</v>
      </c>
      <c r="ZE21">
        <f t="shared" si="145"/>
        <v>3</v>
      </c>
      <c r="ZF21">
        <f t="shared" si="145"/>
        <v>4</v>
      </c>
      <c r="ZG21">
        <f t="shared" si="145"/>
        <v>4</v>
      </c>
      <c r="ZH21">
        <f t="shared" si="145"/>
        <v>6</v>
      </c>
      <c r="ZI21">
        <f t="shared" si="145"/>
        <v>7</v>
      </c>
      <c r="ZJ21">
        <f t="shared" si="145"/>
        <v>10</v>
      </c>
      <c r="ZK21">
        <f t="shared" si="145"/>
        <v>8</v>
      </c>
      <c r="ZL21">
        <f t="shared" si="145"/>
        <v>5</v>
      </c>
      <c r="ZM21">
        <f t="shared" si="145"/>
        <v>15</v>
      </c>
      <c r="ZN21">
        <f t="shared" si="145"/>
        <v>15</v>
      </c>
      <c r="ZO21">
        <f t="shared" si="145"/>
        <v>5</v>
      </c>
      <c r="ZP21">
        <f t="shared" si="145"/>
        <v>5</v>
      </c>
      <c r="ZQ21">
        <f t="shared" si="145"/>
        <v>8</v>
      </c>
      <c r="ZR21">
        <f t="shared" si="145"/>
        <v>3</v>
      </c>
      <c r="ZS21">
        <f t="shared" si="145"/>
        <v>9</v>
      </c>
      <c r="ZT21">
        <f t="shared" si="145"/>
        <v>3</v>
      </c>
      <c r="ZU21">
        <f t="shared" si="145"/>
        <v>10</v>
      </c>
      <c r="ZV21">
        <f t="shared" si="145"/>
        <v>10</v>
      </c>
      <c r="ZW21">
        <f t="shared" si="145"/>
        <v>2</v>
      </c>
      <c r="ZX21">
        <f t="shared" si="145"/>
        <v>2</v>
      </c>
      <c r="ZY21">
        <f>VLOOKUP(YJ21,'Tablas auxiliares'!$O$2:$P$28,2,FALSE)</f>
        <v>2</v>
      </c>
      <c r="ZZ21">
        <f>VLOOKUP(YK21,'Tablas auxiliares'!$O$2:$P$28,2,FALSE)</f>
        <v>10</v>
      </c>
      <c r="AAA21">
        <f>VLOOKUP(YL21,'Tablas auxiliares'!$O$2:$P$28,2,FALSE)</f>
        <v>3</v>
      </c>
      <c r="AAB21">
        <f>VLOOKUP(YM21,'Tablas auxiliares'!$O$2:$P$28,2,FALSE)</f>
        <v>8</v>
      </c>
      <c r="AAC21">
        <f>VLOOKUP(YN21,'Tablas auxiliares'!$O$2:$P$28,2,FALSE)</f>
        <v>7</v>
      </c>
      <c r="AAD21">
        <f>VLOOKUP(YO21,'Tablas auxiliares'!$O$2:$P$28,2,FALSE)</f>
        <v>0</v>
      </c>
      <c r="AAE21">
        <f>VLOOKUP(YP21,'Tablas auxiliares'!$O$2:$P$28,2,FALSE)</f>
        <v>4</v>
      </c>
      <c r="AAF21">
        <f>VLOOKUP(YQ21,'Tablas auxiliares'!$O$2:$P$28,2,FALSE)</f>
        <v>4</v>
      </c>
      <c r="AAG21">
        <f>VLOOKUP(YR21,'Tablas auxiliares'!$O$2:$P$28,2,FALSE)</f>
        <v>6</v>
      </c>
      <c r="AAH21">
        <f>VLOOKUP(YS21,'Tablas auxiliares'!$O$2:$P$28,2,FALSE)</f>
        <v>0</v>
      </c>
      <c r="AAI21">
        <f>VLOOKUP(YT21,'Tablas auxiliares'!$O$2:$P$28,2,FALSE)</f>
        <v>3</v>
      </c>
      <c r="AAJ21">
        <f>VLOOKUP(YU21,'Tablas auxiliares'!$O$2:$P$28,2,FALSE)</f>
        <v>10</v>
      </c>
      <c r="AAK21">
        <f>VLOOKUP(YV21,'Tablas auxiliares'!$O$2:$P$28,2,FALSE)</f>
        <v>0</v>
      </c>
      <c r="AAL21">
        <f>VLOOKUP(YW21,'Tablas auxiliares'!$O$2:$P$28,2,FALSE)</f>
        <v>5</v>
      </c>
      <c r="AAM21">
        <f>VLOOKUP(YX21,'Tablas auxiliares'!$O$2:$P$28,2,FALSE)</f>
        <v>6</v>
      </c>
      <c r="AAN21">
        <f>VLOOKUP(YY21,'Tablas auxiliares'!$O$2:$P$28,2,FALSE)</f>
        <v>6</v>
      </c>
      <c r="AAO21">
        <f>VLOOKUP(YZ21,'Tablas auxiliares'!$O$2:$P$28,2,FALSE)</f>
        <v>6</v>
      </c>
      <c r="AAP21">
        <f>VLOOKUP(ZA21,'Tablas auxiliares'!$O$2:$P$28,2,FALSE)</f>
        <v>0</v>
      </c>
      <c r="AAQ21">
        <f>VLOOKUP(ZB21,'Tablas auxiliares'!$O$2:$P$28,2,FALSE)</f>
        <v>0</v>
      </c>
      <c r="AAR21">
        <f>VLOOKUP(ZC21,'Tablas auxiliares'!$O$2:$P$28,2,FALSE)</f>
        <v>7</v>
      </c>
      <c r="AAS21">
        <f>VLOOKUP(ZD21,'Tablas auxiliares'!$O$2:$P$28,2,FALSE)</f>
        <v>12</v>
      </c>
      <c r="AAT21">
        <f>VLOOKUP(ZE21,'Tablas auxiliares'!$O$2:$P$28,2,FALSE)</f>
        <v>8</v>
      </c>
      <c r="AAU21">
        <f>VLOOKUP(ZF21,'Tablas auxiliares'!$O$2:$P$28,2,FALSE)</f>
        <v>7</v>
      </c>
      <c r="AAV21">
        <f>VLOOKUP(ZG21,'Tablas auxiliares'!$O$2:$P$28,2,FALSE)</f>
        <v>7</v>
      </c>
      <c r="AAW21">
        <f>VLOOKUP(ZH21,'Tablas auxiliares'!$O$2:$P$28,2,FALSE)</f>
        <v>5</v>
      </c>
      <c r="AAX21">
        <f>VLOOKUP(ZI21,'Tablas auxiliares'!$O$2:$P$28,2,FALSE)</f>
        <v>4</v>
      </c>
      <c r="AAY21">
        <f>VLOOKUP(ZJ21,'Tablas auxiliares'!$O$2:$P$28,2,FALSE)</f>
        <v>1</v>
      </c>
      <c r="AAZ21">
        <f>VLOOKUP(ZK21,'Tablas auxiliares'!$O$2:$P$28,2,FALSE)</f>
        <v>3</v>
      </c>
      <c r="ABA21">
        <f>VLOOKUP(ZL21,'Tablas auxiliares'!$O$2:$P$28,2,FALSE)</f>
        <v>6</v>
      </c>
      <c r="ABB21">
        <f>VLOOKUP(ZM21,'Tablas auxiliares'!$O$2:$P$28,2,FALSE)</f>
        <v>0</v>
      </c>
      <c r="ABC21">
        <f>VLOOKUP(ZN21,'Tablas auxiliares'!$O$2:$P$28,2,FALSE)</f>
        <v>0</v>
      </c>
      <c r="ABD21">
        <f>VLOOKUP(ZO21,'Tablas auxiliares'!$O$2:$P$28,2,FALSE)</f>
        <v>6</v>
      </c>
      <c r="ABE21">
        <f>VLOOKUP(ZP21,'Tablas auxiliares'!$O$2:$P$28,2,FALSE)</f>
        <v>6</v>
      </c>
      <c r="ABF21">
        <f>VLOOKUP(ZQ21,'Tablas auxiliares'!$O$2:$P$28,2,FALSE)</f>
        <v>3</v>
      </c>
      <c r="ABG21">
        <f>VLOOKUP(ZR21,'Tablas auxiliares'!$O$2:$P$28,2,FALSE)</f>
        <v>8</v>
      </c>
      <c r="ABH21">
        <f>VLOOKUP(ZS21,'Tablas auxiliares'!$O$2:$P$28,2,FALSE)</f>
        <v>2</v>
      </c>
      <c r="ABI21">
        <f>VLOOKUP(ZT21,'Tablas auxiliares'!$O$2:$P$28,2,FALSE)</f>
        <v>8</v>
      </c>
      <c r="ABJ21">
        <f>VLOOKUP(ZU21,'Tablas auxiliares'!$O$2:$P$28,2,FALSE)</f>
        <v>1</v>
      </c>
      <c r="ABK21">
        <f>VLOOKUP(ZV21,'Tablas auxiliares'!$O$2:$P$28,2,FALSE)</f>
        <v>1</v>
      </c>
      <c r="ABL21">
        <f>VLOOKUP(ZW21,'Tablas auxiliares'!$O$2:$P$28,2,FALSE)</f>
        <v>10</v>
      </c>
      <c r="ABM21">
        <f>VLOOKUP(ZX21,'Tablas auxiliares'!$O$2:$P$28,2,FALSE)</f>
        <v>10</v>
      </c>
      <c r="ABN21">
        <f>IF('Tablas auxiliares'!$C$5=1,SUM(ZY21:ABM21),SUMIF($IN$29:$KB$29,"=325",ZY21:ABM21))</f>
        <v>195</v>
      </c>
      <c r="ABP21">
        <f t="shared" si="10"/>
        <v>195.00069999999999</v>
      </c>
      <c r="ABQ21">
        <f t="shared" si="11"/>
        <v>150.00069999999999</v>
      </c>
      <c r="ABR21">
        <f t="shared" si="5"/>
        <v>331.00069999999999</v>
      </c>
      <c r="ABS21">
        <f>IF('Tablas auxiliares'!$C$3=1,'2019 FINAL'!ABP21,IF('Tablas auxiliares'!$C$3=2,'2019 FINAL'!ABQ21,'2019 FINAL'!ABR21))</f>
        <v>331.00069999999999</v>
      </c>
      <c r="ABT21" t="s">
        <v>48</v>
      </c>
      <c r="ABV21">
        <v>19</v>
      </c>
      <c r="ABW21">
        <f t="shared" si="12"/>
        <v>77.000299999999996</v>
      </c>
      <c r="ABX21" t="str">
        <f t="shared" si="13"/>
        <v>San Marino</v>
      </c>
    </row>
    <row r="22" spans="1:752" x14ac:dyDescent="0.25">
      <c r="A22" t="s">
        <v>17</v>
      </c>
      <c r="B22">
        <v>15</v>
      </c>
      <c r="C22">
        <v>3</v>
      </c>
      <c r="D22">
        <v>4</v>
      </c>
      <c r="E22">
        <v>5</v>
      </c>
      <c r="F22">
        <v>12</v>
      </c>
      <c r="G22">
        <v>11</v>
      </c>
      <c r="H22">
        <v>13</v>
      </c>
      <c r="J22">
        <v>8</v>
      </c>
      <c r="K22">
        <v>10</v>
      </c>
      <c r="L22">
        <v>7</v>
      </c>
      <c r="M22">
        <v>14</v>
      </c>
      <c r="N22">
        <v>10</v>
      </c>
      <c r="O22">
        <v>8</v>
      </c>
      <c r="P22">
        <v>7</v>
      </c>
      <c r="Q22">
        <v>2</v>
      </c>
      <c r="R22">
        <v>2</v>
      </c>
      <c r="S22">
        <v>18</v>
      </c>
      <c r="T22">
        <v>6</v>
      </c>
      <c r="U22">
        <v>9</v>
      </c>
      <c r="V22">
        <v>2</v>
      </c>
      <c r="W22">
        <v>7</v>
      </c>
      <c r="X22">
        <v>2</v>
      </c>
      <c r="Y22">
        <v>11</v>
      </c>
      <c r="Z22">
        <v>5</v>
      </c>
      <c r="AA22">
        <v>2</v>
      </c>
      <c r="AB22">
        <v>1</v>
      </c>
      <c r="AC22">
        <v>3</v>
      </c>
      <c r="AD22">
        <v>6</v>
      </c>
      <c r="AE22">
        <v>20</v>
      </c>
      <c r="AF22">
        <v>4</v>
      </c>
      <c r="AH22">
        <v>10</v>
      </c>
      <c r="AI22">
        <v>2</v>
      </c>
      <c r="AJ22">
        <v>5</v>
      </c>
      <c r="AK22">
        <v>11</v>
      </c>
      <c r="AL22">
        <v>18</v>
      </c>
      <c r="AM22">
        <v>2</v>
      </c>
      <c r="AN22">
        <v>7</v>
      </c>
      <c r="AO22">
        <v>2</v>
      </c>
      <c r="AP22">
        <v>3</v>
      </c>
      <c r="AQ22">
        <v>8</v>
      </c>
      <c r="AR22">
        <v>4</v>
      </c>
      <c r="AS22">
        <v>4</v>
      </c>
      <c r="AT22">
        <v>5</v>
      </c>
      <c r="AU22">
        <v>3</v>
      </c>
      <c r="AV22">
        <v>14</v>
      </c>
      <c r="AW22">
        <v>3</v>
      </c>
      <c r="AY22">
        <v>4</v>
      </c>
      <c r="AZ22">
        <v>11</v>
      </c>
      <c r="BA22">
        <v>9</v>
      </c>
      <c r="BB22">
        <v>2</v>
      </c>
      <c r="BC22">
        <v>9</v>
      </c>
      <c r="BD22">
        <v>2</v>
      </c>
      <c r="BE22">
        <v>5</v>
      </c>
      <c r="BF22">
        <v>2</v>
      </c>
      <c r="BG22">
        <v>6</v>
      </c>
      <c r="BH22">
        <v>1</v>
      </c>
      <c r="BI22">
        <v>11</v>
      </c>
      <c r="BJ22">
        <v>13</v>
      </c>
      <c r="BK22">
        <v>3</v>
      </c>
      <c r="BL22">
        <v>3</v>
      </c>
      <c r="BM22">
        <v>2</v>
      </c>
      <c r="BN22">
        <v>13</v>
      </c>
      <c r="BO22">
        <v>1</v>
      </c>
      <c r="BP22">
        <v>1</v>
      </c>
      <c r="BQ22">
        <v>8</v>
      </c>
      <c r="BR22">
        <v>7</v>
      </c>
      <c r="BS22">
        <v>7</v>
      </c>
      <c r="BT22">
        <v>13</v>
      </c>
      <c r="BU22">
        <v>2</v>
      </c>
      <c r="BW22">
        <v>12</v>
      </c>
      <c r="BX22">
        <v>1</v>
      </c>
      <c r="BY22">
        <v>7</v>
      </c>
      <c r="BZ22">
        <v>3</v>
      </c>
      <c r="CA22">
        <v>3</v>
      </c>
      <c r="CB22">
        <v>10</v>
      </c>
      <c r="CC22">
        <v>7</v>
      </c>
      <c r="CD22">
        <v>1</v>
      </c>
      <c r="CE22">
        <v>1</v>
      </c>
      <c r="CF22">
        <v>8</v>
      </c>
      <c r="CG22">
        <v>5</v>
      </c>
      <c r="CH22">
        <v>6</v>
      </c>
      <c r="CI22">
        <v>2</v>
      </c>
      <c r="CJ22">
        <v>3</v>
      </c>
      <c r="CK22">
        <v>13</v>
      </c>
      <c r="CL22">
        <v>5</v>
      </c>
      <c r="CN22">
        <v>3</v>
      </c>
      <c r="CO22">
        <v>12</v>
      </c>
      <c r="CP22">
        <v>16</v>
      </c>
      <c r="CQ22">
        <v>4</v>
      </c>
      <c r="CR22">
        <v>3</v>
      </c>
      <c r="CS22">
        <v>9</v>
      </c>
      <c r="CT22">
        <v>2</v>
      </c>
      <c r="CU22">
        <v>3</v>
      </c>
      <c r="CV22">
        <v>5</v>
      </c>
      <c r="CW22">
        <v>3</v>
      </c>
      <c r="CX22">
        <v>10</v>
      </c>
      <c r="CY22">
        <v>5</v>
      </c>
      <c r="CZ22">
        <v>2</v>
      </c>
      <c r="DA22">
        <v>4</v>
      </c>
      <c r="DB22">
        <v>2</v>
      </c>
      <c r="DC22">
        <v>12</v>
      </c>
      <c r="DD22">
        <v>1</v>
      </c>
      <c r="DE22">
        <v>1</v>
      </c>
      <c r="DF22">
        <v>2</v>
      </c>
      <c r="DG22">
        <v>3</v>
      </c>
      <c r="DH22">
        <v>12</v>
      </c>
      <c r="DI22">
        <v>12</v>
      </c>
      <c r="DJ22">
        <v>10</v>
      </c>
      <c r="DL22">
        <v>14</v>
      </c>
      <c r="DM22">
        <v>2</v>
      </c>
      <c r="DN22">
        <v>13</v>
      </c>
      <c r="DO22">
        <v>18</v>
      </c>
      <c r="DP22">
        <v>18</v>
      </c>
      <c r="DQ22">
        <v>10</v>
      </c>
      <c r="DR22">
        <v>13</v>
      </c>
      <c r="DS22">
        <v>1</v>
      </c>
      <c r="DT22">
        <v>2</v>
      </c>
      <c r="DU22">
        <v>10</v>
      </c>
      <c r="DV22">
        <v>4</v>
      </c>
      <c r="DW22">
        <v>3</v>
      </c>
      <c r="DX22">
        <v>13</v>
      </c>
      <c r="DY22">
        <v>3</v>
      </c>
      <c r="DZ22">
        <v>11</v>
      </c>
      <c r="EA22">
        <v>3</v>
      </c>
      <c r="EC22">
        <v>3</v>
      </c>
      <c r="ED22">
        <v>4</v>
      </c>
      <c r="EE22">
        <v>2</v>
      </c>
      <c r="EF22">
        <v>5</v>
      </c>
      <c r="EG22">
        <v>10</v>
      </c>
      <c r="EH22">
        <v>1</v>
      </c>
      <c r="EI22">
        <v>20</v>
      </c>
      <c r="EJ22">
        <v>7</v>
      </c>
      <c r="EK22">
        <v>2</v>
      </c>
      <c r="EL22">
        <v>4</v>
      </c>
      <c r="EM22">
        <v>10</v>
      </c>
      <c r="EN22">
        <v>8</v>
      </c>
      <c r="EO22">
        <v>10</v>
      </c>
      <c r="EP22">
        <v>17</v>
      </c>
      <c r="EQ22">
        <v>2</v>
      </c>
      <c r="ER22">
        <v>15</v>
      </c>
      <c r="ES22">
        <v>1</v>
      </c>
      <c r="ET22">
        <v>1</v>
      </c>
      <c r="EU22">
        <v>4</v>
      </c>
      <c r="EV22">
        <v>4</v>
      </c>
      <c r="EW22">
        <v>7</v>
      </c>
      <c r="EX22">
        <v>7</v>
      </c>
      <c r="EY22">
        <v>4</v>
      </c>
      <c r="FA22">
        <v>13</v>
      </c>
      <c r="FB22">
        <v>1</v>
      </c>
      <c r="FC22">
        <v>11</v>
      </c>
      <c r="FD22">
        <v>5</v>
      </c>
      <c r="FE22">
        <v>17</v>
      </c>
      <c r="FF22">
        <v>22</v>
      </c>
      <c r="FG22">
        <v>13</v>
      </c>
      <c r="FH22">
        <v>3</v>
      </c>
      <c r="FI22">
        <v>4</v>
      </c>
      <c r="FJ22">
        <v>4</v>
      </c>
      <c r="FK22">
        <v>3</v>
      </c>
      <c r="FL22">
        <v>12</v>
      </c>
      <c r="FM22">
        <v>15</v>
      </c>
      <c r="FN22">
        <v>1</v>
      </c>
      <c r="FO22">
        <v>10</v>
      </c>
      <c r="FP22">
        <v>6</v>
      </c>
      <c r="FR22">
        <v>7</v>
      </c>
      <c r="FS22">
        <v>5</v>
      </c>
      <c r="FT22">
        <v>2</v>
      </c>
      <c r="FU22">
        <v>9</v>
      </c>
      <c r="FV22">
        <v>1</v>
      </c>
      <c r="FW22">
        <v>3</v>
      </c>
      <c r="FX22">
        <v>4</v>
      </c>
      <c r="FY22">
        <v>3</v>
      </c>
      <c r="FZ22">
        <v>1</v>
      </c>
      <c r="GA22">
        <v>4</v>
      </c>
      <c r="GB22">
        <v>17</v>
      </c>
      <c r="GC22">
        <v>8</v>
      </c>
      <c r="GD22">
        <v>4</v>
      </c>
      <c r="GE22">
        <v>4</v>
      </c>
      <c r="GF22">
        <v>3</v>
      </c>
      <c r="GG22">
        <v>9</v>
      </c>
      <c r="GH22">
        <v>4</v>
      </c>
      <c r="GI22">
        <v>2</v>
      </c>
      <c r="GJ22">
        <v>8</v>
      </c>
      <c r="GK22">
        <v>6</v>
      </c>
      <c r="GL22">
        <v>6</v>
      </c>
      <c r="GM22">
        <v>9</v>
      </c>
      <c r="GN22">
        <v>12</v>
      </c>
      <c r="GP22">
        <v>7</v>
      </c>
      <c r="GQ22">
        <v>22</v>
      </c>
      <c r="GR22">
        <v>3</v>
      </c>
      <c r="GS22">
        <v>4</v>
      </c>
      <c r="GT22">
        <v>19</v>
      </c>
      <c r="GU22">
        <v>19</v>
      </c>
      <c r="GV22">
        <v>17</v>
      </c>
      <c r="GW22">
        <v>2</v>
      </c>
      <c r="GX22">
        <v>3</v>
      </c>
      <c r="GY22">
        <f>IF('Tablas auxiliares'!$C$7=1,AVERAGE('2019 FINAL'!B22,'2019 FINAL'!AQ22,'2019 FINAL'!CF22,'2019 FINAL'!DU22,'2019 FINAL'!FJ22)+B22/10000,(-1)*(SUM(VLOOKUP(B22,'Tablas auxiliares'!$BG$1:$BH$28,2,FALSE),VLOOKUP(AQ22,'Tablas auxiliares'!$BG$1:$BH$28,2,FALSE),VLOOKUP(CF22,'Tablas auxiliares'!$BG$1:$BH$28,2,FALSE),VLOOKUP(DU22,'Tablas auxiliares'!$BG$1:$BH$28,2,FALSE),VLOOKUP(FJ22,'Tablas auxiliares'!$BG$1:$BH$28,2,FALSE))-B22/100000000))</f>
        <v>-16.143527557931549</v>
      </c>
      <c r="GZ22">
        <f>IF('Tablas auxiliares'!$C$7=1,AVERAGE('2019 FINAL'!C22,'2019 FINAL'!AR22,'2019 FINAL'!CG22,'2019 FINAL'!DV22,'2019 FINAL'!FK22)+C22/10000,(-1)*(SUM(VLOOKUP(C22,'Tablas auxiliares'!$BG$1:$BH$28,2,FALSE),VLOOKUP(AR22,'Tablas auxiliares'!$BG$1:$BH$28,2,FALSE),VLOOKUP(CG22,'Tablas auxiliares'!$BG$1:$BH$28,2,FALSE),VLOOKUP(DV22,'Tablas auxiliares'!$BG$1:$BH$28,2,FALSE),VLOOKUP(FK22,'Tablas auxiliares'!$BG$1:$BH$28,2,FALSE))-C22/100000000))</f>
        <v>-35.597281444004331</v>
      </c>
      <c r="HA22">
        <f>IF('Tablas auxiliares'!$C$7=1,AVERAGE('2019 FINAL'!D22,'2019 FINAL'!AS22,'2019 FINAL'!CH22,'2019 FINAL'!DW22,'2019 FINAL'!FL22)+D22/10000,(-1)*(SUM(VLOOKUP(D22,'Tablas auxiliares'!$BG$1:$BH$28,2,FALSE),VLOOKUP(AS22,'Tablas auxiliares'!$BG$1:$BH$28,2,FALSE),VLOOKUP(CH22,'Tablas auxiliares'!$BG$1:$BH$28,2,FALSE),VLOOKUP(DW22,'Tablas auxiliares'!$BG$1:$BH$28,2,FALSE),VLOOKUP(FL22,'Tablas auxiliares'!$BG$1:$BH$28,2,FALSE))-D22/100000000))</f>
        <v>-27.904085310600632</v>
      </c>
      <c r="HB22">
        <f>IF('Tablas auxiliares'!$C$7=1,AVERAGE('2019 FINAL'!E22,'2019 FINAL'!AT22,'2019 FINAL'!CI22,'2019 FINAL'!DX22,'2019 FINAL'!FM22)+E22/10000,(-1)*(SUM(VLOOKUP(E22,'Tablas auxiliares'!$BG$1:$BH$28,2,FALSE),VLOOKUP(AT22,'Tablas auxiliares'!$BG$1:$BH$28,2,FALSE),VLOOKUP(CI22,'Tablas auxiliares'!$BG$1:$BH$28,2,FALSE),VLOOKUP(DX22,'Tablas auxiliares'!$BG$1:$BH$28,2,FALSE),VLOOKUP(FM22,'Tablas auxiliares'!$BG$1:$BH$28,2,FALSE))-E22/100000000))</f>
        <v>-23.214292947080484</v>
      </c>
      <c r="HC22">
        <f>IF('Tablas auxiliares'!$C$7=1,AVERAGE('2019 FINAL'!F22,'2019 FINAL'!AU22,'2019 FINAL'!CJ22,'2019 FINAL'!DY22,'2019 FINAL'!FN22)+F22/10000,(-1)*(SUM(VLOOKUP(F22,'Tablas auxiliares'!$BG$1:$BH$28,2,FALSE),VLOOKUP(AU22,'Tablas auxiliares'!$BG$1:$BH$28,2,FALSE),VLOOKUP(CJ22,'Tablas auxiliares'!$BG$1:$BH$28,2,FALSE),VLOOKUP(DY22,'Tablas auxiliares'!$BG$1:$BH$28,2,FALSE),VLOOKUP(FN22,'Tablas auxiliares'!$BG$1:$BH$28,2,FALSE))-F22/100000000))</f>
        <v>-38.103256241454268</v>
      </c>
      <c r="HD22">
        <f>IF('Tablas auxiliares'!$C$7=1,AVERAGE('2019 FINAL'!G22,'2019 FINAL'!AV22,'2019 FINAL'!CK22,'2019 FINAL'!DZ22,'2019 FINAL'!FO22)+G22/10000,(-1)*(SUM(VLOOKUP(G22,'Tablas auxiliares'!$BG$1:$BH$28,2,FALSE),VLOOKUP(AV22,'Tablas auxiliares'!$BG$1:$BH$28,2,FALSE),VLOOKUP(CK22,'Tablas auxiliares'!$BG$1:$BH$28,2,FALSE),VLOOKUP(DZ22,'Tablas auxiliares'!$BG$1:$BH$28,2,FALSE),VLOOKUP(FO22,'Tablas auxiliares'!$BG$1:$BH$28,2,FALSE))-G22/100000000))</f>
        <v>-8.0024650513539317</v>
      </c>
      <c r="HE22">
        <f>IF('Tablas auxiliares'!$C$7=1,AVERAGE('2019 FINAL'!H22,'2019 FINAL'!AW22,'2019 FINAL'!CL22,'2019 FINAL'!EA22,'2019 FINAL'!FP22)+H22/10000,(-1)*(SUM(VLOOKUP(H22,'Tablas auxiliares'!$BG$1:$BH$28,2,FALSE),VLOOKUP(AW22,'Tablas auxiliares'!$BG$1:$BH$28,2,FALSE),VLOOKUP(CL22,'Tablas auxiliares'!$BG$1:$BH$28,2,FALSE),VLOOKUP(EA22,'Tablas auxiliares'!$BG$1:$BH$28,2,FALSE),VLOOKUP(FP22,'Tablas auxiliares'!$BG$1:$BH$28,2,FALSE))-H22/100000000))</f>
        <v>-27.892973577255916</v>
      </c>
      <c r="HF22" t="e">
        <f>IF('Tablas auxiliares'!$C$7=1,AVERAGE('2019 FINAL'!I22,'2019 FINAL'!AX22,'2019 FINAL'!CM22,'2019 FINAL'!EB22,'2019 FINAL'!FQ22)+I22/10000,(-1)*(SUM(VLOOKUP(I22,'Tablas auxiliares'!$BG$1:$BH$28,2,FALSE),VLOOKUP(AX22,'Tablas auxiliares'!$BG$1:$BH$28,2,FALSE),VLOOKUP(CM22,'Tablas auxiliares'!$BG$1:$BH$28,2,FALSE),VLOOKUP(EB22,'Tablas auxiliares'!$BG$1:$BH$28,2,FALSE),VLOOKUP(FQ22,'Tablas auxiliares'!$BG$1:$BH$28,2,FALSE))-I22/100000000))</f>
        <v>#N/A</v>
      </c>
      <c r="HG22">
        <f>IF('Tablas auxiliares'!$C$7=1,AVERAGE('2019 FINAL'!J22,'2019 FINAL'!AY22,'2019 FINAL'!CN22,'2019 FINAL'!EC22,'2019 FINAL'!FR22)+J22/10000,(-1)*(SUM(VLOOKUP(J22,'Tablas auxiliares'!$BG$1:$BH$28,2,FALSE),VLOOKUP(AY22,'Tablas auxiliares'!$BG$1:$BH$28,2,FALSE),VLOOKUP(CN22,'Tablas auxiliares'!$BG$1:$BH$28,2,FALSE),VLOOKUP(EC22,'Tablas auxiliares'!$BG$1:$BH$28,2,FALSE),VLOOKUP(FR22,'Tablas auxiliares'!$BG$1:$BH$28,2,FALSE))-J22/100000000))</f>
        <v>-30.21053440288452</v>
      </c>
      <c r="HH22">
        <f>IF('Tablas auxiliares'!$C$7=1,AVERAGE('2019 FINAL'!K22,'2019 FINAL'!AZ22,'2019 FINAL'!CO22,'2019 FINAL'!ED22,'2019 FINAL'!FS22)+K22/10000,(-1)*(SUM(VLOOKUP(K22,'Tablas auxiliares'!$BG$1:$BH$28,2,FALSE),VLOOKUP(AZ22,'Tablas auxiliares'!$BG$1:$BH$28,2,FALSE),VLOOKUP(CO22,'Tablas auxiliares'!$BG$1:$BH$28,2,FALSE),VLOOKUP(ED22,'Tablas auxiliares'!$BG$1:$BH$28,2,FALSE),VLOOKUP(FS22,'Tablas auxiliares'!$BG$1:$BH$28,2,FALSE))-K22/100000000))</f>
        <v>-17.847760860399898</v>
      </c>
      <c r="HI22">
        <f>IF('Tablas auxiliares'!$C$7=1,AVERAGE('2019 FINAL'!L22,'2019 FINAL'!BA22,'2019 FINAL'!CP22,'2019 FINAL'!EE22,'2019 FINAL'!FT22)+L22/10000,(-1)*(SUM(VLOOKUP(L22,'Tablas auxiliares'!$BG$1:$BH$28,2,FALSE),VLOOKUP(BA22,'Tablas auxiliares'!$BG$1:$BH$28,2,FALSE),VLOOKUP(CP22,'Tablas auxiliares'!$BG$1:$BH$28,2,FALSE),VLOOKUP(EE22,'Tablas auxiliares'!$BG$1:$BH$28,2,FALSE),VLOOKUP(FT22,'Tablas auxiliares'!$BG$1:$BH$28,2,FALSE))-L22/100000000))</f>
        <v>-27.00352190036098</v>
      </c>
      <c r="HJ22">
        <f>IF('Tablas auxiliares'!$C$7=1,AVERAGE('2019 FINAL'!M22,'2019 FINAL'!BB22,'2019 FINAL'!CQ22,'2019 FINAL'!EF22,'2019 FINAL'!FU22)+M22/10000,(-1)*(SUM(VLOOKUP(M22,'Tablas auxiliares'!$BG$1:$BH$28,2,FALSE),VLOOKUP(BB22,'Tablas auxiliares'!$BG$1:$BH$28,2,FALSE),VLOOKUP(CQ22,'Tablas auxiliares'!$BG$1:$BH$28,2,FALSE),VLOOKUP(EF22,'Tablas auxiliares'!$BG$1:$BH$28,2,FALSE),VLOOKUP(FU22,'Tablas auxiliares'!$BG$1:$BH$28,2,FALSE))-M22/100000000))</f>
        <v>-25.961372807279055</v>
      </c>
      <c r="HK22">
        <f>IF('Tablas auxiliares'!$C$7=1,AVERAGE('2019 FINAL'!N22,'2019 FINAL'!BC22,'2019 FINAL'!CR22,'2019 FINAL'!EG22,'2019 FINAL'!FV22)+N22/10000,(-1)*(SUM(VLOOKUP(N22,'Tablas auxiliares'!$BG$1:$BH$28,2,FALSE),VLOOKUP(BC22,'Tablas auxiliares'!$BG$1:$BH$28,2,FALSE),VLOOKUP(CR22,'Tablas auxiliares'!$BG$1:$BH$28,2,FALSE),VLOOKUP(EG22,'Tablas auxiliares'!$BG$1:$BH$28,2,FALSE),VLOOKUP(FV22,'Tablas auxiliares'!$BG$1:$BH$28,2,FALSE))-N22/100000000))</f>
        <v>-27.171658476785776</v>
      </c>
      <c r="HL22">
        <f>IF('Tablas auxiliares'!$C$7=1,AVERAGE('2019 FINAL'!O22,'2019 FINAL'!BD22,'2019 FINAL'!CS22,'2019 FINAL'!EH22,'2019 FINAL'!FW22)+O22/10000,(-1)*(SUM(VLOOKUP(O22,'Tablas auxiliares'!$BG$1:$BH$28,2,FALSE),VLOOKUP(BD22,'Tablas auxiliares'!$BG$1:$BH$28,2,FALSE),VLOOKUP(CS22,'Tablas auxiliares'!$BG$1:$BH$28,2,FALSE),VLOOKUP(EH22,'Tablas auxiliares'!$BG$1:$BH$28,2,FALSE),VLOOKUP(FW22,'Tablas auxiliares'!$BG$1:$BH$28,2,FALSE))-O22/100000000))</f>
        <v>-35.928116216893081</v>
      </c>
      <c r="HM22">
        <f>IF('Tablas auxiliares'!$C$7=1,AVERAGE('2019 FINAL'!P22,'2019 FINAL'!BE22,'2019 FINAL'!CT22,'2019 FINAL'!EI22,'2019 FINAL'!FX22)+P22/10000,(-1)*(SUM(VLOOKUP(P22,'Tablas auxiliares'!$BG$1:$BH$28,2,FALSE),VLOOKUP(BE22,'Tablas auxiliares'!$BG$1:$BH$28,2,FALSE),VLOOKUP(CT22,'Tablas auxiliares'!$BG$1:$BH$28,2,FALSE),VLOOKUP(EI22,'Tablas auxiliares'!$BG$1:$BH$28,2,FALSE),VLOOKUP(FX22,'Tablas auxiliares'!$BG$1:$BH$28,2,FALSE))-P22/100000000))</f>
        <v>-26.48426235002556</v>
      </c>
      <c r="HN22">
        <f>IF('Tablas auxiliares'!$C$7=1,AVERAGE('2019 FINAL'!Q22,'2019 FINAL'!BF22,'2019 FINAL'!CU22,'2019 FINAL'!EJ22,'2019 FINAL'!FY22)+Q22/10000,(-1)*(SUM(VLOOKUP(Q22,'Tablas auxiliares'!$BG$1:$BH$28,2,FALSE),VLOOKUP(BF22,'Tablas auxiliares'!$BG$1:$BH$28,2,FALSE),VLOOKUP(CU22,'Tablas auxiliares'!$BG$1:$BH$28,2,FALSE),VLOOKUP(EJ22,'Tablas auxiliares'!$BG$1:$BH$28,2,FALSE),VLOOKUP(FY22,'Tablas auxiliares'!$BG$1:$BH$28,2,FALSE))-Q22/100000000))</f>
        <v>-40.097521277532877</v>
      </c>
      <c r="HO22">
        <f>IF('Tablas auxiliares'!$C$7=1,AVERAGE('2019 FINAL'!R22,'2019 FINAL'!BG22,'2019 FINAL'!CV22,'2019 FINAL'!EK22,'2019 FINAL'!FZ22)+R22/10000,(-1)*(SUM(VLOOKUP(R22,'Tablas auxiliares'!$BG$1:$BH$28,2,FALSE),VLOOKUP(BG22,'Tablas auxiliares'!$BG$1:$BH$28,2,FALSE),VLOOKUP(CV22,'Tablas auxiliares'!$BG$1:$BH$28,2,FALSE),VLOOKUP(EK22,'Tablas auxiliares'!$BG$1:$BH$28,2,FALSE),VLOOKUP(FZ22,'Tablas auxiliares'!$BG$1:$BH$28,2,FALSE))-R22/100000000))</f>
        <v>-42.099908600213624</v>
      </c>
      <c r="HP22">
        <f>IF('Tablas auxiliares'!$C$7=1,AVERAGE('2019 FINAL'!S22,'2019 FINAL'!BH22,'2019 FINAL'!CW22,'2019 FINAL'!EL22,'2019 FINAL'!GA22)+S22/10000,(-1)*(SUM(VLOOKUP(S22,'Tablas auxiliares'!$BG$1:$BH$28,2,FALSE),VLOOKUP(BH22,'Tablas auxiliares'!$BG$1:$BH$28,2,FALSE),VLOOKUP(CW22,'Tablas auxiliares'!$BG$1:$BH$28,2,FALSE),VLOOKUP(EL22,'Tablas auxiliares'!$BG$1:$BH$28,2,FALSE),VLOOKUP(GA22,'Tablas auxiliares'!$BG$1:$BH$28,2,FALSE))-S22/100000000))</f>
        <v>-34.253637244797943</v>
      </c>
      <c r="HQ22">
        <f>IF('Tablas auxiliares'!$C$7=1,AVERAGE('2019 FINAL'!T22,'2019 FINAL'!BI22,'2019 FINAL'!CX22,'2019 FINAL'!EM22,'2019 FINAL'!GB22)+T22/10000,(-1)*(SUM(VLOOKUP(T22,'Tablas auxiliares'!$BG$1:$BH$28,2,FALSE),VLOOKUP(BI22,'Tablas auxiliares'!$BG$1:$BH$28,2,FALSE),VLOOKUP(CX22,'Tablas auxiliares'!$BG$1:$BH$28,2,FALSE),VLOOKUP(EM22,'Tablas auxiliares'!$BG$1:$BH$28,2,FALSE),VLOOKUP(GB22,'Tablas auxiliares'!$BG$1:$BH$28,2,FALSE))-T22/100000000))</f>
        <v>-11.350513348866947</v>
      </c>
      <c r="HR22">
        <f>IF('Tablas auxiliares'!$C$7=1,AVERAGE('2019 FINAL'!U22,'2019 FINAL'!BJ22,'2019 FINAL'!CY22,'2019 FINAL'!EN22,'2019 FINAL'!GC22)+U22/10000,(-1)*(SUM(VLOOKUP(U22,'Tablas auxiliares'!$BG$1:$BH$28,2,FALSE),VLOOKUP(BJ22,'Tablas auxiliares'!$BG$1:$BH$28,2,FALSE),VLOOKUP(CY22,'Tablas auxiliares'!$BG$1:$BH$28,2,FALSE),VLOOKUP(EN22,'Tablas auxiliares'!$BG$1:$BH$28,2,FALSE),VLOOKUP(GC22,'Tablas auxiliares'!$BG$1:$BH$28,2,FALSE))-U22/100000000))</f>
        <v>-15.811404429327713</v>
      </c>
      <c r="HS22">
        <f>IF('Tablas auxiliares'!$C$7=1,AVERAGE('2019 FINAL'!V22,'2019 FINAL'!BK22,'2019 FINAL'!CZ22,'2019 FINAL'!EO22,'2019 FINAL'!GD22)+V22/10000,(-1)*(SUM(VLOOKUP(V22,'Tablas auxiliares'!$BG$1:$BH$28,2,FALSE),VLOOKUP(BK22,'Tablas auxiliares'!$BG$1:$BH$28,2,FALSE),VLOOKUP(CZ22,'Tablas auxiliares'!$BG$1:$BH$28,2,FALSE),VLOOKUP(EO22,'Tablas auxiliares'!$BG$1:$BH$28,2,FALSE),VLOOKUP(GD22,'Tablas auxiliares'!$BG$1:$BH$28,2,FALSE))-V22/100000000))</f>
        <v>-37.010050880988871</v>
      </c>
      <c r="HT22">
        <f>IF('Tablas auxiliares'!$C$7=1,AVERAGE('2019 FINAL'!W22,'2019 FINAL'!BL22,'2019 FINAL'!DA22,'2019 FINAL'!EP22,'2019 FINAL'!GE22)+W22/10000,(-1)*(SUM(VLOOKUP(W22,'Tablas auxiliares'!$BG$1:$BH$28,2,FALSE),VLOOKUP(BL22,'Tablas auxiliares'!$BG$1:$BH$28,2,FALSE),VLOOKUP(DA22,'Tablas auxiliares'!$BG$1:$BH$28,2,FALSE),VLOOKUP(EP22,'Tablas auxiliares'!$BG$1:$BH$28,2,FALSE),VLOOKUP(GE22,'Tablas auxiliares'!$BG$1:$BH$28,2,FALSE))-W22/100000000))</f>
        <v>-26.190794305063186</v>
      </c>
      <c r="HU22">
        <f>IF('Tablas auxiliares'!$C$7=1,AVERAGE('2019 FINAL'!X22,'2019 FINAL'!BM22,'2019 FINAL'!DB22,'2019 FINAL'!EQ22,'2019 FINAL'!GF22)+X22/10000,(-1)*(SUM(VLOOKUP(X22,'Tablas auxiliares'!$BG$1:$BH$28,2,FALSE),VLOOKUP(BM22,'Tablas auxiliares'!$BG$1:$BH$28,2,FALSE),VLOOKUP(DB22,'Tablas auxiliares'!$BG$1:$BH$28,2,FALSE),VLOOKUP(EQ22,'Tablas auxiliares'!$BG$1:$BH$28,2,FALSE),VLOOKUP(GF22,'Tablas auxiliares'!$BG$1:$BH$28,2,FALSE))-X22/100000000))</f>
        <v>-47.900375319829664</v>
      </c>
      <c r="HV22">
        <f>IF('Tablas auxiliares'!$C$7=1,AVERAGE('2019 FINAL'!Y22,'2019 FINAL'!BN22,'2019 FINAL'!DC22,'2019 FINAL'!ER22,'2019 FINAL'!GG22)+Y22/10000,(-1)*(SUM(VLOOKUP(Y22,'Tablas auxiliares'!$BG$1:$BH$28,2,FALSE),VLOOKUP(BN22,'Tablas auxiliares'!$BG$1:$BH$28,2,FALSE),VLOOKUP(DC22,'Tablas auxiliares'!$BG$1:$BH$28,2,FALSE),VLOOKUP(ER22,'Tablas auxiliares'!$BG$1:$BH$28,2,FALSE),VLOOKUP(GG22,'Tablas auxiliares'!$BG$1:$BH$28,2,FALSE))-Y22/100000000))</f>
        <v>-7.9704007354299682</v>
      </c>
      <c r="HW22">
        <f>IF('Tablas auxiliares'!$C$7=1,AVERAGE('2019 FINAL'!Z22,'2019 FINAL'!BO22,'2019 FINAL'!DD22,'2019 FINAL'!ES22,'2019 FINAL'!GH22)+Z22/10000,(-1)*(SUM(VLOOKUP(Z22,'Tablas auxiliares'!$BG$1:$BH$28,2,FALSE),VLOOKUP(BO22,'Tablas auxiliares'!$BG$1:$BH$28,2,FALSE),VLOOKUP(DD22,'Tablas auxiliares'!$BG$1:$BH$28,2,FALSE),VLOOKUP(ES22,'Tablas auxiliares'!$BG$1:$BH$28,2,FALSE),VLOOKUP(GH22,'Tablas auxiliares'!$BG$1:$BH$28,2,FALSE))-Z22/100000000))</f>
        <v>-48.398302338513361</v>
      </c>
      <c r="HX22">
        <f>IF('Tablas auxiliares'!$C$7=1,AVERAGE('2019 FINAL'!AA22,'2019 FINAL'!BP22,'2019 FINAL'!DE22,'2019 FINAL'!ET22,'2019 FINAL'!GI22)+AA22/10000,(-1)*(SUM(VLOOKUP(AA22,'Tablas auxiliares'!$BG$1:$BH$28,2,FALSE),VLOOKUP(BP22,'Tablas auxiliares'!$BG$1:$BH$28,2,FALSE),VLOOKUP(DE22,'Tablas auxiliares'!$BG$1:$BH$28,2,FALSE),VLOOKUP(ET22,'Tablas auxiliares'!$BG$1:$BH$28,2,FALSE),VLOOKUP(GI22,'Tablas auxiliares'!$BG$1:$BH$28,2,FALSE))-AA22/100000000))</f>
        <v>-55.847019194640694</v>
      </c>
      <c r="HY22">
        <f>IF('Tablas auxiliares'!$C$7=1,AVERAGE('2019 FINAL'!AB22,'2019 FINAL'!BQ22,'2019 FINAL'!DF22,'2019 FINAL'!EU22,'2019 FINAL'!GJ22)+AB22/10000,(-1)*(SUM(VLOOKUP(AB22,'Tablas auxiliares'!$BG$1:$BH$28,2,FALSE),VLOOKUP(BQ22,'Tablas auxiliares'!$BG$1:$BH$28,2,FALSE),VLOOKUP(DF22,'Tablas auxiliares'!$BG$1:$BH$28,2,FALSE),VLOOKUP(EU22,'Tablas auxiliares'!$BG$1:$BH$28,2,FALSE),VLOOKUP(GJ22,'Tablas auxiliares'!$BG$1:$BH$28,2,FALSE))-AB22/100000000))</f>
        <v>-35.057269132910562</v>
      </c>
      <c r="HZ22">
        <f>IF('Tablas auxiliares'!$C$7=1,AVERAGE('2019 FINAL'!AC22,'2019 FINAL'!BR22,'2019 FINAL'!DG22,'2019 FINAL'!EV22,'2019 FINAL'!GK22)+AC22/10000,(-1)*(SUM(VLOOKUP(AC22,'Tablas auxiliares'!$BG$1:$BH$28,2,FALSE),VLOOKUP(BR22,'Tablas auxiliares'!$BG$1:$BH$28,2,FALSE),VLOOKUP(DG22,'Tablas auxiliares'!$BG$1:$BH$28,2,FALSE),VLOOKUP(EV22,'Tablas auxiliares'!$BG$1:$BH$28,2,FALSE),VLOOKUP(GK22,'Tablas auxiliares'!$BG$1:$BH$28,2,FALSE))-AC22/100000000))</f>
        <v>-31.677699598740649</v>
      </c>
      <c r="IA22">
        <f>IF('Tablas auxiliares'!$C$7=1,AVERAGE('2019 FINAL'!AD22,'2019 FINAL'!BS22,'2019 FINAL'!DH22,'2019 FINAL'!EW22,'2019 FINAL'!GL22)+AD22/10000,(-1)*(SUM(VLOOKUP(AD22,'Tablas auxiliares'!$BG$1:$BH$28,2,FALSE),VLOOKUP(BS22,'Tablas auxiliares'!$BG$1:$BH$28,2,FALSE),VLOOKUP(DH22,'Tablas auxiliares'!$BG$1:$BH$28,2,FALSE),VLOOKUP(EW22,'Tablas auxiliares'!$BG$1:$BH$28,2,FALSE),VLOOKUP(GL22,'Tablas auxiliares'!$BG$1:$BH$28,2,FALSE))-AD22/100000000))</f>
        <v>-18.441686656308779</v>
      </c>
      <c r="IB22">
        <f>IF('Tablas auxiliares'!$C$7=1,AVERAGE('2019 FINAL'!AE22,'2019 FINAL'!BT22,'2019 FINAL'!DI22,'2019 FINAL'!EX22,'2019 FINAL'!GM22)+AE22/10000,(-1)*(SUM(VLOOKUP(AE22,'Tablas auxiliares'!$BG$1:$BH$28,2,FALSE),VLOOKUP(BT22,'Tablas auxiliares'!$BG$1:$BH$28,2,FALSE),VLOOKUP(DI22,'Tablas auxiliares'!$BG$1:$BH$28,2,FALSE),VLOOKUP(EX22,'Tablas auxiliares'!$BG$1:$BH$28,2,FALSE),VLOOKUP(GM22,'Tablas auxiliares'!$BG$1:$BH$28,2,FALSE))-AE22/100000000))</f>
        <v>-9.4986489780143355</v>
      </c>
      <c r="IC22">
        <f>IF('Tablas auxiliares'!$C$7=1,AVERAGE('2019 FINAL'!AF22,'2019 FINAL'!BU22,'2019 FINAL'!DJ22,'2019 FINAL'!EY22,'2019 FINAL'!GN22)+AF22/10000,(-1)*(SUM(VLOOKUP(AF22,'Tablas auxiliares'!$BG$1:$BH$28,2,FALSE),VLOOKUP(BU22,'Tablas auxiliares'!$BG$1:$BH$28,2,FALSE),VLOOKUP(DJ22,'Tablas auxiliares'!$BG$1:$BH$28,2,FALSE),VLOOKUP(EY22,'Tablas auxiliares'!$BG$1:$BH$28,2,FALSE),VLOOKUP(GN22,'Tablas auxiliares'!$BG$1:$BH$28,2,FALSE))-AF22/100000000))</f>
        <v>-27.150755237324159</v>
      </c>
      <c r="IE22">
        <f>IF('Tablas auxiliares'!$C$7=1,AVERAGE('2019 FINAL'!AH22,'2019 FINAL'!BW22,'2019 FINAL'!DL22,'2019 FINAL'!FA22,'2019 FINAL'!GP22)+AH22/10000,(-1)*(SUM(VLOOKUP(AH22,'Tablas auxiliares'!$BG$1:$BH$28,2,FALSE),VLOOKUP(BW22,'Tablas auxiliares'!$BG$1:$BH$28,2,FALSE),VLOOKUP(DL22,'Tablas auxiliares'!$BG$1:$BH$28,2,FALSE),VLOOKUP(FA22,'Tablas auxiliares'!$BG$1:$BH$28,2,FALSE),VLOOKUP(GP22,'Tablas auxiliares'!$BG$1:$BH$28,2,FALSE))-AH22/100000000))</f>
        <v>-9.7348920916157962</v>
      </c>
      <c r="IF22">
        <f>IF('Tablas auxiliares'!$C$7=1,AVERAGE('2019 FINAL'!AI22,'2019 FINAL'!BX22,'2019 FINAL'!DM22,'2019 FINAL'!FB22,'2019 FINAL'!GQ22)+AI22/10000,(-1)*(SUM(VLOOKUP(AI22,'Tablas auxiliares'!$BG$1:$BH$28,2,FALSE),VLOOKUP(BX22,'Tablas auxiliares'!$BG$1:$BH$28,2,FALSE),VLOOKUP(DM22,'Tablas auxiliares'!$BG$1:$BH$28,2,FALSE),VLOOKUP(FB22,'Tablas auxiliares'!$BG$1:$BH$28,2,FALSE),VLOOKUP(GQ22,'Tablas auxiliares'!$BG$1:$BH$28,2,FALSE))-AI22/100000000))</f>
        <v>-44.069015764078522</v>
      </c>
      <c r="IG22">
        <f>IF('Tablas auxiliares'!$C$7=1,AVERAGE('2019 FINAL'!AJ22,'2019 FINAL'!BY22,'2019 FINAL'!DN22,'2019 FINAL'!FC22,'2019 FINAL'!GR22)+AJ22/10000,(-1)*(SUM(VLOOKUP(AJ22,'Tablas auxiliares'!$BG$1:$BH$28,2,FALSE),VLOOKUP(BY22,'Tablas auxiliares'!$BG$1:$BH$28,2,FALSE),VLOOKUP(DN22,'Tablas auxiliares'!$BG$1:$BH$28,2,FALSE),VLOOKUP(FC22,'Tablas auxiliares'!$BG$1:$BH$28,2,FALSE),VLOOKUP(GR22,'Tablas auxiliares'!$BG$1:$BH$28,2,FALSE))-AJ22/100000000))</f>
        <v>-20.678396157720897</v>
      </c>
      <c r="IH22">
        <f>IF('Tablas auxiliares'!$C$7=1,AVERAGE('2019 FINAL'!AK22,'2019 FINAL'!BZ22,'2019 FINAL'!DO22,'2019 FINAL'!FD22,'2019 FINAL'!GS22)+AK22/10000,(-1)*(SUM(VLOOKUP(AK22,'Tablas auxiliares'!$BG$1:$BH$28,2,FALSE),VLOOKUP(BZ22,'Tablas auxiliares'!$BG$1:$BH$28,2,FALSE),VLOOKUP(DO22,'Tablas auxiliares'!$BG$1:$BH$28,2,FALSE),VLOOKUP(FD22,'Tablas auxiliares'!$BG$1:$BH$28,2,FALSE),VLOOKUP(GS22,'Tablas auxiliares'!$BG$1:$BH$28,2,FALSE))-AK22/100000000))</f>
        <v>-22.87415260519403</v>
      </c>
      <c r="II22">
        <f>IF('Tablas auxiliares'!$C$7=1,AVERAGE('2019 FINAL'!AL22,'2019 FINAL'!CA22,'2019 FINAL'!DP22,'2019 FINAL'!FE22,'2019 FINAL'!GT22)+AL22/10000,(-1)*(SUM(VLOOKUP(AL22,'Tablas auxiliares'!$BG$1:$BH$28,2,FALSE),VLOOKUP(CA22,'Tablas auxiliares'!$BG$1:$BH$28,2,FALSE),VLOOKUP(DP22,'Tablas auxiliares'!$BG$1:$BH$28,2,FALSE),VLOOKUP(FE22,'Tablas auxiliares'!$BG$1:$BH$28,2,FALSE),VLOOKUP(GT22,'Tablas auxiliares'!$BG$1:$BH$28,2,FALSE))-AL22/100000000))</f>
        <v>-10.122284594668457</v>
      </c>
      <c r="IJ22">
        <f>IF('Tablas auxiliares'!$C$7=1,AVERAGE('2019 FINAL'!AM22,'2019 FINAL'!CB22,'2019 FINAL'!DQ22,'2019 FINAL'!FF22,'2019 FINAL'!GU22)+AM22/10000,(-1)*(SUM(VLOOKUP(AM22,'Tablas auxiliares'!$BG$1:$BH$28,2,FALSE),VLOOKUP(CB22,'Tablas auxiliares'!$BG$1:$BH$28,2,FALSE),VLOOKUP(DQ22,'Tablas auxiliares'!$BG$1:$BH$28,2,FALSE),VLOOKUP(FF22,'Tablas auxiliares'!$BG$1:$BH$28,2,FALSE),VLOOKUP(GU22,'Tablas auxiliares'!$BG$1:$BH$28,2,FALSE))-AM22/100000000))</f>
        <v>-14.878834398837348</v>
      </c>
      <c r="IK22">
        <f>IF('Tablas auxiliares'!$C$7=1,AVERAGE('2019 FINAL'!AN22,'2019 FINAL'!CC22,'2019 FINAL'!DR22,'2019 FINAL'!FG22,'2019 FINAL'!GV22)+AN22/10000,(-1)*(SUM(VLOOKUP(AN22,'Tablas auxiliares'!$BG$1:$BH$28,2,FALSE),VLOOKUP(CC22,'Tablas auxiliares'!$BG$1:$BH$28,2,FALSE),VLOOKUP(DR22,'Tablas auxiliares'!$BG$1:$BH$28,2,FALSE),VLOOKUP(FG22,'Tablas auxiliares'!$BG$1:$BH$28,2,FALSE),VLOOKUP(GV22,'Tablas auxiliares'!$BG$1:$BH$28,2,FALSE))-AN22/100000000))</f>
        <v>-10.704496088694571</v>
      </c>
      <c r="IL22">
        <f>IF('Tablas auxiliares'!$C$7=1,AVERAGE('2019 FINAL'!AO22,'2019 FINAL'!CD22,'2019 FINAL'!DS22,'2019 FINAL'!FH22,'2019 FINAL'!GW22)+AO22/10000,(-1)*(SUM(VLOOKUP(AO22,'Tablas auxiliares'!$BG$1:$BH$28,2,FALSE),VLOOKUP(CD22,'Tablas auxiliares'!$BG$1:$BH$28,2,FALSE),VLOOKUP(DS22,'Tablas auxiliares'!$BG$1:$BH$28,2,FALSE),VLOOKUP(FH22,'Tablas auxiliares'!$BG$1:$BH$28,2,FALSE),VLOOKUP(GW22,'Tablas auxiliares'!$BG$1:$BH$28,2,FALSE))-AO22/100000000))</f>
        <v>-52.053356105188961</v>
      </c>
      <c r="IM22">
        <f>IF('Tablas auxiliares'!$C$7=1,AVERAGE('2019 FINAL'!AP22,'2019 FINAL'!CE22,'2019 FINAL'!DT22,'2019 FINAL'!FI22,'2019 FINAL'!GX22)+AP22/10000,(-1)*(SUM(VLOOKUP(AP22,'Tablas auxiliares'!$BG$1:$BH$28,2,FALSE),VLOOKUP(CE22,'Tablas auxiliares'!$BG$1:$BH$28,2,FALSE),VLOOKUP(DT22,'Tablas auxiliares'!$BG$1:$BH$28,2,FALSE),VLOOKUP(FI22,'Tablas auxiliares'!$BG$1:$BH$28,2,FALSE),VLOOKUP(GX22,'Tablas auxiliares'!$BG$1:$BH$28,2,FALSE))-AP22/100000000))</f>
        <v>-45.122488662811328</v>
      </c>
      <c r="IN22">
        <f>RANK(GY22,GY3:GY28,1)</f>
        <v>11</v>
      </c>
      <c r="IO22">
        <f t="shared" ref="IO22:KB22" si="146">RANK(GZ22,GZ3:GZ28,1)</f>
        <v>3</v>
      </c>
      <c r="IP22">
        <f t="shared" si="146"/>
        <v>5</v>
      </c>
      <c r="IQ22">
        <f t="shared" si="146"/>
        <v>5</v>
      </c>
      <c r="IR22">
        <f t="shared" si="146"/>
        <v>3</v>
      </c>
      <c r="IS22">
        <f t="shared" si="146"/>
        <v>16</v>
      </c>
      <c r="IT22">
        <f t="shared" si="146"/>
        <v>5</v>
      </c>
      <c r="IU22" s="118">
        <v>5</v>
      </c>
      <c r="IV22">
        <f t="shared" si="146"/>
        <v>5</v>
      </c>
      <c r="IW22">
        <f t="shared" si="146"/>
        <v>6</v>
      </c>
      <c r="IX22">
        <f t="shared" si="146"/>
        <v>5</v>
      </c>
      <c r="IY22">
        <f t="shared" si="146"/>
        <v>4</v>
      </c>
      <c r="IZ22">
        <f t="shared" si="146"/>
        <v>5</v>
      </c>
      <c r="JA22">
        <f t="shared" si="146"/>
        <v>3</v>
      </c>
      <c r="JB22">
        <f t="shared" si="146"/>
        <v>4</v>
      </c>
      <c r="JC22">
        <f t="shared" si="146"/>
        <v>3</v>
      </c>
      <c r="JD22">
        <f t="shared" si="146"/>
        <v>1</v>
      </c>
      <c r="JE22">
        <f t="shared" si="146"/>
        <v>3</v>
      </c>
      <c r="JF22">
        <f t="shared" si="146"/>
        <v>12</v>
      </c>
      <c r="JG22">
        <f t="shared" si="146"/>
        <v>10</v>
      </c>
      <c r="JH22">
        <f t="shared" si="146"/>
        <v>3</v>
      </c>
      <c r="JI22">
        <f t="shared" si="146"/>
        <v>4</v>
      </c>
      <c r="JJ22">
        <f t="shared" si="146"/>
        <v>1</v>
      </c>
      <c r="JK22">
        <f t="shared" si="146"/>
        <v>12</v>
      </c>
      <c r="JL22">
        <f t="shared" si="146"/>
        <v>1</v>
      </c>
      <c r="JM22">
        <f t="shared" si="146"/>
        <v>1</v>
      </c>
      <c r="JN22">
        <f t="shared" si="146"/>
        <v>4</v>
      </c>
      <c r="JO22">
        <f t="shared" si="146"/>
        <v>4</v>
      </c>
      <c r="JP22">
        <f t="shared" si="146"/>
        <v>8</v>
      </c>
      <c r="JQ22">
        <f t="shared" si="146"/>
        <v>12</v>
      </c>
      <c r="JR22">
        <f t="shared" si="146"/>
        <v>4</v>
      </c>
      <c r="JT22">
        <f t="shared" si="146"/>
        <v>14</v>
      </c>
      <c r="JU22">
        <f t="shared" si="146"/>
        <v>1</v>
      </c>
      <c r="JV22">
        <f t="shared" si="146"/>
        <v>5</v>
      </c>
      <c r="JW22">
        <f t="shared" si="146"/>
        <v>6</v>
      </c>
      <c r="JX22">
        <f t="shared" si="146"/>
        <v>14</v>
      </c>
      <c r="JY22">
        <f t="shared" si="146"/>
        <v>8</v>
      </c>
      <c r="JZ22">
        <f t="shared" si="146"/>
        <v>11</v>
      </c>
      <c r="KA22">
        <f t="shared" si="146"/>
        <v>1</v>
      </c>
      <c r="KB22">
        <f t="shared" si="146"/>
        <v>2</v>
      </c>
      <c r="KC22">
        <f>VLOOKUP(IN22,'Tablas auxiliares'!$O$2:$Y$28,'Tablas auxiliares'!$C$4+1,FALSE)</f>
        <v>0</v>
      </c>
      <c r="KD22">
        <f>VLOOKUP(IO22,'Tablas auxiliares'!$O$2:$Y$28,'Tablas auxiliares'!$C$4+1,FALSE)</f>
        <v>8</v>
      </c>
      <c r="KE22">
        <f>VLOOKUP(IP22,'Tablas auxiliares'!$O$2:$Y$28,'Tablas auxiliares'!$C$4+1,FALSE)</f>
        <v>6</v>
      </c>
      <c r="KF22">
        <f>VLOOKUP(IQ22,'Tablas auxiliares'!$O$2:$Y$28,'Tablas auxiliares'!$C$4+1,FALSE)</f>
        <v>6</v>
      </c>
      <c r="KG22">
        <f>VLOOKUP(IR22,'Tablas auxiliares'!$O$2:$Y$28,'Tablas auxiliares'!$C$4+1,FALSE)</f>
        <v>8</v>
      </c>
      <c r="KH22">
        <f>VLOOKUP(IS22,'Tablas auxiliares'!$O$2:$Y$28,'Tablas auxiliares'!$C$4+1,FALSE)</f>
        <v>0</v>
      </c>
      <c r="KI22">
        <f>VLOOKUP(IT22,'Tablas auxiliares'!$O$2:$Y$28,'Tablas auxiliares'!$C$4+1,FALSE)</f>
        <v>6</v>
      </c>
      <c r="KJ22">
        <f>VLOOKUP(IU22,'Tablas auxiliares'!$O$2:$Y$28,'Tablas auxiliares'!$C$4+1,FALSE)</f>
        <v>6</v>
      </c>
      <c r="KK22">
        <f>VLOOKUP(IV22,'Tablas auxiliares'!$O$2:$Y$28,'Tablas auxiliares'!$C$4+1,FALSE)</f>
        <v>6</v>
      </c>
      <c r="KL22">
        <f>VLOOKUP(IW22,'Tablas auxiliares'!$O$2:$Y$28,'Tablas auxiliares'!$C$4+1,FALSE)</f>
        <v>5</v>
      </c>
      <c r="KM22">
        <f>VLOOKUP(IX22,'Tablas auxiliares'!$O$2:$Y$28,'Tablas auxiliares'!$C$4+1,FALSE)</f>
        <v>6</v>
      </c>
      <c r="KN22">
        <f>VLOOKUP(IY22,'Tablas auxiliares'!$O$2:$Y$28,'Tablas auxiliares'!$C$4+1,FALSE)</f>
        <v>7</v>
      </c>
      <c r="KO22">
        <f>VLOOKUP(IZ22,'Tablas auxiliares'!$O$2:$Y$28,'Tablas auxiliares'!$C$4+1,FALSE)</f>
        <v>6</v>
      </c>
      <c r="KP22">
        <f>VLOOKUP(JA22,'Tablas auxiliares'!$O$2:$Y$28,'Tablas auxiliares'!$C$4+1,FALSE)</f>
        <v>8</v>
      </c>
      <c r="KQ22">
        <f>VLOOKUP(JB22,'Tablas auxiliares'!$O$2:$Y$28,'Tablas auxiliares'!$C$4+1,FALSE)</f>
        <v>7</v>
      </c>
      <c r="KR22">
        <f>VLOOKUP(JC22,'Tablas auxiliares'!$O$2:$Y$28,'Tablas auxiliares'!$C$4+1,FALSE)</f>
        <v>8</v>
      </c>
      <c r="KS22">
        <f>VLOOKUP(JD22,'Tablas auxiliares'!$O$2:$Y$28,'Tablas auxiliares'!$C$4+1,FALSE)</f>
        <v>12</v>
      </c>
      <c r="KT22">
        <f>VLOOKUP(JE22,'Tablas auxiliares'!$O$2:$Y$28,'Tablas auxiliares'!$C$4+1,FALSE)</f>
        <v>8</v>
      </c>
      <c r="KU22">
        <f>VLOOKUP(JF22,'Tablas auxiliares'!$O$2:$Y$28,'Tablas auxiliares'!$C$4+1,FALSE)</f>
        <v>0</v>
      </c>
      <c r="KV22">
        <f>VLOOKUP(JG22,'Tablas auxiliares'!$O$2:$Y$28,'Tablas auxiliares'!$C$4+1,FALSE)</f>
        <v>1</v>
      </c>
      <c r="KW22">
        <f>VLOOKUP(JH22,'Tablas auxiliares'!$O$2:$Y$28,'Tablas auxiliares'!$C$4+1,FALSE)</f>
        <v>8</v>
      </c>
      <c r="KX22">
        <f>VLOOKUP(JI22,'Tablas auxiliares'!$O$2:$Y$28,'Tablas auxiliares'!$C$4+1,FALSE)</f>
        <v>7</v>
      </c>
      <c r="KY22">
        <f>VLOOKUP(JJ22,'Tablas auxiliares'!$O$2:$Y$28,'Tablas auxiliares'!$C$4+1,FALSE)</f>
        <v>12</v>
      </c>
      <c r="KZ22">
        <f>VLOOKUP(JK22,'Tablas auxiliares'!$O$2:$Y$28,'Tablas auxiliares'!$C$4+1,FALSE)</f>
        <v>0</v>
      </c>
      <c r="LA22">
        <f>VLOOKUP(JL22,'Tablas auxiliares'!$O$2:$Y$28,'Tablas auxiliares'!$C$4+1,FALSE)</f>
        <v>12</v>
      </c>
      <c r="LB22">
        <f>VLOOKUP(JM22,'Tablas auxiliares'!$O$2:$Y$28,'Tablas auxiliares'!$C$4+1,FALSE)</f>
        <v>12</v>
      </c>
      <c r="LC22">
        <f>VLOOKUP(JN22,'Tablas auxiliares'!$O$2:$Y$28,'Tablas auxiliares'!$C$4+1,FALSE)</f>
        <v>7</v>
      </c>
      <c r="LD22">
        <f>VLOOKUP(JO22,'Tablas auxiliares'!$O$2:$Y$28,'Tablas auxiliares'!$C$4+1,FALSE)</f>
        <v>7</v>
      </c>
      <c r="LE22">
        <f>VLOOKUP(JP22,'Tablas auxiliares'!$O$2:$Y$28,'Tablas auxiliares'!$C$4+1,FALSE)</f>
        <v>3</v>
      </c>
      <c r="LF22">
        <f>VLOOKUP(JQ22,'Tablas auxiliares'!$O$2:$Y$28,'Tablas auxiliares'!$C$4+1,FALSE)</f>
        <v>0</v>
      </c>
      <c r="LG22">
        <f>VLOOKUP(JR22,'Tablas auxiliares'!$O$2:$Y$28,'Tablas auxiliares'!$C$4+1,FALSE)</f>
        <v>7</v>
      </c>
      <c r="LI22">
        <f>VLOOKUP(JT22,'Tablas auxiliares'!$O$2:$Y$28,'Tablas auxiliares'!$C$4+1,FALSE)</f>
        <v>0</v>
      </c>
      <c r="LJ22">
        <f>VLOOKUP(JU22,'Tablas auxiliares'!$O$2:$Y$28,'Tablas auxiliares'!$C$4+1,FALSE)</f>
        <v>12</v>
      </c>
      <c r="LK22">
        <f>VLOOKUP(JV22,'Tablas auxiliares'!$O$2:$Y$28,'Tablas auxiliares'!$C$4+1,FALSE)</f>
        <v>6</v>
      </c>
      <c r="LL22">
        <f>VLOOKUP(JW22,'Tablas auxiliares'!$O$2:$Y$28,'Tablas auxiliares'!$C$4+1,FALSE)</f>
        <v>5</v>
      </c>
      <c r="LM22">
        <f>VLOOKUP(JX22,'Tablas auxiliares'!$O$2:$Y$28,'Tablas auxiliares'!$C$4+1,FALSE)</f>
        <v>0</v>
      </c>
      <c r="LN22">
        <f>VLOOKUP(JY22,'Tablas auxiliares'!$O$2:$Y$28,'Tablas auxiliares'!$C$4+1,FALSE)</f>
        <v>3</v>
      </c>
      <c r="LO22">
        <f>VLOOKUP(JZ22,'Tablas auxiliares'!$O$2:$Y$28,'Tablas auxiliares'!$C$4+1,FALSE)</f>
        <v>0</v>
      </c>
      <c r="LP22">
        <f>VLOOKUP(KA22,'Tablas auxiliares'!$O$2:$Y$28,'Tablas auxiliares'!$C$4+1,FALSE)</f>
        <v>12</v>
      </c>
      <c r="LQ22">
        <f>VLOOKUP(KB22,'Tablas auxiliares'!$O$2:$Y$28,'Tablas auxiliares'!$C$4+1,FALSE)</f>
        <v>10</v>
      </c>
      <c r="LR22">
        <v>4</v>
      </c>
      <c r="LS22">
        <v>4</v>
      </c>
      <c r="LT22">
        <v>2</v>
      </c>
      <c r="LU22">
        <v>5</v>
      </c>
      <c r="LV22">
        <v>4</v>
      </c>
      <c r="LW22">
        <v>4</v>
      </c>
      <c r="LX22">
        <v>1</v>
      </c>
      <c r="LY22" s="118">
        <v>2</v>
      </c>
      <c r="LZ22">
        <v>7</v>
      </c>
      <c r="MA22">
        <v>5</v>
      </c>
      <c r="MB22">
        <v>7</v>
      </c>
      <c r="MC22">
        <v>4</v>
      </c>
      <c r="MD22">
        <v>6</v>
      </c>
      <c r="ME22">
        <v>3</v>
      </c>
      <c r="MF22">
        <v>3</v>
      </c>
      <c r="MG22">
        <v>6</v>
      </c>
      <c r="MH22">
        <v>6</v>
      </c>
      <c r="MI22">
        <v>6</v>
      </c>
      <c r="MJ22">
        <v>5</v>
      </c>
      <c r="MK22">
        <v>3</v>
      </c>
      <c r="ML22">
        <v>3</v>
      </c>
      <c r="MM22">
        <v>6</v>
      </c>
      <c r="MN22">
        <v>9</v>
      </c>
      <c r="MO22">
        <v>6</v>
      </c>
      <c r="MP22">
        <v>6</v>
      </c>
      <c r="MQ22">
        <v>4</v>
      </c>
      <c r="MR22">
        <v>4</v>
      </c>
      <c r="MS22">
        <v>2</v>
      </c>
      <c r="MT22">
        <v>5</v>
      </c>
      <c r="MU22">
        <v>10</v>
      </c>
      <c r="MV22">
        <v>3</v>
      </c>
      <c r="MX22">
        <v>2</v>
      </c>
      <c r="MY22">
        <v>3</v>
      </c>
      <c r="MZ22">
        <v>7</v>
      </c>
      <c r="NA22">
        <v>1</v>
      </c>
      <c r="NB22">
        <v>6</v>
      </c>
      <c r="NC22">
        <v>5</v>
      </c>
      <c r="ND22">
        <v>8</v>
      </c>
      <c r="NE22">
        <v>5</v>
      </c>
      <c r="NF22">
        <v>5</v>
      </c>
      <c r="NG22">
        <f>VLOOKUP(LR22,'Tablas auxiliares'!$O$2:$Y$28,'Tablas auxiliares'!$C$4+1,FALSE)</f>
        <v>7</v>
      </c>
      <c r="NH22">
        <f>VLOOKUP(LS22,'Tablas auxiliares'!$O$2:$Y$28,'Tablas auxiliares'!$C$4+1,FALSE)</f>
        <v>7</v>
      </c>
      <c r="NI22">
        <f>VLOOKUP(LT22,'Tablas auxiliares'!$O$2:$Y$28,'Tablas auxiliares'!$C$4+1,FALSE)</f>
        <v>10</v>
      </c>
      <c r="NJ22">
        <f>VLOOKUP(LU22,'Tablas auxiliares'!$O$2:$Y$28,'Tablas auxiliares'!$C$4+1,FALSE)</f>
        <v>6</v>
      </c>
      <c r="NK22">
        <f>VLOOKUP(LV22,'Tablas auxiliares'!$O$2:$Y$28,'Tablas auxiliares'!$C$4+1,FALSE)</f>
        <v>7</v>
      </c>
      <c r="NL22">
        <f>VLOOKUP(LW22,'Tablas auxiliares'!$O$2:$Y$28,'Tablas auxiliares'!$C$4+1,FALSE)</f>
        <v>7</v>
      </c>
      <c r="NM22">
        <f>VLOOKUP(LX22,'Tablas auxiliares'!$O$2:$Y$28,'Tablas auxiliares'!$C$4+1,FALSE)</f>
        <v>12</v>
      </c>
      <c r="NN22">
        <f>VLOOKUP(LY22,'Tablas auxiliares'!$O$2:$Y$28,'Tablas auxiliares'!$C$4+1,FALSE)</f>
        <v>10</v>
      </c>
      <c r="NO22">
        <f>VLOOKUP(LZ22,'Tablas auxiliares'!$O$2:$Y$28,'Tablas auxiliares'!$C$4+1,FALSE)</f>
        <v>4</v>
      </c>
      <c r="NP22">
        <f>VLOOKUP(MA22,'Tablas auxiliares'!$O$2:$Y$28,'Tablas auxiliares'!$C$4+1,FALSE)</f>
        <v>6</v>
      </c>
      <c r="NQ22">
        <f>VLOOKUP(MB22,'Tablas auxiliares'!$O$2:$Y$28,'Tablas auxiliares'!$C$4+1,FALSE)</f>
        <v>4</v>
      </c>
      <c r="NR22">
        <f>VLOOKUP(MC22,'Tablas auxiliares'!$O$2:$Y$28,'Tablas auxiliares'!$C$4+1,FALSE)</f>
        <v>7</v>
      </c>
      <c r="NS22">
        <f>VLOOKUP(MD22,'Tablas auxiliares'!$O$2:$Y$28,'Tablas auxiliares'!$C$4+1,FALSE)</f>
        <v>5</v>
      </c>
      <c r="NT22">
        <f>VLOOKUP(ME22,'Tablas auxiliares'!$O$2:$Y$28,'Tablas auxiliares'!$C$4+1,FALSE)</f>
        <v>8</v>
      </c>
      <c r="NU22">
        <f>VLOOKUP(MF22,'Tablas auxiliares'!$O$2:$Y$28,'Tablas auxiliares'!$C$4+1,FALSE)</f>
        <v>8</v>
      </c>
      <c r="NV22">
        <f>VLOOKUP(MG22,'Tablas auxiliares'!$O$2:$Y$28,'Tablas auxiliares'!$C$4+1,FALSE)</f>
        <v>5</v>
      </c>
      <c r="NW22">
        <f>VLOOKUP(MH22,'Tablas auxiliares'!$O$2:$Y$28,'Tablas auxiliares'!$C$4+1,FALSE)</f>
        <v>5</v>
      </c>
      <c r="NX22">
        <f>VLOOKUP(MI22,'Tablas auxiliares'!$O$2:$Y$28,'Tablas auxiliares'!$C$4+1,FALSE)</f>
        <v>5</v>
      </c>
      <c r="NY22">
        <f>VLOOKUP(MJ22,'Tablas auxiliares'!$O$2:$Y$28,'Tablas auxiliares'!$C$4+1,FALSE)</f>
        <v>6</v>
      </c>
      <c r="NZ22">
        <f>VLOOKUP(MK22,'Tablas auxiliares'!$O$2:$Y$28,'Tablas auxiliares'!$C$4+1,FALSE)</f>
        <v>8</v>
      </c>
      <c r="OA22">
        <f>VLOOKUP(ML22,'Tablas auxiliares'!$O$2:$Y$28,'Tablas auxiliares'!$C$4+1,FALSE)</f>
        <v>8</v>
      </c>
      <c r="OB22">
        <f>VLOOKUP(MM22,'Tablas auxiliares'!$O$2:$Y$28,'Tablas auxiliares'!$C$4+1,FALSE)</f>
        <v>5</v>
      </c>
      <c r="OC22">
        <f>VLOOKUP(MN22,'Tablas auxiliares'!$O$2:$Y$28,'Tablas auxiliares'!$C$4+1,FALSE)</f>
        <v>2</v>
      </c>
      <c r="OD22">
        <f>VLOOKUP(MO22,'Tablas auxiliares'!$O$2:$Y$28,'Tablas auxiliares'!$C$4+1,FALSE)</f>
        <v>5</v>
      </c>
      <c r="OE22">
        <f>VLOOKUP(MP22,'Tablas auxiliares'!$O$2:$Y$28,'Tablas auxiliares'!$C$4+1,FALSE)</f>
        <v>5</v>
      </c>
      <c r="OF22">
        <f>VLOOKUP(MQ22,'Tablas auxiliares'!$O$2:$Y$28,'Tablas auxiliares'!$C$4+1,FALSE)</f>
        <v>7</v>
      </c>
      <c r="OG22">
        <f>VLOOKUP(MR22,'Tablas auxiliares'!$O$2:$Y$28,'Tablas auxiliares'!$C$4+1,FALSE)</f>
        <v>7</v>
      </c>
      <c r="OH22">
        <f>VLOOKUP(MS22,'Tablas auxiliares'!$O$2:$Y$28,'Tablas auxiliares'!$C$4+1,FALSE)</f>
        <v>10</v>
      </c>
      <c r="OI22">
        <f>VLOOKUP(MT22,'Tablas auxiliares'!$O$2:$Y$28,'Tablas auxiliares'!$C$4+1,FALSE)</f>
        <v>6</v>
      </c>
      <c r="OJ22">
        <f>VLOOKUP(MU22,'Tablas auxiliares'!$O$2:$Y$28,'Tablas auxiliares'!$C$4+1,FALSE)</f>
        <v>1</v>
      </c>
      <c r="OK22">
        <f>VLOOKUP(MV22,'Tablas auxiliares'!$O$2:$Y$28,'Tablas auxiliares'!$C$4+1,FALSE)</f>
        <v>8</v>
      </c>
      <c r="OM22">
        <f>VLOOKUP(MX22,'Tablas auxiliares'!$O$2:$Y$28,'Tablas auxiliares'!$C$4+1,FALSE)</f>
        <v>10</v>
      </c>
      <c r="ON22">
        <f>VLOOKUP(MY22,'Tablas auxiliares'!$O$2:$Y$28,'Tablas auxiliares'!$C$4+1,FALSE)</f>
        <v>8</v>
      </c>
      <c r="OO22">
        <f>VLOOKUP(MZ22,'Tablas auxiliares'!$O$2:$Y$28,'Tablas auxiliares'!$C$4+1,FALSE)</f>
        <v>4</v>
      </c>
      <c r="OP22">
        <f>VLOOKUP(NA22,'Tablas auxiliares'!$O$2:$Y$28,'Tablas auxiliares'!$C$4+1,FALSE)</f>
        <v>12</v>
      </c>
      <c r="OQ22">
        <f>VLOOKUP(NB22,'Tablas auxiliares'!$O$2:$Y$28,'Tablas auxiliares'!$C$4+1,FALSE)</f>
        <v>5</v>
      </c>
      <c r="OR22">
        <f>VLOOKUP(NC22,'Tablas auxiliares'!$O$2:$Y$28,'Tablas auxiliares'!$C$4+1,FALSE)</f>
        <v>6</v>
      </c>
      <c r="OS22">
        <f>VLOOKUP(ND22,'Tablas auxiliares'!$O$2:$Y$28,'Tablas auxiliares'!$C$4+1,FALSE)</f>
        <v>3</v>
      </c>
      <c r="OT22">
        <f>VLOOKUP(NE22,'Tablas auxiliares'!$O$2:$Y$28,'Tablas auxiliares'!$C$4+1,FALSE)</f>
        <v>6</v>
      </c>
      <c r="OU22">
        <f>VLOOKUP(NF22,'Tablas auxiliares'!$O$2:$Y$28,'Tablas auxiliares'!$C$4+1,FALSE)</f>
        <v>6</v>
      </c>
      <c r="OV22">
        <f>IF('Tablas auxiliares'!$C$6&lt;&gt;2,IF('Tablas auxiliares'!$C$5=1,SUM(KC22:LQ22),SUMIF($IN$29:$KB$29,"=325",KC22:LQ22)),0)+IF('Tablas auxiliares'!$C$6&lt;&gt;3,IF('Tablas auxiliares'!$C$5=1,SUM(NG22:OU22),SUMIF($IN$29:$KB$29,"=325",NG22:OU22)),0)</f>
        <v>498</v>
      </c>
      <c r="OW22">
        <f t="shared" si="15"/>
        <v>7.5039999999999996</v>
      </c>
      <c r="OX22">
        <f t="shared" si="81"/>
        <v>3.504</v>
      </c>
      <c r="OY22">
        <f t="shared" si="82"/>
        <v>3.5019999999999998</v>
      </c>
      <c r="OZ22">
        <f t="shared" si="83"/>
        <v>5.0049999999999999</v>
      </c>
      <c r="PA22">
        <f t="shared" si="84"/>
        <v>3.504</v>
      </c>
      <c r="PB22">
        <f t="shared" si="85"/>
        <v>10.004</v>
      </c>
      <c r="PC22">
        <f t="shared" si="86"/>
        <v>3.0009999999999999</v>
      </c>
      <c r="PD22">
        <f t="shared" si="87"/>
        <v>3.5019999999999998</v>
      </c>
      <c r="PE22">
        <f t="shared" si="88"/>
        <v>6.0069999999999997</v>
      </c>
      <c r="PF22">
        <f t="shared" si="89"/>
        <v>5.5049999999999999</v>
      </c>
      <c r="PG22">
        <f t="shared" si="90"/>
        <v>6.0069999999999997</v>
      </c>
      <c r="PH22">
        <f t="shared" si="113"/>
        <v>4.0039999999999996</v>
      </c>
      <c r="PI22">
        <f t="shared" si="91"/>
        <v>5.5060000000000002</v>
      </c>
      <c r="PJ22">
        <f t="shared" si="92"/>
        <v>3.0030000000000001</v>
      </c>
      <c r="PK22">
        <f t="shared" si="93"/>
        <v>3.5030000000000001</v>
      </c>
      <c r="PL22">
        <f t="shared" si="94"/>
        <v>4.5060000000000002</v>
      </c>
      <c r="PM22">
        <f t="shared" si="28"/>
        <v>3.5059999999999998</v>
      </c>
      <c r="PN22">
        <f t="shared" si="29"/>
        <v>4.5060000000000002</v>
      </c>
      <c r="PO22">
        <f t="shared" si="30"/>
        <v>8.5050000000000008</v>
      </c>
      <c r="PP22">
        <f t="shared" si="31"/>
        <v>6.5030000000000001</v>
      </c>
      <c r="PQ22">
        <f t="shared" si="32"/>
        <v>3.0030000000000001</v>
      </c>
      <c r="PR22">
        <f t="shared" si="33"/>
        <v>5.0060000000000002</v>
      </c>
      <c r="PS22">
        <f t="shared" si="34"/>
        <v>5.0090000000000003</v>
      </c>
      <c r="PT22">
        <f t="shared" si="35"/>
        <v>9.0060000000000002</v>
      </c>
      <c r="PU22">
        <f t="shared" si="36"/>
        <v>3.5059999999999998</v>
      </c>
      <c r="PV22">
        <f t="shared" si="37"/>
        <v>2.504</v>
      </c>
      <c r="PW22">
        <f t="shared" si="38"/>
        <v>4.0039999999999996</v>
      </c>
      <c r="PX22">
        <f t="shared" si="39"/>
        <v>3.0019999999999998</v>
      </c>
      <c r="PY22">
        <f t="shared" si="40"/>
        <v>6.5049999999999999</v>
      </c>
      <c r="PZ22">
        <f t="shared" si="41"/>
        <v>11.01</v>
      </c>
      <c r="QA22">
        <f t="shared" si="42"/>
        <v>3.5030000000000001</v>
      </c>
      <c r="QC22">
        <f t="shared" si="44"/>
        <v>8.0020000000000007</v>
      </c>
      <c r="QD22">
        <f t="shared" si="45"/>
        <v>2.0030000000000001</v>
      </c>
      <c r="QE22">
        <f t="shared" si="46"/>
        <v>6.0069999999999997</v>
      </c>
      <c r="QF22">
        <f t="shared" si="47"/>
        <v>3.5009999999999999</v>
      </c>
      <c r="QG22">
        <f t="shared" si="48"/>
        <v>10.006</v>
      </c>
      <c r="QH22">
        <f t="shared" si="49"/>
        <v>6.5049999999999999</v>
      </c>
      <c r="QI22">
        <f t="shared" si="50"/>
        <v>9.5079999999999991</v>
      </c>
      <c r="QJ22">
        <f t="shared" si="51"/>
        <v>3.0049999999999999</v>
      </c>
      <c r="QK22">
        <f t="shared" si="52"/>
        <v>3.5049999999999999</v>
      </c>
      <c r="QL22">
        <f>RANK(OW22,OW3:OW28,1)</f>
        <v>6</v>
      </c>
      <c r="QM22">
        <f t="shared" ref="QM22:RZ22" si="147">RANK(OX22,OX3:OX28,1)</f>
        <v>4</v>
      </c>
      <c r="QN22">
        <f t="shared" si="147"/>
        <v>2</v>
      </c>
      <c r="QO22">
        <f t="shared" si="147"/>
        <v>3</v>
      </c>
      <c r="QP22">
        <f t="shared" si="147"/>
        <v>3</v>
      </c>
      <c r="QQ22">
        <f t="shared" si="147"/>
        <v>8</v>
      </c>
      <c r="QR22">
        <f t="shared" si="147"/>
        <v>3</v>
      </c>
      <c r="QS22">
        <f t="shared" si="147"/>
        <v>1</v>
      </c>
      <c r="QT22">
        <f t="shared" si="147"/>
        <v>3</v>
      </c>
      <c r="QU22">
        <f t="shared" si="147"/>
        <v>4</v>
      </c>
      <c r="QV22">
        <f t="shared" si="147"/>
        <v>5</v>
      </c>
      <c r="QW22">
        <f t="shared" si="147"/>
        <v>3</v>
      </c>
      <c r="QX22">
        <f t="shared" si="147"/>
        <v>3</v>
      </c>
      <c r="QY22">
        <f t="shared" si="147"/>
        <v>1</v>
      </c>
      <c r="QZ22">
        <f t="shared" si="147"/>
        <v>2</v>
      </c>
      <c r="RA22">
        <f t="shared" si="147"/>
        <v>3</v>
      </c>
      <c r="RB22">
        <f t="shared" si="147"/>
        <v>2</v>
      </c>
      <c r="RC22">
        <f t="shared" si="147"/>
        <v>3</v>
      </c>
      <c r="RD22">
        <f t="shared" si="147"/>
        <v>6</v>
      </c>
      <c r="RE22">
        <f t="shared" si="147"/>
        <v>4</v>
      </c>
      <c r="RF22">
        <f t="shared" si="147"/>
        <v>2</v>
      </c>
      <c r="RG22">
        <f t="shared" si="147"/>
        <v>4</v>
      </c>
      <c r="RH22">
        <f t="shared" si="147"/>
        <v>2</v>
      </c>
      <c r="RI22">
        <f t="shared" si="147"/>
        <v>8</v>
      </c>
      <c r="RJ22">
        <f t="shared" si="147"/>
        <v>1</v>
      </c>
      <c r="RK22">
        <f t="shared" si="147"/>
        <v>1</v>
      </c>
      <c r="RL22">
        <f t="shared" si="147"/>
        <v>2</v>
      </c>
      <c r="RM22">
        <f t="shared" si="147"/>
        <v>2</v>
      </c>
      <c r="RN22">
        <f t="shared" si="147"/>
        <v>5</v>
      </c>
      <c r="RO22">
        <f t="shared" si="147"/>
        <v>11</v>
      </c>
      <c r="RP22">
        <f t="shared" si="147"/>
        <v>2</v>
      </c>
      <c r="RR22">
        <f t="shared" si="147"/>
        <v>5</v>
      </c>
      <c r="RS22">
        <f t="shared" si="147"/>
        <v>1</v>
      </c>
      <c r="RT22">
        <f t="shared" si="147"/>
        <v>5</v>
      </c>
      <c r="RU22">
        <f t="shared" si="147"/>
        <v>1</v>
      </c>
      <c r="RV22">
        <f t="shared" si="147"/>
        <v>6</v>
      </c>
      <c r="RW22">
        <f t="shared" si="147"/>
        <v>5</v>
      </c>
      <c r="RX22">
        <f t="shared" si="147"/>
        <v>7</v>
      </c>
      <c r="RY22">
        <f t="shared" si="147"/>
        <v>1</v>
      </c>
      <c r="RZ22">
        <f t="shared" si="147"/>
        <v>3</v>
      </c>
      <c r="SA22" cm="1">
        <f t="array" ref="SA22">VLOOKUP(QL22,'Tablas auxiliares'!$O$2:$Y$28,_xlfn.SINGLE('Tablas auxiliares'!$C$4)+1,FALSE)</f>
        <v>5</v>
      </c>
      <c r="SB22" cm="1">
        <f t="array" ref="SB22">VLOOKUP(QM22,'Tablas auxiliares'!$O$2:$Y$28,_xlfn.SINGLE('Tablas auxiliares'!$C$4)+1,FALSE)</f>
        <v>7</v>
      </c>
      <c r="SC22" cm="1">
        <f t="array" ref="SC22">VLOOKUP(QN22,'Tablas auxiliares'!$O$2:$Y$28,_xlfn.SINGLE('Tablas auxiliares'!$C$4)+1,FALSE)</f>
        <v>10</v>
      </c>
      <c r="SD22" cm="1">
        <f t="array" ref="SD22">VLOOKUP(QO22,'Tablas auxiliares'!$O$2:$Y$28,_xlfn.SINGLE('Tablas auxiliares'!$C$4)+1,FALSE)</f>
        <v>8</v>
      </c>
      <c r="SE22" cm="1">
        <f t="array" ref="SE22">VLOOKUP(QP22,'Tablas auxiliares'!$O$2:$Y$28,_xlfn.SINGLE('Tablas auxiliares'!$C$4)+1,FALSE)</f>
        <v>8</v>
      </c>
      <c r="SF22" cm="1">
        <f t="array" ref="SF22">VLOOKUP(QQ22,'Tablas auxiliares'!$O$2:$Y$28,_xlfn.SINGLE('Tablas auxiliares'!$C$4)+1,FALSE)</f>
        <v>3</v>
      </c>
      <c r="SG22" cm="1">
        <f t="array" ref="SG22">VLOOKUP(QR22,'Tablas auxiliares'!$O$2:$Y$28,_xlfn.SINGLE('Tablas auxiliares'!$C$4)+1,FALSE)</f>
        <v>8</v>
      </c>
      <c r="SH22" cm="1">
        <f t="array" ref="SH22">VLOOKUP(QS22,'Tablas auxiliares'!$O$2:$Y$28,_xlfn.SINGLE('Tablas auxiliares'!$C$4)+1,FALSE)</f>
        <v>12</v>
      </c>
      <c r="SI22" cm="1">
        <f t="array" ref="SI22">VLOOKUP(QT22,'Tablas auxiliares'!$O$2:$Y$28,_xlfn.SINGLE('Tablas auxiliares'!$C$4)+1,FALSE)</f>
        <v>8</v>
      </c>
      <c r="SJ22" cm="1">
        <f t="array" ref="SJ22">VLOOKUP(QU22,'Tablas auxiliares'!$O$2:$Y$28,_xlfn.SINGLE('Tablas auxiliares'!$C$4)+1,FALSE)</f>
        <v>7</v>
      </c>
      <c r="SK22" cm="1">
        <f t="array" ref="SK22">VLOOKUP(QV22,'Tablas auxiliares'!$O$2:$Y$28,_xlfn.SINGLE('Tablas auxiliares'!$C$4)+1,FALSE)</f>
        <v>6</v>
      </c>
      <c r="SL22" cm="1">
        <f t="array" ref="SL22">VLOOKUP(QW22,'Tablas auxiliares'!$O$2:$Y$28,_xlfn.SINGLE('Tablas auxiliares'!$C$4)+1,FALSE)</f>
        <v>8</v>
      </c>
      <c r="SM22" cm="1">
        <f t="array" ref="SM22">VLOOKUP(QX22,'Tablas auxiliares'!$O$2:$Y$28,_xlfn.SINGLE('Tablas auxiliares'!$C$4)+1,FALSE)</f>
        <v>8</v>
      </c>
      <c r="SN22" cm="1">
        <f t="array" ref="SN22">VLOOKUP(QY22,'Tablas auxiliares'!$O$2:$Y$28,_xlfn.SINGLE('Tablas auxiliares'!$C$4)+1,FALSE)</f>
        <v>12</v>
      </c>
      <c r="SO22" cm="1">
        <f t="array" ref="SO22">VLOOKUP(QZ22,'Tablas auxiliares'!$O$2:$Y$28,_xlfn.SINGLE('Tablas auxiliares'!$C$4)+1,FALSE)</f>
        <v>10</v>
      </c>
      <c r="SP22" cm="1">
        <f t="array" ref="SP22">VLOOKUP(RA22,'Tablas auxiliares'!$O$2:$Y$28,_xlfn.SINGLE('Tablas auxiliares'!$C$4)+1,FALSE)</f>
        <v>8</v>
      </c>
      <c r="SQ22" cm="1">
        <f t="array" ref="SQ22">VLOOKUP(RB22,'Tablas auxiliares'!$O$2:$Y$28,_xlfn.SINGLE('Tablas auxiliares'!$C$4)+1,FALSE)</f>
        <v>10</v>
      </c>
      <c r="SR22" cm="1">
        <f t="array" ref="SR22">VLOOKUP(RC22,'Tablas auxiliares'!$O$2:$Y$28,_xlfn.SINGLE('Tablas auxiliares'!$C$4)+1,FALSE)</f>
        <v>8</v>
      </c>
      <c r="SS22" cm="1">
        <f t="array" ref="SS22">VLOOKUP(RD22,'Tablas auxiliares'!$O$2:$Y$28,_xlfn.SINGLE('Tablas auxiliares'!$C$4)+1,FALSE)</f>
        <v>5</v>
      </c>
      <c r="ST22" cm="1">
        <f t="array" ref="ST22">VLOOKUP(RE22,'Tablas auxiliares'!$O$2:$Y$28,_xlfn.SINGLE('Tablas auxiliares'!$C$4)+1,FALSE)</f>
        <v>7</v>
      </c>
      <c r="SU22" cm="1">
        <f t="array" ref="SU22">VLOOKUP(RF22,'Tablas auxiliares'!$O$2:$Y$28,_xlfn.SINGLE('Tablas auxiliares'!$C$4)+1,FALSE)</f>
        <v>10</v>
      </c>
      <c r="SV22" cm="1">
        <f t="array" ref="SV22">VLOOKUP(RG22,'Tablas auxiliares'!$O$2:$Y$28,_xlfn.SINGLE('Tablas auxiliares'!$C$4)+1,FALSE)</f>
        <v>7</v>
      </c>
      <c r="SW22" cm="1">
        <f t="array" ref="SW22">VLOOKUP(RH22,'Tablas auxiliares'!$O$2:$Y$28,_xlfn.SINGLE('Tablas auxiliares'!$C$4)+1,FALSE)</f>
        <v>10</v>
      </c>
      <c r="SX22" cm="1">
        <f t="array" ref="SX22">VLOOKUP(RI22,'Tablas auxiliares'!$O$2:$Y$28,_xlfn.SINGLE('Tablas auxiliares'!$C$4)+1,FALSE)</f>
        <v>3</v>
      </c>
      <c r="SY22" cm="1">
        <f t="array" ref="SY22">VLOOKUP(RJ22,'Tablas auxiliares'!$O$2:$Y$28,_xlfn.SINGLE('Tablas auxiliares'!$C$4)+1,FALSE)</f>
        <v>12</v>
      </c>
      <c r="SZ22" cm="1">
        <f t="array" ref="SZ22">VLOOKUP(RK22,'Tablas auxiliares'!$O$2:$Y$28,_xlfn.SINGLE('Tablas auxiliares'!$C$4)+1,FALSE)</f>
        <v>12</v>
      </c>
      <c r="TA22" cm="1">
        <f t="array" ref="TA22">VLOOKUP(RL22,'Tablas auxiliares'!$O$2:$Y$28,_xlfn.SINGLE('Tablas auxiliares'!$C$4)+1,FALSE)</f>
        <v>10</v>
      </c>
      <c r="TB22" cm="1">
        <f t="array" ref="TB22">VLOOKUP(RM22,'Tablas auxiliares'!$O$2:$Y$28,_xlfn.SINGLE('Tablas auxiliares'!$C$4)+1,FALSE)</f>
        <v>10</v>
      </c>
      <c r="TC22" cm="1">
        <f t="array" ref="TC22">VLOOKUP(RN22,'Tablas auxiliares'!$O$2:$Y$28,_xlfn.SINGLE('Tablas auxiliares'!$C$4)+1,FALSE)</f>
        <v>6</v>
      </c>
      <c r="TD22" cm="1">
        <f t="array" ref="TD22">VLOOKUP(RO22,'Tablas auxiliares'!$O$2:$Y$28,_xlfn.SINGLE('Tablas auxiliares'!$C$4)+1,FALSE)</f>
        <v>0</v>
      </c>
      <c r="TE22" cm="1">
        <f t="array" ref="TE22">VLOOKUP(RP22,'Tablas auxiliares'!$O$2:$Y$28,_xlfn.SINGLE('Tablas auxiliares'!$C$4)+1,FALSE)</f>
        <v>10</v>
      </c>
      <c r="TG22" cm="1">
        <f t="array" ref="TG22">VLOOKUP(RR22,'Tablas auxiliares'!$O$2:$Y$28,_xlfn.SINGLE('Tablas auxiliares'!$C$4)+1,FALSE)</f>
        <v>6</v>
      </c>
      <c r="TH22" cm="1">
        <f t="array" ref="TH22">VLOOKUP(RS22,'Tablas auxiliares'!$O$2:$Y$28,_xlfn.SINGLE('Tablas auxiliares'!$C$4)+1,FALSE)</f>
        <v>12</v>
      </c>
      <c r="TI22" cm="1">
        <f t="array" ref="TI22">VLOOKUP(RT22,'Tablas auxiliares'!$O$2:$Y$28,_xlfn.SINGLE('Tablas auxiliares'!$C$4)+1,FALSE)</f>
        <v>6</v>
      </c>
      <c r="TJ22" cm="1">
        <f t="array" ref="TJ22">VLOOKUP(RU22,'Tablas auxiliares'!$O$2:$Y$28,_xlfn.SINGLE('Tablas auxiliares'!$C$4)+1,FALSE)</f>
        <v>12</v>
      </c>
      <c r="TK22" cm="1">
        <f t="array" ref="TK22">VLOOKUP(RV22,'Tablas auxiliares'!$O$2:$Y$28,_xlfn.SINGLE('Tablas auxiliares'!$C$4)+1,FALSE)</f>
        <v>5</v>
      </c>
      <c r="TL22" cm="1">
        <f t="array" ref="TL22">VLOOKUP(RW22,'Tablas auxiliares'!$O$2:$Y$28,_xlfn.SINGLE('Tablas auxiliares'!$C$4)+1,FALSE)</f>
        <v>6</v>
      </c>
      <c r="TM22" cm="1">
        <f t="array" ref="TM22">VLOOKUP(RX22,'Tablas auxiliares'!$O$2:$Y$28,_xlfn.SINGLE('Tablas auxiliares'!$C$4)+1,FALSE)</f>
        <v>4</v>
      </c>
      <c r="TN22" cm="1">
        <f t="array" ref="TN22">VLOOKUP(RY22,'Tablas auxiliares'!$O$2:$Y$28,_xlfn.SINGLE('Tablas auxiliares'!$C$4)+1,FALSE)</f>
        <v>12</v>
      </c>
      <c r="TO22" cm="1">
        <f t="array" ref="TO22">VLOOKUP(RZ22,'Tablas auxiliares'!$O$2:$Y$28,_xlfn.SINGLE('Tablas auxiliares'!$C$4)+1,FALSE)</f>
        <v>8</v>
      </c>
      <c r="TP22">
        <f>IF('Tablas auxiliares'!$C$5=1,SUM(SA22:TO22),SUMIF($IN$29:$KB$29,"=325",SA22:TO22))</f>
        <v>319</v>
      </c>
      <c r="TQ22">
        <v>2</v>
      </c>
      <c r="TR22">
        <v>8</v>
      </c>
      <c r="TS22">
        <v>7</v>
      </c>
      <c r="TT22">
        <v>6</v>
      </c>
      <c r="TU22">
        <v>8</v>
      </c>
      <c r="TV22">
        <v>0</v>
      </c>
      <c r="TW22">
        <v>6</v>
      </c>
      <c r="TX22">
        <v>6</v>
      </c>
      <c r="TY22">
        <v>8</v>
      </c>
      <c r="TZ22">
        <v>5</v>
      </c>
      <c r="UA22">
        <v>6</v>
      </c>
      <c r="UB22">
        <v>6</v>
      </c>
      <c r="UC22">
        <v>6</v>
      </c>
      <c r="UD22">
        <v>8</v>
      </c>
      <c r="UE22">
        <v>5</v>
      </c>
      <c r="UF22">
        <v>8</v>
      </c>
      <c r="UG22">
        <v>12</v>
      </c>
      <c r="UH22">
        <v>8</v>
      </c>
      <c r="UI22">
        <v>2</v>
      </c>
      <c r="UJ22">
        <v>5</v>
      </c>
      <c r="UK22">
        <v>8</v>
      </c>
      <c r="UL22">
        <v>6</v>
      </c>
      <c r="UM22">
        <v>12</v>
      </c>
      <c r="UN22">
        <v>0</v>
      </c>
      <c r="UO22">
        <v>12</v>
      </c>
      <c r="UP22">
        <v>12</v>
      </c>
      <c r="UQ22">
        <v>7</v>
      </c>
      <c r="UR22">
        <v>7</v>
      </c>
      <c r="US22">
        <v>6</v>
      </c>
      <c r="UT22">
        <v>0</v>
      </c>
      <c r="UU22">
        <v>6</v>
      </c>
      <c r="UW22">
        <v>2</v>
      </c>
      <c r="UX22">
        <v>12</v>
      </c>
      <c r="UY22">
        <v>5</v>
      </c>
      <c r="UZ22">
        <v>5</v>
      </c>
      <c r="VA22">
        <v>0</v>
      </c>
      <c r="VB22">
        <v>0</v>
      </c>
      <c r="VC22">
        <v>1</v>
      </c>
      <c r="VD22">
        <v>12</v>
      </c>
      <c r="VE22">
        <v>10</v>
      </c>
      <c r="VF22">
        <v>7</v>
      </c>
      <c r="VG22">
        <v>7</v>
      </c>
      <c r="VH22">
        <v>10</v>
      </c>
      <c r="VI22">
        <v>6</v>
      </c>
      <c r="VJ22">
        <v>7</v>
      </c>
      <c r="VK22">
        <v>7</v>
      </c>
      <c r="VL22">
        <v>12</v>
      </c>
      <c r="VM22">
        <v>10</v>
      </c>
      <c r="VN22">
        <v>4</v>
      </c>
      <c r="VO22">
        <v>6</v>
      </c>
      <c r="VP22">
        <v>4</v>
      </c>
      <c r="VQ22">
        <v>7</v>
      </c>
      <c r="VR22">
        <v>5</v>
      </c>
      <c r="VS22">
        <v>8</v>
      </c>
      <c r="VT22">
        <v>8</v>
      </c>
      <c r="VU22">
        <v>5</v>
      </c>
      <c r="VV22">
        <v>5</v>
      </c>
      <c r="VW22">
        <v>5</v>
      </c>
      <c r="VX22">
        <v>6</v>
      </c>
      <c r="VY22">
        <v>8</v>
      </c>
      <c r="VZ22">
        <v>8</v>
      </c>
      <c r="WA22">
        <v>5</v>
      </c>
      <c r="WB22">
        <v>2</v>
      </c>
      <c r="WC22">
        <v>5</v>
      </c>
      <c r="WD22">
        <v>5</v>
      </c>
      <c r="WE22">
        <v>7</v>
      </c>
      <c r="WF22">
        <v>7</v>
      </c>
      <c r="WG22">
        <v>10</v>
      </c>
      <c r="WH22">
        <v>6</v>
      </c>
      <c r="WI22">
        <v>1</v>
      </c>
      <c r="WJ22">
        <v>8</v>
      </c>
      <c r="WL22">
        <v>10</v>
      </c>
      <c r="WM22">
        <v>8</v>
      </c>
      <c r="WN22">
        <v>4</v>
      </c>
      <c r="WO22">
        <v>12</v>
      </c>
      <c r="WP22">
        <v>5</v>
      </c>
      <c r="WQ22">
        <v>6</v>
      </c>
      <c r="WR22">
        <v>3</v>
      </c>
      <c r="WS22">
        <v>6</v>
      </c>
      <c r="WT22">
        <v>6</v>
      </c>
      <c r="WU22">
        <f t="shared" si="8"/>
        <v>9.0069999999999997</v>
      </c>
      <c r="WV22">
        <f t="shared" si="96"/>
        <v>15.007</v>
      </c>
      <c r="WW22">
        <f t="shared" si="97"/>
        <v>17.010000000000002</v>
      </c>
      <c r="WX22">
        <f t="shared" si="98"/>
        <v>12.006</v>
      </c>
      <c r="WY22">
        <f t="shared" si="99"/>
        <v>15.007</v>
      </c>
      <c r="WZ22">
        <f t="shared" si="100"/>
        <v>7.0069999999999997</v>
      </c>
      <c r="XA22">
        <f t="shared" si="101"/>
        <v>18.012</v>
      </c>
      <c r="XB22">
        <f t="shared" si="102"/>
        <v>16.010000000000002</v>
      </c>
      <c r="XC22">
        <f t="shared" si="103"/>
        <v>12.004</v>
      </c>
      <c r="XD22">
        <f t="shared" si="104"/>
        <v>11.006</v>
      </c>
      <c r="XE22">
        <f t="shared" si="105"/>
        <v>10.004</v>
      </c>
      <c r="XF22">
        <f t="shared" si="106"/>
        <v>13.007</v>
      </c>
      <c r="XG22">
        <f t="shared" si="107"/>
        <v>11.005000000000001</v>
      </c>
      <c r="XH22">
        <f t="shared" si="108"/>
        <v>16.007999999999999</v>
      </c>
      <c r="XI22">
        <f t="shared" si="109"/>
        <v>13.007999999999999</v>
      </c>
      <c r="XJ22">
        <f t="shared" si="110"/>
        <v>13.005000000000001</v>
      </c>
      <c r="XK22">
        <f t="shared" si="54"/>
        <v>17.004999999999999</v>
      </c>
      <c r="XL22">
        <f t="shared" si="55"/>
        <v>13.005000000000001</v>
      </c>
      <c r="XM22">
        <f t="shared" si="56"/>
        <v>8.0060000000000002</v>
      </c>
      <c r="XN22">
        <f t="shared" si="57"/>
        <v>13.007999999999999</v>
      </c>
      <c r="XO22">
        <f t="shared" si="58"/>
        <v>16.007999999999999</v>
      </c>
      <c r="XP22">
        <f t="shared" si="59"/>
        <v>11.005000000000001</v>
      </c>
      <c r="XQ22">
        <f t="shared" si="60"/>
        <v>14.002000000000001</v>
      </c>
      <c r="XR22">
        <f t="shared" si="61"/>
        <v>5.0049999999999999</v>
      </c>
      <c r="XS22">
        <f t="shared" si="62"/>
        <v>17.004999999999999</v>
      </c>
      <c r="XT22">
        <f t="shared" si="63"/>
        <v>19.007000000000001</v>
      </c>
      <c r="XU22">
        <f t="shared" si="64"/>
        <v>14.007</v>
      </c>
      <c r="XV22">
        <f t="shared" si="65"/>
        <v>17.010000000000002</v>
      </c>
      <c r="XW22">
        <f t="shared" si="66"/>
        <v>12.006</v>
      </c>
      <c r="XX22">
        <f t="shared" si="67"/>
        <v>1.0009999999999999</v>
      </c>
      <c r="XY22">
        <f t="shared" si="68"/>
        <v>14.007999999999999</v>
      </c>
      <c r="XZ22">
        <f t="shared" si="69"/>
        <v>0</v>
      </c>
      <c r="YA22">
        <f t="shared" si="70"/>
        <v>12.01</v>
      </c>
      <c r="YB22">
        <f t="shared" si="71"/>
        <v>20.007999999999999</v>
      </c>
      <c r="YC22">
        <f t="shared" si="72"/>
        <v>9.0039999999999996</v>
      </c>
      <c r="YD22">
        <f t="shared" si="73"/>
        <v>17.012</v>
      </c>
      <c r="YE22">
        <f t="shared" si="74"/>
        <v>5.0049999999999999</v>
      </c>
      <c r="YF22">
        <f t="shared" si="75"/>
        <v>6.0060000000000002</v>
      </c>
      <c r="YG22">
        <f t="shared" si="76"/>
        <v>4.0030000000000001</v>
      </c>
      <c r="YH22">
        <f t="shared" si="77"/>
        <v>18.006</v>
      </c>
      <c r="YI22">
        <f t="shared" si="78"/>
        <v>16.006</v>
      </c>
      <c r="YJ22">
        <f>RANK(WU22,WU3:WU28,0)</f>
        <v>7</v>
      </c>
      <c r="YK22">
        <f t="shared" ref="YK22:ZX22" si="148">RANK(WV22,WV3:WV28,0)</f>
        <v>4</v>
      </c>
      <c r="YL22">
        <f t="shared" si="148"/>
        <v>1</v>
      </c>
      <c r="YM22">
        <f t="shared" si="148"/>
        <v>5</v>
      </c>
      <c r="YN22">
        <f t="shared" si="148"/>
        <v>3</v>
      </c>
      <c r="YO22">
        <f t="shared" si="148"/>
        <v>8</v>
      </c>
      <c r="YP22">
        <f t="shared" si="148"/>
        <v>3</v>
      </c>
      <c r="YQ22">
        <f t="shared" si="148"/>
        <v>1</v>
      </c>
      <c r="YR22">
        <f t="shared" si="148"/>
        <v>3</v>
      </c>
      <c r="YS22">
        <f t="shared" si="148"/>
        <v>4</v>
      </c>
      <c r="YT22">
        <f t="shared" si="148"/>
        <v>5</v>
      </c>
      <c r="YU22">
        <f t="shared" si="148"/>
        <v>4</v>
      </c>
      <c r="YV22">
        <f t="shared" si="148"/>
        <v>4</v>
      </c>
      <c r="YW22">
        <f t="shared" si="148"/>
        <v>3</v>
      </c>
      <c r="YX22">
        <f t="shared" si="148"/>
        <v>4</v>
      </c>
      <c r="YY22">
        <f t="shared" si="148"/>
        <v>4</v>
      </c>
      <c r="YZ22">
        <f t="shared" si="148"/>
        <v>1</v>
      </c>
      <c r="ZA22">
        <f t="shared" si="148"/>
        <v>3</v>
      </c>
      <c r="ZB22">
        <f t="shared" si="148"/>
        <v>5</v>
      </c>
      <c r="ZC22">
        <f t="shared" si="148"/>
        <v>1</v>
      </c>
      <c r="ZD22">
        <f t="shared" si="148"/>
        <v>3</v>
      </c>
      <c r="ZE22">
        <f t="shared" si="148"/>
        <v>5</v>
      </c>
      <c r="ZF22">
        <f t="shared" si="148"/>
        <v>2</v>
      </c>
      <c r="ZG22">
        <f t="shared" si="148"/>
        <v>11</v>
      </c>
      <c r="ZH22">
        <f t="shared" si="148"/>
        <v>1</v>
      </c>
      <c r="ZI22">
        <f t="shared" si="148"/>
        <v>1</v>
      </c>
      <c r="ZJ22">
        <f t="shared" si="148"/>
        <v>3</v>
      </c>
      <c r="ZK22">
        <f t="shared" si="148"/>
        <v>2</v>
      </c>
      <c r="ZL22">
        <f t="shared" si="148"/>
        <v>3</v>
      </c>
      <c r="ZM22">
        <f t="shared" si="148"/>
        <v>14</v>
      </c>
      <c r="ZN22">
        <f t="shared" si="148"/>
        <v>2</v>
      </c>
      <c r="ZO22">
        <f t="shared" si="148"/>
        <v>15</v>
      </c>
      <c r="ZP22">
        <f t="shared" si="148"/>
        <v>4</v>
      </c>
      <c r="ZQ22">
        <f t="shared" si="148"/>
        <v>1</v>
      </c>
      <c r="ZR22">
        <f t="shared" si="148"/>
        <v>7</v>
      </c>
      <c r="ZS22">
        <f t="shared" si="148"/>
        <v>1</v>
      </c>
      <c r="ZT22">
        <f t="shared" si="148"/>
        <v>9</v>
      </c>
      <c r="ZU22">
        <f t="shared" si="148"/>
        <v>9</v>
      </c>
      <c r="ZV22">
        <f t="shared" si="148"/>
        <v>11</v>
      </c>
      <c r="ZW22">
        <f t="shared" si="148"/>
        <v>1</v>
      </c>
      <c r="ZX22">
        <f t="shared" si="148"/>
        <v>1</v>
      </c>
      <c r="ZY22">
        <f>VLOOKUP(YJ22,'Tablas auxiliares'!$O$2:$P$28,2,FALSE)</f>
        <v>4</v>
      </c>
      <c r="ZZ22">
        <f>VLOOKUP(YK22,'Tablas auxiliares'!$O$2:$P$28,2,FALSE)</f>
        <v>7</v>
      </c>
      <c r="AAA22">
        <f>VLOOKUP(YL22,'Tablas auxiliares'!$O$2:$P$28,2,FALSE)</f>
        <v>12</v>
      </c>
      <c r="AAB22">
        <f>VLOOKUP(YM22,'Tablas auxiliares'!$O$2:$P$28,2,FALSE)</f>
        <v>6</v>
      </c>
      <c r="AAC22">
        <f>VLOOKUP(YN22,'Tablas auxiliares'!$O$2:$P$28,2,FALSE)</f>
        <v>8</v>
      </c>
      <c r="AAD22">
        <f>VLOOKUP(YO22,'Tablas auxiliares'!$O$2:$P$28,2,FALSE)</f>
        <v>3</v>
      </c>
      <c r="AAE22">
        <f>VLOOKUP(YP22,'Tablas auxiliares'!$O$2:$P$28,2,FALSE)</f>
        <v>8</v>
      </c>
      <c r="AAF22">
        <f>VLOOKUP(YQ22,'Tablas auxiliares'!$O$2:$P$28,2,FALSE)</f>
        <v>12</v>
      </c>
      <c r="AAG22">
        <f>VLOOKUP(YR22,'Tablas auxiliares'!$O$2:$P$28,2,FALSE)</f>
        <v>8</v>
      </c>
      <c r="AAH22">
        <f>VLOOKUP(YS22,'Tablas auxiliares'!$O$2:$P$28,2,FALSE)</f>
        <v>7</v>
      </c>
      <c r="AAI22">
        <f>VLOOKUP(YT22,'Tablas auxiliares'!$O$2:$P$28,2,FALSE)</f>
        <v>6</v>
      </c>
      <c r="AAJ22">
        <f>VLOOKUP(YU22,'Tablas auxiliares'!$O$2:$P$28,2,FALSE)</f>
        <v>7</v>
      </c>
      <c r="AAK22">
        <f>VLOOKUP(YV22,'Tablas auxiliares'!$O$2:$P$28,2,FALSE)</f>
        <v>7</v>
      </c>
      <c r="AAL22">
        <f>VLOOKUP(YW22,'Tablas auxiliares'!$O$2:$P$28,2,FALSE)</f>
        <v>8</v>
      </c>
      <c r="AAM22">
        <f>VLOOKUP(YX22,'Tablas auxiliares'!$O$2:$P$28,2,FALSE)</f>
        <v>7</v>
      </c>
      <c r="AAN22">
        <f>VLOOKUP(YY22,'Tablas auxiliares'!$O$2:$P$28,2,FALSE)</f>
        <v>7</v>
      </c>
      <c r="AAO22">
        <f>VLOOKUP(YZ22,'Tablas auxiliares'!$O$2:$P$28,2,FALSE)</f>
        <v>12</v>
      </c>
      <c r="AAP22">
        <f>VLOOKUP(ZA22,'Tablas auxiliares'!$O$2:$P$28,2,FALSE)</f>
        <v>8</v>
      </c>
      <c r="AAQ22">
        <f>VLOOKUP(ZB22,'Tablas auxiliares'!$O$2:$P$28,2,FALSE)</f>
        <v>6</v>
      </c>
      <c r="AAR22">
        <f>VLOOKUP(ZC22,'Tablas auxiliares'!$O$2:$P$28,2,FALSE)</f>
        <v>12</v>
      </c>
      <c r="AAS22">
        <f>VLOOKUP(ZD22,'Tablas auxiliares'!$O$2:$P$28,2,FALSE)</f>
        <v>8</v>
      </c>
      <c r="AAT22">
        <f>VLOOKUP(ZE22,'Tablas auxiliares'!$O$2:$P$28,2,FALSE)</f>
        <v>6</v>
      </c>
      <c r="AAU22">
        <f>VLOOKUP(ZF22,'Tablas auxiliares'!$O$2:$P$28,2,FALSE)</f>
        <v>10</v>
      </c>
      <c r="AAV22">
        <f>VLOOKUP(ZG22,'Tablas auxiliares'!$O$2:$P$28,2,FALSE)</f>
        <v>0</v>
      </c>
      <c r="AAW22">
        <f>VLOOKUP(ZH22,'Tablas auxiliares'!$O$2:$P$28,2,FALSE)</f>
        <v>12</v>
      </c>
      <c r="AAX22">
        <f>VLOOKUP(ZI22,'Tablas auxiliares'!$O$2:$P$28,2,FALSE)</f>
        <v>12</v>
      </c>
      <c r="AAY22">
        <f>VLOOKUP(ZJ22,'Tablas auxiliares'!$O$2:$P$28,2,FALSE)</f>
        <v>8</v>
      </c>
      <c r="AAZ22">
        <f>VLOOKUP(ZK22,'Tablas auxiliares'!$O$2:$P$28,2,FALSE)</f>
        <v>10</v>
      </c>
      <c r="ABA22">
        <f>VLOOKUP(ZL22,'Tablas auxiliares'!$O$2:$P$28,2,FALSE)</f>
        <v>8</v>
      </c>
      <c r="ABB22">
        <f>VLOOKUP(ZM22,'Tablas auxiliares'!$O$2:$P$28,2,FALSE)</f>
        <v>0</v>
      </c>
      <c r="ABC22">
        <f>VLOOKUP(ZN22,'Tablas auxiliares'!$O$2:$P$28,2,FALSE)</f>
        <v>10</v>
      </c>
      <c r="ABD22">
        <f>VLOOKUP(ZO22,'Tablas auxiliares'!$O$2:$P$28,2,FALSE)</f>
        <v>0</v>
      </c>
      <c r="ABE22">
        <f>VLOOKUP(ZP22,'Tablas auxiliares'!$O$2:$P$28,2,FALSE)</f>
        <v>7</v>
      </c>
      <c r="ABF22">
        <f>VLOOKUP(ZQ22,'Tablas auxiliares'!$O$2:$P$28,2,FALSE)</f>
        <v>12</v>
      </c>
      <c r="ABG22">
        <f>VLOOKUP(ZR22,'Tablas auxiliares'!$O$2:$P$28,2,FALSE)</f>
        <v>4</v>
      </c>
      <c r="ABH22">
        <f>VLOOKUP(ZS22,'Tablas auxiliares'!$O$2:$P$28,2,FALSE)</f>
        <v>12</v>
      </c>
      <c r="ABI22">
        <f>VLOOKUP(ZT22,'Tablas auxiliares'!$O$2:$P$28,2,FALSE)</f>
        <v>2</v>
      </c>
      <c r="ABJ22">
        <f>VLOOKUP(ZU22,'Tablas auxiliares'!$O$2:$P$28,2,FALSE)</f>
        <v>2</v>
      </c>
      <c r="ABK22">
        <f>VLOOKUP(ZV22,'Tablas auxiliares'!$O$2:$P$28,2,FALSE)</f>
        <v>0</v>
      </c>
      <c r="ABL22">
        <f>VLOOKUP(ZW22,'Tablas auxiliares'!$O$2:$P$28,2,FALSE)</f>
        <v>12</v>
      </c>
      <c r="ABM22">
        <f>VLOOKUP(ZX22,'Tablas auxiliares'!$O$2:$P$28,2,FALSE)</f>
        <v>12</v>
      </c>
      <c r="ABN22">
        <f>IF('Tablas auxiliares'!$C$5=1,SUM(ZY22:ABM22),SUMIF($IN$29:$KB$29,"=325",ZY22:ABM22))</f>
        <v>302</v>
      </c>
      <c r="ABP22">
        <f t="shared" si="10"/>
        <v>302.00060000000002</v>
      </c>
      <c r="ABQ22">
        <f t="shared" si="11"/>
        <v>319.00060000000002</v>
      </c>
      <c r="ABR22">
        <f t="shared" si="5"/>
        <v>498.00060000000002</v>
      </c>
      <c r="ABS22">
        <f>IF('Tablas auxiliares'!$C$3=1,'2019 FINAL'!ABP22,IF('Tablas auxiliares'!$C$3=2,'2019 FINAL'!ABQ22,'2019 FINAL'!ABR22))</f>
        <v>498.00060000000002</v>
      </c>
      <c r="ABT22" t="s">
        <v>17</v>
      </c>
      <c r="ABV22">
        <v>20</v>
      </c>
      <c r="ABW22">
        <f t="shared" si="12"/>
        <v>76.001499999999993</v>
      </c>
      <c r="ABX22" t="str">
        <f t="shared" si="13"/>
        <v>Estonia</v>
      </c>
    </row>
    <row r="23" spans="1:752" x14ac:dyDescent="0.25">
      <c r="A23" t="s">
        <v>32</v>
      </c>
      <c r="B23">
        <v>11</v>
      </c>
      <c r="C23">
        <v>24</v>
      </c>
      <c r="D23">
        <v>16</v>
      </c>
      <c r="E23">
        <v>17</v>
      </c>
      <c r="F23">
        <v>20</v>
      </c>
      <c r="G23">
        <v>22</v>
      </c>
      <c r="H23">
        <v>11</v>
      </c>
      <c r="J23">
        <v>10</v>
      </c>
      <c r="K23">
        <v>20</v>
      </c>
      <c r="L23">
        <v>17</v>
      </c>
      <c r="M23">
        <v>10</v>
      </c>
      <c r="N23">
        <v>7</v>
      </c>
      <c r="O23">
        <v>14</v>
      </c>
      <c r="P23">
        <v>19</v>
      </c>
      <c r="Q23">
        <v>14</v>
      </c>
      <c r="R23">
        <v>20</v>
      </c>
      <c r="S23">
        <v>10</v>
      </c>
      <c r="T23">
        <v>14</v>
      </c>
      <c r="U23">
        <v>12</v>
      </c>
      <c r="V23">
        <v>12</v>
      </c>
      <c r="W23">
        <v>21</v>
      </c>
      <c r="X23">
        <v>14</v>
      </c>
      <c r="Y23">
        <v>19</v>
      </c>
      <c r="Z23">
        <v>14</v>
      </c>
      <c r="AA23">
        <v>18</v>
      </c>
      <c r="AB23">
        <v>16</v>
      </c>
      <c r="AC23">
        <v>18</v>
      </c>
      <c r="AD23">
        <v>13</v>
      </c>
      <c r="AE23">
        <v>21</v>
      </c>
      <c r="AF23">
        <v>11</v>
      </c>
      <c r="AG23">
        <v>16</v>
      </c>
      <c r="AH23">
        <v>26</v>
      </c>
      <c r="AI23">
        <v>17</v>
      </c>
      <c r="AK23">
        <v>20</v>
      </c>
      <c r="AL23">
        <v>19</v>
      </c>
      <c r="AM23">
        <v>17</v>
      </c>
      <c r="AN23">
        <v>19</v>
      </c>
      <c r="AO23">
        <v>6</v>
      </c>
      <c r="AP23">
        <v>7</v>
      </c>
      <c r="AQ23">
        <v>16</v>
      </c>
      <c r="AR23">
        <v>16</v>
      </c>
      <c r="AS23">
        <v>3</v>
      </c>
      <c r="AT23">
        <v>22</v>
      </c>
      <c r="AU23">
        <v>18</v>
      </c>
      <c r="AV23">
        <v>25</v>
      </c>
      <c r="AW23">
        <v>10</v>
      </c>
      <c r="AY23">
        <v>13</v>
      </c>
      <c r="AZ23">
        <v>25</v>
      </c>
      <c r="BA23">
        <v>17</v>
      </c>
      <c r="BB23">
        <v>12</v>
      </c>
      <c r="BC23">
        <v>6</v>
      </c>
      <c r="BD23">
        <v>16</v>
      </c>
      <c r="BE23">
        <v>15</v>
      </c>
      <c r="BF23">
        <v>18</v>
      </c>
      <c r="BG23">
        <v>18</v>
      </c>
      <c r="BH23">
        <v>12</v>
      </c>
      <c r="BI23">
        <v>20</v>
      </c>
      <c r="BJ23">
        <v>8</v>
      </c>
      <c r="BK23">
        <v>19</v>
      </c>
      <c r="BL23">
        <v>18</v>
      </c>
      <c r="BM23">
        <v>4</v>
      </c>
      <c r="BN23">
        <v>16</v>
      </c>
      <c r="BO23">
        <v>21</v>
      </c>
      <c r="BP23">
        <v>15</v>
      </c>
      <c r="BQ23">
        <v>13</v>
      </c>
      <c r="BR23">
        <v>17</v>
      </c>
      <c r="BS23">
        <v>23</v>
      </c>
      <c r="BT23">
        <v>18</v>
      </c>
      <c r="BU23">
        <v>13</v>
      </c>
      <c r="BV23">
        <v>15</v>
      </c>
      <c r="BW23">
        <v>23</v>
      </c>
      <c r="BX23">
        <v>18</v>
      </c>
      <c r="BZ23">
        <v>23</v>
      </c>
      <c r="CA23">
        <v>16</v>
      </c>
      <c r="CB23">
        <v>16</v>
      </c>
      <c r="CC23">
        <v>17</v>
      </c>
      <c r="CD23">
        <v>11</v>
      </c>
      <c r="CE23">
        <v>14</v>
      </c>
      <c r="CF23">
        <v>14</v>
      </c>
      <c r="CG23">
        <v>15</v>
      </c>
      <c r="CH23">
        <v>12</v>
      </c>
      <c r="CI23">
        <v>22</v>
      </c>
      <c r="CJ23">
        <v>11</v>
      </c>
      <c r="CK23">
        <v>20</v>
      </c>
      <c r="CL23">
        <v>19</v>
      </c>
      <c r="CN23">
        <v>7</v>
      </c>
      <c r="CO23">
        <v>13</v>
      </c>
      <c r="CP23">
        <v>4</v>
      </c>
      <c r="CQ23">
        <v>16</v>
      </c>
      <c r="CR23">
        <v>21</v>
      </c>
      <c r="CS23">
        <v>21</v>
      </c>
      <c r="CT23">
        <v>10</v>
      </c>
      <c r="CU23">
        <v>20</v>
      </c>
      <c r="CV23">
        <v>23</v>
      </c>
      <c r="CW23">
        <v>5</v>
      </c>
      <c r="CX23">
        <v>25</v>
      </c>
      <c r="CY23">
        <v>13</v>
      </c>
      <c r="CZ23">
        <v>12</v>
      </c>
      <c r="DA23">
        <v>18</v>
      </c>
      <c r="DB23">
        <v>20</v>
      </c>
      <c r="DC23">
        <v>20</v>
      </c>
      <c r="DD23">
        <v>17</v>
      </c>
      <c r="DE23">
        <v>7</v>
      </c>
      <c r="DF23">
        <v>18</v>
      </c>
      <c r="DG23">
        <v>21</v>
      </c>
      <c r="DH23">
        <v>20</v>
      </c>
      <c r="DI23">
        <v>21</v>
      </c>
      <c r="DJ23">
        <v>7</v>
      </c>
      <c r="DK23">
        <v>12</v>
      </c>
      <c r="DL23">
        <v>16</v>
      </c>
      <c r="DM23">
        <v>21</v>
      </c>
      <c r="DO23">
        <v>21</v>
      </c>
      <c r="DP23">
        <v>19</v>
      </c>
      <c r="DQ23">
        <v>24</v>
      </c>
      <c r="DR23">
        <v>22</v>
      </c>
      <c r="DS23">
        <v>22</v>
      </c>
      <c r="DT23">
        <v>6</v>
      </c>
      <c r="DU23">
        <v>13</v>
      </c>
      <c r="DV23">
        <v>17</v>
      </c>
      <c r="DW23">
        <v>9</v>
      </c>
      <c r="DX23">
        <v>20</v>
      </c>
      <c r="DY23">
        <v>11</v>
      </c>
      <c r="DZ23">
        <v>21</v>
      </c>
      <c r="EA23">
        <v>18</v>
      </c>
      <c r="EC23">
        <v>9</v>
      </c>
      <c r="ED23">
        <v>18</v>
      </c>
      <c r="EE23">
        <v>16</v>
      </c>
      <c r="EF23">
        <v>10</v>
      </c>
      <c r="EG23">
        <v>21</v>
      </c>
      <c r="EH23">
        <v>24</v>
      </c>
      <c r="EI23">
        <v>12</v>
      </c>
      <c r="EJ23">
        <v>17</v>
      </c>
      <c r="EK23">
        <v>6</v>
      </c>
      <c r="EL23">
        <v>8</v>
      </c>
      <c r="EM23">
        <v>16</v>
      </c>
      <c r="EN23">
        <v>9</v>
      </c>
      <c r="EO23">
        <v>13</v>
      </c>
      <c r="EP23">
        <v>11</v>
      </c>
      <c r="EQ23">
        <v>19</v>
      </c>
      <c r="ER23">
        <v>19</v>
      </c>
      <c r="ES23">
        <v>23</v>
      </c>
      <c r="ET23">
        <v>14</v>
      </c>
      <c r="EU23">
        <v>21</v>
      </c>
      <c r="EV23">
        <v>15</v>
      </c>
      <c r="EW23">
        <v>19</v>
      </c>
      <c r="EX23">
        <v>21</v>
      </c>
      <c r="EY23">
        <v>6</v>
      </c>
      <c r="EZ23">
        <v>14</v>
      </c>
      <c r="FA23">
        <v>12</v>
      </c>
      <c r="FB23">
        <v>2</v>
      </c>
      <c r="FD23">
        <v>18</v>
      </c>
      <c r="FE23">
        <v>23</v>
      </c>
      <c r="FF23">
        <v>14</v>
      </c>
      <c r="FG23">
        <v>16</v>
      </c>
      <c r="FH23">
        <v>6</v>
      </c>
      <c r="FI23">
        <v>10</v>
      </c>
      <c r="FJ23">
        <v>19</v>
      </c>
      <c r="FK23">
        <v>18</v>
      </c>
      <c r="FL23">
        <v>15</v>
      </c>
      <c r="FM23">
        <v>17</v>
      </c>
      <c r="FN23">
        <v>20</v>
      </c>
      <c r="FO23">
        <v>24</v>
      </c>
      <c r="FP23">
        <v>11</v>
      </c>
      <c r="FR23">
        <v>11</v>
      </c>
      <c r="FS23">
        <v>23</v>
      </c>
      <c r="FT23">
        <v>16</v>
      </c>
      <c r="FU23">
        <v>5</v>
      </c>
      <c r="FV23">
        <v>21</v>
      </c>
      <c r="FW23">
        <v>16</v>
      </c>
      <c r="FX23">
        <v>6</v>
      </c>
      <c r="FY23">
        <v>13</v>
      </c>
      <c r="FZ23">
        <v>20</v>
      </c>
      <c r="GA23">
        <v>13</v>
      </c>
      <c r="GB23">
        <v>23</v>
      </c>
      <c r="GC23">
        <v>2</v>
      </c>
      <c r="GD23">
        <v>12</v>
      </c>
      <c r="GE23">
        <v>14</v>
      </c>
      <c r="GF23">
        <v>5</v>
      </c>
      <c r="GG23">
        <v>21</v>
      </c>
      <c r="GH23">
        <v>19</v>
      </c>
      <c r="GI23">
        <v>22</v>
      </c>
      <c r="GJ23">
        <v>24</v>
      </c>
      <c r="GK23">
        <v>19</v>
      </c>
      <c r="GL23">
        <v>15</v>
      </c>
      <c r="GM23">
        <v>20</v>
      </c>
      <c r="GN23">
        <v>8</v>
      </c>
      <c r="GO23">
        <v>12</v>
      </c>
      <c r="GP23">
        <v>13</v>
      </c>
      <c r="GQ23">
        <v>19</v>
      </c>
      <c r="GS23">
        <v>21</v>
      </c>
      <c r="GT23">
        <v>17</v>
      </c>
      <c r="GU23">
        <v>12</v>
      </c>
      <c r="GV23">
        <v>15</v>
      </c>
      <c r="GW23">
        <v>18</v>
      </c>
      <c r="GX23">
        <v>16</v>
      </c>
      <c r="GY23">
        <f>IF('Tablas auxiliares'!$C$7=1,AVERAGE('2019 FINAL'!B23,'2019 FINAL'!AQ23,'2019 FINAL'!CF23,'2019 FINAL'!DU23,'2019 FINAL'!FJ23)+B23/10000,(-1)*(SUM(VLOOKUP(B23,'Tablas auxiliares'!$BG$1:$BH$28,2,FALSE),VLOOKUP(AQ23,'Tablas auxiliares'!$BG$1:$BH$28,2,FALSE),VLOOKUP(CF23,'Tablas auxiliares'!$BG$1:$BH$28,2,FALSE),VLOOKUP(DU23,'Tablas auxiliares'!$BG$1:$BH$28,2,FALSE),VLOOKUP(FJ23,'Tablas auxiliares'!$BG$1:$BH$28,2,FALSE))-B23/100000000))</f>
        <v>-5.1239331790431457</v>
      </c>
      <c r="GZ23">
        <f>IF('Tablas auxiliares'!$C$7=1,AVERAGE('2019 FINAL'!C23,'2019 FINAL'!AR23,'2019 FINAL'!CG23,'2019 FINAL'!DV23,'2019 FINAL'!FK23)+C23/10000,(-1)*(SUM(VLOOKUP(C23,'Tablas auxiliares'!$BG$1:$BH$28,2,FALSE),VLOOKUP(AR23,'Tablas auxiliares'!$BG$1:$BH$28,2,FALSE),VLOOKUP(CG23,'Tablas auxiliares'!$BG$1:$BH$28,2,FALSE),VLOOKUP(DV23,'Tablas auxiliares'!$BG$1:$BH$28,2,FALSE),VLOOKUP(FK23,'Tablas auxiliares'!$BG$1:$BH$28,2,FALSE))-C23/100000000))</f>
        <v>-2.7340338176411545</v>
      </c>
      <c r="HA23">
        <f>IF('Tablas auxiliares'!$C$7=1,AVERAGE('2019 FINAL'!D23,'2019 FINAL'!AS23,'2019 FINAL'!CH23,'2019 FINAL'!DW23,'2019 FINAL'!FL23)+D23/10000,(-1)*(SUM(VLOOKUP(D23,'Tablas auxiliares'!$BG$1:$BH$28,2,FALSE),VLOOKUP(AS23,'Tablas auxiliares'!$BG$1:$BH$28,2,FALSE),VLOOKUP(CH23,'Tablas auxiliares'!$BG$1:$BH$28,2,FALSE),VLOOKUP(DW23,'Tablas auxiliares'!$BG$1:$BH$28,2,FALSE),VLOOKUP(FL23,'Tablas auxiliares'!$BG$1:$BH$28,2,FALSE))-D23/100000000))</f>
        <v>-13.84863553521823</v>
      </c>
      <c r="HB23">
        <f>IF('Tablas auxiliares'!$C$7=1,AVERAGE('2019 FINAL'!E23,'2019 FINAL'!AT23,'2019 FINAL'!CI23,'2019 FINAL'!DX23,'2019 FINAL'!FM23)+E23/10000,(-1)*(SUM(VLOOKUP(E23,'Tablas auxiliares'!$BG$1:$BH$28,2,FALSE),VLOOKUP(AT23,'Tablas auxiliares'!$BG$1:$BH$28,2,FALSE),VLOOKUP(CI23,'Tablas auxiliares'!$BG$1:$BH$28,2,FALSE),VLOOKUP(DX23,'Tablas auxiliares'!$BG$1:$BH$28,2,FALSE),VLOOKUP(FM23,'Tablas auxiliares'!$BG$1:$BH$28,2,FALSE))-E23/100000000))</f>
        <v>-1.9166524791326276</v>
      </c>
      <c r="HC23">
        <f>IF('Tablas auxiliares'!$C$7=1,AVERAGE('2019 FINAL'!F23,'2019 FINAL'!AU23,'2019 FINAL'!CJ23,'2019 FINAL'!DY23,'2019 FINAL'!FN23)+F23/10000,(-1)*(SUM(VLOOKUP(F23,'Tablas auxiliares'!$BG$1:$BH$28,2,FALSE),VLOOKUP(AU23,'Tablas auxiliares'!$BG$1:$BH$28,2,FALSE),VLOOKUP(CJ23,'Tablas auxiliares'!$BG$1:$BH$28,2,FALSE),VLOOKUP(DY23,'Tablas auxiliares'!$BG$1:$BH$28,2,FALSE),VLOOKUP(FN23,'Tablas auxiliares'!$BG$1:$BH$28,2,FALSE))-F23/100000000))</f>
        <v>-4.7135809715964365</v>
      </c>
      <c r="HD23">
        <f>IF('Tablas auxiliares'!$C$7=1,AVERAGE('2019 FINAL'!G23,'2019 FINAL'!AV23,'2019 FINAL'!CK23,'2019 FINAL'!DZ23,'2019 FINAL'!FO23)+G23/10000,(-1)*(SUM(VLOOKUP(G23,'Tablas auxiliares'!$BG$1:$BH$28,2,FALSE),VLOOKUP(AV23,'Tablas auxiliares'!$BG$1:$BH$28,2,FALSE),VLOOKUP(CK23,'Tablas auxiliares'!$BG$1:$BH$28,2,FALSE),VLOOKUP(DZ23,'Tablas auxiliares'!$BG$1:$BH$28,2,FALSE),VLOOKUP(FO23,'Tablas auxiliares'!$BG$1:$BH$28,2,FALSE))-G23/100000000))</f>
        <v>-1.0924273682452084</v>
      </c>
      <c r="HE23">
        <f>IF('Tablas auxiliares'!$C$7=1,AVERAGE('2019 FINAL'!H23,'2019 FINAL'!AW23,'2019 FINAL'!CL23,'2019 FINAL'!EA23,'2019 FINAL'!FP23)+H23/10000,(-1)*(SUM(VLOOKUP(H23,'Tablas auxiliares'!$BG$1:$BH$28,2,FALSE),VLOOKUP(AW23,'Tablas auxiliares'!$BG$1:$BH$28,2,FALSE),VLOOKUP(CL23,'Tablas auxiliares'!$BG$1:$BH$28,2,FALSE),VLOOKUP(EA23,'Tablas auxiliares'!$BG$1:$BH$28,2,FALSE),VLOOKUP(FP23,'Tablas auxiliares'!$BG$1:$BH$28,2,FALSE))-H23/100000000))</f>
        <v>-6.6272754674777286</v>
      </c>
      <c r="HF23" t="e">
        <f>IF('Tablas auxiliares'!$C$7=1,AVERAGE('2019 FINAL'!I23,'2019 FINAL'!AX23,'2019 FINAL'!CM23,'2019 FINAL'!EB23,'2019 FINAL'!FQ23)+I23/10000,(-1)*(SUM(VLOOKUP(I23,'Tablas auxiliares'!$BG$1:$BH$28,2,FALSE),VLOOKUP(AX23,'Tablas auxiliares'!$BG$1:$BH$28,2,FALSE),VLOOKUP(CM23,'Tablas auxiliares'!$BG$1:$BH$28,2,FALSE),VLOOKUP(EB23,'Tablas auxiliares'!$BG$1:$BH$28,2,FALSE),VLOOKUP(FQ23,'Tablas auxiliares'!$BG$1:$BH$28,2,FALSE))-I23/100000000))</f>
        <v>#N/A</v>
      </c>
      <c r="HG23">
        <f>IF('Tablas auxiliares'!$C$7=1,AVERAGE('2019 FINAL'!J23,'2019 FINAL'!AY23,'2019 FINAL'!CN23,'2019 FINAL'!EC23,'2019 FINAL'!FR23)+J23/10000,(-1)*(SUM(VLOOKUP(J23,'Tablas auxiliares'!$BG$1:$BH$28,2,FALSE),VLOOKUP(AY23,'Tablas auxiliares'!$BG$1:$BH$28,2,FALSE),VLOOKUP(CN23,'Tablas auxiliares'!$BG$1:$BH$28,2,FALSE),VLOOKUP(EC23,'Tablas auxiliares'!$BG$1:$BH$28,2,FALSE),VLOOKUP(FR23,'Tablas auxiliares'!$BG$1:$BH$28,2,FALSE))-J23/100000000))</f>
        <v>-11.654994227885757</v>
      </c>
      <c r="HH23">
        <f>IF('Tablas auxiliares'!$C$7=1,AVERAGE('2019 FINAL'!K23,'2019 FINAL'!AZ23,'2019 FINAL'!CO23,'2019 FINAL'!ED23,'2019 FINAL'!FS23)+K23/10000,(-1)*(SUM(VLOOKUP(K23,'Tablas auxiliares'!$BG$1:$BH$28,2,FALSE),VLOOKUP(AZ23,'Tablas auxiliares'!$BG$1:$BH$28,2,FALSE),VLOOKUP(CO23,'Tablas auxiliares'!$BG$1:$BH$28,2,FALSE),VLOOKUP(ED23,'Tablas auxiliares'!$BG$1:$BH$28,2,FALSE),VLOOKUP(FS23,'Tablas auxiliares'!$BG$1:$BH$28,2,FALSE))-K23/100000000))</f>
        <v>-2.3358492265652666</v>
      </c>
      <c r="HI23">
        <f>IF('Tablas auxiliares'!$C$7=1,AVERAGE('2019 FINAL'!L23,'2019 FINAL'!BA23,'2019 FINAL'!CP23,'2019 FINAL'!EE23,'2019 FINAL'!FT23)+L23/10000,(-1)*(SUM(VLOOKUP(L23,'Tablas auxiliares'!$BG$1:$BH$28,2,FALSE),VLOOKUP(BA23,'Tablas auxiliares'!$BG$1:$BH$28,2,FALSE),VLOOKUP(CP23,'Tablas auxiliares'!$BG$1:$BH$28,2,FALSE),VLOOKUP(EE23,'Tablas auxiliares'!$BG$1:$BH$28,2,FALSE),VLOOKUP(FT23,'Tablas auxiliares'!$BG$1:$BH$28,2,FALSE))-L23/100000000))</f>
        <v>-9.3226061432513294</v>
      </c>
      <c r="HJ23">
        <f>IF('Tablas auxiliares'!$C$7=1,AVERAGE('2019 FINAL'!M23,'2019 FINAL'!BB23,'2019 FINAL'!CQ23,'2019 FINAL'!EF23,'2019 FINAL'!FU23)+M23/10000,(-1)*(SUM(VLOOKUP(M23,'Tablas auxiliares'!$BG$1:$BH$28,2,FALSE),VLOOKUP(BB23,'Tablas auxiliares'!$BG$1:$BH$28,2,FALSE),VLOOKUP(CQ23,'Tablas auxiliares'!$BG$1:$BH$28,2,FALSE),VLOOKUP(EF23,'Tablas auxiliares'!$BG$1:$BH$28,2,FALSE),VLOOKUP(FU23,'Tablas auxiliares'!$BG$1:$BH$28,2,FALSE))-M23/100000000))</f>
        <v>-12.131153527237363</v>
      </c>
      <c r="HK23">
        <f>IF('Tablas auxiliares'!$C$7=1,AVERAGE('2019 FINAL'!N23,'2019 FINAL'!BC23,'2019 FINAL'!CR23,'2019 FINAL'!EG23,'2019 FINAL'!FV23)+N23/10000,(-1)*(SUM(VLOOKUP(N23,'Tablas auxiliares'!$BG$1:$BH$28,2,FALSE),VLOOKUP(BC23,'Tablas auxiliares'!$BG$1:$BH$28,2,FALSE),VLOOKUP(CR23,'Tablas auxiliares'!$BG$1:$BH$28,2,FALSE),VLOOKUP(EG23,'Tablas auxiliares'!$BG$1:$BH$28,2,FALSE),VLOOKUP(FV23,'Tablas auxiliares'!$BG$1:$BH$28,2,FALSE))-N23/100000000))</f>
        <v>-9.2840682600716242</v>
      </c>
      <c r="HL23">
        <f>IF('Tablas auxiliares'!$C$7=1,AVERAGE('2019 FINAL'!O23,'2019 FINAL'!BD23,'2019 FINAL'!CS23,'2019 FINAL'!EH23,'2019 FINAL'!FW23)+O23/10000,(-1)*(SUM(VLOOKUP(O23,'Tablas auxiliares'!$BG$1:$BH$28,2,FALSE),VLOOKUP(BD23,'Tablas auxiliares'!$BG$1:$BH$28,2,FALSE),VLOOKUP(CS23,'Tablas auxiliares'!$BG$1:$BH$28,2,FALSE),VLOOKUP(EH23,'Tablas auxiliares'!$BG$1:$BH$28,2,FALSE),VLOOKUP(FW23,'Tablas auxiliares'!$BG$1:$BH$28,2,FALSE))-O23/100000000))</f>
        <v>-2.8235460181049499</v>
      </c>
      <c r="HM23">
        <f>IF('Tablas auxiliares'!$C$7=1,AVERAGE('2019 FINAL'!P23,'2019 FINAL'!BE23,'2019 FINAL'!CT23,'2019 FINAL'!EI23,'2019 FINAL'!FX23)+P23/10000,(-1)*(SUM(VLOOKUP(P23,'Tablas auxiliares'!$BG$1:$BH$28,2,FALSE),VLOOKUP(BE23,'Tablas auxiliares'!$BG$1:$BH$28,2,FALSE),VLOOKUP(CT23,'Tablas auxiliares'!$BG$1:$BH$28,2,FALSE),VLOOKUP(EI23,'Tablas auxiliares'!$BG$1:$BH$28,2,FALSE),VLOOKUP(FX23,'Tablas auxiliares'!$BG$1:$BH$28,2,FALSE))-P23/100000000))</f>
        <v>-9.5274551128730405</v>
      </c>
      <c r="HN23">
        <f>IF('Tablas auxiliares'!$C$7=1,AVERAGE('2019 FINAL'!Q23,'2019 FINAL'!BF23,'2019 FINAL'!CU23,'2019 FINAL'!EJ23,'2019 FINAL'!FY23)+Q23/10000,(-1)*(SUM(VLOOKUP(Q23,'Tablas auxiliares'!$BG$1:$BH$28,2,FALSE),VLOOKUP(BF23,'Tablas auxiliares'!$BG$1:$BH$28,2,FALSE),VLOOKUP(CU23,'Tablas auxiliares'!$BG$1:$BH$28,2,FALSE),VLOOKUP(EJ23,'Tablas auxiliares'!$BG$1:$BH$28,2,FALSE),VLOOKUP(FY23,'Tablas auxiliares'!$BG$1:$BH$28,2,FALSE))-Q23/100000000))</f>
        <v>-3.6157594703925957</v>
      </c>
      <c r="HO23">
        <f>IF('Tablas auxiliares'!$C$7=1,AVERAGE('2019 FINAL'!R23,'2019 FINAL'!BG23,'2019 FINAL'!CV23,'2019 FINAL'!EK23,'2019 FINAL'!FZ23)+R23/10000,(-1)*(SUM(VLOOKUP(R23,'Tablas auxiliares'!$BG$1:$BH$28,2,FALSE),VLOOKUP(BG23,'Tablas auxiliares'!$BG$1:$BH$28,2,FALSE),VLOOKUP(CV23,'Tablas auxiliares'!$BG$1:$BH$28,2,FALSE),VLOOKUP(EK23,'Tablas auxiliares'!$BG$1:$BH$28,2,FALSE),VLOOKUP(FZ23,'Tablas auxiliares'!$BG$1:$BH$28,2,FALSE))-R23/100000000))</f>
        <v>-5.948408482507916</v>
      </c>
      <c r="HP23">
        <f>IF('Tablas auxiliares'!$C$7=1,AVERAGE('2019 FINAL'!S23,'2019 FINAL'!BH23,'2019 FINAL'!CW23,'2019 FINAL'!EL23,'2019 FINAL'!GA23)+S23/10000,(-1)*(SUM(VLOOKUP(S23,'Tablas auxiliares'!$BG$1:$BH$28,2,FALSE),VLOOKUP(BH23,'Tablas auxiliares'!$BG$1:$BH$28,2,FALSE),VLOOKUP(CW23,'Tablas auxiliares'!$BG$1:$BH$28,2,FALSE),VLOOKUP(EL23,'Tablas auxiliares'!$BG$1:$BH$28,2,FALSE),VLOOKUP(GA23,'Tablas auxiliares'!$BG$1:$BH$28,2,FALSE))-S23/100000000))</f>
        <v>-13.667769781518173</v>
      </c>
      <c r="HQ23">
        <f>IF('Tablas auxiliares'!$C$7=1,AVERAGE('2019 FINAL'!T23,'2019 FINAL'!BI23,'2019 FINAL'!CX23,'2019 FINAL'!EM23,'2019 FINAL'!GB23)+T23/10000,(-1)*(SUM(VLOOKUP(T23,'Tablas auxiliares'!$BG$1:$BH$28,2,FALSE),VLOOKUP(BI23,'Tablas auxiliares'!$BG$1:$BH$28,2,FALSE),VLOOKUP(CX23,'Tablas auxiliares'!$BG$1:$BH$28,2,FALSE),VLOOKUP(EM23,'Tablas auxiliares'!$BG$1:$BH$28,2,FALSE),VLOOKUP(GB23,'Tablas auxiliares'!$BG$1:$BH$28,2,FALSE))-T23/100000000))</f>
        <v>-2.3428989790348709</v>
      </c>
      <c r="HR23">
        <f>IF('Tablas auxiliares'!$C$7=1,AVERAGE('2019 FINAL'!U23,'2019 FINAL'!BJ23,'2019 FINAL'!CY23,'2019 FINAL'!EN23,'2019 FINAL'!GC23)+U23/10000,(-1)*(SUM(VLOOKUP(U23,'Tablas auxiliares'!$BG$1:$BH$28,2,FALSE),VLOOKUP(BJ23,'Tablas auxiliares'!$BG$1:$BH$28,2,FALSE),VLOOKUP(CY23,'Tablas auxiliares'!$BG$1:$BH$28,2,FALSE),VLOOKUP(EN23,'Tablas auxiliares'!$BG$1:$BH$28,2,FALSE),VLOOKUP(GC23,'Tablas auxiliares'!$BG$1:$BH$28,2,FALSE))-U23/100000000))</f>
        <v>-18.433435376740722</v>
      </c>
      <c r="HS23">
        <f>IF('Tablas auxiliares'!$C$7=1,AVERAGE('2019 FINAL'!V23,'2019 FINAL'!BK23,'2019 FINAL'!CZ23,'2019 FINAL'!EO23,'2019 FINAL'!GD23)+V23/10000,(-1)*(SUM(VLOOKUP(V23,'Tablas auxiliares'!$BG$1:$BH$28,2,FALSE),VLOOKUP(BK23,'Tablas auxiliares'!$BG$1:$BH$28,2,FALSE),VLOOKUP(CZ23,'Tablas auxiliares'!$BG$1:$BH$28,2,FALSE),VLOOKUP(EO23,'Tablas auxiliares'!$BG$1:$BH$28,2,FALSE),VLOOKUP(GD23,'Tablas auxiliares'!$BG$1:$BH$28,2,FALSE))-V23/100000000))</f>
        <v>-6.0726964692830601</v>
      </c>
      <c r="HT23">
        <f>IF('Tablas auxiliares'!$C$7=1,AVERAGE('2019 FINAL'!W23,'2019 FINAL'!BL23,'2019 FINAL'!DA23,'2019 FINAL'!EP23,'2019 FINAL'!GE23)+W23/10000,(-1)*(SUM(VLOOKUP(W23,'Tablas auxiliares'!$BG$1:$BH$28,2,FALSE),VLOOKUP(BL23,'Tablas auxiliares'!$BG$1:$BH$28,2,FALSE),VLOOKUP(DA23,'Tablas auxiliares'!$BG$1:$BH$28,2,FALSE),VLOOKUP(EP23,'Tablas auxiliares'!$BG$1:$BH$28,2,FALSE),VLOOKUP(GE23,'Tablas auxiliares'!$BG$1:$BH$28,2,FALSE))-W23/100000000))</f>
        <v>-4.027670761885954</v>
      </c>
      <c r="HU23">
        <f>IF('Tablas auxiliares'!$C$7=1,AVERAGE('2019 FINAL'!X23,'2019 FINAL'!BM23,'2019 FINAL'!DB23,'2019 FINAL'!EQ23,'2019 FINAL'!GF23)+X23/10000,(-1)*(SUM(VLOOKUP(X23,'Tablas auxiliares'!$BG$1:$BH$28,2,FALSE),VLOOKUP(BM23,'Tablas auxiliares'!$BG$1:$BH$28,2,FALSE),VLOOKUP(DB23,'Tablas auxiliares'!$BG$1:$BH$28,2,FALSE),VLOOKUP(EQ23,'Tablas auxiliares'!$BG$1:$BH$28,2,FALSE),VLOOKUP(GF23,'Tablas auxiliares'!$BG$1:$BH$28,2,FALSE))-X23/100000000))</f>
        <v>-14.130491938196576</v>
      </c>
      <c r="HV23">
        <f>IF('Tablas auxiliares'!$C$7=1,AVERAGE('2019 FINAL'!Y23,'2019 FINAL'!BN23,'2019 FINAL'!DC23,'2019 FINAL'!ER23,'2019 FINAL'!GG23)+Y23/10000,(-1)*(SUM(VLOOKUP(Y23,'Tablas auxiliares'!$BG$1:$BH$28,2,FALSE),VLOOKUP(BN23,'Tablas auxiliares'!$BG$1:$BH$28,2,FALSE),VLOOKUP(DC23,'Tablas auxiliares'!$BG$1:$BH$28,2,FALSE),VLOOKUP(ER23,'Tablas auxiliares'!$BG$1:$BH$28,2,FALSE),VLOOKUP(GG23,'Tablas auxiliares'!$BG$1:$BH$28,2,FALSE))-Y23/100000000))</f>
        <v>-2.0723015237047293</v>
      </c>
      <c r="HW23">
        <f>IF('Tablas auxiliares'!$C$7=1,AVERAGE('2019 FINAL'!Z23,'2019 FINAL'!BO23,'2019 FINAL'!DD23,'2019 FINAL'!ES23,'2019 FINAL'!GH23)+Z23/10000,(-1)*(SUM(VLOOKUP(Z23,'Tablas auxiliares'!$BG$1:$BH$28,2,FALSE),VLOOKUP(BO23,'Tablas auxiliares'!$BG$1:$BH$28,2,FALSE),VLOOKUP(DD23,'Tablas auxiliares'!$BG$1:$BH$28,2,FALSE),VLOOKUP(ES23,'Tablas auxiliares'!$BG$1:$BH$28,2,FALSE),VLOOKUP(GH23,'Tablas auxiliares'!$BG$1:$BH$28,2,FALSE))-Z23/100000000))</f>
        <v>-2.4336174142920886</v>
      </c>
      <c r="HX23">
        <f>IF('Tablas auxiliares'!$C$7=1,AVERAGE('2019 FINAL'!AA23,'2019 FINAL'!BP23,'2019 FINAL'!DE23,'2019 FINAL'!ET23,'2019 FINAL'!GI23)+AA23/10000,(-1)*(SUM(VLOOKUP(AA23,'Tablas auxiliares'!$BG$1:$BH$28,2,FALSE),VLOOKUP(BP23,'Tablas auxiliares'!$BG$1:$BH$28,2,FALSE),VLOOKUP(DE23,'Tablas auxiliares'!$BG$1:$BH$28,2,FALSE),VLOOKUP(ET23,'Tablas auxiliares'!$BG$1:$BH$28,2,FALSE),VLOOKUP(GI23,'Tablas auxiliares'!$BG$1:$BH$28,2,FALSE))-AA23/100000000))</f>
        <v>-6.3889116056489028</v>
      </c>
      <c r="HY23">
        <f>IF('Tablas auxiliares'!$C$7=1,AVERAGE('2019 FINAL'!AB23,'2019 FINAL'!BQ23,'2019 FINAL'!DF23,'2019 FINAL'!EU23,'2019 FINAL'!GJ23)+AB23/10000,(-1)*(SUM(VLOOKUP(AB23,'Tablas auxiliares'!$BG$1:$BH$28,2,FALSE),VLOOKUP(BQ23,'Tablas auxiliares'!$BG$1:$BH$28,2,FALSE),VLOOKUP(DF23,'Tablas auxiliares'!$BG$1:$BH$28,2,FALSE),VLOOKUP(EU23,'Tablas auxiliares'!$BG$1:$BH$28,2,FALSE),VLOOKUP(GJ23,'Tablas auxiliares'!$BG$1:$BH$28,2,FALSE))-AB23/100000000))</f>
        <v>-2.8164963056353463</v>
      </c>
      <c r="HZ23">
        <f>IF('Tablas auxiliares'!$C$7=1,AVERAGE('2019 FINAL'!AC23,'2019 FINAL'!BR23,'2019 FINAL'!DG23,'2019 FINAL'!EV23,'2019 FINAL'!GK23)+AC23/10000,(-1)*(SUM(VLOOKUP(AC23,'Tablas auxiliares'!$BG$1:$BH$28,2,FALSE),VLOOKUP(BR23,'Tablas auxiliares'!$BG$1:$BH$28,2,FALSE),VLOOKUP(DG23,'Tablas auxiliares'!$BG$1:$BH$28,2,FALSE),VLOOKUP(EV23,'Tablas auxiliares'!$BG$1:$BH$28,2,FALSE),VLOOKUP(GK23,'Tablas auxiliares'!$BG$1:$BH$28,2,FALSE))-AC23/100000000))</f>
        <v>-2.5490856218692546</v>
      </c>
      <c r="IA23">
        <f>IF('Tablas auxiliares'!$C$7=1,AVERAGE('2019 FINAL'!AD23,'2019 FINAL'!BS23,'2019 FINAL'!DH23,'2019 FINAL'!EW23,'2019 FINAL'!GL23)+AD23/10000,(-1)*(SUM(VLOOKUP(AD23,'Tablas auxiliares'!$BG$1:$BH$28,2,FALSE),VLOOKUP(BS23,'Tablas auxiliares'!$BG$1:$BH$28,2,FALSE),VLOOKUP(DH23,'Tablas auxiliares'!$BG$1:$BH$28,2,FALSE),VLOOKUP(EW23,'Tablas auxiliares'!$BG$1:$BH$28,2,FALSE),VLOOKUP(GL23,'Tablas auxiliares'!$BG$1:$BH$28,2,FALSE))-AD23/100000000))</f>
        <v>-2.9675424839874625</v>
      </c>
      <c r="IB23">
        <f>IF('Tablas auxiliares'!$C$7=1,AVERAGE('2019 FINAL'!AE23,'2019 FINAL'!BT23,'2019 FINAL'!DI23,'2019 FINAL'!EX23,'2019 FINAL'!GM23)+AE23/10000,(-1)*(SUM(VLOOKUP(AE23,'Tablas auxiliares'!$BG$1:$BH$28,2,FALSE),VLOOKUP(BT23,'Tablas auxiliares'!$BG$1:$BH$28,2,FALSE),VLOOKUP(DI23,'Tablas auxiliares'!$BG$1:$BH$28,2,FALSE),VLOOKUP(EX23,'Tablas auxiliares'!$BG$1:$BH$28,2,FALSE),VLOOKUP(GM23,'Tablas auxiliares'!$BG$1:$BH$28,2,FALSE))-AE23/100000000))</f>
        <v>-1.6046597246789513</v>
      </c>
      <c r="IC23">
        <f>IF('Tablas auxiliares'!$C$7=1,AVERAGE('2019 FINAL'!AF23,'2019 FINAL'!BU23,'2019 FINAL'!DJ23,'2019 FINAL'!EY23,'2019 FINAL'!GN23)+AF23/10000,(-1)*(SUM(VLOOKUP(AF23,'Tablas auxiliares'!$BG$1:$BH$28,2,FALSE),VLOOKUP(BU23,'Tablas auxiliares'!$BG$1:$BH$28,2,FALSE),VLOOKUP(DJ23,'Tablas auxiliares'!$BG$1:$BH$28,2,FALSE),VLOOKUP(EY23,'Tablas auxiliares'!$BG$1:$BH$28,2,FALSE),VLOOKUP(GN23,'Tablas auxiliares'!$BG$1:$BH$28,2,FALSE))-AF23/100000000))</f>
        <v>-14.674681480105619</v>
      </c>
      <c r="ID23">
        <f>IF('Tablas auxiliares'!$C$7=1,AVERAGE('2019 FINAL'!AG23,'2019 FINAL'!BV23,'2019 FINAL'!DK23,'2019 FINAL'!EZ23,'2019 FINAL'!GO23)+AG23/10000,(-1)*(SUM(VLOOKUP(AG23,'Tablas auxiliares'!$BG$1:$BH$28,2,FALSE),VLOOKUP(BV23,'Tablas auxiliares'!$BG$1:$BH$28,2,FALSE),VLOOKUP(DK23,'Tablas auxiliares'!$BG$1:$BH$28,2,FALSE),VLOOKUP(EZ23,'Tablas auxiliares'!$BG$1:$BH$28,2,FALSE),VLOOKUP(GO23,'Tablas auxiliares'!$BG$1:$BH$28,2,FALSE))-AG23/100000000))</f>
        <v>-5.5170199190716174</v>
      </c>
      <c r="IE23">
        <f>IF('Tablas auxiliares'!$C$7=1,AVERAGE('2019 FINAL'!AH23,'2019 FINAL'!BW23,'2019 FINAL'!DL23,'2019 FINAL'!FA23,'2019 FINAL'!GP23)+AH23/10000,(-1)*(SUM(VLOOKUP(AH23,'Tablas auxiliares'!$BG$1:$BH$28,2,FALSE),VLOOKUP(BW23,'Tablas auxiliares'!$BG$1:$BH$28,2,FALSE),VLOOKUP(DL23,'Tablas auxiliares'!$BG$1:$BH$28,2,FALSE),VLOOKUP(FA23,'Tablas auxiliares'!$BG$1:$BH$28,2,FALSE),VLOOKUP(GP23,'Tablas auxiliares'!$BG$1:$BH$28,2,FALSE))-AH23/100000000))</f>
        <v>-3.6931901341321223</v>
      </c>
      <c r="IF23">
        <f>IF('Tablas auxiliares'!$C$7=1,AVERAGE('2019 FINAL'!AI23,'2019 FINAL'!BX23,'2019 FINAL'!DM23,'2019 FINAL'!FB23,'2019 FINAL'!GQ23)+AI23/10000,(-1)*(SUM(VLOOKUP(AI23,'Tablas auxiliares'!$BG$1:$BH$28,2,FALSE),VLOOKUP(BX23,'Tablas auxiliares'!$BG$1:$BH$28,2,FALSE),VLOOKUP(DM23,'Tablas auxiliares'!$BG$1:$BH$28,2,FALSE),VLOOKUP(FB23,'Tablas auxiliares'!$BG$1:$BH$28,2,FALSE),VLOOKUP(GQ23,'Tablas auxiliares'!$BG$1:$BH$28,2,FALSE))-AI23/100000000))</f>
        <v>-11.633216578253739</v>
      </c>
      <c r="IH23">
        <f>IF('Tablas auxiliares'!$C$7=1,AVERAGE('2019 FINAL'!AK23,'2019 FINAL'!BZ23,'2019 FINAL'!DO23,'2019 FINAL'!FD23,'2019 FINAL'!GS23)+AK23/10000,(-1)*(SUM(VLOOKUP(AK23,'Tablas auxiliares'!$BG$1:$BH$28,2,FALSE),VLOOKUP(BZ23,'Tablas auxiliares'!$BG$1:$BH$28,2,FALSE),VLOOKUP(DO23,'Tablas auxiliares'!$BG$1:$BH$28,2,FALSE),VLOOKUP(FD23,'Tablas auxiliares'!$BG$1:$BH$28,2,FALSE),VLOOKUP(GS23,'Tablas auxiliares'!$BG$1:$BH$28,2,FALSE))-AK23/100000000))</f>
        <v>-1.5197925632056706</v>
      </c>
      <c r="II23">
        <f>IF('Tablas auxiliares'!$C$7=1,AVERAGE('2019 FINAL'!AL23,'2019 FINAL'!CA23,'2019 FINAL'!DP23,'2019 FINAL'!FE23,'2019 FINAL'!GT23)+AL23/10000,(-1)*(SUM(VLOOKUP(AL23,'Tablas auxiliares'!$BG$1:$BH$28,2,FALSE),VLOOKUP(CA23,'Tablas auxiliares'!$BG$1:$BH$28,2,FALSE),VLOOKUP(DP23,'Tablas auxiliares'!$BG$1:$BH$28,2,FALSE),VLOOKUP(FE23,'Tablas auxiliares'!$BG$1:$BH$28,2,FALSE),VLOOKUP(GT23,'Tablas auxiliares'!$BG$1:$BH$28,2,FALSE))-AL23/100000000))</f>
        <v>-2.2368308637656238</v>
      </c>
      <c r="IJ23">
        <f>IF('Tablas auxiliares'!$C$7=1,AVERAGE('2019 FINAL'!AM23,'2019 FINAL'!CB23,'2019 FINAL'!DQ23,'2019 FINAL'!FF23,'2019 FINAL'!GU23)+AM23/10000,(-1)*(SUM(VLOOKUP(AM23,'Tablas auxiliares'!$BG$1:$BH$28,2,FALSE),VLOOKUP(CB23,'Tablas auxiliares'!$BG$1:$BH$28,2,FALSE),VLOOKUP(DQ23,'Tablas auxiliares'!$BG$1:$BH$28,2,FALSE),VLOOKUP(FF23,'Tablas auxiliares'!$BG$1:$BH$28,2,FALSE),VLOOKUP(GU23,'Tablas auxiliares'!$BG$1:$BH$28,2,FALSE))-AM23/100000000))</f>
        <v>-3.9192291790727398</v>
      </c>
      <c r="IK23">
        <f>IF('Tablas auxiliares'!$C$7=1,AVERAGE('2019 FINAL'!AN23,'2019 FINAL'!CC23,'2019 FINAL'!DR23,'2019 FINAL'!FG23,'2019 FINAL'!GV23)+AN23/10000,(-1)*(SUM(VLOOKUP(AN23,'Tablas auxiliares'!$BG$1:$BH$28,2,FALSE),VLOOKUP(CC23,'Tablas auxiliares'!$BG$1:$BH$28,2,FALSE),VLOOKUP(DR23,'Tablas auxiliares'!$BG$1:$BH$28,2,FALSE),VLOOKUP(FG23,'Tablas auxiliares'!$BG$1:$BH$28,2,FALSE),VLOOKUP(GV23,'Tablas auxiliares'!$BG$1:$BH$28,2,FALSE))-AN23/100000000))</f>
        <v>-2.7220747840703745</v>
      </c>
      <c r="IL23">
        <f>IF('Tablas auxiliares'!$C$7=1,AVERAGE('2019 FINAL'!AO23,'2019 FINAL'!CD23,'2019 FINAL'!DS23,'2019 FINAL'!FH23,'2019 FINAL'!GW23)+AO23/10000,(-1)*(SUM(VLOOKUP(AO23,'Tablas auxiliares'!$BG$1:$BH$28,2,FALSE),VLOOKUP(CD23,'Tablas auxiliares'!$BG$1:$BH$28,2,FALSE),VLOOKUP(DS23,'Tablas auxiliares'!$BG$1:$BH$28,2,FALSE),VLOOKUP(FH23,'Tablas auxiliares'!$BG$1:$BH$28,2,FALSE),VLOOKUP(GW23,'Tablas auxiliares'!$BG$1:$BH$28,2,FALSE))-AO23/100000000))</f>
        <v>-11.773294488478266</v>
      </c>
      <c r="IM23">
        <f>IF('Tablas auxiliares'!$C$7=1,AVERAGE('2019 FINAL'!AP23,'2019 FINAL'!CE23,'2019 FINAL'!DT23,'2019 FINAL'!FI23,'2019 FINAL'!GX23)+AP23/10000,(-1)*(SUM(VLOOKUP(AP23,'Tablas auxiliares'!$BG$1:$BH$28,2,FALSE),VLOOKUP(CE23,'Tablas auxiliares'!$BG$1:$BH$28,2,FALSE),VLOOKUP(DT23,'Tablas auxiliares'!$BG$1:$BH$28,2,FALSE),VLOOKUP(FI23,'Tablas auxiliares'!$BG$1:$BH$28,2,FALSE),VLOOKUP(GX23,'Tablas auxiliares'!$BG$1:$BH$28,2,FALSE))-AP23/100000000))</f>
        <v>-12.358260143171965</v>
      </c>
      <c r="IN23">
        <f>RANK(GY23,GY3:GY28,1)</f>
        <v>18</v>
      </c>
      <c r="IO23">
        <f t="shared" ref="IO23:KB23" si="149">RANK(GZ23,GZ3:GZ28,1)</f>
        <v>21</v>
      </c>
      <c r="IP23">
        <f t="shared" si="149"/>
        <v>9</v>
      </c>
      <c r="IQ23">
        <f t="shared" si="149"/>
        <v>24</v>
      </c>
      <c r="IR23">
        <f t="shared" si="149"/>
        <v>19</v>
      </c>
      <c r="IS23">
        <f t="shared" si="149"/>
        <v>25</v>
      </c>
      <c r="IT23">
        <f t="shared" si="149"/>
        <v>16</v>
      </c>
      <c r="IU23" s="118">
        <v>20</v>
      </c>
      <c r="IV23">
        <f t="shared" si="149"/>
        <v>11</v>
      </c>
      <c r="IW23">
        <f t="shared" si="149"/>
        <v>20</v>
      </c>
      <c r="IX23">
        <f t="shared" si="149"/>
        <v>14</v>
      </c>
      <c r="IY23">
        <f t="shared" si="149"/>
        <v>12</v>
      </c>
      <c r="IZ23">
        <f t="shared" si="149"/>
        <v>14</v>
      </c>
      <c r="JA23">
        <f t="shared" si="149"/>
        <v>22</v>
      </c>
      <c r="JB23">
        <f t="shared" si="149"/>
        <v>15</v>
      </c>
      <c r="JC23">
        <f t="shared" si="149"/>
        <v>20</v>
      </c>
      <c r="JD23">
        <f t="shared" si="149"/>
        <v>18</v>
      </c>
      <c r="JE23">
        <f t="shared" si="149"/>
        <v>10</v>
      </c>
      <c r="JF23">
        <f t="shared" si="149"/>
        <v>24</v>
      </c>
      <c r="JG23">
        <f t="shared" si="149"/>
        <v>9</v>
      </c>
      <c r="JH23">
        <f t="shared" si="149"/>
        <v>16</v>
      </c>
      <c r="JI23">
        <f t="shared" si="149"/>
        <v>19</v>
      </c>
      <c r="JJ23">
        <f t="shared" si="149"/>
        <v>11</v>
      </c>
      <c r="JK23">
        <f t="shared" si="149"/>
        <v>22</v>
      </c>
      <c r="JL23">
        <f t="shared" si="149"/>
        <v>21</v>
      </c>
      <c r="JM23">
        <f t="shared" si="149"/>
        <v>16</v>
      </c>
      <c r="JN23">
        <f t="shared" si="149"/>
        <v>21</v>
      </c>
      <c r="JO23">
        <f t="shared" si="149"/>
        <v>18</v>
      </c>
      <c r="JP23">
        <f t="shared" si="149"/>
        <v>19</v>
      </c>
      <c r="JQ23">
        <f t="shared" si="149"/>
        <v>24</v>
      </c>
      <c r="JR23">
        <f t="shared" si="149"/>
        <v>9</v>
      </c>
      <c r="JS23">
        <f t="shared" si="149"/>
        <v>16</v>
      </c>
      <c r="JT23">
        <f t="shared" si="149"/>
        <v>18</v>
      </c>
      <c r="JU23">
        <f t="shared" si="149"/>
        <v>14</v>
      </c>
      <c r="JW23">
        <f t="shared" si="149"/>
        <v>25</v>
      </c>
      <c r="JX23">
        <f t="shared" si="149"/>
        <v>23</v>
      </c>
      <c r="JY23">
        <f t="shared" si="149"/>
        <v>19</v>
      </c>
      <c r="JZ23">
        <f t="shared" si="149"/>
        <v>21</v>
      </c>
      <c r="KA23">
        <f t="shared" si="149"/>
        <v>13</v>
      </c>
      <c r="KB23">
        <f t="shared" si="149"/>
        <v>10</v>
      </c>
      <c r="KC23">
        <f>VLOOKUP(IN23,'Tablas auxiliares'!$O$2:$Y$28,'Tablas auxiliares'!$C$4+1,FALSE)</f>
        <v>0</v>
      </c>
      <c r="KD23">
        <f>VLOOKUP(IO23,'Tablas auxiliares'!$O$2:$Y$28,'Tablas auxiliares'!$C$4+1,FALSE)</f>
        <v>0</v>
      </c>
      <c r="KE23">
        <f>VLOOKUP(IP23,'Tablas auxiliares'!$O$2:$Y$28,'Tablas auxiliares'!$C$4+1,FALSE)</f>
        <v>2</v>
      </c>
      <c r="KF23">
        <f>VLOOKUP(IQ23,'Tablas auxiliares'!$O$2:$Y$28,'Tablas auxiliares'!$C$4+1,FALSE)</f>
        <v>0</v>
      </c>
      <c r="KG23">
        <f>VLOOKUP(IR23,'Tablas auxiliares'!$O$2:$Y$28,'Tablas auxiliares'!$C$4+1,FALSE)</f>
        <v>0</v>
      </c>
      <c r="KH23">
        <f>VLOOKUP(IS23,'Tablas auxiliares'!$O$2:$Y$28,'Tablas auxiliares'!$C$4+1,FALSE)</f>
        <v>0</v>
      </c>
      <c r="KI23">
        <f>VLOOKUP(IT23,'Tablas auxiliares'!$O$2:$Y$28,'Tablas auxiliares'!$C$4+1,FALSE)</f>
        <v>0</v>
      </c>
      <c r="KJ23">
        <f>VLOOKUP(IU23,'Tablas auxiliares'!$O$2:$Y$28,'Tablas auxiliares'!$C$4+1,FALSE)</f>
        <v>0</v>
      </c>
      <c r="KK23">
        <f>VLOOKUP(IV23,'Tablas auxiliares'!$O$2:$Y$28,'Tablas auxiliares'!$C$4+1,FALSE)</f>
        <v>0</v>
      </c>
      <c r="KL23">
        <f>VLOOKUP(IW23,'Tablas auxiliares'!$O$2:$Y$28,'Tablas auxiliares'!$C$4+1,FALSE)</f>
        <v>0</v>
      </c>
      <c r="KM23">
        <f>VLOOKUP(IX23,'Tablas auxiliares'!$O$2:$Y$28,'Tablas auxiliares'!$C$4+1,FALSE)</f>
        <v>0</v>
      </c>
      <c r="KN23">
        <f>VLOOKUP(IY23,'Tablas auxiliares'!$O$2:$Y$28,'Tablas auxiliares'!$C$4+1,FALSE)</f>
        <v>0</v>
      </c>
      <c r="KO23">
        <f>VLOOKUP(IZ23,'Tablas auxiliares'!$O$2:$Y$28,'Tablas auxiliares'!$C$4+1,FALSE)</f>
        <v>0</v>
      </c>
      <c r="KP23">
        <f>VLOOKUP(JA23,'Tablas auxiliares'!$O$2:$Y$28,'Tablas auxiliares'!$C$4+1,FALSE)</f>
        <v>0</v>
      </c>
      <c r="KQ23">
        <f>VLOOKUP(JB23,'Tablas auxiliares'!$O$2:$Y$28,'Tablas auxiliares'!$C$4+1,FALSE)</f>
        <v>0</v>
      </c>
      <c r="KR23">
        <f>VLOOKUP(JC23,'Tablas auxiliares'!$O$2:$Y$28,'Tablas auxiliares'!$C$4+1,FALSE)</f>
        <v>0</v>
      </c>
      <c r="KS23">
        <f>VLOOKUP(JD23,'Tablas auxiliares'!$O$2:$Y$28,'Tablas auxiliares'!$C$4+1,FALSE)</f>
        <v>0</v>
      </c>
      <c r="KT23">
        <f>VLOOKUP(JE23,'Tablas auxiliares'!$O$2:$Y$28,'Tablas auxiliares'!$C$4+1,FALSE)</f>
        <v>1</v>
      </c>
      <c r="KU23">
        <f>VLOOKUP(JF23,'Tablas auxiliares'!$O$2:$Y$28,'Tablas auxiliares'!$C$4+1,FALSE)</f>
        <v>0</v>
      </c>
      <c r="KV23" s="119">
        <f>VLOOKUP(JG23,'Tablas auxiliares'!$O$2:$Y$28,'Tablas auxiliares'!$C$4+1,FALSE)</f>
        <v>2</v>
      </c>
      <c r="KW23">
        <f>VLOOKUP(JH23,'Tablas auxiliares'!$O$2:$Y$28,'Tablas auxiliares'!$C$4+1,FALSE)</f>
        <v>0</v>
      </c>
      <c r="KX23">
        <f>VLOOKUP(JI23,'Tablas auxiliares'!$O$2:$Y$28,'Tablas auxiliares'!$C$4+1,FALSE)</f>
        <v>0</v>
      </c>
      <c r="KY23">
        <f>VLOOKUP(JJ23,'Tablas auxiliares'!$O$2:$Y$28,'Tablas auxiliares'!$C$4+1,FALSE)</f>
        <v>0</v>
      </c>
      <c r="KZ23">
        <f>VLOOKUP(JK23,'Tablas auxiliares'!$O$2:$Y$28,'Tablas auxiliares'!$C$4+1,FALSE)</f>
        <v>0</v>
      </c>
      <c r="LA23">
        <f>VLOOKUP(JL23,'Tablas auxiliares'!$O$2:$Y$28,'Tablas auxiliares'!$C$4+1,FALSE)</f>
        <v>0</v>
      </c>
      <c r="LB23">
        <f>VLOOKUP(JM23,'Tablas auxiliares'!$O$2:$Y$28,'Tablas auxiliares'!$C$4+1,FALSE)</f>
        <v>0</v>
      </c>
      <c r="LC23">
        <f>VLOOKUP(JN23,'Tablas auxiliares'!$O$2:$Y$28,'Tablas auxiliares'!$C$4+1,FALSE)</f>
        <v>0</v>
      </c>
      <c r="LD23">
        <f>VLOOKUP(JO23,'Tablas auxiliares'!$O$2:$Y$28,'Tablas auxiliares'!$C$4+1,FALSE)</f>
        <v>0</v>
      </c>
      <c r="LE23">
        <f>VLOOKUP(JP23,'Tablas auxiliares'!$O$2:$Y$28,'Tablas auxiliares'!$C$4+1,FALSE)</f>
        <v>0</v>
      </c>
      <c r="LF23">
        <f>VLOOKUP(JQ23,'Tablas auxiliares'!$O$2:$Y$28,'Tablas auxiliares'!$C$4+1,FALSE)</f>
        <v>0</v>
      </c>
      <c r="LG23">
        <f>VLOOKUP(JR23,'Tablas auxiliares'!$O$2:$Y$28,'Tablas auxiliares'!$C$4+1,FALSE)</f>
        <v>2</v>
      </c>
      <c r="LH23">
        <f>VLOOKUP(JS23,'Tablas auxiliares'!$O$2:$Y$28,'Tablas auxiliares'!$C$4+1,FALSE)</f>
        <v>0</v>
      </c>
      <c r="LI23">
        <f>VLOOKUP(JT23,'Tablas auxiliares'!$O$2:$Y$28,'Tablas auxiliares'!$C$4+1,FALSE)</f>
        <v>0</v>
      </c>
      <c r="LJ23">
        <f>VLOOKUP(JU23,'Tablas auxiliares'!$O$2:$Y$28,'Tablas auxiliares'!$C$4+1,FALSE)</f>
        <v>0</v>
      </c>
      <c r="LL23">
        <f>VLOOKUP(JW23,'Tablas auxiliares'!$O$2:$Y$28,'Tablas auxiliares'!$C$4+1,FALSE)</f>
        <v>0</v>
      </c>
      <c r="LM23">
        <f>VLOOKUP(JX23,'Tablas auxiliares'!$O$2:$Y$28,'Tablas auxiliares'!$C$4+1,FALSE)</f>
        <v>0</v>
      </c>
      <c r="LN23">
        <f>VLOOKUP(JY23,'Tablas auxiliares'!$O$2:$Y$28,'Tablas auxiliares'!$C$4+1,FALSE)</f>
        <v>0</v>
      </c>
      <c r="LO23">
        <f>VLOOKUP(JZ23,'Tablas auxiliares'!$O$2:$Y$28,'Tablas auxiliares'!$C$4+1,FALSE)</f>
        <v>0</v>
      </c>
      <c r="LP23">
        <f>VLOOKUP(KA23,'Tablas auxiliares'!$O$2:$Y$28,'Tablas auxiliares'!$C$4+1,FALSE)</f>
        <v>0</v>
      </c>
      <c r="LQ23">
        <f>VLOOKUP(KB23,'Tablas auxiliares'!$O$2:$Y$28,'Tablas auxiliares'!$C$4+1,FALSE)</f>
        <v>1</v>
      </c>
      <c r="LR23">
        <v>20</v>
      </c>
      <c r="LS23">
        <v>22</v>
      </c>
      <c r="LT23">
        <v>25</v>
      </c>
      <c r="LU23">
        <v>22</v>
      </c>
      <c r="LV23">
        <v>24</v>
      </c>
      <c r="LW23">
        <v>24</v>
      </c>
      <c r="LX23">
        <v>24</v>
      </c>
      <c r="LY23" s="118">
        <v>25</v>
      </c>
      <c r="LZ23">
        <v>25</v>
      </c>
      <c r="MA23">
        <v>24</v>
      </c>
      <c r="MB23">
        <v>25</v>
      </c>
      <c r="MC23">
        <v>15</v>
      </c>
      <c r="MD23">
        <v>24</v>
      </c>
      <c r="ME23">
        <v>18</v>
      </c>
      <c r="MF23">
        <v>21</v>
      </c>
      <c r="MG23">
        <v>25</v>
      </c>
      <c r="MH23">
        <v>24</v>
      </c>
      <c r="MI23">
        <v>26</v>
      </c>
      <c r="MJ23">
        <v>25</v>
      </c>
      <c r="MK23">
        <v>26</v>
      </c>
      <c r="ML23">
        <v>8</v>
      </c>
      <c r="MM23">
        <v>24</v>
      </c>
      <c r="MN23">
        <v>23</v>
      </c>
      <c r="MO23">
        <v>24</v>
      </c>
      <c r="MP23">
        <v>26</v>
      </c>
      <c r="MQ23">
        <v>26</v>
      </c>
      <c r="MR23">
        <v>25</v>
      </c>
      <c r="MS23">
        <v>14</v>
      </c>
      <c r="MT23">
        <v>22</v>
      </c>
      <c r="MU23">
        <v>24</v>
      </c>
      <c r="MV23">
        <v>22</v>
      </c>
      <c r="MW23">
        <v>23</v>
      </c>
      <c r="MX23">
        <v>26</v>
      </c>
      <c r="MY23">
        <v>26</v>
      </c>
      <c r="NA23">
        <v>25</v>
      </c>
      <c r="NB23">
        <v>25</v>
      </c>
      <c r="NC23">
        <v>24</v>
      </c>
      <c r="ND23">
        <v>25</v>
      </c>
      <c r="NE23">
        <v>16</v>
      </c>
      <c r="NF23">
        <v>22</v>
      </c>
      <c r="NG23">
        <f>VLOOKUP(LR23,'Tablas auxiliares'!$O$2:$Y$28,'Tablas auxiliares'!$C$4+1,FALSE)</f>
        <v>0</v>
      </c>
      <c r="NH23">
        <f>VLOOKUP(LS23,'Tablas auxiliares'!$O$2:$Y$28,'Tablas auxiliares'!$C$4+1,FALSE)</f>
        <v>0</v>
      </c>
      <c r="NI23">
        <f>VLOOKUP(LT23,'Tablas auxiliares'!$O$2:$Y$28,'Tablas auxiliares'!$C$4+1,FALSE)</f>
        <v>0</v>
      </c>
      <c r="NJ23">
        <f>VLOOKUP(LU23,'Tablas auxiliares'!$O$2:$Y$28,'Tablas auxiliares'!$C$4+1,FALSE)</f>
        <v>0</v>
      </c>
      <c r="NK23">
        <f>VLOOKUP(LV23,'Tablas auxiliares'!$O$2:$Y$28,'Tablas auxiliares'!$C$4+1,FALSE)</f>
        <v>0</v>
      </c>
      <c r="NL23">
        <f>VLOOKUP(LW23,'Tablas auxiliares'!$O$2:$Y$28,'Tablas auxiliares'!$C$4+1,FALSE)</f>
        <v>0</v>
      </c>
      <c r="NM23">
        <f>VLOOKUP(LX23,'Tablas auxiliares'!$O$2:$Y$28,'Tablas auxiliares'!$C$4+1,FALSE)</f>
        <v>0</v>
      </c>
      <c r="NN23">
        <f>VLOOKUP(LY23,'Tablas auxiliares'!$O$2:$Y$28,'Tablas auxiliares'!$C$4+1,FALSE)</f>
        <v>0</v>
      </c>
      <c r="NO23">
        <f>VLOOKUP(LZ23,'Tablas auxiliares'!$O$2:$Y$28,'Tablas auxiliares'!$C$4+1,FALSE)</f>
        <v>0</v>
      </c>
      <c r="NP23">
        <f>VLOOKUP(MA23,'Tablas auxiliares'!$O$2:$Y$28,'Tablas auxiliares'!$C$4+1,FALSE)</f>
        <v>0</v>
      </c>
      <c r="NQ23">
        <f>VLOOKUP(MB23,'Tablas auxiliares'!$O$2:$Y$28,'Tablas auxiliares'!$C$4+1,FALSE)</f>
        <v>0</v>
      </c>
      <c r="NR23">
        <f>VLOOKUP(MC23,'Tablas auxiliares'!$O$2:$Y$28,'Tablas auxiliares'!$C$4+1,FALSE)</f>
        <v>0</v>
      </c>
      <c r="NS23">
        <f>VLOOKUP(MD23,'Tablas auxiliares'!$O$2:$Y$28,'Tablas auxiliares'!$C$4+1,FALSE)</f>
        <v>0</v>
      </c>
      <c r="NT23">
        <f>VLOOKUP(ME23,'Tablas auxiliares'!$O$2:$Y$28,'Tablas auxiliares'!$C$4+1,FALSE)</f>
        <v>0</v>
      </c>
      <c r="NU23">
        <f>VLOOKUP(MF23,'Tablas auxiliares'!$O$2:$Y$28,'Tablas auxiliares'!$C$4+1,FALSE)</f>
        <v>0</v>
      </c>
      <c r="NV23">
        <f>VLOOKUP(MG23,'Tablas auxiliares'!$O$2:$Y$28,'Tablas auxiliares'!$C$4+1,FALSE)</f>
        <v>0</v>
      </c>
      <c r="NW23">
        <f>VLOOKUP(MH23,'Tablas auxiliares'!$O$2:$Y$28,'Tablas auxiliares'!$C$4+1,FALSE)</f>
        <v>0</v>
      </c>
      <c r="NX23">
        <f>VLOOKUP(MI23,'Tablas auxiliares'!$O$2:$Y$28,'Tablas auxiliares'!$C$4+1,FALSE)</f>
        <v>0</v>
      </c>
      <c r="NY23">
        <f>VLOOKUP(MJ23,'Tablas auxiliares'!$O$2:$Y$28,'Tablas auxiliares'!$C$4+1,FALSE)</f>
        <v>0</v>
      </c>
      <c r="NZ23">
        <f>VLOOKUP(MK23,'Tablas auxiliares'!$O$2:$Y$28,'Tablas auxiliares'!$C$4+1,FALSE)</f>
        <v>0</v>
      </c>
      <c r="OA23">
        <f>VLOOKUP(ML23,'Tablas auxiliares'!$O$2:$Y$28,'Tablas auxiliares'!$C$4+1,FALSE)</f>
        <v>3</v>
      </c>
      <c r="OB23">
        <f>VLOOKUP(MM23,'Tablas auxiliares'!$O$2:$Y$28,'Tablas auxiliares'!$C$4+1,FALSE)</f>
        <v>0</v>
      </c>
      <c r="OC23">
        <f>VLOOKUP(MN23,'Tablas auxiliares'!$O$2:$Y$28,'Tablas auxiliares'!$C$4+1,FALSE)</f>
        <v>0</v>
      </c>
      <c r="OD23">
        <f>VLOOKUP(MO23,'Tablas auxiliares'!$O$2:$Y$28,'Tablas auxiliares'!$C$4+1,FALSE)</f>
        <v>0</v>
      </c>
      <c r="OE23">
        <f>VLOOKUP(MP23,'Tablas auxiliares'!$O$2:$Y$28,'Tablas auxiliares'!$C$4+1,FALSE)</f>
        <v>0</v>
      </c>
      <c r="OF23">
        <f>VLOOKUP(MQ23,'Tablas auxiliares'!$O$2:$Y$28,'Tablas auxiliares'!$C$4+1,FALSE)</f>
        <v>0</v>
      </c>
      <c r="OG23">
        <f>VLOOKUP(MR23,'Tablas auxiliares'!$O$2:$Y$28,'Tablas auxiliares'!$C$4+1,FALSE)</f>
        <v>0</v>
      </c>
      <c r="OH23">
        <f>VLOOKUP(MS23,'Tablas auxiliares'!$O$2:$Y$28,'Tablas auxiliares'!$C$4+1,FALSE)</f>
        <v>0</v>
      </c>
      <c r="OI23">
        <f>VLOOKUP(MT23,'Tablas auxiliares'!$O$2:$Y$28,'Tablas auxiliares'!$C$4+1,FALSE)</f>
        <v>0</v>
      </c>
      <c r="OJ23">
        <f>VLOOKUP(MU23,'Tablas auxiliares'!$O$2:$Y$28,'Tablas auxiliares'!$C$4+1,FALSE)</f>
        <v>0</v>
      </c>
      <c r="OK23">
        <f>VLOOKUP(MV23,'Tablas auxiliares'!$O$2:$Y$28,'Tablas auxiliares'!$C$4+1,FALSE)</f>
        <v>0</v>
      </c>
      <c r="OL23">
        <f>VLOOKUP(MW23,'Tablas auxiliares'!$O$2:$Y$28,'Tablas auxiliares'!$C$4+1,FALSE)</f>
        <v>0</v>
      </c>
      <c r="OM23">
        <f>VLOOKUP(MX23,'Tablas auxiliares'!$O$2:$Y$28,'Tablas auxiliares'!$C$4+1,FALSE)</f>
        <v>0</v>
      </c>
      <c r="ON23">
        <f>VLOOKUP(MY23,'Tablas auxiliares'!$O$2:$Y$28,'Tablas auxiliares'!$C$4+1,FALSE)</f>
        <v>0</v>
      </c>
      <c r="OP23">
        <f>VLOOKUP(NA23,'Tablas auxiliares'!$O$2:$Y$28,'Tablas auxiliares'!$C$4+1,FALSE)</f>
        <v>0</v>
      </c>
      <c r="OQ23">
        <f>VLOOKUP(NB23,'Tablas auxiliares'!$O$2:$Y$28,'Tablas auxiliares'!$C$4+1,FALSE)</f>
        <v>0</v>
      </c>
      <c r="OR23">
        <f>VLOOKUP(NC23,'Tablas auxiliares'!$O$2:$Y$28,'Tablas auxiliares'!$C$4+1,FALSE)</f>
        <v>0</v>
      </c>
      <c r="OS23">
        <f>VLOOKUP(ND23,'Tablas auxiliares'!$O$2:$Y$28,'Tablas auxiliares'!$C$4+1,FALSE)</f>
        <v>0</v>
      </c>
      <c r="OT23">
        <f>VLOOKUP(NE23,'Tablas auxiliares'!$O$2:$Y$28,'Tablas auxiliares'!$C$4+1,FALSE)</f>
        <v>0</v>
      </c>
      <c r="OU23">
        <f>VLOOKUP(NF23,'Tablas auxiliares'!$O$2:$Y$28,'Tablas auxiliares'!$C$4+1,FALSE)</f>
        <v>0</v>
      </c>
      <c r="OV23">
        <f>IF('Tablas auxiliares'!$C$6&lt;&gt;2,IF('Tablas auxiliares'!$C$5=1,SUM(KC23:LQ23),SUMIF($IN$29:$KB$29,"=325",KC23:LQ23)),0)+IF('Tablas auxiliares'!$C$6&lt;&gt;3,IF('Tablas auxiliares'!$C$5=1,SUM(NG23:OU23),SUMIF($IN$29:$KB$29,"=325",NG23:OU23)),0)</f>
        <v>11</v>
      </c>
      <c r="OW23">
        <f t="shared" si="15"/>
        <v>19.02</v>
      </c>
      <c r="OX23">
        <f t="shared" si="81"/>
        <v>21.521999999999998</v>
      </c>
      <c r="OY23">
        <f t="shared" si="82"/>
        <v>17.024999999999999</v>
      </c>
      <c r="OZ23">
        <f t="shared" si="83"/>
        <v>23.021999999999998</v>
      </c>
      <c r="PA23">
        <f t="shared" si="84"/>
        <v>21.524000000000001</v>
      </c>
      <c r="PB23">
        <f t="shared" si="85"/>
        <v>24.524000000000001</v>
      </c>
      <c r="PC23">
        <f t="shared" si="86"/>
        <v>20.024000000000001</v>
      </c>
      <c r="PD23">
        <f t="shared" si="87"/>
        <v>22.524999999999999</v>
      </c>
      <c r="PE23">
        <f t="shared" si="88"/>
        <v>18.024999999999999</v>
      </c>
      <c r="PF23">
        <f t="shared" si="89"/>
        <v>22.024000000000001</v>
      </c>
      <c r="PG23">
        <f t="shared" si="90"/>
        <v>19.524999999999999</v>
      </c>
      <c r="PH23">
        <f t="shared" si="113"/>
        <v>13.515000000000001</v>
      </c>
      <c r="PI23">
        <f t="shared" si="91"/>
        <v>19.024000000000001</v>
      </c>
      <c r="PJ23">
        <f t="shared" si="92"/>
        <v>20.018000000000001</v>
      </c>
      <c r="PK23">
        <f t="shared" si="93"/>
        <v>18.021000000000001</v>
      </c>
      <c r="PL23">
        <f t="shared" si="94"/>
        <v>22.524999999999999</v>
      </c>
      <c r="PM23">
        <f t="shared" si="28"/>
        <v>21.024000000000001</v>
      </c>
      <c r="PN23">
        <f t="shared" si="29"/>
        <v>18.026</v>
      </c>
      <c r="PO23">
        <f t="shared" si="30"/>
        <v>24.524999999999999</v>
      </c>
      <c r="PP23">
        <f t="shared" si="31"/>
        <v>17.526</v>
      </c>
      <c r="PQ23">
        <f t="shared" si="32"/>
        <v>12.007999999999999</v>
      </c>
      <c r="PR23">
        <f t="shared" si="33"/>
        <v>21.524000000000001</v>
      </c>
      <c r="PS23">
        <f t="shared" si="34"/>
        <v>17.023</v>
      </c>
      <c r="PT23">
        <f t="shared" si="35"/>
        <v>23.024000000000001</v>
      </c>
      <c r="PU23">
        <f t="shared" si="36"/>
        <v>23.526</v>
      </c>
      <c r="PV23">
        <f t="shared" si="37"/>
        <v>21.026</v>
      </c>
      <c r="PW23">
        <f t="shared" si="38"/>
        <v>23.024999999999999</v>
      </c>
      <c r="PX23">
        <f t="shared" si="39"/>
        <v>16.013999999999999</v>
      </c>
      <c r="PY23">
        <f t="shared" si="40"/>
        <v>20.521999999999998</v>
      </c>
      <c r="PZ23">
        <f t="shared" si="41"/>
        <v>24.024000000000001</v>
      </c>
      <c r="QA23">
        <f t="shared" si="42"/>
        <v>15.522</v>
      </c>
      <c r="QB23">
        <f t="shared" si="43"/>
        <v>19.523</v>
      </c>
      <c r="QC23">
        <f t="shared" si="44"/>
        <v>22.026</v>
      </c>
      <c r="QD23">
        <f t="shared" si="45"/>
        <v>20.026</v>
      </c>
      <c r="QF23">
        <f t="shared" si="47"/>
        <v>25.024999999999999</v>
      </c>
      <c r="QG23">
        <f t="shared" si="48"/>
        <v>24.024999999999999</v>
      </c>
      <c r="QH23">
        <f t="shared" si="49"/>
        <v>21.524000000000001</v>
      </c>
      <c r="QI23">
        <f t="shared" si="50"/>
        <v>23.024999999999999</v>
      </c>
      <c r="QJ23">
        <f t="shared" si="51"/>
        <v>14.516</v>
      </c>
      <c r="QK23">
        <f t="shared" si="52"/>
        <v>16.021999999999998</v>
      </c>
      <c r="QL23">
        <f>RANK(OW23,OW3:OW28,1)</f>
        <v>21</v>
      </c>
      <c r="QM23">
        <f t="shared" ref="QM23:RZ23" si="150">RANK(OX23,OX3:OX28,1)</f>
        <v>23</v>
      </c>
      <c r="QN23">
        <f t="shared" si="150"/>
        <v>18</v>
      </c>
      <c r="QO23">
        <f t="shared" si="150"/>
        <v>25</v>
      </c>
      <c r="QP23">
        <f t="shared" si="150"/>
        <v>25</v>
      </c>
      <c r="QQ23">
        <f t="shared" si="150"/>
        <v>25</v>
      </c>
      <c r="QR23">
        <f t="shared" si="150"/>
        <v>22</v>
      </c>
      <c r="QS23">
        <f t="shared" si="150"/>
        <v>24</v>
      </c>
      <c r="QT23">
        <f t="shared" si="150"/>
        <v>20</v>
      </c>
      <c r="QU23">
        <f t="shared" si="150"/>
        <v>24</v>
      </c>
      <c r="QV23">
        <f t="shared" si="150"/>
        <v>21</v>
      </c>
      <c r="QW23">
        <f t="shared" si="150"/>
        <v>13</v>
      </c>
      <c r="QX23">
        <f t="shared" si="150"/>
        <v>21</v>
      </c>
      <c r="QY23">
        <f t="shared" si="150"/>
        <v>21</v>
      </c>
      <c r="QZ23">
        <f t="shared" si="150"/>
        <v>21</v>
      </c>
      <c r="RA23">
        <f t="shared" si="150"/>
        <v>25</v>
      </c>
      <c r="RB23">
        <f t="shared" si="150"/>
        <v>23</v>
      </c>
      <c r="RC23">
        <f t="shared" si="150"/>
        <v>21</v>
      </c>
      <c r="RD23">
        <f t="shared" si="150"/>
        <v>25</v>
      </c>
      <c r="RE23">
        <f t="shared" si="150"/>
        <v>18</v>
      </c>
      <c r="RF23">
        <f t="shared" si="150"/>
        <v>12</v>
      </c>
      <c r="RG23">
        <f t="shared" si="150"/>
        <v>23</v>
      </c>
      <c r="RH23">
        <f t="shared" si="150"/>
        <v>18</v>
      </c>
      <c r="RI23">
        <f t="shared" si="150"/>
        <v>25</v>
      </c>
      <c r="RJ23">
        <f t="shared" si="150"/>
        <v>25</v>
      </c>
      <c r="RK23">
        <f t="shared" si="150"/>
        <v>23</v>
      </c>
      <c r="RL23">
        <f t="shared" si="150"/>
        <v>25</v>
      </c>
      <c r="RM23">
        <f t="shared" si="150"/>
        <v>17</v>
      </c>
      <c r="RN23">
        <f t="shared" si="150"/>
        <v>23</v>
      </c>
      <c r="RO23">
        <f t="shared" si="150"/>
        <v>24</v>
      </c>
      <c r="RP23">
        <f t="shared" si="150"/>
        <v>15</v>
      </c>
      <c r="RQ23">
        <f t="shared" si="150"/>
        <v>22</v>
      </c>
      <c r="RR23">
        <f t="shared" si="150"/>
        <v>23</v>
      </c>
      <c r="RS23">
        <f t="shared" si="150"/>
        <v>23</v>
      </c>
      <c r="RU23">
        <f t="shared" si="150"/>
        <v>25</v>
      </c>
      <c r="RV23">
        <f t="shared" si="150"/>
        <v>25</v>
      </c>
      <c r="RW23">
        <f t="shared" si="150"/>
        <v>22</v>
      </c>
      <c r="RX23">
        <f t="shared" si="150"/>
        <v>25</v>
      </c>
      <c r="RY23">
        <f t="shared" si="150"/>
        <v>17</v>
      </c>
      <c r="RZ23">
        <f t="shared" si="150"/>
        <v>16</v>
      </c>
      <c r="SA23" cm="1">
        <f t="array" ref="SA23">VLOOKUP(QL23,'Tablas auxiliares'!$O$2:$Y$28,_xlfn.SINGLE('Tablas auxiliares'!$C$4)+1,FALSE)</f>
        <v>0</v>
      </c>
      <c r="SB23" cm="1">
        <f t="array" ref="SB23">VLOOKUP(QM23,'Tablas auxiliares'!$O$2:$Y$28,_xlfn.SINGLE('Tablas auxiliares'!$C$4)+1,FALSE)</f>
        <v>0</v>
      </c>
      <c r="SC23" cm="1">
        <f t="array" ref="SC23">VLOOKUP(QN23,'Tablas auxiliares'!$O$2:$Y$28,_xlfn.SINGLE('Tablas auxiliares'!$C$4)+1,FALSE)</f>
        <v>0</v>
      </c>
      <c r="SD23" cm="1">
        <f t="array" ref="SD23">VLOOKUP(QO23,'Tablas auxiliares'!$O$2:$Y$28,_xlfn.SINGLE('Tablas auxiliares'!$C$4)+1,FALSE)</f>
        <v>0</v>
      </c>
      <c r="SE23" cm="1">
        <f t="array" ref="SE23">VLOOKUP(QP23,'Tablas auxiliares'!$O$2:$Y$28,_xlfn.SINGLE('Tablas auxiliares'!$C$4)+1,FALSE)</f>
        <v>0</v>
      </c>
      <c r="SF23" cm="1">
        <f t="array" ref="SF23">VLOOKUP(QQ23,'Tablas auxiliares'!$O$2:$Y$28,_xlfn.SINGLE('Tablas auxiliares'!$C$4)+1,FALSE)</f>
        <v>0</v>
      </c>
      <c r="SG23" cm="1">
        <f t="array" ref="SG23">VLOOKUP(QR23,'Tablas auxiliares'!$O$2:$Y$28,_xlfn.SINGLE('Tablas auxiliares'!$C$4)+1,FALSE)</f>
        <v>0</v>
      </c>
      <c r="SH23" cm="1">
        <f t="array" ref="SH23">VLOOKUP(QS23,'Tablas auxiliares'!$O$2:$Y$28,_xlfn.SINGLE('Tablas auxiliares'!$C$4)+1,FALSE)</f>
        <v>0</v>
      </c>
      <c r="SI23" cm="1">
        <f t="array" ref="SI23">VLOOKUP(QT23,'Tablas auxiliares'!$O$2:$Y$28,_xlfn.SINGLE('Tablas auxiliares'!$C$4)+1,FALSE)</f>
        <v>0</v>
      </c>
      <c r="SJ23" cm="1">
        <f t="array" ref="SJ23">VLOOKUP(QU23,'Tablas auxiliares'!$O$2:$Y$28,_xlfn.SINGLE('Tablas auxiliares'!$C$4)+1,FALSE)</f>
        <v>0</v>
      </c>
      <c r="SK23" cm="1">
        <f t="array" ref="SK23">VLOOKUP(QV23,'Tablas auxiliares'!$O$2:$Y$28,_xlfn.SINGLE('Tablas auxiliares'!$C$4)+1,FALSE)</f>
        <v>0</v>
      </c>
      <c r="SL23" cm="1">
        <f t="array" ref="SL23">VLOOKUP(QW23,'Tablas auxiliares'!$O$2:$Y$28,_xlfn.SINGLE('Tablas auxiliares'!$C$4)+1,FALSE)</f>
        <v>0</v>
      </c>
      <c r="SM23" cm="1">
        <f t="array" ref="SM23">VLOOKUP(QX23,'Tablas auxiliares'!$O$2:$Y$28,_xlfn.SINGLE('Tablas auxiliares'!$C$4)+1,FALSE)</f>
        <v>0</v>
      </c>
      <c r="SN23" cm="1">
        <f t="array" ref="SN23">VLOOKUP(QY23,'Tablas auxiliares'!$O$2:$Y$28,_xlfn.SINGLE('Tablas auxiliares'!$C$4)+1,FALSE)</f>
        <v>0</v>
      </c>
      <c r="SO23" cm="1">
        <f t="array" ref="SO23">VLOOKUP(QZ23,'Tablas auxiliares'!$O$2:$Y$28,_xlfn.SINGLE('Tablas auxiliares'!$C$4)+1,FALSE)</f>
        <v>0</v>
      </c>
      <c r="SP23" cm="1">
        <f t="array" ref="SP23">VLOOKUP(RA23,'Tablas auxiliares'!$O$2:$Y$28,_xlfn.SINGLE('Tablas auxiliares'!$C$4)+1,FALSE)</f>
        <v>0</v>
      </c>
      <c r="SQ23" cm="1">
        <f t="array" ref="SQ23">VLOOKUP(RB23,'Tablas auxiliares'!$O$2:$Y$28,_xlfn.SINGLE('Tablas auxiliares'!$C$4)+1,FALSE)</f>
        <v>0</v>
      </c>
      <c r="SR23" cm="1">
        <f t="array" ref="SR23">VLOOKUP(RC23,'Tablas auxiliares'!$O$2:$Y$28,_xlfn.SINGLE('Tablas auxiliares'!$C$4)+1,FALSE)</f>
        <v>0</v>
      </c>
      <c r="SS23" cm="1">
        <f t="array" ref="SS23">VLOOKUP(RD23,'Tablas auxiliares'!$O$2:$Y$28,_xlfn.SINGLE('Tablas auxiliares'!$C$4)+1,FALSE)</f>
        <v>0</v>
      </c>
      <c r="ST23" cm="1">
        <f t="array" ref="ST23">VLOOKUP(RE23,'Tablas auxiliares'!$O$2:$Y$28,_xlfn.SINGLE('Tablas auxiliares'!$C$4)+1,FALSE)</f>
        <v>0</v>
      </c>
      <c r="SU23" cm="1">
        <f t="array" ref="SU23">VLOOKUP(RF23,'Tablas auxiliares'!$O$2:$Y$28,_xlfn.SINGLE('Tablas auxiliares'!$C$4)+1,FALSE)</f>
        <v>0</v>
      </c>
      <c r="SV23" cm="1">
        <f t="array" ref="SV23">VLOOKUP(RG23,'Tablas auxiliares'!$O$2:$Y$28,_xlfn.SINGLE('Tablas auxiliares'!$C$4)+1,FALSE)</f>
        <v>0</v>
      </c>
      <c r="SW23" cm="1">
        <f t="array" ref="SW23">VLOOKUP(RH23,'Tablas auxiliares'!$O$2:$Y$28,_xlfn.SINGLE('Tablas auxiliares'!$C$4)+1,FALSE)</f>
        <v>0</v>
      </c>
      <c r="SX23" cm="1">
        <f t="array" ref="SX23">VLOOKUP(RI23,'Tablas auxiliares'!$O$2:$Y$28,_xlfn.SINGLE('Tablas auxiliares'!$C$4)+1,FALSE)</f>
        <v>0</v>
      </c>
      <c r="SY23" cm="1">
        <f t="array" ref="SY23">VLOOKUP(RJ23,'Tablas auxiliares'!$O$2:$Y$28,_xlfn.SINGLE('Tablas auxiliares'!$C$4)+1,FALSE)</f>
        <v>0</v>
      </c>
      <c r="SZ23" cm="1">
        <f t="array" ref="SZ23">VLOOKUP(RK23,'Tablas auxiliares'!$O$2:$Y$28,_xlfn.SINGLE('Tablas auxiliares'!$C$4)+1,FALSE)</f>
        <v>0</v>
      </c>
      <c r="TA23" cm="1">
        <f t="array" ref="TA23">VLOOKUP(RL23,'Tablas auxiliares'!$O$2:$Y$28,_xlfn.SINGLE('Tablas auxiliares'!$C$4)+1,FALSE)</f>
        <v>0</v>
      </c>
      <c r="TB23" cm="1">
        <f t="array" ref="TB23">VLOOKUP(RM23,'Tablas auxiliares'!$O$2:$Y$28,_xlfn.SINGLE('Tablas auxiliares'!$C$4)+1,FALSE)</f>
        <v>0</v>
      </c>
      <c r="TC23" cm="1">
        <f t="array" ref="TC23">VLOOKUP(RN23,'Tablas auxiliares'!$O$2:$Y$28,_xlfn.SINGLE('Tablas auxiliares'!$C$4)+1,FALSE)</f>
        <v>0</v>
      </c>
      <c r="TD23" cm="1">
        <f t="array" ref="TD23">VLOOKUP(RO23,'Tablas auxiliares'!$O$2:$Y$28,_xlfn.SINGLE('Tablas auxiliares'!$C$4)+1,FALSE)</f>
        <v>0</v>
      </c>
      <c r="TE23" cm="1">
        <f t="array" ref="TE23">VLOOKUP(RP23,'Tablas auxiliares'!$O$2:$Y$28,_xlfn.SINGLE('Tablas auxiliares'!$C$4)+1,FALSE)</f>
        <v>0</v>
      </c>
      <c r="TF23" cm="1">
        <f t="array" ref="TF23">VLOOKUP(RQ23,'Tablas auxiliares'!$O$2:$Y$28,_xlfn.SINGLE('Tablas auxiliares'!$C$4)+1,FALSE)</f>
        <v>0</v>
      </c>
      <c r="TG23" cm="1">
        <f t="array" ref="TG23">VLOOKUP(RR23,'Tablas auxiliares'!$O$2:$Y$28,_xlfn.SINGLE('Tablas auxiliares'!$C$4)+1,FALSE)</f>
        <v>0</v>
      </c>
      <c r="TH23" cm="1">
        <f t="array" ref="TH23">VLOOKUP(RS23,'Tablas auxiliares'!$O$2:$Y$28,_xlfn.SINGLE('Tablas auxiliares'!$C$4)+1,FALSE)</f>
        <v>0</v>
      </c>
      <c r="TJ23" cm="1">
        <f t="array" ref="TJ23">VLOOKUP(RU23,'Tablas auxiliares'!$O$2:$Y$28,_xlfn.SINGLE('Tablas auxiliares'!$C$4)+1,FALSE)</f>
        <v>0</v>
      </c>
      <c r="TK23" cm="1">
        <f t="array" ref="TK23">VLOOKUP(RV23,'Tablas auxiliares'!$O$2:$Y$28,_xlfn.SINGLE('Tablas auxiliares'!$C$4)+1,FALSE)</f>
        <v>0</v>
      </c>
      <c r="TL23" cm="1">
        <f t="array" ref="TL23">VLOOKUP(RW23,'Tablas auxiliares'!$O$2:$Y$28,_xlfn.SINGLE('Tablas auxiliares'!$C$4)+1,FALSE)</f>
        <v>0</v>
      </c>
      <c r="TM23" cm="1">
        <f t="array" ref="TM23">VLOOKUP(RX23,'Tablas auxiliares'!$O$2:$Y$28,_xlfn.SINGLE('Tablas auxiliares'!$C$4)+1,FALSE)</f>
        <v>0</v>
      </c>
      <c r="TN23" cm="1">
        <f t="array" ref="TN23">VLOOKUP(RY23,'Tablas auxiliares'!$O$2:$Y$28,_xlfn.SINGLE('Tablas auxiliares'!$C$4)+1,FALSE)</f>
        <v>0</v>
      </c>
      <c r="TO23" cm="1">
        <f t="array" ref="TO23">VLOOKUP(RZ23,'Tablas auxiliares'!$O$2:$Y$28,_xlfn.SINGLE('Tablas auxiliares'!$C$4)+1,FALSE)</f>
        <v>0</v>
      </c>
      <c r="TP23">
        <f>IF('Tablas auxiliares'!$C$5=1,SUM(SA23:TO23),SUMIF($IN$29:$KB$29,"=325",SA23:TO23))</f>
        <v>0</v>
      </c>
      <c r="TQ23">
        <v>0</v>
      </c>
      <c r="TR23">
        <v>0</v>
      </c>
      <c r="TS23">
        <v>3</v>
      </c>
      <c r="TT23">
        <v>0</v>
      </c>
      <c r="TU23">
        <v>0</v>
      </c>
      <c r="TV23">
        <v>0</v>
      </c>
      <c r="TW23">
        <v>0</v>
      </c>
      <c r="TX23">
        <v>0</v>
      </c>
      <c r="TY23">
        <v>2</v>
      </c>
      <c r="TZ23">
        <v>0</v>
      </c>
      <c r="UA23">
        <v>0</v>
      </c>
      <c r="UB23">
        <v>0</v>
      </c>
      <c r="UC23">
        <v>0</v>
      </c>
      <c r="UD23">
        <v>0</v>
      </c>
      <c r="UE23">
        <v>0</v>
      </c>
      <c r="UF23">
        <v>0</v>
      </c>
      <c r="UG23">
        <v>0</v>
      </c>
      <c r="UH23">
        <v>3</v>
      </c>
      <c r="UI23">
        <v>0</v>
      </c>
      <c r="UJ23">
        <v>4</v>
      </c>
      <c r="UK23">
        <v>0</v>
      </c>
      <c r="UL23">
        <v>0</v>
      </c>
      <c r="UM23">
        <v>0</v>
      </c>
      <c r="UN23">
        <v>0</v>
      </c>
      <c r="UO23">
        <v>0</v>
      </c>
      <c r="UP23">
        <v>0</v>
      </c>
      <c r="UQ23">
        <v>0</v>
      </c>
      <c r="UR23">
        <v>0</v>
      </c>
      <c r="US23">
        <v>0</v>
      </c>
      <c r="UT23">
        <v>0</v>
      </c>
      <c r="UU23">
        <v>3</v>
      </c>
      <c r="UV23">
        <v>0</v>
      </c>
      <c r="UW23">
        <v>0</v>
      </c>
      <c r="UX23">
        <v>0</v>
      </c>
      <c r="UZ23">
        <v>0</v>
      </c>
      <c r="VA23">
        <v>0</v>
      </c>
      <c r="VB23">
        <v>0</v>
      </c>
      <c r="VC23">
        <v>0</v>
      </c>
      <c r="VD23">
        <v>0</v>
      </c>
      <c r="VE23">
        <v>2</v>
      </c>
      <c r="VF23">
        <v>0</v>
      </c>
      <c r="VG23">
        <v>0</v>
      </c>
      <c r="VH23">
        <v>0</v>
      </c>
      <c r="VI23">
        <v>0</v>
      </c>
      <c r="VJ23">
        <v>0</v>
      </c>
      <c r="VK23">
        <v>0</v>
      </c>
      <c r="VL23">
        <v>0</v>
      </c>
      <c r="VM23">
        <v>0</v>
      </c>
      <c r="VN23">
        <v>0</v>
      </c>
      <c r="VO23">
        <v>0</v>
      </c>
      <c r="VP23">
        <v>0</v>
      </c>
      <c r="VQ23">
        <v>0</v>
      </c>
      <c r="VR23">
        <v>0</v>
      </c>
      <c r="VS23">
        <v>0</v>
      </c>
      <c r="VT23">
        <v>0</v>
      </c>
      <c r="VU23">
        <v>0</v>
      </c>
      <c r="VV23">
        <v>0</v>
      </c>
      <c r="VW23">
        <v>0</v>
      </c>
      <c r="VX23">
        <v>0</v>
      </c>
      <c r="VY23">
        <v>0</v>
      </c>
      <c r="VZ23">
        <v>3</v>
      </c>
      <c r="WA23">
        <v>0</v>
      </c>
      <c r="WB23">
        <v>0</v>
      </c>
      <c r="WC23">
        <v>0</v>
      </c>
      <c r="WD23">
        <v>0</v>
      </c>
      <c r="WE23">
        <v>0</v>
      </c>
      <c r="WF23">
        <v>0</v>
      </c>
      <c r="WG23">
        <v>0</v>
      </c>
      <c r="WH23">
        <v>0</v>
      </c>
      <c r="WI23">
        <v>0</v>
      </c>
      <c r="WJ23">
        <v>0</v>
      </c>
      <c r="WK23">
        <v>0</v>
      </c>
      <c r="WL23">
        <v>0</v>
      </c>
      <c r="WM23">
        <v>0</v>
      </c>
      <c r="WO23">
        <v>0</v>
      </c>
      <c r="WP23">
        <v>0</v>
      </c>
      <c r="WQ23">
        <v>0</v>
      </c>
      <c r="WR23">
        <v>0</v>
      </c>
      <c r="WS23">
        <v>0</v>
      </c>
      <c r="WT23">
        <v>0</v>
      </c>
      <c r="WU23">
        <f t="shared" si="8"/>
        <v>0</v>
      </c>
      <c r="WV23">
        <f t="shared" si="96"/>
        <v>0</v>
      </c>
      <c r="WW23">
        <f t="shared" si="97"/>
        <v>3</v>
      </c>
      <c r="WX23">
        <f t="shared" si="98"/>
        <v>0</v>
      </c>
      <c r="WY23">
        <f t="shared" si="99"/>
        <v>0</v>
      </c>
      <c r="WZ23">
        <f t="shared" si="100"/>
        <v>0</v>
      </c>
      <c r="XA23">
        <f t="shared" si="101"/>
        <v>0</v>
      </c>
      <c r="XB23">
        <f t="shared" si="102"/>
        <v>0</v>
      </c>
      <c r="XC23">
        <f t="shared" si="103"/>
        <v>2</v>
      </c>
      <c r="XD23">
        <f t="shared" si="104"/>
        <v>0</v>
      </c>
      <c r="XE23">
        <f t="shared" si="105"/>
        <v>0</v>
      </c>
      <c r="XF23">
        <f t="shared" si="106"/>
        <v>0</v>
      </c>
      <c r="XG23">
        <f t="shared" si="107"/>
        <v>0</v>
      </c>
      <c r="XH23">
        <f t="shared" si="108"/>
        <v>0</v>
      </c>
      <c r="XI23">
        <f t="shared" si="109"/>
        <v>0</v>
      </c>
      <c r="XJ23">
        <f t="shared" si="110"/>
        <v>0</v>
      </c>
      <c r="XK23">
        <f t="shared" si="54"/>
        <v>0</v>
      </c>
      <c r="XL23">
        <f t="shared" si="55"/>
        <v>3</v>
      </c>
      <c r="XM23">
        <f t="shared" si="56"/>
        <v>0</v>
      </c>
      <c r="XN23">
        <f t="shared" si="57"/>
        <v>4</v>
      </c>
      <c r="XO23">
        <f t="shared" si="58"/>
        <v>3.0030000000000001</v>
      </c>
      <c r="XP23">
        <f t="shared" si="59"/>
        <v>0</v>
      </c>
      <c r="XQ23">
        <f t="shared" si="60"/>
        <v>0</v>
      </c>
      <c r="XR23">
        <f t="shared" si="61"/>
        <v>0</v>
      </c>
      <c r="XS23">
        <f t="shared" si="62"/>
        <v>0</v>
      </c>
      <c r="XT23">
        <f t="shared" si="63"/>
        <v>0</v>
      </c>
      <c r="XU23">
        <f t="shared" si="64"/>
        <v>0</v>
      </c>
      <c r="XV23">
        <f t="shared" si="65"/>
        <v>0</v>
      </c>
      <c r="XW23">
        <f t="shared" si="66"/>
        <v>0</v>
      </c>
      <c r="XX23">
        <f t="shared" si="67"/>
        <v>0</v>
      </c>
      <c r="XY23">
        <f t="shared" si="68"/>
        <v>3</v>
      </c>
      <c r="XZ23">
        <f t="shared" si="69"/>
        <v>0</v>
      </c>
      <c r="YA23">
        <f t="shared" si="70"/>
        <v>0</v>
      </c>
      <c r="YB23">
        <f t="shared" si="71"/>
        <v>0</v>
      </c>
      <c r="YC23">
        <f t="shared" si="72"/>
        <v>0</v>
      </c>
      <c r="YD23">
        <f t="shared" si="73"/>
        <v>0</v>
      </c>
      <c r="YE23">
        <f t="shared" si="74"/>
        <v>0</v>
      </c>
      <c r="YF23">
        <f t="shared" si="75"/>
        <v>0</v>
      </c>
      <c r="YG23">
        <f t="shared" si="76"/>
        <v>0</v>
      </c>
      <c r="YH23">
        <f t="shared" si="77"/>
        <v>0</v>
      </c>
      <c r="YI23">
        <f t="shared" si="78"/>
        <v>2</v>
      </c>
      <c r="YJ23">
        <f>RANK(WU23,WU3:WU28,0)</f>
        <v>14</v>
      </c>
      <c r="YK23">
        <f t="shared" ref="YK23:ZX23" si="151">RANK(WV23,WV3:WV28,0)</f>
        <v>14</v>
      </c>
      <c r="YL23">
        <f t="shared" si="151"/>
        <v>11</v>
      </c>
      <c r="YM23">
        <f t="shared" si="151"/>
        <v>14</v>
      </c>
      <c r="YN23">
        <f t="shared" si="151"/>
        <v>15</v>
      </c>
      <c r="YO23">
        <f t="shared" si="151"/>
        <v>14</v>
      </c>
      <c r="YP23">
        <f t="shared" si="151"/>
        <v>15</v>
      </c>
      <c r="YQ23">
        <f t="shared" si="151"/>
        <v>16</v>
      </c>
      <c r="YR23">
        <f t="shared" si="151"/>
        <v>15</v>
      </c>
      <c r="YS23">
        <f t="shared" si="151"/>
        <v>16</v>
      </c>
      <c r="YT23">
        <f t="shared" si="151"/>
        <v>16</v>
      </c>
      <c r="YU23">
        <f t="shared" si="151"/>
        <v>15</v>
      </c>
      <c r="YV23">
        <f t="shared" si="151"/>
        <v>16</v>
      </c>
      <c r="YW23">
        <f t="shared" si="151"/>
        <v>13</v>
      </c>
      <c r="YX23">
        <f t="shared" si="151"/>
        <v>15</v>
      </c>
      <c r="YY23">
        <f t="shared" si="151"/>
        <v>15</v>
      </c>
      <c r="YZ23">
        <f t="shared" si="151"/>
        <v>16</v>
      </c>
      <c r="ZA23">
        <f t="shared" si="151"/>
        <v>13</v>
      </c>
      <c r="ZB23">
        <f t="shared" si="151"/>
        <v>16</v>
      </c>
      <c r="ZC23">
        <f t="shared" si="151"/>
        <v>13</v>
      </c>
      <c r="ZD23">
        <f t="shared" si="151"/>
        <v>11</v>
      </c>
      <c r="ZE23">
        <f t="shared" si="151"/>
        <v>15</v>
      </c>
      <c r="ZF23">
        <f t="shared" si="151"/>
        <v>15</v>
      </c>
      <c r="ZG23">
        <f t="shared" si="151"/>
        <v>16</v>
      </c>
      <c r="ZH23">
        <f t="shared" si="151"/>
        <v>16</v>
      </c>
      <c r="ZI23">
        <f t="shared" si="151"/>
        <v>14</v>
      </c>
      <c r="ZJ23">
        <f t="shared" si="151"/>
        <v>15</v>
      </c>
      <c r="ZK23">
        <f t="shared" si="151"/>
        <v>15</v>
      </c>
      <c r="ZL23">
        <f t="shared" si="151"/>
        <v>16</v>
      </c>
      <c r="ZM23">
        <f t="shared" si="151"/>
        <v>15</v>
      </c>
      <c r="ZN23">
        <f t="shared" si="151"/>
        <v>11</v>
      </c>
      <c r="ZO23">
        <f t="shared" si="151"/>
        <v>15</v>
      </c>
      <c r="ZP23">
        <f t="shared" si="151"/>
        <v>15</v>
      </c>
      <c r="ZQ23">
        <f t="shared" si="151"/>
        <v>16</v>
      </c>
      <c r="ZR23">
        <f t="shared" si="151"/>
        <v>14</v>
      </c>
      <c r="ZS23">
        <f t="shared" si="151"/>
        <v>16</v>
      </c>
      <c r="ZT23">
        <f t="shared" si="151"/>
        <v>18</v>
      </c>
      <c r="ZU23">
        <f t="shared" si="151"/>
        <v>14</v>
      </c>
      <c r="ZV23">
        <f t="shared" si="151"/>
        <v>17</v>
      </c>
      <c r="ZW23">
        <f t="shared" si="151"/>
        <v>14</v>
      </c>
      <c r="ZX23">
        <f t="shared" si="151"/>
        <v>13</v>
      </c>
      <c r="ZY23">
        <f>VLOOKUP(YJ23,'Tablas auxiliares'!$O$2:$P$28,2,FALSE)</f>
        <v>0</v>
      </c>
      <c r="ZZ23">
        <f>VLOOKUP(YK23,'Tablas auxiliares'!$O$2:$P$28,2,FALSE)</f>
        <v>0</v>
      </c>
      <c r="AAA23">
        <f>VLOOKUP(YL23,'Tablas auxiliares'!$O$2:$P$28,2,FALSE)</f>
        <v>0</v>
      </c>
      <c r="AAB23">
        <f>VLOOKUP(YM23,'Tablas auxiliares'!$O$2:$P$28,2,FALSE)</f>
        <v>0</v>
      </c>
      <c r="AAC23">
        <f>VLOOKUP(YN23,'Tablas auxiliares'!$O$2:$P$28,2,FALSE)</f>
        <v>0</v>
      </c>
      <c r="AAD23">
        <f>VLOOKUP(YO23,'Tablas auxiliares'!$O$2:$P$28,2,FALSE)</f>
        <v>0</v>
      </c>
      <c r="AAE23">
        <f>VLOOKUP(YP23,'Tablas auxiliares'!$O$2:$P$28,2,FALSE)</f>
        <v>0</v>
      </c>
      <c r="AAF23">
        <f>VLOOKUP(YQ23,'Tablas auxiliares'!$O$2:$P$28,2,FALSE)</f>
        <v>0</v>
      </c>
      <c r="AAG23">
        <f>VLOOKUP(YR23,'Tablas auxiliares'!$O$2:$P$28,2,FALSE)</f>
        <v>0</v>
      </c>
      <c r="AAH23">
        <f>VLOOKUP(YS23,'Tablas auxiliares'!$O$2:$P$28,2,FALSE)</f>
        <v>0</v>
      </c>
      <c r="AAI23">
        <f>VLOOKUP(YT23,'Tablas auxiliares'!$O$2:$P$28,2,FALSE)</f>
        <v>0</v>
      </c>
      <c r="AAJ23">
        <f>VLOOKUP(YU23,'Tablas auxiliares'!$O$2:$P$28,2,FALSE)</f>
        <v>0</v>
      </c>
      <c r="AAK23">
        <f>VLOOKUP(YV23,'Tablas auxiliares'!$O$2:$P$28,2,FALSE)</f>
        <v>0</v>
      </c>
      <c r="AAL23">
        <f>VLOOKUP(YW23,'Tablas auxiliares'!$O$2:$P$28,2,FALSE)</f>
        <v>0</v>
      </c>
      <c r="AAM23">
        <f>VLOOKUP(YX23,'Tablas auxiliares'!$O$2:$P$28,2,FALSE)</f>
        <v>0</v>
      </c>
      <c r="AAN23">
        <f>VLOOKUP(YY23,'Tablas auxiliares'!$O$2:$P$28,2,FALSE)</f>
        <v>0</v>
      </c>
      <c r="AAO23">
        <f>VLOOKUP(YZ23,'Tablas auxiliares'!$O$2:$P$28,2,FALSE)</f>
        <v>0</v>
      </c>
      <c r="AAP23">
        <f>VLOOKUP(ZA23,'Tablas auxiliares'!$O$2:$P$28,2,FALSE)</f>
        <v>0</v>
      </c>
      <c r="AAQ23">
        <f>VLOOKUP(ZB23,'Tablas auxiliares'!$O$2:$P$28,2,FALSE)</f>
        <v>0</v>
      </c>
      <c r="AAR23">
        <f>VLOOKUP(ZC23,'Tablas auxiliares'!$O$2:$P$28,2,FALSE)</f>
        <v>0</v>
      </c>
      <c r="AAS23">
        <f>VLOOKUP(ZD23,'Tablas auxiliares'!$O$2:$P$28,2,FALSE)</f>
        <v>0</v>
      </c>
      <c r="AAT23">
        <f>VLOOKUP(ZE23,'Tablas auxiliares'!$O$2:$P$28,2,FALSE)</f>
        <v>0</v>
      </c>
      <c r="AAU23">
        <f>VLOOKUP(ZF23,'Tablas auxiliares'!$O$2:$P$28,2,FALSE)</f>
        <v>0</v>
      </c>
      <c r="AAV23">
        <f>VLOOKUP(ZG23,'Tablas auxiliares'!$O$2:$P$28,2,FALSE)</f>
        <v>0</v>
      </c>
      <c r="AAW23">
        <f>VLOOKUP(ZH23,'Tablas auxiliares'!$O$2:$P$28,2,FALSE)</f>
        <v>0</v>
      </c>
      <c r="AAX23">
        <f>VLOOKUP(ZI23,'Tablas auxiliares'!$O$2:$P$28,2,FALSE)</f>
        <v>0</v>
      </c>
      <c r="AAY23">
        <f>VLOOKUP(ZJ23,'Tablas auxiliares'!$O$2:$P$28,2,FALSE)</f>
        <v>0</v>
      </c>
      <c r="AAZ23">
        <f>VLOOKUP(ZK23,'Tablas auxiliares'!$O$2:$P$28,2,FALSE)</f>
        <v>0</v>
      </c>
      <c r="ABA23">
        <f>VLOOKUP(ZL23,'Tablas auxiliares'!$O$2:$P$28,2,FALSE)</f>
        <v>0</v>
      </c>
      <c r="ABB23">
        <f>VLOOKUP(ZM23,'Tablas auxiliares'!$O$2:$P$28,2,FALSE)</f>
        <v>0</v>
      </c>
      <c r="ABC23">
        <f>VLOOKUP(ZN23,'Tablas auxiliares'!$O$2:$P$28,2,FALSE)</f>
        <v>0</v>
      </c>
      <c r="ABD23">
        <f>VLOOKUP(ZO23,'Tablas auxiliares'!$O$2:$P$28,2,FALSE)</f>
        <v>0</v>
      </c>
      <c r="ABE23">
        <f>VLOOKUP(ZP23,'Tablas auxiliares'!$O$2:$P$28,2,FALSE)</f>
        <v>0</v>
      </c>
      <c r="ABF23">
        <f>VLOOKUP(ZQ23,'Tablas auxiliares'!$O$2:$P$28,2,FALSE)</f>
        <v>0</v>
      </c>
      <c r="ABG23">
        <f>VLOOKUP(ZR23,'Tablas auxiliares'!$O$2:$P$28,2,FALSE)</f>
        <v>0</v>
      </c>
      <c r="ABH23">
        <f>VLOOKUP(ZS23,'Tablas auxiliares'!$O$2:$P$28,2,FALSE)</f>
        <v>0</v>
      </c>
      <c r="ABI23">
        <f>VLOOKUP(ZT23,'Tablas auxiliares'!$O$2:$P$28,2,FALSE)</f>
        <v>0</v>
      </c>
      <c r="ABJ23">
        <f>VLOOKUP(ZU23,'Tablas auxiliares'!$O$2:$P$28,2,FALSE)</f>
        <v>0</v>
      </c>
      <c r="ABK23">
        <f>VLOOKUP(ZV23,'Tablas auxiliares'!$O$2:$P$28,2,FALSE)</f>
        <v>0</v>
      </c>
      <c r="ABL23">
        <f>VLOOKUP(ZW23,'Tablas auxiliares'!$O$2:$P$28,2,FALSE)</f>
        <v>0</v>
      </c>
      <c r="ABM23">
        <f>VLOOKUP(ZX23,'Tablas auxiliares'!$O$2:$P$28,2,FALSE)</f>
        <v>0</v>
      </c>
      <c r="ABN23">
        <f>IF('Tablas auxiliares'!$C$5=1,SUM(ZY23:ABM23),SUMIF($IN$29:$KB$29,"=325",ZY23:ABM23))</f>
        <v>0</v>
      </c>
      <c r="ABP23">
        <f t="shared" si="10"/>
        <v>5.0000000000000001E-4</v>
      </c>
      <c r="ABQ23">
        <f t="shared" si="11"/>
        <v>5.0000000000000001E-4</v>
      </c>
      <c r="ABR23">
        <f t="shared" si="5"/>
        <v>11.000500000000001</v>
      </c>
      <c r="ABS23">
        <f>IF('Tablas auxiliares'!$C$3=1,'2019 FINAL'!ABP23,IF('Tablas auxiliares'!$C$3=2,'2019 FINAL'!ABQ23,'2019 FINAL'!ABR23))</f>
        <v>11.000500000000001</v>
      </c>
      <c r="ABT23" t="s">
        <v>32</v>
      </c>
      <c r="ABV23">
        <v>21</v>
      </c>
      <c r="ABW23">
        <f t="shared" si="12"/>
        <v>74.001300000000001</v>
      </c>
      <c r="ABX23" t="str">
        <f t="shared" si="13"/>
        <v>Grecia</v>
      </c>
    </row>
    <row r="24" spans="1:752" x14ac:dyDescent="0.25">
      <c r="A24" t="s">
        <v>28</v>
      </c>
      <c r="B24">
        <v>12</v>
      </c>
      <c r="C24">
        <v>18</v>
      </c>
      <c r="D24">
        <v>1</v>
      </c>
      <c r="E24">
        <v>11</v>
      </c>
      <c r="F24">
        <v>4</v>
      </c>
      <c r="G24">
        <v>1</v>
      </c>
      <c r="H24">
        <v>18</v>
      </c>
      <c r="J24">
        <v>22</v>
      </c>
      <c r="K24">
        <v>1</v>
      </c>
      <c r="L24">
        <v>12</v>
      </c>
      <c r="M24">
        <v>11</v>
      </c>
      <c r="N24">
        <v>20</v>
      </c>
      <c r="O24">
        <v>15</v>
      </c>
      <c r="P24">
        <v>5</v>
      </c>
      <c r="Q24">
        <v>23</v>
      </c>
      <c r="R24">
        <v>15</v>
      </c>
      <c r="S24">
        <v>26</v>
      </c>
      <c r="T24">
        <v>2</v>
      </c>
      <c r="U24">
        <v>16</v>
      </c>
      <c r="V24">
        <v>15</v>
      </c>
      <c r="W24">
        <v>9</v>
      </c>
      <c r="X24">
        <v>12</v>
      </c>
      <c r="Y24">
        <v>23</v>
      </c>
      <c r="Z24">
        <v>18</v>
      </c>
      <c r="AA24">
        <v>8</v>
      </c>
      <c r="AB24">
        <v>3</v>
      </c>
      <c r="AC24">
        <v>4</v>
      </c>
      <c r="AD24">
        <v>12</v>
      </c>
      <c r="AE24">
        <v>15</v>
      </c>
      <c r="AF24">
        <v>7</v>
      </c>
      <c r="AG24">
        <v>3</v>
      </c>
      <c r="AH24">
        <v>8</v>
      </c>
      <c r="AI24">
        <v>9</v>
      </c>
      <c r="AJ24">
        <v>8</v>
      </c>
      <c r="AK24">
        <v>13</v>
      </c>
      <c r="AM24">
        <v>3</v>
      </c>
      <c r="AN24">
        <v>16</v>
      </c>
      <c r="AO24">
        <v>10</v>
      </c>
      <c r="AP24">
        <v>14</v>
      </c>
      <c r="AQ24">
        <v>7</v>
      </c>
      <c r="AR24">
        <v>19</v>
      </c>
      <c r="AS24">
        <v>7</v>
      </c>
      <c r="AT24">
        <v>9</v>
      </c>
      <c r="AU24">
        <v>10</v>
      </c>
      <c r="AV24">
        <v>1</v>
      </c>
      <c r="AW24">
        <v>18</v>
      </c>
      <c r="AY24">
        <v>25</v>
      </c>
      <c r="AZ24">
        <v>2</v>
      </c>
      <c r="BA24">
        <v>8</v>
      </c>
      <c r="BB24">
        <v>6</v>
      </c>
      <c r="BC24">
        <v>18</v>
      </c>
      <c r="BD24">
        <v>4</v>
      </c>
      <c r="BE24">
        <v>6</v>
      </c>
      <c r="BF24">
        <v>9</v>
      </c>
      <c r="BG24">
        <v>21</v>
      </c>
      <c r="BH24">
        <v>26</v>
      </c>
      <c r="BI24">
        <v>2</v>
      </c>
      <c r="BJ24">
        <v>14</v>
      </c>
      <c r="BK24">
        <v>7</v>
      </c>
      <c r="BL24">
        <v>6</v>
      </c>
      <c r="BM24">
        <v>17</v>
      </c>
      <c r="BN24">
        <v>21</v>
      </c>
      <c r="BO24">
        <v>7</v>
      </c>
      <c r="BP24">
        <v>18</v>
      </c>
      <c r="BQ24">
        <v>4</v>
      </c>
      <c r="BR24">
        <v>1</v>
      </c>
      <c r="BS24">
        <v>11</v>
      </c>
      <c r="BT24">
        <v>1</v>
      </c>
      <c r="BU24">
        <v>14</v>
      </c>
      <c r="BV24">
        <v>4</v>
      </c>
      <c r="BW24">
        <v>13</v>
      </c>
      <c r="BX24">
        <v>14</v>
      </c>
      <c r="BY24">
        <v>5</v>
      </c>
      <c r="BZ24">
        <v>4</v>
      </c>
      <c r="CB24">
        <v>1</v>
      </c>
      <c r="CC24">
        <v>6</v>
      </c>
      <c r="CD24">
        <v>14</v>
      </c>
      <c r="CE24">
        <v>12</v>
      </c>
      <c r="CF24">
        <v>7</v>
      </c>
      <c r="CG24">
        <v>19</v>
      </c>
      <c r="CH24">
        <v>4</v>
      </c>
      <c r="CI24">
        <v>10</v>
      </c>
      <c r="CJ24">
        <v>15</v>
      </c>
      <c r="CK24">
        <v>1</v>
      </c>
      <c r="CL24">
        <v>20</v>
      </c>
      <c r="CN24">
        <v>23</v>
      </c>
      <c r="CO24">
        <v>4</v>
      </c>
      <c r="CP24">
        <v>6</v>
      </c>
      <c r="CQ24">
        <v>18</v>
      </c>
      <c r="CR24">
        <v>20</v>
      </c>
      <c r="CS24">
        <v>6</v>
      </c>
      <c r="CT24">
        <v>8</v>
      </c>
      <c r="CU24">
        <v>12</v>
      </c>
      <c r="CV24">
        <v>14</v>
      </c>
      <c r="CW24">
        <v>26</v>
      </c>
      <c r="CX24">
        <v>1</v>
      </c>
      <c r="CY24">
        <v>21</v>
      </c>
      <c r="CZ24">
        <v>10</v>
      </c>
      <c r="DA24">
        <v>12</v>
      </c>
      <c r="DB24">
        <v>3</v>
      </c>
      <c r="DC24">
        <v>14</v>
      </c>
      <c r="DD24">
        <v>14</v>
      </c>
      <c r="DE24">
        <v>9</v>
      </c>
      <c r="DF24">
        <v>3</v>
      </c>
      <c r="DG24">
        <v>2</v>
      </c>
      <c r="DH24">
        <v>3</v>
      </c>
      <c r="DI24">
        <v>1</v>
      </c>
      <c r="DJ24">
        <v>8</v>
      </c>
      <c r="DK24">
        <v>11</v>
      </c>
      <c r="DL24">
        <v>26</v>
      </c>
      <c r="DM24">
        <v>17</v>
      </c>
      <c r="DN24">
        <v>15</v>
      </c>
      <c r="DO24">
        <v>2</v>
      </c>
      <c r="DQ24">
        <v>2</v>
      </c>
      <c r="DR24">
        <v>16</v>
      </c>
      <c r="DS24">
        <v>8</v>
      </c>
      <c r="DT24">
        <v>5</v>
      </c>
      <c r="DU24">
        <v>12</v>
      </c>
      <c r="DV24">
        <v>8</v>
      </c>
      <c r="DW24">
        <v>10</v>
      </c>
      <c r="DX24">
        <v>9</v>
      </c>
      <c r="DY24">
        <v>16</v>
      </c>
      <c r="DZ24">
        <v>1</v>
      </c>
      <c r="EA24">
        <v>12</v>
      </c>
      <c r="EC24">
        <v>24</v>
      </c>
      <c r="ED24">
        <v>1</v>
      </c>
      <c r="EE24">
        <v>8</v>
      </c>
      <c r="EF24">
        <v>2</v>
      </c>
      <c r="EG24">
        <v>13</v>
      </c>
      <c r="EH24">
        <v>16</v>
      </c>
      <c r="EI24">
        <v>14</v>
      </c>
      <c r="EJ24">
        <v>20</v>
      </c>
      <c r="EK24">
        <v>13</v>
      </c>
      <c r="EL24">
        <v>26</v>
      </c>
      <c r="EM24">
        <v>1</v>
      </c>
      <c r="EN24">
        <v>21</v>
      </c>
      <c r="EO24">
        <v>16</v>
      </c>
      <c r="EP24">
        <v>24</v>
      </c>
      <c r="EQ24">
        <v>10</v>
      </c>
      <c r="ER24">
        <v>22</v>
      </c>
      <c r="ES24">
        <v>5</v>
      </c>
      <c r="ET24">
        <v>5</v>
      </c>
      <c r="EU24">
        <v>7</v>
      </c>
      <c r="EV24">
        <v>3</v>
      </c>
      <c r="EW24">
        <v>2</v>
      </c>
      <c r="EX24">
        <v>1</v>
      </c>
      <c r="EY24">
        <v>12</v>
      </c>
      <c r="EZ24">
        <v>7</v>
      </c>
      <c r="FA24">
        <v>24</v>
      </c>
      <c r="FB24">
        <v>13</v>
      </c>
      <c r="FC24">
        <v>6</v>
      </c>
      <c r="FD24">
        <v>9</v>
      </c>
      <c r="FF24">
        <v>2</v>
      </c>
      <c r="FG24">
        <v>9</v>
      </c>
      <c r="FH24">
        <v>12</v>
      </c>
      <c r="FI24">
        <v>5</v>
      </c>
      <c r="FJ24">
        <v>5</v>
      </c>
      <c r="FK24">
        <v>8</v>
      </c>
      <c r="FL24">
        <v>17</v>
      </c>
      <c r="FM24">
        <v>5</v>
      </c>
      <c r="FN24">
        <v>21</v>
      </c>
      <c r="FO24">
        <v>1</v>
      </c>
      <c r="FP24">
        <v>25</v>
      </c>
      <c r="FR24">
        <v>17</v>
      </c>
      <c r="FS24">
        <v>2</v>
      </c>
      <c r="FT24">
        <v>11</v>
      </c>
      <c r="FU24">
        <v>7</v>
      </c>
      <c r="FV24">
        <v>14</v>
      </c>
      <c r="FW24">
        <v>9</v>
      </c>
      <c r="FX24">
        <v>1</v>
      </c>
      <c r="FY24">
        <v>5</v>
      </c>
      <c r="FZ24">
        <v>13</v>
      </c>
      <c r="GA24">
        <v>26</v>
      </c>
      <c r="GB24">
        <v>2</v>
      </c>
      <c r="GC24">
        <v>14</v>
      </c>
      <c r="GD24">
        <v>7</v>
      </c>
      <c r="GE24">
        <v>17</v>
      </c>
      <c r="GF24">
        <v>13</v>
      </c>
      <c r="GG24">
        <v>24</v>
      </c>
      <c r="GH24">
        <v>5</v>
      </c>
      <c r="GI24">
        <v>18</v>
      </c>
      <c r="GJ24">
        <v>6</v>
      </c>
      <c r="GK24">
        <v>2</v>
      </c>
      <c r="GL24">
        <v>11</v>
      </c>
      <c r="GM24">
        <v>3</v>
      </c>
      <c r="GN24">
        <v>16</v>
      </c>
      <c r="GO24">
        <v>11</v>
      </c>
      <c r="GP24">
        <v>11</v>
      </c>
      <c r="GQ24">
        <v>7</v>
      </c>
      <c r="GR24">
        <v>6</v>
      </c>
      <c r="GS24">
        <v>5</v>
      </c>
      <c r="GU24">
        <v>2</v>
      </c>
      <c r="GV24">
        <v>19</v>
      </c>
      <c r="GW24">
        <v>3</v>
      </c>
      <c r="GX24">
        <v>13</v>
      </c>
      <c r="GY24">
        <f>IF('Tablas auxiliares'!$C$7=1,AVERAGE('2019 FINAL'!B24,'2019 FINAL'!AQ24,'2019 FINAL'!CF24,'2019 FINAL'!DU24,'2019 FINAL'!FJ24)+B24/10000,(-1)*(SUM(VLOOKUP(B24,'Tablas auxiliares'!$BG$1:$BH$28,2,FALSE),VLOOKUP(AQ24,'Tablas auxiliares'!$BG$1:$BH$28,2,FALSE),VLOOKUP(CF24,'Tablas auxiliares'!$BG$1:$BH$28,2,FALSE),VLOOKUP(DU24,'Tablas auxiliares'!$BG$1:$BH$28,2,FALSE),VLOOKUP(FJ24,'Tablas auxiliares'!$BG$1:$BH$28,2,FALSE))-B24/100000000))</f>
        <v>-16.25614478732912</v>
      </c>
      <c r="GZ24">
        <f>IF('Tablas auxiliares'!$C$7=1,AVERAGE('2019 FINAL'!C24,'2019 FINAL'!AR24,'2019 FINAL'!CG24,'2019 FINAL'!DV24,'2019 FINAL'!FK24)+C24/10000,(-1)*(SUM(VLOOKUP(C24,'Tablas auxiliares'!$BG$1:$BH$28,2,FALSE),VLOOKUP(AR24,'Tablas auxiliares'!$BG$1:$BH$28,2,FALSE),VLOOKUP(CG24,'Tablas auxiliares'!$BG$1:$BH$28,2,FALSE),VLOOKUP(DV24,'Tablas auxiliares'!$BG$1:$BH$28,2,FALSE),VLOOKUP(FK24,'Tablas auxiliares'!$BG$1:$BH$28,2,FALSE))-C24/100000000))</f>
        <v>-7.6072425151930352</v>
      </c>
      <c r="HA24">
        <f>IF('Tablas auxiliares'!$C$7=1,AVERAGE('2019 FINAL'!D24,'2019 FINAL'!AS24,'2019 FINAL'!CH24,'2019 FINAL'!DW24,'2019 FINAL'!FL24)+D24/10000,(-1)*(SUM(VLOOKUP(D24,'Tablas auxiliares'!$BG$1:$BH$28,2,FALSE),VLOOKUP(AS24,'Tablas auxiliares'!$BG$1:$BH$28,2,FALSE),VLOOKUP(CH24,'Tablas auxiliares'!$BG$1:$BH$28,2,FALSE),VLOOKUP(DW24,'Tablas auxiliares'!$BG$1:$BH$28,2,FALSE),VLOOKUP(FL24,'Tablas auxiliares'!$BG$1:$BH$28,2,FALSE))-D24/100000000))</f>
        <v>-25.368541701525935</v>
      </c>
      <c r="HB24">
        <f>IF('Tablas auxiliares'!$C$7=1,AVERAGE('2019 FINAL'!E24,'2019 FINAL'!AT24,'2019 FINAL'!CI24,'2019 FINAL'!DX24,'2019 FINAL'!FM24)+E24/10000,(-1)*(SUM(VLOOKUP(E24,'Tablas auxiliares'!$BG$1:$BH$28,2,FALSE),VLOOKUP(AT24,'Tablas auxiliares'!$BG$1:$BH$28,2,FALSE),VLOOKUP(CI24,'Tablas auxiliares'!$BG$1:$BH$28,2,FALSE),VLOOKUP(DX24,'Tablas auxiliares'!$BG$1:$BH$28,2,FALSE),VLOOKUP(FM24,'Tablas auxiliares'!$BG$1:$BH$28,2,FALSE))-E24/100000000))</f>
        <v>-14.826295243049151</v>
      </c>
      <c r="HC24">
        <f>IF('Tablas auxiliares'!$C$7=1,AVERAGE('2019 FINAL'!F24,'2019 FINAL'!AU24,'2019 FINAL'!CJ24,'2019 FINAL'!DY24,'2019 FINAL'!FN24)+F24/10000,(-1)*(SUM(VLOOKUP(F24,'Tablas auxiliares'!$BG$1:$BH$28,2,FALSE),VLOOKUP(AU24,'Tablas auxiliares'!$BG$1:$BH$28,2,FALSE),VLOOKUP(CJ24,'Tablas auxiliares'!$BG$1:$BH$28,2,FALSE),VLOOKUP(DY24,'Tablas auxiliares'!$BG$1:$BH$28,2,FALSE),VLOOKUP(FN24,'Tablas auxiliares'!$BG$1:$BH$28,2,FALSE))-F24/100000000))</f>
        <v>-10.758654509507824</v>
      </c>
      <c r="HD24">
        <f>IF('Tablas auxiliares'!$C$7=1,AVERAGE('2019 FINAL'!G24,'2019 FINAL'!AV24,'2019 FINAL'!CK24,'2019 FINAL'!DZ24,'2019 FINAL'!FO24)+G24/10000,(-1)*(SUM(VLOOKUP(G24,'Tablas auxiliares'!$BG$1:$BH$28,2,FALSE),VLOOKUP(AV24,'Tablas auxiliares'!$BG$1:$BH$28,2,FALSE),VLOOKUP(CK24,'Tablas auxiliares'!$BG$1:$BH$28,2,FALSE),VLOOKUP(DZ24,'Tablas auxiliares'!$BG$1:$BH$28,2,FALSE),VLOOKUP(FO24,'Tablas auxiliares'!$BG$1:$BH$28,2,FALSE))-G24/100000000))</f>
        <v>-59.999999989999999</v>
      </c>
      <c r="HE24">
        <f>IF('Tablas auxiliares'!$C$7=1,AVERAGE('2019 FINAL'!H24,'2019 FINAL'!AW24,'2019 FINAL'!CL24,'2019 FINAL'!EA24,'2019 FINAL'!FP24)+H24/10000,(-1)*(SUM(VLOOKUP(H24,'Tablas auxiliares'!$BG$1:$BH$28,2,FALSE),VLOOKUP(AW24,'Tablas auxiliares'!$BG$1:$BH$28,2,FALSE),VLOOKUP(CL24,'Tablas auxiliares'!$BG$1:$BH$28,2,FALSE),VLOOKUP(EA24,'Tablas auxiliares'!$BG$1:$BH$28,2,FALSE),VLOOKUP(FP24,'Tablas auxiliares'!$BG$1:$BH$28,2,FALSE))-H24/100000000))</f>
        <v>-2.8837922904483539</v>
      </c>
      <c r="HF24" t="e">
        <f>IF('Tablas auxiliares'!$C$7=1,AVERAGE('2019 FINAL'!I24,'2019 FINAL'!AX24,'2019 FINAL'!CM24,'2019 FINAL'!EB24,'2019 FINAL'!FQ24)+I24/10000,(-1)*(SUM(VLOOKUP(I24,'Tablas auxiliares'!$BG$1:$BH$28,2,FALSE),VLOOKUP(AX24,'Tablas auxiliares'!$BG$1:$BH$28,2,FALSE),VLOOKUP(CM24,'Tablas auxiliares'!$BG$1:$BH$28,2,FALSE),VLOOKUP(EB24,'Tablas auxiliares'!$BG$1:$BH$28,2,FALSE),VLOOKUP(FQ24,'Tablas auxiliares'!$BG$1:$BH$28,2,FALSE))-I24/100000000))</f>
        <v>#N/A</v>
      </c>
      <c r="HG24">
        <f>IF('Tablas auxiliares'!$C$7=1,AVERAGE('2019 FINAL'!J24,'2019 FINAL'!AY24,'2019 FINAL'!CN24,'2019 FINAL'!EC24,'2019 FINAL'!FR24)+J24/10000,(-1)*(SUM(VLOOKUP(J24,'Tablas auxiliares'!$BG$1:$BH$28,2,FALSE),VLOOKUP(AY24,'Tablas auxiliares'!$BG$1:$BH$28,2,FALSE),VLOOKUP(CN24,'Tablas auxiliares'!$BG$1:$BH$28,2,FALSE),VLOOKUP(EC24,'Tablas auxiliares'!$BG$1:$BH$28,2,FALSE),VLOOKUP(FR24,'Tablas auxiliares'!$BG$1:$BH$28,2,FALSE))-J24/100000000))</f>
        <v>-1.2569567083061028</v>
      </c>
      <c r="HH24">
        <f>IF('Tablas auxiliares'!$C$7=1,AVERAGE('2019 FINAL'!K24,'2019 FINAL'!AZ24,'2019 FINAL'!CO24,'2019 FINAL'!ED24,'2019 FINAL'!FS24)+K24/10000,(-1)*(SUM(VLOOKUP(K24,'Tablas auxiliares'!$BG$1:$BH$28,2,FALSE),VLOOKUP(AZ24,'Tablas auxiliares'!$BG$1:$BH$28,2,FALSE),VLOOKUP(CO24,'Tablas auxiliares'!$BG$1:$BH$28,2,FALSE),VLOOKUP(ED24,'Tablas auxiliares'!$BG$1:$BH$28,2,FALSE),VLOOKUP(FS24,'Tablas auxiliares'!$BG$1:$BH$28,2,FALSE))-K24/100000000))</f>
        <v>-50.633324469035138</v>
      </c>
      <c r="HI24">
        <f>IF('Tablas auxiliares'!$C$7=1,AVERAGE('2019 FINAL'!L24,'2019 FINAL'!BA24,'2019 FINAL'!CP24,'2019 FINAL'!EE24,'2019 FINAL'!FT24)+L24/10000,(-1)*(SUM(VLOOKUP(L24,'Tablas auxiliares'!$BG$1:$BH$28,2,FALSE),VLOOKUP(BA24,'Tablas auxiliares'!$BG$1:$BH$28,2,FALSE),VLOOKUP(CP24,'Tablas auxiliares'!$BG$1:$BH$28,2,FALSE),VLOOKUP(EE24,'Tablas auxiliares'!$BG$1:$BH$28,2,FALSE),VLOOKUP(FT24,'Tablas auxiliares'!$BG$1:$BH$28,2,FALSE))-L24/100000000))</f>
        <v>-14.267415493130869</v>
      </c>
      <c r="HJ24">
        <f>IF('Tablas auxiliares'!$C$7=1,AVERAGE('2019 FINAL'!M24,'2019 FINAL'!BB24,'2019 FINAL'!CQ24,'2019 FINAL'!EF24,'2019 FINAL'!FU24)+M24/10000,(-1)*(SUM(VLOOKUP(M24,'Tablas auxiliares'!$BG$1:$BH$28,2,FALSE),VLOOKUP(BB24,'Tablas auxiliares'!$BG$1:$BH$28,2,FALSE),VLOOKUP(CQ24,'Tablas auxiliares'!$BG$1:$BH$28,2,FALSE),VLOOKUP(EF24,'Tablas auxiliares'!$BG$1:$BH$28,2,FALSE),VLOOKUP(FU24,'Tablas auxiliares'!$BG$1:$BH$28,2,FALSE))-M24/100000000))</f>
        <v>-20.671743456702416</v>
      </c>
      <c r="HK24">
        <f>IF('Tablas auxiliares'!$C$7=1,AVERAGE('2019 FINAL'!N24,'2019 FINAL'!BC24,'2019 FINAL'!CR24,'2019 FINAL'!EG24,'2019 FINAL'!FV24)+N24/10000,(-1)*(SUM(VLOOKUP(N24,'Tablas auxiliares'!$BG$1:$BH$28,2,FALSE),VLOOKUP(BC24,'Tablas auxiliares'!$BG$1:$BH$28,2,FALSE),VLOOKUP(CR24,'Tablas auxiliares'!$BG$1:$BH$28,2,FALSE),VLOOKUP(EG24,'Tablas auxiliares'!$BG$1:$BH$28,2,FALSE),VLOOKUP(FV24,'Tablas auxiliares'!$BG$1:$BH$28,2,FALSE))-N24/100000000))</f>
        <v>-3.3663628988584198</v>
      </c>
      <c r="HL24">
        <f>IF('Tablas auxiliares'!$C$7=1,AVERAGE('2019 FINAL'!O24,'2019 FINAL'!BD24,'2019 FINAL'!CS24,'2019 FINAL'!EH24,'2019 FINAL'!FW24)+O24/10000,(-1)*(SUM(VLOOKUP(O24,'Tablas auxiliares'!$BG$1:$BH$28,2,FALSE),VLOOKUP(BD24,'Tablas auxiliares'!$BG$1:$BH$28,2,FALSE),VLOOKUP(CS24,'Tablas auxiliares'!$BG$1:$BH$28,2,FALSE),VLOOKUP(EH24,'Tablas auxiliares'!$BG$1:$BH$28,2,FALSE),VLOOKUP(FW24,'Tablas auxiliares'!$BG$1:$BH$28,2,FALSE))-O24/100000000))</f>
        <v>-15.585250550708961</v>
      </c>
      <c r="HM24">
        <f>IF('Tablas auxiliares'!$C$7=1,AVERAGE('2019 FINAL'!P24,'2019 FINAL'!BE24,'2019 FINAL'!CT24,'2019 FINAL'!EI24,'2019 FINAL'!FX24)+P24/10000,(-1)*(SUM(VLOOKUP(P24,'Tablas auxiliares'!$BG$1:$BH$28,2,FALSE),VLOOKUP(BE24,'Tablas auxiliares'!$BG$1:$BH$28,2,FALSE),VLOOKUP(CT24,'Tablas auxiliares'!$BG$1:$BH$28,2,FALSE),VLOOKUP(EI24,'Tablas auxiliares'!$BG$1:$BH$28,2,FALSE),VLOOKUP(FX24,'Tablas auxiliares'!$BG$1:$BH$28,2,FALSE))-P24/100000000))</f>
        <v>-26.44163479918959</v>
      </c>
      <c r="HN24">
        <f>IF('Tablas auxiliares'!$C$7=1,AVERAGE('2019 FINAL'!Q24,'2019 FINAL'!BF24,'2019 FINAL'!CU24,'2019 FINAL'!EJ24,'2019 FINAL'!FY24)+Q24/10000,(-1)*(SUM(VLOOKUP(Q24,'Tablas auxiliares'!$BG$1:$BH$28,2,FALSE),VLOOKUP(BF24,'Tablas auxiliares'!$BG$1:$BH$28,2,FALSE),VLOOKUP(CU24,'Tablas auxiliares'!$BG$1:$BH$28,2,FALSE),VLOOKUP(EJ24,'Tablas auxiliares'!$BG$1:$BH$28,2,FALSE),VLOOKUP(FY24,'Tablas auxiliares'!$BG$1:$BH$28,2,FALSE))-Q24/100000000))</f>
        <v>-10.228989420551857</v>
      </c>
      <c r="HO24">
        <f>IF('Tablas auxiliares'!$C$7=1,AVERAGE('2019 FINAL'!R24,'2019 FINAL'!BG24,'2019 FINAL'!CV24,'2019 FINAL'!EK24,'2019 FINAL'!FZ24)+R24/10000,(-1)*(SUM(VLOOKUP(R24,'Tablas auxiliares'!$BG$1:$BH$28,2,FALSE),VLOOKUP(BG24,'Tablas auxiliares'!$BG$1:$BH$28,2,FALSE),VLOOKUP(CV24,'Tablas auxiliares'!$BG$1:$BH$28,2,FALSE),VLOOKUP(EK24,'Tablas auxiliares'!$BG$1:$BH$28,2,FALSE),VLOOKUP(FZ24,'Tablas auxiliares'!$BG$1:$BH$28,2,FALSE))-R24/100000000))</f>
        <v>-4.5776670424015258</v>
      </c>
      <c r="HP24">
        <f>IF('Tablas auxiliares'!$C$7=1,AVERAGE('2019 FINAL'!S24,'2019 FINAL'!BH24,'2019 FINAL'!CW24,'2019 FINAL'!EL24,'2019 FINAL'!GA24)+S24/10000,(-1)*(SUM(VLOOKUP(S24,'Tablas auxiliares'!$BG$1:$BH$28,2,FALSE),VLOOKUP(BH24,'Tablas auxiliares'!$BG$1:$BH$28,2,FALSE),VLOOKUP(CW24,'Tablas auxiliares'!$BG$1:$BH$28,2,FALSE),VLOOKUP(EL24,'Tablas auxiliares'!$BG$1:$BH$28,2,FALSE),VLOOKUP(GA24,'Tablas auxiliares'!$BG$1:$BH$28,2,FALSE))-S24/100000000))</f>
        <v>-0.51910145218723813</v>
      </c>
      <c r="HQ24">
        <f>IF('Tablas auxiliares'!$C$7=1,AVERAGE('2019 FINAL'!T24,'2019 FINAL'!BI24,'2019 FINAL'!CX24,'2019 FINAL'!EM24,'2019 FINAL'!GB24)+T24/10000,(-1)*(SUM(VLOOKUP(T24,'Tablas auxiliares'!$BG$1:$BH$28,2,FALSE),VLOOKUP(BI24,'Tablas auxiliares'!$BG$1:$BH$28,2,FALSE),VLOOKUP(CX24,'Tablas auxiliares'!$BG$1:$BH$28,2,FALSE),VLOOKUP(EM24,'Tablas auxiliares'!$BG$1:$BH$28,2,FALSE),VLOOKUP(GB24,'Tablas auxiliares'!$BG$1:$BH$28,2,FALSE))-T24/100000000))</f>
        <v>-53.770528801961042</v>
      </c>
      <c r="HR24">
        <f>IF('Tablas auxiliares'!$C$7=1,AVERAGE('2019 FINAL'!U24,'2019 FINAL'!BJ24,'2019 FINAL'!CY24,'2019 FINAL'!EN24,'2019 FINAL'!GC24)+U24/10000,(-1)*(SUM(VLOOKUP(U24,'Tablas auxiliares'!$BG$1:$BH$28,2,FALSE),VLOOKUP(BJ24,'Tablas auxiliares'!$BG$1:$BH$28,2,FALSE),VLOOKUP(CY24,'Tablas auxiliares'!$BG$1:$BH$28,2,FALSE),VLOOKUP(EN24,'Tablas auxiliares'!$BG$1:$BH$28,2,FALSE),VLOOKUP(GC24,'Tablas auxiliares'!$BG$1:$BH$28,2,FALSE))-U24/100000000))</f>
        <v>-3.2610668310835886</v>
      </c>
      <c r="HS24">
        <f>IF('Tablas auxiliares'!$C$7=1,AVERAGE('2019 FINAL'!V24,'2019 FINAL'!BK24,'2019 FINAL'!CZ24,'2019 FINAL'!EO24,'2019 FINAL'!GD24)+V24/10000,(-1)*(SUM(VLOOKUP(V24,'Tablas auxiliares'!$BG$1:$BH$28,2,FALSE),VLOOKUP(BK24,'Tablas auxiliares'!$BG$1:$BH$28,2,FALSE),VLOOKUP(CZ24,'Tablas auxiliares'!$BG$1:$BH$28,2,FALSE),VLOOKUP(EO24,'Tablas auxiliares'!$BG$1:$BH$28,2,FALSE),VLOOKUP(GD24,'Tablas auxiliares'!$BG$1:$BH$28,2,FALSE))-V24/100000000))</f>
        <v>-11.379556396430685</v>
      </c>
      <c r="HT24">
        <f>IF('Tablas auxiliares'!$C$7=1,AVERAGE('2019 FINAL'!W24,'2019 FINAL'!BL24,'2019 FINAL'!DA24,'2019 FINAL'!EP24,'2019 FINAL'!GE24)+W24/10000,(-1)*(SUM(VLOOKUP(W24,'Tablas auxiliares'!$BG$1:$BH$28,2,FALSE),VLOOKUP(BL24,'Tablas auxiliares'!$BG$1:$BH$28,2,FALSE),VLOOKUP(DA24,'Tablas auxiliares'!$BG$1:$BH$28,2,FALSE),VLOOKUP(EP24,'Tablas auxiliares'!$BG$1:$BH$28,2,FALSE),VLOOKUP(GE24,'Tablas auxiliares'!$BG$1:$BH$28,2,FALSE))-W24/100000000))</f>
        <v>-9.4755140254364942</v>
      </c>
      <c r="HU24">
        <f>IF('Tablas auxiliares'!$C$7=1,AVERAGE('2019 FINAL'!X24,'2019 FINAL'!BM24,'2019 FINAL'!DB24,'2019 FINAL'!EQ24,'2019 FINAL'!GF24)+X24/10000,(-1)*(SUM(VLOOKUP(X24,'Tablas auxiliares'!$BG$1:$BH$28,2,FALSE),VLOOKUP(BM24,'Tablas auxiliares'!$BG$1:$BH$28,2,FALSE),VLOOKUP(DB24,'Tablas auxiliares'!$BG$1:$BH$28,2,FALSE),VLOOKUP(EQ24,'Tablas auxiliares'!$BG$1:$BH$28,2,FALSE),VLOOKUP(GF24,'Tablas auxiliares'!$BG$1:$BH$28,2,FALSE))-X24/100000000))</f>
        <v>-13.662401086280024</v>
      </c>
      <c r="HV24">
        <f>IF('Tablas auxiliares'!$C$7=1,AVERAGE('2019 FINAL'!Y24,'2019 FINAL'!BN24,'2019 FINAL'!DC24,'2019 FINAL'!ER24,'2019 FINAL'!GG24)+Y24/10000,(-1)*(SUM(VLOOKUP(Y24,'Tablas auxiliares'!$BG$1:$BH$28,2,FALSE),VLOOKUP(BN24,'Tablas auxiliares'!$BG$1:$BH$28,2,FALSE),VLOOKUP(DC24,'Tablas auxiliares'!$BG$1:$BH$28,2,FALSE),VLOOKUP(ER24,'Tablas auxiliares'!$BG$1:$BH$28,2,FALSE),VLOOKUP(GG24,'Tablas auxiliares'!$BG$1:$BH$28,2,FALSE))-Y24/100000000))</f>
        <v>-1.8408608873473642</v>
      </c>
      <c r="HW24">
        <f>IF('Tablas auxiliares'!$C$7=1,AVERAGE('2019 FINAL'!Z24,'2019 FINAL'!BO24,'2019 FINAL'!DD24,'2019 FINAL'!ES24,'2019 FINAL'!GH24)+Z24/10000,(-1)*(SUM(VLOOKUP(Z24,'Tablas auxiliares'!$BG$1:$BH$28,2,FALSE),VLOOKUP(BO24,'Tablas auxiliares'!$BG$1:$BH$28,2,FALSE),VLOOKUP(DD24,'Tablas auxiliares'!$BG$1:$BH$28,2,FALSE),VLOOKUP(ES24,'Tablas auxiliares'!$BG$1:$BH$28,2,FALSE),VLOOKUP(GH24,'Tablas auxiliares'!$BG$1:$BH$28,2,FALSE))-Z24/100000000))</f>
        <v>-16.551530623513031</v>
      </c>
      <c r="HX24">
        <f>IF('Tablas auxiliares'!$C$7=1,AVERAGE('2019 FINAL'!AA24,'2019 FINAL'!BP24,'2019 FINAL'!DE24,'2019 FINAL'!ET24,'2019 FINAL'!GI24)+AA24/10000,(-1)*(SUM(VLOOKUP(AA24,'Tablas auxiliares'!$BG$1:$BH$28,2,FALSE),VLOOKUP(BP24,'Tablas auxiliares'!$BG$1:$BH$28,2,FALSE),VLOOKUP(DE24,'Tablas auxiliares'!$BG$1:$BH$28,2,FALSE),VLOOKUP(ET24,'Tablas auxiliares'!$BG$1:$BH$28,2,FALSE),VLOOKUP(GI24,'Tablas auxiliares'!$BG$1:$BH$28,2,FALSE))-AA24/100000000))</f>
        <v>-12.359646794064945</v>
      </c>
      <c r="HY24">
        <f>IF('Tablas auxiliares'!$C$7=1,AVERAGE('2019 FINAL'!AB24,'2019 FINAL'!BQ24,'2019 FINAL'!DF24,'2019 FINAL'!EU24,'2019 FINAL'!GJ24)+AB24/10000,(-1)*(SUM(VLOOKUP(AB24,'Tablas auxiliares'!$BG$1:$BH$28,2,FALSE),VLOOKUP(BQ24,'Tablas auxiliares'!$BG$1:$BH$28,2,FALSE),VLOOKUP(DF24,'Tablas auxiliares'!$BG$1:$BH$28,2,FALSE),VLOOKUP(EU24,'Tablas auxiliares'!$BG$1:$BH$28,2,FALSE),VLOOKUP(GJ24,'Tablas auxiliares'!$BG$1:$BH$28,2,FALSE))-AB24/100000000))</f>
        <v>-31.677699598740645</v>
      </c>
      <c r="HZ24">
        <f>IF('Tablas auxiliares'!$C$7=1,AVERAGE('2019 FINAL'!AC24,'2019 FINAL'!BR24,'2019 FINAL'!DG24,'2019 FINAL'!EV24,'2019 FINAL'!GK24)+AC24/10000,(-1)*(SUM(VLOOKUP(AC24,'Tablas auxiliares'!$BG$1:$BH$28,2,FALSE),VLOOKUP(BR24,'Tablas auxiliares'!$BG$1:$BH$28,2,FALSE),VLOOKUP(DG24,'Tablas auxiliares'!$BG$1:$BH$28,2,FALSE),VLOOKUP(EV24,'Tablas auxiliares'!$BG$1:$BH$28,2,FALSE),VLOOKUP(GK24,'Tablas auxiliares'!$BG$1:$BH$28,2,FALSE))-AC24/100000000))</f>
        <v>-46.839661349583402</v>
      </c>
      <c r="IA24">
        <f>IF('Tablas auxiliares'!$C$7=1,AVERAGE('2019 FINAL'!AD24,'2019 FINAL'!BS24,'2019 FINAL'!DH24,'2019 FINAL'!EW24,'2019 FINAL'!GL24)+AD24/10000,(-1)*(SUM(VLOOKUP(AD24,'Tablas auxiliares'!$BG$1:$BH$28,2,FALSE),VLOOKUP(BS24,'Tablas auxiliares'!$BG$1:$BH$28,2,FALSE),VLOOKUP(DH24,'Tablas auxiliares'!$BG$1:$BH$28,2,FALSE),VLOOKUP(EW24,'Tablas auxiliares'!$BG$1:$BH$28,2,FALSE),VLOOKUP(GL24,'Tablas auxiliares'!$BG$1:$BH$28,2,FALSE))-AD24/100000000))</f>
        <v>-23.203738889021317</v>
      </c>
      <c r="IB24">
        <f>IF('Tablas auxiliares'!$C$7=1,AVERAGE('2019 FINAL'!AE24,'2019 FINAL'!BT24,'2019 FINAL'!DI24,'2019 FINAL'!EX24,'2019 FINAL'!GM24)+AE24/10000,(-1)*(SUM(VLOOKUP(AE24,'Tablas auxiliares'!$BG$1:$BH$28,2,FALSE),VLOOKUP(BT24,'Tablas auxiliares'!$BG$1:$BH$28,2,FALSE),VLOOKUP(DI24,'Tablas auxiliares'!$BG$1:$BH$28,2,FALSE),VLOOKUP(EX24,'Tablas auxiliares'!$BG$1:$BH$28,2,FALSE),VLOOKUP(GM24,'Tablas auxiliares'!$BG$1:$BH$28,2,FALSE))-AE24/100000000))</f>
        <v>-45.04571542148414</v>
      </c>
      <c r="IC24">
        <f>IF('Tablas auxiliares'!$C$7=1,AVERAGE('2019 FINAL'!AF24,'2019 FINAL'!BU24,'2019 FINAL'!DJ24,'2019 FINAL'!EY24,'2019 FINAL'!GN24)+AF24/10000,(-1)*(SUM(VLOOKUP(AF24,'Tablas auxiliares'!$BG$1:$BH$28,2,FALSE),VLOOKUP(BU24,'Tablas auxiliares'!$BG$1:$BH$28,2,FALSE),VLOOKUP(DJ24,'Tablas auxiliares'!$BG$1:$BH$28,2,FALSE),VLOOKUP(EY24,'Tablas auxiliares'!$BG$1:$BH$28,2,FALSE),VLOOKUP(GN24,'Tablas auxiliares'!$BG$1:$BH$28,2,FALSE))-AF24/100000000))</f>
        <v>-10.20495111571983</v>
      </c>
      <c r="ID24">
        <f>IF('Tablas auxiliares'!$C$7=1,AVERAGE('2019 FINAL'!AG24,'2019 FINAL'!BV24,'2019 FINAL'!DK24,'2019 FINAL'!EZ24,'2019 FINAL'!GO24)+AG24/10000,(-1)*(SUM(VLOOKUP(AG24,'Tablas auxiliares'!$BG$1:$BH$28,2,FALSE),VLOOKUP(BV24,'Tablas auxiliares'!$BG$1:$BH$28,2,FALSE),VLOOKUP(DK24,'Tablas auxiliares'!$BG$1:$BH$28,2,FALSE),VLOOKUP(EZ24,'Tablas auxiliares'!$BG$1:$BH$28,2,FALSE),VLOOKUP(GO24,'Tablas auxiliares'!$BG$1:$BH$28,2,FALSE))-AG24/100000000))</f>
        <v>-22.420117268081604</v>
      </c>
      <c r="IE24">
        <f>IF('Tablas auxiliares'!$C$7=1,AVERAGE('2019 FINAL'!AH24,'2019 FINAL'!BW24,'2019 FINAL'!DL24,'2019 FINAL'!FA24,'2019 FINAL'!GP24)+AH24/10000,(-1)*(SUM(VLOOKUP(AH24,'Tablas auxiliares'!$BG$1:$BH$28,2,FALSE),VLOOKUP(BW24,'Tablas auxiliares'!$BG$1:$BH$28,2,FALSE),VLOOKUP(DL24,'Tablas auxiliares'!$BG$1:$BH$28,2,FALSE),VLOOKUP(FA24,'Tablas auxiliares'!$BG$1:$BH$28,2,FALSE),VLOOKUP(GP24,'Tablas auxiliares'!$BG$1:$BH$28,2,FALSE))-AH24/100000000))</f>
        <v>-6.4515961961094694</v>
      </c>
      <c r="IF24">
        <f>IF('Tablas auxiliares'!$C$7=1,AVERAGE('2019 FINAL'!AI24,'2019 FINAL'!BX24,'2019 FINAL'!DM24,'2019 FINAL'!FB24,'2019 FINAL'!GQ24)+AI24/10000,(-1)*(SUM(VLOOKUP(AI24,'Tablas auxiliares'!$BG$1:$BH$28,2,FALSE),VLOOKUP(BX24,'Tablas auxiliares'!$BG$1:$BH$28,2,FALSE),VLOOKUP(DM24,'Tablas auxiliares'!$BG$1:$BH$28,2,FALSE),VLOOKUP(FB24,'Tablas auxiliares'!$BG$1:$BH$28,2,FALSE),VLOOKUP(GQ24,'Tablas auxiliares'!$BG$1:$BH$28,2,FALSE))-AI24/100000000))</f>
        <v>-9.2788182777578285</v>
      </c>
      <c r="IG24">
        <f>IF('Tablas auxiliares'!$C$7=1,AVERAGE('2019 FINAL'!AJ24,'2019 FINAL'!BY24,'2019 FINAL'!DN24,'2019 FINAL'!FC24,'2019 FINAL'!GR24)+AJ24/10000,(-1)*(SUM(VLOOKUP(AJ24,'Tablas auxiliares'!$BG$1:$BH$28,2,FALSE),VLOOKUP(BY24,'Tablas auxiliares'!$BG$1:$BH$28,2,FALSE),VLOOKUP(DN24,'Tablas auxiliares'!$BG$1:$BH$28,2,FALSE),VLOOKUP(FC24,'Tablas auxiliares'!$BG$1:$BH$28,2,FALSE),VLOOKUP(GR24,'Tablas auxiliares'!$BG$1:$BH$28,2,FALSE))-AJ24/100000000))</f>
        <v>-18.906887403560695</v>
      </c>
      <c r="IH24">
        <f>IF('Tablas auxiliares'!$C$7=1,AVERAGE('2019 FINAL'!AK24,'2019 FINAL'!BZ24,'2019 FINAL'!DO24,'2019 FINAL'!FD24,'2019 FINAL'!GS24)+AK24/10000,(-1)*(SUM(VLOOKUP(AK24,'Tablas auxiliares'!$BG$1:$BH$28,2,FALSE),VLOOKUP(BZ24,'Tablas auxiliares'!$BG$1:$BH$28,2,FALSE),VLOOKUP(DO24,'Tablas auxiliares'!$BG$1:$BH$28,2,FALSE),VLOOKUP(FD24,'Tablas auxiliares'!$BG$1:$BH$28,2,FALSE),VLOOKUP(GS24,'Tablas auxiliares'!$BG$1:$BH$28,2,FALSE))-AK24/100000000))</f>
        <v>-26.173764989846728</v>
      </c>
      <c r="IJ24">
        <f>IF('Tablas auxiliares'!$C$7=1,AVERAGE('2019 FINAL'!AM24,'2019 FINAL'!CB24,'2019 FINAL'!DQ24,'2019 FINAL'!FF24,'2019 FINAL'!GU24)+AM24/10000,(-1)*(SUM(VLOOKUP(AM24,'Tablas auxiliares'!$BG$1:$BH$28,2,FALSE),VLOOKUP(CB24,'Tablas auxiliares'!$BG$1:$BH$28,2,FALSE),VLOOKUP(DQ24,'Tablas auxiliares'!$BG$1:$BH$28,2,FALSE),VLOOKUP(FF24,'Tablas auxiliares'!$BG$1:$BH$28,2,FALSE),VLOOKUP(GU24,'Tablas auxiliares'!$BG$1:$BH$28,2,FALSE))-AM24/100000000))</f>
        <v>-49.976865702509315</v>
      </c>
      <c r="IK24">
        <f>IF('Tablas auxiliares'!$C$7=1,AVERAGE('2019 FINAL'!AN24,'2019 FINAL'!CC24,'2019 FINAL'!DR24,'2019 FINAL'!FG24,'2019 FINAL'!GV24)+AN24/10000,(-1)*(SUM(VLOOKUP(AN24,'Tablas auxiliares'!$BG$1:$BH$28,2,FALSE),VLOOKUP(CC24,'Tablas auxiliares'!$BG$1:$BH$28,2,FALSE),VLOOKUP(DR24,'Tablas auxiliares'!$BG$1:$BH$28,2,FALSE),VLOOKUP(FG24,'Tablas auxiliares'!$BG$1:$BH$28,2,FALSE),VLOOKUP(GV24,'Tablas auxiliares'!$BG$1:$BH$28,2,FALSE))-AN24/100000000))</f>
        <v>-9.0462476851449516</v>
      </c>
      <c r="IL24">
        <f>IF('Tablas auxiliares'!$C$7=1,AVERAGE('2019 FINAL'!AO24,'2019 FINAL'!CD24,'2019 FINAL'!DS24,'2019 FINAL'!FH24,'2019 FINAL'!GW24)+AO24/10000,(-1)*(SUM(VLOOKUP(AO24,'Tablas auxiliares'!$BG$1:$BH$28,2,FALSE),VLOOKUP(CD24,'Tablas auxiliares'!$BG$1:$BH$28,2,FALSE),VLOOKUP(DS24,'Tablas auxiliares'!$BG$1:$BH$28,2,FALSE),VLOOKUP(FH24,'Tablas auxiliares'!$BG$1:$BH$28,2,FALSE),VLOOKUP(GW24,'Tablas auxiliares'!$BG$1:$BH$28,2,FALSE))-AO24/100000000))</f>
        <v>-16.049717395379858</v>
      </c>
      <c r="IM24">
        <f>IF('Tablas auxiliares'!$C$7=1,AVERAGE('2019 FINAL'!AP24,'2019 FINAL'!CE24,'2019 FINAL'!DT24,'2019 FINAL'!FI24,'2019 FINAL'!GX24)+AP24/10000,(-1)*(SUM(VLOOKUP(AP24,'Tablas auxiliares'!$BG$1:$BH$28,2,FALSE),VLOOKUP(CE24,'Tablas auxiliares'!$BG$1:$BH$28,2,FALSE),VLOOKUP(DT24,'Tablas auxiliares'!$BG$1:$BH$28,2,FALSE),VLOOKUP(FI24,'Tablas auxiliares'!$BG$1:$BH$28,2,FALSE),VLOOKUP(GX24,'Tablas auxiliares'!$BG$1:$BH$28,2,FALSE))-AP24/100000000))</f>
        <v>-14.950668526652507</v>
      </c>
      <c r="IN24">
        <f>RANK(GY24,GY3:GY28,1)</f>
        <v>10</v>
      </c>
      <c r="IO24">
        <f t="shared" ref="IO24:KB24" si="152">RANK(GZ24,GZ3:GZ28,1)</f>
        <v>13</v>
      </c>
      <c r="IP24">
        <f t="shared" si="152"/>
        <v>6</v>
      </c>
      <c r="IQ24">
        <f t="shared" si="152"/>
        <v>7</v>
      </c>
      <c r="IR24">
        <f t="shared" si="152"/>
        <v>12</v>
      </c>
      <c r="IS24">
        <f t="shared" si="152"/>
        <v>1</v>
      </c>
      <c r="IT24">
        <f t="shared" si="152"/>
        <v>21</v>
      </c>
      <c r="IU24" s="118">
        <v>10</v>
      </c>
      <c r="IV24">
        <f t="shared" si="152"/>
        <v>22</v>
      </c>
      <c r="IW24">
        <f t="shared" si="152"/>
        <v>2</v>
      </c>
      <c r="IX24">
        <f t="shared" si="152"/>
        <v>9</v>
      </c>
      <c r="IY24">
        <f t="shared" si="152"/>
        <v>8</v>
      </c>
      <c r="IZ24">
        <f t="shared" si="152"/>
        <v>19</v>
      </c>
      <c r="JA24">
        <f t="shared" si="152"/>
        <v>9</v>
      </c>
      <c r="JB24">
        <f t="shared" si="152"/>
        <v>5</v>
      </c>
      <c r="JC24">
        <f t="shared" si="152"/>
        <v>14</v>
      </c>
      <c r="JD24">
        <f t="shared" si="152"/>
        <v>19</v>
      </c>
      <c r="JE24">
        <f t="shared" si="152"/>
        <v>26</v>
      </c>
      <c r="JF24">
        <f t="shared" si="152"/>
        <v>2</v>
      </c>
      <c r="JG24">
        <f t="shared" si="152"/>
        <v>22</v>
      </c>
      <c r="JH24">
        <f t="shared" si="152"/>
        <v>8</v>
      </c>
      <c r="JI24">
        <f t="shared" si="152"/>
        <v>14</v>
      </c>
      <c r="JJ24">
        <f t="shared" si="152"/>
        <v>12</v>
      </c>
      <c r="JK24">
        <f t="shared" si="152"/>
        <v>23</v>
      </c>
      <c r="JL24">
        <f t="shared" si="152"/>
        <v>7</v>
      </c>
      <c r="JM24">
        <f t="shared" si="152"/>
        <v>10</v>
      </c>
      <c r="JN24">
        <f t="shared" si="152"/>
        <v>5</v>
      </c>
      <c r="JO24">
        <f t="shared" si="152"/>
        <v>2</v>
      </c>
      <c r="JP24">
        <f t="shared" si="152"/>
        <v>6</v>
      </c>
      <c r="JQ24">
        <f t="shared" si="152"/>
        <v>2</v>
      </c>
      <c r="JR24">
        <f t="shared" si="152"/>
        <v>13</v>
      </c>
      <c r="JS24">
        <f t="shared" si="152"/>
        <v>6</v>
      </c>
      <c r="JT24">
        <f t="shared" si="152"/>
        <v>16</v>
      </c>
      <c r="JU24">
        <f t="shared" si="152"/>
        <v>16</v>
      </c>
      <c r="JV24">
        <f t="shared" si="152"/>
        <v>7</v>
      </c>
      <c r="JW24">
        <f t="shared" si="152"/>
        <v>5</v>
      </c>
      <c r="JY24">
        <f t="shared" si="152"/>
        <v>2</v>
      </c>
      <c r="JZ24">
        <f t="shared" si="152"/>
        <v>14</v>
      </c>
      <c r="KA24">
        <f t="shared" si="152"/>
        <v>8</v>
      </c>
      <c r="KB24">
        <f t="shared" si="152"/>
        <v>8</v>
      </c>
      <c r="KC24">
        <f>VLOOKUP(IN24,'Tablas auxiliares'!$O$2:$Y$28,'Tablas auxiliares'!$C$4+1,FALSE)</f>
        <v>1</v>
      </c>
      <c r="KD24">
        <f>VLOOKUP(IO24,'Tablas auxiliares'!$O$2:$Y$28,'Tablas auxiliares'!$C$4+1,FALSE)</f>
        <v>0</v>
      </c>
      <c r="KE24">
        <f>VLOOKUP(IP24,'Tablas auxiliares'!$O$2:$Y$28,'Tablas auxiliares'!$C$4+1,FALSE)</f>
        <v>5</v>
      </c>
      <c r="KF24">
        <f>VLOOKUP(IQ24,'Tablas auxiliares'!$O$2:$Y$28,'Tablas auxiliares'!$C$4+1,FALSE)</f>
        <v>4</v>
      </c>
      <c r="KG24">
        <f>VLOOKUP(IR24,'Tablas auxiliares'!$O$2:$Y$28,'Tablas auxiliares'!$C$4+1,FALSE)</f>
        <v>0</v>
      </c>
      <c r="KH24">
        <f>VLOOKUP(IS24,'Tablas auxiliares'!$O$2:$Y$28,'Tablas auxiliares'!$C$4+1,FALSE)</f>
        <v>12</v>
      </c>
      <c r="KI24">
        <f>VLOOKUP(IT24,'Tablas auxiliares'!$O$2:$Y$28,'Tablas auxiliares'!$C$4+1,FALSE)</f>
        <v>0</v>
      </c>
      <c r="KJ24">
        <f>VLOOKUP(IU24,'Tablas auxiliares'!$O$2:$Y$28,'Tablas auxiliares'!$C$4+1,FALSE)</f>
        <v>1</v>
      </c>
      <c r="KK24">
        <f>VLOOKUP(IV24,'Tablas auxiliares'!$O$2:$Y$28,'Tablas auxiliares'!$C$4+1,FALSE)</f>
        <v>0</v>
      </c>
      <c r="KL24">
        <f>VLOOKUP(IW24,'Tablas auxiliares'!$O$2:$Y$28,'Tablas auxiliares'!$C$4+1,FALSE)</f>
        <v>10</v>
      </c>
      <c r="KM24">
        <f>VLOOKUP(IX24,'Tablas auxiliares'!$O$2:$Y$28,'Tablas auxiliares'!$C$4+1,FALSE)</f>
        <v>2</v>
      </c>
      <c r="KN24">
        <f>VLOOKUP(IY24,'Tablas auxiliares'!$O$2:$Y$28,'Tablas auxiliares'!$C$4+1,FALSE)</f>
        <v>3</v>
      </c>
      <c r="KO24">
        <f>VLOOKUP(IZ24,'Tablas auxiliares'!$O$2:$Y$28,'Tablas auxiliares'!$C$4+1,FALSE)</f>
        <v>0</v>
      </c>
      <c r="KP24">
        <f>VLOOKUP(JA24,'Tablas auxiliares'!$O$2:$Y$28,'Tablas auxiliares'!$C$4+1,FALSE)</f>
        <v>2</v>
      </c>
      <c r="KQ24">
        <f>VLOOKUP(JB24,'Tablas auxiliares'!$O$2:$Y$28,'Tablas auxiliares'!$C$4+1,FALSE)</f>
        <v>6</v>
      </c>
      <c r="KR24">
        <f>VLOOKUP(JC24,'Tablas auxiliares'!$O$2:$Y$28,'Tablas auxiliares'!$C$4+1,FALSE)</f>
        <v>0</v>
      </c>
      <c r="KS24">
        <f>VLOOKUP(JD24,'Tablas auxiliares'!$O$2:$Y$28,'Tablas auxiliares'!$C$4+1,FALSE)</f>
        <v>0</v>
      </c>
      <c r="KT24">
        <f>VLOOKUP(JE24,'Tablas auxiliares'!$O$2:$Y$28,'Tablas auxiliares'!$C$4+1,FALSE)</f>
        <v>0</v>
      </c>
      <c r="KU24">
        <f>VLOOKUP(JF24,'Tablas auxiliares'!$O$2:$Y$28,'Tablas auxiliares'!$C$4+1,FALSE)</f>
        <v>10</v>
      </c>
      <c r="KV24">
        <f>VLOOKUP(JG24,'Tablas auxiliares'!$O$2:$Y$28,'Tablas auxiliares'!$C$4+1,FALSE)</f>
        <v>0</v>
      </c>
      <c r="KW24">
        <f>VLOOKUP(JH24,'Tablas auxiliares'!$O$2:$Y$28,'Tablas auxiliares'!$C$4+1,FALSE)</f>
        <v>3</v>
      </c>
      <c r="KX24">
        <f>VLOOKUP(JI24,'Tablas auxiliares'!$O$2:$Y$28,'Tablas auxiliares'!$C$4+1,FALSE)</f>
        <v>0</v>
      </c>
      <c r="KY24">
        <f>VLOOKUP(JJ24,'Tablas auxiliares'!$O$2:$Y$28,'Tablas auxiliares'!$C$4+1,FALSE)</f>
        <v>0</v>
      </c>
      <c r="KZ24">
        <f>VLOOKUP(JK24,'Tablas auxiliares'!$O$2:$Y$28,'Tablas auxiliares'!$C$4+1,FALSE)</f>
        <v>0</v>
      </c>
      <c r="LA24">
        <f>VLOOKUP(JL24,'Tablas auxiliares'!$O$2:$Y$28,'Tablas auxiliares'!$C$4+1,FALSE)</f>
        <v>4</v>
      </c>
      <c r="LB24">
        <f>VLOOKUP(JM24,'Tablas auxiliares'!$O$2:$Y$28,'Tablas auxiliares'!$C$4+1,FALSE)</f>
        <v>1</v>
      </c>
      <c r="LC24">
        <f>VLOOKUP(JN24,'Tablas auxiliares'!$O$2:$Y$28,'Tablas auxiliares'!$C$4+1,FALSE)</f>
        <v>6</v>
      </c>
      <c r="LD24">
        <f>VLOOKUP(JO24,'Tablas auxiliares'!$O$2:$Y$28,'Tablas auxiliares'!$C$4+1,FALSE)</f>
        <v>10</v>
      </c>
      <c r="LE24">
        <f>VLOOKUP(JP24,'Tablas auxiliares'!$O$2:$Y$28,'Tablas auxiliares'!$C$4+1,FALSE)</f>
        <v>5</v>
      </c>
      <c r="LF24">
        <f>VLOOKUP(JQ24,'Tablas auxiliares'!$O$2:$Y$28,'Tablas auxiliares'!$C$4+1,FALSE)</f>
        <v>10</v>
      </c>
      <c r="LG24">
        <f>VLOOKUP(JR24,'Tablas auxiliares'!$O$2:$Y$28,'Tablas auxiliares'!$C$4+1,FALSE)</f>
        <v>0</v>
      </c>
      <c r="LH24">
        <f>VLOOKUP(JS24,'Tablas auxiliares'!$O$2:$Y$28,'Tablas auxiliares'!$C$4+1,FALSE)</f>
        <v>5</v>
      </c>
      <c r="LI24">
        <f>VLOOKUP(JT24,'Tablas auxiliares'!$O$2:$Y$28,'Tablas auxiliares'!$C$4+1,FALSE)</f>
        <v>0</v>
      </c>
      <c r="LJ24">
        <f>VLOOKUP(JU24,'Tablas auxiliares'!$O$2:$Y$28,'Tablas auxiliares'!$C$4+1,FALSE)</f>
        <v>0</v>
      </c>
      <c r="LK24">
        <f>VLOOKUP(JV24,'Tablas auxiliares'!$O$2:$Y$28,'Tablas auxiliares'!$C$4+1,FALSE)</f>
        <v>4</v>
      </c>
      <c r="LL24">
        <f>VLOOKUP(JW24,'Tablas auxiliares'!$O$2:$Y$28,'Tablas auxiliares'!$C$4+1,FALSE)</f>
        <v>6</v>
      </c>
      <c r="LN24">
        <f>VLOOKUP(JY24,'Tablas auxiliares'!$O$2:$Y$28,'Tablas auxiliares'!$C$4+1,FALSE)</f>
        <v>10</v>
      </c>
      <c r="LO24">
        <f>VLOOKUP(JZ24,'Tablas auxiliares'!$O$2:$Y$28,'Tablas auxiliares'!$C$4+1,FALSE)</f>
        <v>0</v>
      </c>
      <c r="LP24">
        <f>VLOOKUP(KA24,'Tablas auxiliares'!$O$2:$Y$28,'Tablas auxiliares'!$C$4+1,FALSE)</f>
        <v>3</v>
      </c>
      <c r="LQ24">
        <f>VLOOKUP(KB24,'Tablas auxiliares'!$O$2:$Y$28,'Tablas auxiliares'!$C$4+1,FALSE)</f>
        <v>3</v>
      </c>
      <c r="LR24">
        <v>1</v>
      </c>
      <c r="LS24">
        <v>3</v>
      </c>
      <c r="LT24">
        <v>1</v>
      </c>
      <c r="LU24">
        <v>16</v>
      </c>
      <c r="LV24">
        <v>6</v>
      </c>
      <c r="LW24">
        <v>1</v>
      </c>
      <c r="LX24">
        <v>10</v>
      </c>
      <c r="LY24" s="118">
        <v>1</v>
      </c>
      <c r="LZ24">
        <v>1</v>
      </c>
      <c r="MA24">
        <v>2</v>
      </c>
      <c r="MB24">
        <v>12</v>
      </c>
      <c r="MC24">
        <v>13</v>
      </c>
      <c r="MD24">
        <v>11</v>
      </c>
      <c r="ME24">
        <v>9</v>
      </c>
      <c r="MF24">
        <v>1</v>
      </c>
      <c r="MG24">
        <v>7</v>
      </c>
      <c r="MH24">
        <v>8</v>
      </c>
      <c r="MI24">
        <v>3</v>
      </c>
      <c r="MJ24">
        <v>3</v>
      </c>
      <c r="MK24">
        <v>4</v>
      </c>
      <c r="ML24">
        <v>6</v>
      </c>
      <c r="MM24">
        <v>18</v>
      </c>
      <c r="MN24">
        <v>1</v>
      </c>
      <c r="MO24">
        <v>3</v>
      </c>
      <c r="MP24">
        <v>1</v>
      </c>
      <c r="MQ24">
        <v>1</v>
      </c>
      <c r="MR24">
        <v>11</v>
      </c>
      <c r="MS24">
        <v>7</v>
      </c>
      <c r="MT24">
        <v>1</v>
      </c>
      <c r="MU24">
        <v>2</v>
      </c>
      <c r="MV24">
        <v>10</v>
      </c>
      <c r="MW24">
        <v>11</v>
      </c>
      <c r="MX24">
        <v>8</v>
      </c>
      <c r="MY24">
        <v>2</v>
      </c>
      <c r="MZ24">
        <v>13</v>
      </c>
      <c r="NA24">
        <v>4</v>
      </c>
      <c r="NC24">
        <v>1</v>
      </c>
      <c r="ND24">
        <v>3</v>
      </c>
      <c r="NE24">
        <v>12</v>
      </c>
      <c r="NF24">
        <v>14</v>
      </c>
      <c r="NG24">
        <f>VLOOKUP(LR24,'Tablas auxiliares'!$O$2:$Y$28,'Tablas auxiliares'!$C$4+1,FALSE)</f>
        <v>12</v>
      </c>
      <c r="NH24">
        <f>VLOOKUP(LS24,'Tablas auxiliares'!$O$2:$Y$28,'Tablas auxiliares'!$C$4+1,FALSE)</f>
        <v>8</v>
      </c>
      <c r="NI24">
        <f>VLOOKUP(LT24,'Tablas auxiliares'!$O$2:$Y$28,'Tablas auxiliares'!$C$4+1,FALSE)</f>
        <v>12</v>
      </c>
      <c r="NJ24">
        <f>VLOOKUP(LU24,'Tablas auxiliares'!$O$2:$Y$28,'Tablas auxiliares'!$C$4+1,FALSE)</f>
        <v>0</v>
      </c>
      <c r="NK24">
        <f>VLOOKUP(LV24,'Tablas auxiliares'!$O$2:$Y$28,'Tablas auxiliares'!$C$4+1,FALSE)</f>
        <v>5</v>
      </c>
      <c r="NL24">
        <f>VLOOKUP(LW24,'Tablas auxiliares'!$O$2:$Y$28,'Tablas auxiliares'!$C$4+1,FALSE)</f>
        <v>12</v>
      </c>
      <c r="NM24">
        <f>VLOOKUP(LX24,'Tablas auxiliares'!$O$2:$Y$28,'Tablas auxiliares'!$C$4+1,FALSE)</f>
        <v>1</v>
      </c>
      <c r="NN24">
        <f>VLOOKUP(LY24,'Tablas auxiliares'!$O$2:$Y$28,'Tablas auxiliares'!$C$4+1,FALSE)</f>
        <v>12</v>
      </c>
      <c r="NO24">
        <f>VLOOKUP(LZ24,'Tablas auxiliares'!$O$2:$Y$28,'Tablas auxiliares'!$C$4+1,FALSE)</f>
        <v>12</v>
      </c>
      <c r="NP24">
        <f>VLOOKUP(MA24,'Tablas auxiliares'!$O$2:$Y$28,'Tablas auxiliares'!$C$4+1,FALSE)</f>
        <v>10</v>
      </c>
      <c r="NQ24">
        <f>VLOOKUP(MB24,'Tablas auxiliares'!$O$2:$Y$28,'Tablas auxiliares'!$C$4+1,FALSE)</f>
        <v>0</v>
      </c>
      <c r="NR24">
        <f>VLOOKUP(MC24,'Tablas auxiliares'!$O$2:$Y$28,'Tablas auxiliares'!$C$4+1,FALSE)</f>
        <v>0</v>
      </c>
      <c r="NS24">
        <f>VLOOKUP(MD24,'Tablas auxiliares'!$O$2:$Y$28,'Tablas auxiliares'!$C$4+1,FALSE)</f>
        <v>0</v>
      </c>
      <c r="NT24">
        <f>VLOOKUP(ME24,'Tablas auxiliares'!$O$2:$Y$28,'Tablas auxiliares'!$C$4+1,FALSE)</f>
        <v>2</v>
      </c>
      <c r="NU24">
        <f>VLOOKUP(MF24,'Tablas auxiliares'!$O$2:$Y$28,'Tablas auxiliares'!$C$4+1,FALSE)</f>
        <v>12</v>
      </c>
      <c r="NV24">
        <f>VLOOKUP(MG24,'Tablas auxiliares'!$O$2:$Y$28,'Tablas auxiliares'!$C$4+1,FALSE)</f>
        <v>4</v>
      </c>
      <c r="NW24">
        <f>VLOOKUP(MH24,'Tablas auxiliares'!$O$2:$Y$28,'Tablas auxiliares'!$C$4+1,FALSE)</f>
        <v>3</v>
      </c>
      <c r="NX24">
        <f>VLOOKUP(MI24,'Tablas auxiliares'!$O$2:$Y$28,'Tablas auxiliares'!$C$4+1,FALSE)</f>
        <v>8</v>
      </c>
      <c r="NY24">
        <f>VLOOKUP(MJ24,'Tablas auxiliares'!$O$2:$Y$28,'Tablas auxiliares'!$C$4+1,FALSE)</f>
        <v>8</v>
      </c>
      <c r="NZ24">
        <f>VLOOKUP(MK24,'Tablas auxiliares'!$O$2:$Y$28,'Tablas auxiliares'!$C$4+1,FALSE)</f>
        <v>7</v>
      </c>
      <c r="OA24">
        <f>VLOOKUP(ML24,'Tablas auxiliares'!$O$2:$Y$28,'Tablas auxiliares'!$C$4+1,FALSE)</f>
        <v>5</v>
      </c>
      <c r="OB24">
        <f>VLOOKUP(MM24,'Tablas auxiliares'!$O$2:$Y$28,'Tablas auxiliares'!$C$4+1,FALSE)</f>
        <v>0</v>
      </c>
      <c r="OC24">
        <f>VLOOKUP(MN24,'Tablas auxiliares'!$O$2:$Y$28,'Tablas auxiliares'!$C$4+1,FALSE)</f>
        <v>12</v>
      </c>
      <c r="OD24">
        <f>VLOOKUP(MO24,'Tablas auxiliares'!$O$2:$Y$28,'Tablas auxiliares'!$C$4+1,FALSE)</f>
        <v>8</v>
      </c>
      <c r="OE24">
        <f>VLOOKUP(MP24,'Tablas auxiliares'!$O$2:$Y$28,'Tablas auxiliares'!$C$4+1,FALSE)</f>
        <v>12</v>
      </c>
      <c r="OF24">
        <f>VLOOKUP(MQ24,'Tablas auxiliares'!$O$2:$Y$28,'Tablas auxiliares'!$C$4+1,FALSE)</f>
        <v>12</v>
      </c>
      <c r="OG24">
        <f>VLOOKUP(MR24,'Tablas auxiliares'!$O$2:$Y$28,'Tablas auxiliares'!$C$4+1,FALSE)</f>
        <v>0</v>
      </c>
      <c r="OH24">
        <f>VLOOKUP(MS24,'Tablas auxiliares'!$O$2:$Y$28,'Tablas auxiliares'!$C$4+1,FALSE)</f>
        <v>4</v>
      </c>
      <c r="OI24">
        <f>VLOOKUP(MT24,'Tablas auxiliares'!$O$2:$Y$28,'Tablas auxiliares'!$C$4+1,FALSE)</f>
        <v>12</v>
      </c>
      <c r="OJ24">
        <f>VLOOKUP(MU24,'Tablas auxiliares'!$O$2:$Y$28,'Tablas auxiliares'!$C$4+1,FALSE)</f>
        <v>10</v>
      </c>
      <c r="OK24">
        <f>VLOOKUP(MV24,'Tablas auxiliares'!$O$2:$Y$28,'Tablas auxiliares'!$C$4+1,FALSE)</f>
        <v>1</v>
      </c>
      <c r="OL24">
        <f>VLOOKUP(MW24,'Tablas auxiliares'!$O$2:$Y$28,'Tablas auxiliares'!$C$4+1,FALSE)</f>
        <v>0</v>
      </c>
      <c r="OM24">
        <f>VLOOKUP(MX24,'Tablas auxiliares'!$O$2:$Y$28,'Tablas auxiliares'!$C$4+1,FALSE)</f>
        <v>3</v>
      </c>
      <c r="ON24">
        <f>VLOOKUP(MY24,'Tablas auxiliares'!$O$2:$Y$28,'Tablas auxiliares'!$C$4+1,FALSE)</f>
        <v>10</v>
      </c>
      <c r="OO24">
        <f>VLOOKUP(MZ24,'Tablas auxiliares'!$O$2:$Y$28,'Tablas auxiliares'!$C$4+1,FALSE)</f>
        <v>0</v>
      </c>
      <c r="OP24">
        <f>VLOOKUP(NA24,'Tablas auxiliares'!$O$2:$Y$28,'Tablas auxiliares'!$C$4+1,FALSE)</f>
        <v>7</v>
      </c>
      <c r="OR24">
        <f>VLOOKUP(NC24,'Tablas auxiliares'!$O$2:$Y$28,'Tablas auxiliares'!$C$4+1,FALSE)</f>
        <v>12</v>
      </c>
      <c r="OS24">
        <f>VLOOKUP(ND24,'Tablas auxiliares'!$O$2:$Y$28,'Tablas auxiliares'!$C$4+1,FALSE)</f>
        <v>8</v>
      </c>
      <c r="OT24">
        <f>VLOOKUP(NE24,'Tablas auxiliares'!$O$2:$Y$28,'Tablas auxiliares'!$C$4+1,FALSE)</f>
        <v>0</v>
      </c>
      <c r="OU24">
        <f>VLOOKUP(NF24,'Tablas auxiliares'!$O$2:$Y$28,'Tablas auxiliares'!$C$4+1,FALSE)</f>
        <v>0</v>
      </c>
      <c r="OV24">
        <f>IF('Tablas auxiliares'!$C$6&lt;&gt;2,IF('Tablas auxiliares'!$C$5=1,SUM(KC24:LQ24),SUMIF($IN$29:$KB$29,"=325",KC24:LQ24)),0)+IF('Tablas auxiliares'!$C$6&lt;&gt;3,IF('Tablas auxiliares'!$C$5=1,SUM(NG24:OU24),SUMIF($IN$29:$KB$29,"=325",NG24:OU24)),0)</f>
        <v>370</v>
      </c>
      <c r="OW24">
        <f t="shared" si="15"/>
        <v>5.5010000000000003</v>
      </c>
      <c r="OX24">
        <f t="shared" si="81"/>
        <v>8.0030000000000001</v>
      </c>
      <c r="OY24">
        <f t="shared" si="82"/>
        <v>3.5009999999999999</v>
      </c>
      <c r="OZ24">
        <f t="shared" si="83"/>
        <v>11.516</v>
      </c>
      <c r="PA24">
        <f t="shared" si="84"/>
        <v>9.0060000000000002</v>
      </c>
      <c r="PB24">
        <f t="shared" si="85"/>
        <v>1.0009999999999999</v>
      </c>
      <c r="PC24">
        <f t="shared" si="86"/>
        <v>15.51</v>
      </c>
      <c r="PD24">
        <f t="shared" si="87"/>
        <v>5.5010000000000003</v>
      </c>
      <c r="PE24">
        <f t="shared" si="88"/>
        <v>11.500999999999999</v>
      </c>
      <c r="PF24">
        <f t="shared" si="89"/>
        <v>2.0019999999999998</v>
      </c>
      <c r="PG24">
        <f t="shared" si="90"/>
        <v>10.512</v>
      </c>
      <c r="PH24">
        <f t="shared" si="113"/>
        <v>10.513</v>
      </c>
      <c r="PI24">
        <f t="shared" si="91"/>
        <v>15.010999999999999</v>
      </c>
      <c r="PJ24">
        <f t="shared" si="92"/>
        <v>9.0090000000000003</v>
      </c>
      <c r="PK24">
        <f t="shared" si="93"/>
        <v>3.0009999999999999</v>
      </c>
      <c r="PL24">
        <f t="shared" si="94"/>
        <v>10.507</v>
      </c>
      <c r="PM24">
        <f t="shared" si="28"/>
        <v>13.507999999999999</v>
      </c>
      <c r="PN24">
        <f t="shared" si="29"/>
        <v>14.503</v>
      </c>
      <c r="PO24">
        <f t="shared" si="30"/>
        <v>2.5030000000000001</v>
      </c>
      <c r="PP24">
        <f t="shared" si="31"/>
        <v>13.004</v>
      </c>
      <c r="PQ24">
        <f t="shared" si="32"/>
        <v>7.0060000000000002</v>
      </c>
      <c r="PR24">
        <f t="shared" si="33"/>
        <v>16.018000000000001</v>
      </c>
      <c r="PS24">
        <f t="shared" si="34"/>
        <v>6.5010000000000003</v>
      </c>
      <c r="PT24">
        <f t="shared" si="35"/>
        <v>13.003</v>
      </c>
      <c r="PU24">
        <f t="shared" si="36"/>
        <v>4.0010000000000003</v>
      </c>
      <c r="PV24">
        <f t="shared" si="37"/>
        <v>5.5010000000000003</v>
      </c>
      <c r="PW24">
        <f t="shared" si="38"/>
        <v>8.0109999999999992</v>
      </c>
      <c r="PX24">
        <f t="shared" si="39"/>
        <v>4.5069999999999997</v>
      </c>
      <c r="PY24">
        <f t="shared" si="40"/>
        <v>3.5009999999999999</v>
      </c>
      <c r="PZ24">
        <f t="shared" si="41"/>
        <v>2.0019999999999998</v>
      </c>
      <c r="QA24">
        <f t="shared" si="42"/>
        <v>11.51</v>
      </c>
      <c r="QB24">
        <f t="shared" si="43"/>
        <v>8.5109999999999992</v>
      </c>
      <c r="QC24">
        <f t="shared" si="44"/>
        <v>12.007999999999999</v>
      </c>
      <c r="QD24">
        <f t="shared" si="45"/>
        <v>9.0020000000000007</v>
      </c>
      <c r="QE24">
        <f t="shared" si="46"/>
        <v>10.013</v>
      </c>
      <c r="QF24">
        <f t="shared" si="47"/>
        <v>4.5039999999999996</v>
      </c>
      <c r="QH24">
        <f t="shared" si="49"/>
        <v>1.5009999999999999</v>
      </c>
      <c r="QI24">
        <f t="shared" si="50"/>
        <v>8.5030000000000001</v>
      </c>
      <c r="QJ24">
        <f t="shared" si="51"/>
        <v>10.012</v>
      </c>
      <c r="QK24">
        <f t="shared" si="52"/>
        <v>11.013999999999999</v>
      </c>
      <c r="QL24">
        <f>RANK(OW24,OW3:OW28,1)</f>
        <v>4</v>
      </c>
      <c r="QM24">
        <f t="shared" ref="QM24:RZ24" si="153">RANK(OX24,OX3:OX28,1)</f>
        <v>6</v>
      </c>
      <c r="QN24">
        <f t="shared" si="153"/>
        <v>1</v>
      </c>
      <c r="QO24">
        <f t="shared" si="153"/>
        <v>11</v>
      </c>
      <c r="QP24">
        <f t="shared" si="153"/>
        <v>8</v>
      </c>
      <c r="QQ24">
        <f t="shared" si="153"/>
        <v>1</v>
      </c>
      <c r="QR24">
        <f t="shared" si="153"/>
        <v>17</v>
      </c>
      <c r="QS24">
        <f t="shared" si="153"/>
        <v>2</v>
      </c>
      <c r="QT24">
        <f t="shared" si="153"/>
        <v>11</v>
      </c>
      <c r="QU24">
        <f t="shared" si="153"/>
        <v>2</v>
      </c>
      <c r="QV24">
        <f t="shared" si="153"/>
        <v>8</v>
      </c>
      <c r="QW24">
        <f t="shared" si="153"/>
        <v>10</v>
      </c>
      <c r="QX24">
        <f t="shared" si="153"/>
        <v>17</v>
      </c>
      <c r="QY24">
        <f t="shared" si="153"/>
        <v>8</v>
      </c>
      <c r="QZ24">
        <f t="shared" si="153"/>
        <v>1</v>
      </c>
      <c r="RA24">
        <f t="shared" si="153"/>
        <v>10</v>
      </c>
      <c r="RB24">
        <f t="shared" si="153"/>
        <v>14</v>
      </c>
      <c r="RC24">
        <f t="shared" si="153"/>
        <v>15</v>
      </c>
      <c r="RD24">
        <f t="shared" si="153"/>
        <v>2</v>
      </c>
      <c r="RE24">
        <f t="shared" si="153"/>
        <v>12</v>
      </c>
      <c r="RF24">
        <f t="shared" si="153"/>
        <v>6</v>
      </c>
      <c r="RG24">
        <f t="shared" si="153"/>
        <v>16</v>
      </c>
      <c r="RH24">
        <f t="shared" si="153"/>
        <v>6</v>
      </c>
      <c r="RI24">
        <f t="shared" si="153"/>
        <v>13</v>
      </c>
      <c r="RJ24">
        <f t="shared" si="153"/>
        <v>2</v>
      </c>
      <c r="RK24">
        <f t="shared" si="153"/>
        <v>5</v>
      </c>
      <c r="RL24">
        <f t="shared" si="153"/>
        <v>8</v>
      </c>
      <c r="RM24">
        <f t="shared" si="153"/>
        <v>3</v>
      </c>
      <c r="RN24">
        <f t="shared" si="153"/>
        <v>1</v>
      </c>
      <c r="RO24">
        <f t="shared" si="153"/>
        <v>2</v>
      </c>
      <c r="RP24">
        <f t="shared" si="153"/>
        <v>12</v>
      </c>
      <c r="RQ24">
        <f t="shared" si="153"/>
        <v>5</v>
      </c>
      <c r="RR24">
        <f t="shared" si="153"/>
        <v>14</v>
      </c>
      <c r="RS24">
        <f t="shared" si="153"/>
        <v>7</v>
      </c>
      <c r="RT24">
        <f t="shared" si="153"/>
        <v>9</v>
      </c>
      <c r="RU24">
        <f t="shared" si="153"/>
        <v>4</v>
      </c>
      <c r="RW24">
        <f t="shared" si="153"/>
        <v>1</v>
      </c>
      <c r="RX24">
        <f t="shared" si="153"/>
        <v>5</v>
      </c>
      <c r="RY24">
        <f t="shared" si="153"/>
        <v>10</v>
      </c>
      <c r="RZ24">
        <f t="shared" si="153"/>
        <v>11</v>
      </c>
      <c r="SA24" cm="1">
        <f t="array" ref="SA24">VLOOKUP(QL24,'Tablas auxiliares'!$O$2:$Y$28,_xlfn.SINGLE('Tablas auxiliares'!$C$4)+1,FALSE)</f>
        <v>7</v>
      </c>
      <c r="SB24" cm="1">
        <f t="array" ref="SB24">VLOOKUP(QM24,'Tablas auxiliares'!$O$2:$Y$28,_xlfn.SINGLE('Tablas auxiliares'!$C$4)+1,FALSE)</f>
        <v>5</v>
      </c>
      <c r="SC24" cm="1">
        <f t="array" ref="SC24">VLOOKUP(QN24,'Tablas auxiliares'!$O$2:$Y$28,_xlfn.SINGLE('Tablas auxiliares'!$C$4)+1,FALSE)</f>
        <v>12</v>
      </c>
      <c r="SD24" cm="1">
        <f t="array" ref="SD24">VLOOKUP(QO24,'Tablas auxiliares'!$O$2:$Y$28,_xlfn.SINGLE('Tablas auxiliares'!$C$4)+1,FALSE)</f>
        <v>0</v>
      </c>
      <c r="SE24" cm="1">
        <f t="array" ref="SE24">VLOOKUP(QP24,'Tablas auxiliares'!$O$2:$Y$28,_xlfn.SINGLE('Tablas auxiliares'!$C$4)+1,FALSE)</f>
        <v>3</v>
      </c>
      <c r="SF24" cm="1">
        <f t="array" ref="SF24">VLOOKUP(QQ24,'Tablas auxiliares'!$O$2:$Y$28,_xlfn.SINGLE('Tablas auxiliares'!$C$4)+1,FALSE)</f>
        <v>12</v>
      </c>
      <c r="SG24" cm="1">
        <f t="array" ref="SG24">VLOOKUP(QR24,'Tablas auxiliares'!$O$2:$Y$28,_xlfn.SINGLE('Tablas auxiliares'!$C$4)+1,FALSE)</f>
        <v>0</v>
      </c>
      <c r="SH24" cm="1">
        <f t="array" ref="SH24">VLOOKUP(QS24,'Tablas auxiliares'!$O$2:$Y$28,_xlfn.SINGLE('Tablas auxiliares'!$C$4)+1,FALSE)</f>
        <v>10</v>
      </c>
      <c r="SI24" cm="1">
        <f t="array" ref="SI24">VLOOKUP(QT24,'Tablas auxiliares'!$O$2:$Y$28,_xlfn.SINGLE('Tablas auxiliares'!$C$4)+1,FALSE)</f>
        <v>0</v>
      </c>
      <c r="SJ24" cm="1">
        <f t="array" ref="SJ24">VLOOKUP(QU24,'Tablas auxiliares'!$O$2:$Y$28,_xlfn.SINGLE('Tablas auxiliares'!$C$4)+1,FALSE)</f>
        <v>10</v>
      </c>
      <c r="SK24" cm="1">
        <f t="array" ref="SK24">VLOOKUP(QV24,'Tablas auxiliares'!$O$2:$Y$28,_xlfn.SINGLE('Tablas auxiliares'!$C$4)+1,FALSE)</f>
        <v>3</v>
      </c>
      <c r="SL24" cm="1">
        <f t="array" ref="SL24">VLOOKUP(QW24,'Tablas auxiliares'!$O$2:$Y$28,_xlfn.SINGLE('Tablas auxiliares'!$C$4)+1,FALSE)</f>
        <v>1</v>
      </c>
      <c r="SM24" cm="1">
        <f t="array" ref="SM24">VLOOKUP(QX24,'Tablas auxiliares'!$O$2:$Y$28,_xlfn.SINGLE('Tablas auxiliares'!$C$4)+1,FALSE)</f>
        <v>0</v>
      </c>
      <c r="SN24" cm="1">
        <f t="array" ref="SN24">VLOOKUP(QY24,'Tablas auxiliares'!$O$2:$Y$28,_xlfn.SINGLE('Tablas auxiliares'!$C$4)+1,FALSE)</f>
        <v>3</v>
      </c>
      <c r="SO24" cm="1">
        <f t="array" ref="SO24">VLOOKUP(QZ24,'Tablas auxiliares'!$O$2:$Y$28,_xlfn.SINGLE('Tablas auxiliares'!$C$4)+1,FALSE)</f>
        <v>12</v>
      </c>
      <c r="SP24" cm="1">
        <f t="array" ref="SP24">VLOOKUP(RA24,'Tablas auxiliares'!$O$2:$Y$28,_xlfn.SINGLE('Tablas auxiliares'!$C$4)+1,FALSE)</f>
        <v>1</v>
      </c>
      <c r="SQ24" cm="1">
        <f t="array" ref="SQ24">VLOOKUP(RB24,'Tablas auxiliares'!$O$2:$Y$28,_xlfn.SINGLE('Tablas auxiliares'!$C$4)+1,FALSE)</f>
        <v>0</v>
      </c>
      <c r="SR24" cm="1">
        <f t="array" ref="SR24">VLOOKUP(RC24,'Tablas auxiliares'!$O$2:$Y$28,_xlfn.SINGLE('Tablas auxiliares'!$C$4)+1,FALSE)</f>
        <v>0</v>
      </c>
      <c r="SS24" cm="1">
        <f t="array" ref="SS24">VLOOKUP(RD24,'Tablas auxiliares'!$O$2:$Y$28,_xlfn.SINGLE('Tablas auxiliares'!$C$4)+1,FALSE)</f>
        <v>10</v>
      </c>
      <c r="ST24" cm="1">
        <f t="array" ref="ST24">VLOOKUP(RE24,'Tablas auxiliares'!$O$2:$Y$28,_xlfn.SINGLE('Tablas auxiliares'!$C$4)+1,FALSE)</f>
        <v>0</v>
      </c>
      <c r="SU24" cm="1">
        <f t="array" ref="SU24">VLOOKUP(RF24,'Tablas auxiliares'!$O$2:$Y$28,_xlfn.SINGLE('Tablas auxiliares'!$C$4)+1,FALSE)</f>
        <v>5</v>
      </c>
      <c r="SV24" cm="1">
        <f t="array" ref="SV24">VLOOKUP(RG24,'Tablas auxiliares'!$O$2:$Y$28,_xlfn.SINGLE('Tablas auxiliares'!$C$4)+1,FALSE)</f>
        <v>0</v>
      </c>
      <c r="SW24" cm="1">
        <f t="array" ref="SW24">VLOOKUP(RH24,'Tablas auxiliares'!$O$2:$Y$28,_xlfn.SINGLE('Tablas auxiliares'!$C$4)+1,FALSE)</f>
        <v>5</v>
      </c>
      <c r="SX24" cm="1">
        <f t="array" ref="SX24">VLOOKUP(RI24,'Tablas auxiliares'!$O$2:$Y$28,_xlfn.SINGLE('Tablas auxiliares'!$C$4)+1,FALSE)</f>
        <v>0</v>
      </c>
      <c r="SY24" cm="1">
        <f t="array" ref="SY24">VLOOKUP(RJ24,'Tablas auxiliares'!$O$2:$Y$28,_xlfn.SINGLE('Tablas auxiliares'!$C$4)+1,FALSE)</f>
        <v>10</v>
      </c>
      <c r="SZ24" cm="1">
        <f t="array" ref="SZ24">VLOOKUP(RK24,'Tablas auxiliares'!$O$2:$Y$28,_xlfn.SINGLE('Tablas auxiliares'!$C$4)+1,FALSE)</f>
        <v>6</v>
      </c>
      <c r="TA24" cm="1">
        <f t="array" ref="TA24">VLOOKUP(RL24,'Tablas auxiliares'!$O$2:$Y$28,_xlfn.SINGLE('Tablas auxiliares'!$C$4)+1,FALSE)</f>
        <v>3</v>
      </c>
      <c r="TB24" cm="1">
        <f t="array" ref="TB24">VLOOKUP(RM24,'Tablas auxiliares'!$O$2:$Y$28,_xlfn.SINGLE('Tablas auxiliares'!$C$4)+1,FALSE)</f>
        <v>8</v>
      </c>
      <c r="TC24" cm="1">
        <f t="array" ref="TC24">VLOOKUP(RN24,'Tablas auxiliares'!$O$2:$Y$28,_xlfn.SINGLE('Tablas auxiliares'!$C$4)+1,FALSE)</f>
        <v>12</v>
      </c>
      <c r="TD24" cm="1">
        <f t="array" ref="TD24">VLOOKUP(RO24,'Tablas auxiliares'!$O$2:$Y$28,_xlfn.SINGLE('Tablas auxiliares'!$C$4)+1,FALSE)</f>
        <v>10</v>
      </c>
      <c r="TE24" cm="1">
        <f t="array" ref="TE24">VLOOKUP(RP24,'Tablas auxiliares'!$O$2:$Y$28,_xlfn.SINGLE('Tablas auxiliares'!$C$4)+1,FALSE)</f>
        <v>0</v>
      </c>
      <c r="TF24" cm="1">
        <f t="array" ref="TF24">VLOOKUP(RQ24,'Tablas auxiliares'!$O$2:$Y$28,_xlfn.SINGLE('Tablas auxiliares'!$C$4)+1,FALSE)</f>
        <v>6</v>
      </c>
      <c r="TG24" cm="1">
        <f t="array" ref="TG24">VLOOKUP(RR24,'Tablas auxiliares'!$O$2:$Y$28,_xlfn.SINGLE('Tablas auxiliares'!$C$4)+1,FALSE)</f>
        <v>0</v>
      </c>
      <c r="TH24" cm="1">
        <f t="array" ref="TH24">VLOOKUP(RS24,'Tablas auxiliares'!$O$2:$Y$28,_xlfn.SINGLE('Tablas auxiliares'!$C$4)+1,FALSE)</f>
        <v>4</v>
      </c>
      <c r="TI24" cm="1">
        <f t="array" ref="TI24">VLOOKUP(RT24,'Tablas auxiliares'!$O$2:$Y$28,_xlfn.SINGLE('Tablas auxiliares'!$C$4)+1,FALSE)</f>
        <v>2</v>
      </c>
      <c r="TJ24" cm="1">
        <f t="array" ref="TJ24">VLOOKUP(RU24,'Tablas auxiliares'!$O$2:$Y$28,_xlfn.SINGLE('Tablas auxiliares'!$C$4)+1,FALSE)</f>
        <v>7</v>
      </c>
      <c r="TL24" cm="1">
        <f t="array" ref="TL24">VLOOKUP(RW24,'Tablas auxiliares'!$O$2:$Y$28,_xlfn.SINGLE('Tablas auxiliares'!$C$4)+1,FALSE)</f>
        <v>12</v>
      </c>
      <c r="TM24" cm="1">
        <f t="array" ref="TM24">VLOOKUP(RX24,'Tablas auxiliares'!$O$2:$Y$28,_xlfn.SINGLE('Tablas auxiliares'!$C$4)+1,FALSE)</f>
        <v>6</v>
      </c>
      <c r="TN24" cm="1">
        <f t="array" ref="TN24">VLOOKUP(RY24,'Tablas auxiliares'!$O$2:$Y$28,_xlfn.SINGLE('Tablas auxiliares'!$C$4)+1,FALSE)</f>
        <v>1</v>
      </c>
      <c r="TO24" cm="1">
        <f t="array" ref="TO24">VLOOKUP(RZ24,'Tablas auxiliares'!$O$2:$Y$28,_xlfn.SINGLE('Tablas auxiliares'!$C$4)+1,FALSE)</f>
        <v>0</v>
      </c>
      <c r="TP24">
        <f>IF('Tablas auxiliares'!$C$5=1,SUM(SA24:TO24),SUMIF($IN$29:$KB$29,"=325",SA24:TO24))</f>
        <v>186</v>
      </c>
      <c r="TQ24">
        <v>3</v>
      </c>
      <c r="TR24">
        <v>0</v>
      </c>
      <c r="TS24">
        <v>4</v>
      </c>
      <c r="TT24">
        <v>5</v>
      </c>
      <c r="TU24">
        <v>0</v>
      </c>
      <c r="TV24">
        <v>12</v>
      </c>
      <c r="TW24">
        <v>0</v>
      </c>
      <c r="TX24">
        <v>1</v>
      </c>
      <c r="TY24">
        <v>0</v>
      </c>
      <c r="TZ24">
        <v>10</v>
      </c>
      <c r="UA24">
        <v>4</v>
      </c>
      <c r="UB24">
        <v>2</v>
      </c>
      <c r="UC24">
        <v>0</v>
      </c>
      <c r="UD24">
        <v>3</v>
      </c>
      <c r="UE24">
        <v>6</v>
      </c>
      <c r="UF24">
        <v>0</v>
      </c>
      <c r="UG24">
        <v>0</v>
      </c>
      <c r="UH24">
        <v>0</v>
      </c>
      <c r="UI24">
        <v>10</v>
      </c>
      <c r="UJ24">
        <v>0</v>
      </c>
      <c r="UK24">
        <v>3</v>
      </c>
      <c r="UL24">
        <v>0</v>
      </c>
      <c r="UM24">
        <v>0</v>
      </c>
      <c r="UN24">
        <v>0</v>
      </c>
      <c r="UO24">
        <v>3</v>
      </c>
      <c r="UP24">
        <v>1</v>
      </c>
      <c r="UQ24">
        <v>6</v>
      </c>
      <c r="UR24">
        <v>10</v>
      </c>
      <c r="US24">
        <v>3</v>
      </c>
      <c r="UT24">
        <v>10</v>
      </c>
      <c r="UU24">
        <v>0</v>
      </c>
      <c r="UV24">
        <v>5</v>
      </c>
      <c r="UW24">
        <v>0</v>
      </c>
      <c r="UX24">
        <v>1</v>
      </c>
      <c r="UY24">
        <v>4</v>
      </c>
      <c r="UZ24">
        <v>7</v>
      </c>
      <c r="VB24">
        <v>12</v>
      </c>
      <c r="VC24">
        <v>0</v>
      </c>
      <c r="VD24">
        <v>4</v>
      </c>
      <c r="VE24">
        <v>5</v>
      </c>
      <c r="VF24">
        <v>12</v>
      </c>
      <c r="VG24">
        <v>8</v>
      </c>
      <c r="VH24">
        <v>12</v>
      </c>
      <c r="VI24">
        <v>0</v>
      </c>
      <c r="VJ24">
        <v>5</v>
      </c>
      <c r="VK24">
        <v>12</v>
      </c>
      <c r="VL24">
        <v>1</v>
      </c>
      <c r="VM24">
        <v>12</v>
      </c>
      <c r="VN24">
        <v>12</v>
      </c>
      <c r="VO24">
        <v>10</v>
      </c>
      <c r="VP24">
        <v>0</v>
      </c>
      <c r="VQ24">
        <v>0</v>
      </c>
      <c r="VR24">
        <v>0</v>
      </c>
      <c r="VS24">
        <v>2</v>
      </c>
      <c r="VT24">
        <v>12</v>
      </c>
      <c r="VU24">
        <v>4</v>
      </c>
      <c r="VV24">
        <v>3</v>
      </c>
      <c r="VW24">
        <v>8</v>
      </c>
      <c r="VX24">
        <v>8</v>
      </c>
      <c r="VY24">
        <v>7</v>
      </c>
      <c r="VZ24">
        <v>5</v>
      </c>
      <c r="WA24">
        <v>0</v>
      </c>
      <c r="WB24">
        <v>12</v>
      </c>
      <c r="WC24">
        <v>8</v>
      </c>
      <c r="WD24">
        <v>12</v>
      </c>
      <c r="WE24">
        <v>12</v>
      </c>
      <c r="WF24">
        <v>0</v>
      </c>
      <c r="WG24">
        <v>4</v>
      </c>
      <c r="WH24">
        <v>12</v>
      </c>
      <c r="WI24">
        <v>10</v>
      </c>
      <c r="WJ24">
        <v>1</v>
      </c>
      <c r="WK24">
        <v>0</v>
      </c>
      <c r="WL24">
        <v>3</v>
      </c>
      <c r="WM24">
        <v>10</v>
      </c>
      <c r="WN24">
        <v>0</v>
      </c>
      <c r="WO24">
        <v>7</v>
      </c>
      <c r="WQ24">
        <v>12</v>
      </c>
      <c r="WR24">
        <v>8</v>
      </c>
      <c r="WS24">
        <v>0</v>
      </c>
      <c r="WT24">
        <v>0</v>
      </c>
      <c r="WU24">
        <f t="shared" si="8"/>
        <v>15.012</v>
      </c>
      <c r="WV24">
        <f t="shared" si="96"/>
        <v>8.0079999999999991</v>
      </c>
      <c r="WW24">
        <f t="shared" si="97"/>
        <v>16.012</v>
      </c>
      <c r="WX24">
        <f t="shared" si="98"/>
        <v>5</v>
      </c>
      <c r="WY24">
        <f t="shared" si="99"/>
        <v>5.0049999999999999</v>
      </c>
      <c r="WZ24">
        <f t="shared" si="100"/>
        <v>24.012</v>
      </c>
      <c r="XA24">
        <f t="shared" si="101"/>
        <v>1.0009999999999999</v>
      </c>
      <c r="XB24">
        <f t="shared" si="102"/>
        <v>13.012</v>
      </c>
      <c r="XC24">
        <f t="shared" si="103"/>
        <v>12.012</v>
      </c>
      <c r="XD24">
        <f t="shared" si="104"/>
        <v>20.010000000000002</v>
      </c>
      <c r="XE24">
        <f t="shared" si="105"/>
        <v>4</v>
      </c>
      <c r="XF24">
        <f t="shared" si="106"/>
        <v>2</v>
      </c>
      <c r="XG24">
        <f t="shared" si="107"/>
        <v>0</v>
      </c>
      <c r="XH24">
        <f t="shared" si="108"/>
        <v>5.0019999999999998</v>
      </c>
      <c r="XI24">
        <f t="shared" si="109"/>
        <v>18.012</v>
      </c>
      <c r="XJ24">
        <f t="shared" si="110"/>
        <v>4.0039999999999996</v>
      </c>
      <c r="XK24">
        <f t="shared" si="54"/>
        <v>3.0030000000000001</v>
      </c>
      <c r="XL24">
        <f t="shared" si="55"/>
        <v>8.0079999999999991</v>
      </c>
      <c r="XM24">
        <f t="shared" si="56"/>
        <v>18.007999999999999</v>
      </c>
      <c r="XN24">
        <f t="shared" si="57"/>
        <v>7.0069999999999997</v>
      </c>
      <c r="XO24">
        <f t="shared" si="58"/>
        <v>8.0050000000000008</v>
      </c>
      <c r="XP24">
        <f t="shared" si="59"/>
        <v>0</v>
      </c>
      <c r="XQ24">
        <f t="shared" si="60"/>
        <v>12.012</v>
      </c>
      <c r="XR24">
        <f t="shared" si="61"/>
        <v>8.0079999999999991</v>
      </c>
      <c r="XS24">
        <f t="shared" si="62"/>
        <v>15.012</v>
      </c>
      <c r="XT24">
        <f t="shared" si="63"/>
        <v>13.012</v>
      </c>
      <c r="XU24">
        <f t="shared" si="64"/>
        <v>6</v>
      </c>
      <c r="XV24">
        <f t="shared" si="65"/>
        <v>14.004</v>
      </c>
      <c r="XW24">
        <f t="shared" si="66"/>
        <v>15.012</v>
      </c>
      <c r="XX24">
        <f t="shared" si="67"/>
        <v>20.010000000000002</v>
      </c>
      <c r="XY24">
        <f t="shared" si="68"/>
        <v>1.0009999999999999</v>
      </c>
      <c r="XZ24">
        <f t="shared" si="69"/>
        <v>5</v>
      </c>
      <c r="YA24">
        <f t="shared" si="70"/>
        <v>3.0030000000000001</v>
      </c>
      <c r="YB24">
        <f t="shared" si="71"/>
        <v>11.01</v>
      </c>
      <c r="YC24">
        <f t="shared" si="72"/>
        <v>4</v>
      </c>
      <c r="YD24">
        <f t="shared" si="73"/>
        <v>14.007</v>
      </c>
      <c r="YE24">
        <f t="shared" si="74"/>
        <v>0</v>
      </c>
      <c r="YF24">
        <f t="shared" si="75"/>
        <v>24.012</v>
      </c>
      <c r="YG24">
        <f t="shared" si="76"/>
        <v>8.0079999999999991</v>
      </c>
      <c r="YH24">
        <f t="shared" si="77"/>
        <v>4</v>
      </c>
      <c r="YI24">
        <f t="shared" si="78"/>
        <v>5</v>
      </c>
      <c r="YJ24">
        <f>RANK(WU24,WU3:WU28,0)</f>
        <v>3</v>
      </c>
      <c r="YK24">
        <f t="shared" ref="YK24:ZX24" si="154">RANK(WV24,WV3:WV28,0)</f>
        <v>6</v>
      </c>
      <c r="YL24">
        <f t="shared" si="154"/>
        <v>2</v>
      </c>
      <c r="YM24">
        <f t="shared" si="154"/>
        <v>10</v>
      </c>
      <c r="YN24">
        <f t="shared" si="154"/>
        <v>8</v>
      </c>
      <c r="YO24">
        <f t="shared" si="154"/>
        <v>1</v>
      </c>
      <c r="YP24">
        <f t="shared" si="154"/>
        <v>13</v>
      </c>
      <c r="YQ24">
        <f t="shared" si="154"/>
        <v>2</v>
      </c>
      <c r="YR24">
        <f t="shared" si="154"/>
        <v>1</v>
      </c>
      <c r="YS24">
        <f t="shared" si="154"/>
        <v>2</v>
      </c>
      <c r="YT24">
        <f t="shared" si="154"/>
        <v>10</v>
      </c>
      <c r="YU24">
        <f t="shared" si="154"/>
        <v>12</v>
      </c>
      <c r="YV24">
        <f t="shared" si="154"/>
        <v>16</v>
      </c>
      <c r="YW24">
        <f t="shared" si="154"/>
        <v>8</v>
      </c>
      <c r="YX24">
        <f t="shared" si="154"/>
        <v>1</v>
      </c>
      <c r="YY24">
        <f t="shared" si="154"/>
        <v>10</v>
      </c>
      <c r="YZ24">
        <f t="shared" si="154"/>
        <v>12</v>
      </c>
      <c r="ZA24">
        <f t="shared" si="154"/>
        <v>6</v>
      </c>
      <c r="ZB24">
        <f t="shared" si="154"/>
        <v>2</v>
      </c>
      <c r="ZC24">
        <f t="shared" si="154"/>
        <v>8</v>
      </c>
      <c r="ZD24">
        <f t="shared" si="154"/>
        <v>6</v>
      </c>
      <c r="ZE24">
        <f t="shared" si="154"/>
        <v>15</v>
      </c>
      <c r="ZF24">
        <f t="shared" si="154"/>
        <v>3</v>
      </c>
      <c r="ZG24">
        <f t="shared" si="154"/>
        <v>6</v>
      </c>
      <c r="ZH24">
        <f t="shared" si="154"/>
        <v>2</v>
      </c>
      <c r="ZI24">
        <f t="shared" si="154"/>
        <v>3</v>
      </c>
      <c r="ZJ24">
        <f t="shared" si="154"/>
        <v>9</v>
      </c>
      <c r="ZK24">
        <f t="shared" si="154"/>
        <v>3</v>
      </c>
      <c r="ZL24">
        <f t="shared" si="154"/>
        <v>1</v>
      </c>
      <c r="ZM24">
        <f t="shared" si="154"/>
        <v>2</v>
      </c>
      <c r="ZN24">
        <f t="shared" si="154"/>
        <v>13</v>
      </c>
      <c r="ZO24">
        <f t="shared" si="154"/>
        <v>9</v>
      </c>
      <c r="ZP24">
        <f t="shared" si="154"/>
        <v>14</v>
      </c>
      <c r="ZQ24">
        <f t="shared" si="154"/>
        <v>4</v>
      </c>
      <c r="ZR24">
        <f t="shared" si="154"/>
        <v>10</v>
      </c>
      <c r="ZS24">
        <f t="shared" si="154"/>
        <v>4</v>
      </c>
      <c r="ZT24">
        <f t="shared" si="154"/>
        <v>18</v>
      </c>
      <c r="ZU24">
        <f t="shared" si="154"/>
        <v>1</v>
      </c>
      <c r="ZV24">
        <f t="shared" si="154"/>
        <v>5</v>
      </c>
      <c r="ZW24">
        <f t="shared" si="154"/>
        <v>11</v>
      </c>
      <c r="ZX24">
        <f t="shared" si="154"/>
        <v>11</v>
      </c>
      <c r="ZY24">
        <f>VLOOKUP(YJ24,'Tablas auxiliares'!$O$2:$P$28,2,FALSE)</f>
        <v>8</v>
      </c>
      <c r="ZZ24">
        <f>VLOOKUP(YK24,'Tablas auxiliares'!$O$2:$P$28,2,FALSE)</f>
        <v>5</v>
      </c>
      <c r="AAA24">
        <f>VLOOKUP(YL24,'Tablas auxiliares'!$O$2:$P$28,2,FALSE)</f>
        <v>10</v>
      </c>
      <c r="AAB24">
        <f>VLOOKUP(YM24,'Tablas auxiliares'!$O$2:$P$28,2,FALSE)</f>
        <v>1</v>
      </c>
      <c r="AAC24">
        <f>VLOOKUP(YN24,'Tablas auxiliares'!$O$2:$P$28,2,FALSE)</f>
        <v>3</v>
      </c>
      <c r="AAD24">
        <f>VLOOKUP(YO24,'Tablas auxiliares'!$O$2:$P$28,2,FALSE)</f>
        <v>12</v>
      </c>
      <c r="AAE24">
        <f>VLOOKUP(YP24,'Tablas auxiliares'!$O$2:$P$28,2,FALSE)</f>
        <v>0</v>
      </c>
      <c r="AAF24">
        <f>VLOOKUP(YQ24,'Tablas auxiliares'!$O$2:$P$28,2,FALSE)</f>
        <v>10</v>
      </c>
      <c r="AAG24">
        <f>VLOOKUP(YR24,'Tablas auxiliares'!$O$2:$P$28,2,FALSE)</f>
        <v>12</v>
      </c>
      <c r="AAH24">
        <f>VLOOKUP(YS24,'Tablas auxiliares'!$O$2:$P$28,2,FALSE)</f>
        <v>10</v>
      </c>
      <c r="AAI24">
        <f>VLOOKUP(YT24,'Tablas auxiliares'!$O$2:$P$28,2,FALSE)</f>
        <v>1</v>
      </c>
      <c r="AAJ24">
        <f>VLOOKUP(YU24,'Tablas auxiliares'!$O$2:$P$28,2,FALSE)</f>
        <v>0</v>
      </c>
      <c r="AAK24">
        <f>VLOOKUP(YV24,'Tablas auxiliares'!$O$2:$P$28,2,FALSE)</f>
        <v>0</v>
      </c>
      <c r="AAL24">
        <f>VLOOKUP(YW24,'Tablas auxiliares'!$O$2:$P$28,2,FALSE)</f>
        <v>3</v>
      </c>
      <c r="AAM24">
        <f>VLOOKUP(YX24,'Tablas auxiliares'!$O$2:$P$28,2,FALSE)</f>
        <v>12</v>
      </c>
      <c r="AAN24">
        <f>VLOOKUP(YY24,'Tablas auxiliares'!$O$2:$P$28,2,FALSE)</f>
        <v>1</v>
      </c>
      <c r="AAO24">
        <f>VLOOKUP(YZ24,'Tablas auxiliares'!$O$2:$P$28,2,FALSE)</f>
        <v>0</v>
      </c>
      <c r="AAP24">
        <f>VLOOKUP(ZA24,'Tablas auxiliares'!$O$2:$P$28,2,FALSE)</f>
        <v>5</v>
      </c>
      <c r="AAQ24">
        <f>VLOOKUP(ZB24,'Tablas auxiliares'!$O$2:$P$28,2,FALSE)</f>
        <v>10</v>
      </c>
      <c r="AAR24">
        <f>VLOOKUP(ZC24,'Tablas auxiliares'!$O$2:$P$28,2,FALSE)</f>
        <v>3</v>
      </c>
      <c r="AAS24">
        <f>VLOOKUP(ZD24,'Tablas auxiliares'!$O$2:$P$28,2,FALSE)</f>
        <v>5</v>
      </c>
      <c r="AAT24">
        <f>VLOOKUP(ZE24,'Tablas auxiliares'!$O$2:$P$28,2,FALSE)</f>
        <v>0</v>
      </c>
      <c r="AAU24">
        <f>VLOOKUP(ZF24,'Tablas auxiliares'!$O$2:$P$28,2,FALSE)</f>
        <v>8</v>
      </c>
      <c r="AAV24">
        <f>VLOOKUP(ZG24,'Tablas auxiliares'!$O$2:$P$28,2,FALSE)</f>
        <v>5</v>
      </c>
      <c r="AAW24">
        <f>VLOOKUP(ZH24,'Tablas auxiliares'!$O$2:$P$28,2,FALSE)</f>
        <v>10</v>
      </c>
      <c r="AAX24">
        <f>VLOOKUP(ZI24,'Tablas auxiliares'!$O$2:$P$28,2,FALSE)</f>
        <v>8</v>
      </c>
      <c r="AAY24">
        <f>VLOOKUP(ZJ24,'Tablas auxiliares'!$O$2:$P$28,2,FALSE)</f>
        <v>2</v>
      </c>
      <c r="AAZ24">
        <f>VLOOKUP(ZK24,'Tablas auxiliares'!$O$2:$P$28,2,FALSE)</f>
        <v>8</v>
      </c>
      <c r="ABA24">
        <f>VLOOKUP(ZL24,'Tablas auxiliares'!$O$2:$P$28,2,FALSE)</f>
        <v>12</v>
      </c>
      <c r="ABB24">
        <f>VLOOKUP(ZM24,'Tablas auxiliares'!$O$2:$P$28,2,FALSE)</f>
        <v>10</v>
      </c>
      <c r="ABC24">
        <f>VLOOKUP(ZN24,'Tablas auxiliares'!$O$2:$P$28,2,FALSE)</f>
        <v>0</v>
      </c>
      <c r="ABD24">
        <f>VLOOKUP(ZO24,'Tablas auxiliares'!$O$2:$P$28,2,FALSE)</f>
        <v>2</v>
      </c>
      <c r="ABE24">
        <f>VLOOKUP(ZP24,'Tablas auxiliares'!$O$2:$P$28,2,FALSE)</f>
        <v>0</v>
      </c>
      <c r="ABF24">
        <f>VLOOKUP(ZQ24,'Tablas auxiliares'!$O$2:$P$28,2,FALSE)</f>
        <v>7</v>
      </c>
      <c r="ABG24">
        <f>VLOOKUP(ZR24,'Tablas auxiliares'!$O$2:$P$28,2,FALSE)</f>
        <v>1</v>
      </c>
      <c r="ABH24">
        <f>VLOOKUP(ZS24,'Tablas auxiliares'!$O$2:$P$28,2,FALSE)</f>
        <v>7</v>
      </c>
      <c r="ABI24">
        <f>VLOOKUP(ZT24,'Tablas auxiliares'!$O$2:$P$28,2,FALSE)</f>
        <v>0</v>
      </c>
      <c r="ABJ24">
        <f>VLOOKUP(ZU24,'Tablas auxiliares'!$O$2:$P$28,2,FALSE)</f>
        <v>12</v>
      </c>
      <c r="ABK24">
        <f>VLOOKUP(ZV24,'Tablas auxiliares'!$O$2:$P$28,2,FALSE)</f>
        <v>6</v>
      </c>
      <c r="ABL24">
        <f>VLOOKUP(ZW24,'Tablas auxiliares'!$O$2:$P$28,2,FALSE)</f>
        <v>0</v>
      </c>
      <c r="ABM24">
        <f>VLOOKUP(ZX24,'Tablas auxiliares'!$O$2:$P$28,2,FALSE)</f>
        <v>0</v>
      </c>
      <c r="ABN24">
        <f>IF('Tablas auxiliares'!$C$5=1,SUM(ZY24:ABM24),SUMIF($IN$29:$KB$29,"=325",ZY24:ABM24))</f>
        <v>209</v>
      </c>
      <c r="ABP24">
        <f t="shared" si="10"/>
        <v>209.00040000000001</v>
      </c>
      <c r="ABQ24">
        <f t="shared" si="11"/>
        <v>186.00040000000001</v>
      </c>
      <c r="ABR24">
        <f t="shared" si="5"/>
        <v>370.00040000000001</v>
      </c>
      <c r="ABS24">
        <f>IF('Tablas auxiliares'!$C$3=1,'2019 FINAL'!ABP24,IF('Tablas auxiliares'!$C$3=2,'2019 FINAL'!ABQ24,'2019 FINAL'!ABR24))</f>
        <v>370.00040000000001</v>
      </c>
      <c r="ABT24" t="s">
        <v>28</v>
      </c>
      <c r="ABV24">
        <v>22</v>
      </c>
      <c r="ABW24">
        <f t="shared" si="12"/>
        <v>54.001600000000003</v>
      </c>
      <c r="ABX24" t="str">
        <f t="shared" si="13"/>
        <v>España</v>
      </c>
    </row>
    <row r="25" spans="1:752" x14ac:dyDescent="0.25">
      <c r="A25" t="s">
        <v>14</v>
      </c>
      <c r="B25">
        <v>25</v>
      </c>
      <c r="C25">
        <v>25</v>
      </c>
      <c r="D25">
        <v>12</v>
      </c>
      <c r="E25">
        <v>25</v>
      </c>
      <c r="F25">
        <v>26</v>
      </c>
      <c r="G25">
        <v>7</v>
      </c>
      <c r="H25">
        <v>25</v>
      </c>
      <c r="J25">
        <v>25</v>
      </c>
      <c r="K25">
        <v>7</v>
      </c>
      <c r="L25">
        <v>25</v>
      </c>
      <c r="M25">
        <v>7</v>
      </c>
      <c r="N25">
        <v>25</v>
      </c>
      <c r="O25">
        <v>25</v>
      </c>
      <c r="P25">
        <v>20</v>
      </c>
      <c r="Q25">
        <v>25</v>
      </c>
      <c r="R25">
        <v>22</v>
      </c>
      <c r="S25">
        <v>21</v>
      </c>
      <c r="T25">
        <v>5</v>
      </c>
      <c r="U25">
        <v>23</v>
      </c>
      <c r="V25">
        <v>24</v>
      </c>
      <c r="W25">
        <v>19</v>
      </c>
      <c r="X25">
        <v>25</v>
      </c>
      <c r="Y25">
        <v>25</v>
      </c>
      <c r="Z25">
        <v>15</v>
      </c>
      <c r="AA25">
        <v>11</v>
      </c>
      <c r="AB25">
        <v>22</v>
      </c>
      <c r="AC25">
        <v>11</v>
      </c>
      <c r="AD25">
        <v>21</v>
      </c>
      <c r="AE25">
        <v>26</v>
      </c>
      <c r="AF25">
        <v>24</v>
      </c>
      <c r="AG25">
        <v>24</v>
      </c>
      <c r="AH25">
        <v>25</v>
      </c>
      <c r="AI25">
        <v>25</v>
      </c>
      <c r="AJ25">
        <v>20</v>
      </c>
      <c r="AK25">
        <v>23</v>
      </c>
      <c r="AL25">
        <v>10</v>
      </c>
      <c r="AN25">
        <v>21</v>
      </c>
      <c r="AO25">
        <v>11</v>
      </c>
      <c r="AP25">
        <v>24</v>
      </c>
      <c r="AQ25">
        <v>25</v>
      </c>
      <c r="AR25">
        <v>24</v>
      </c>
      <c r="AS25">
        <v>16</v>
      </c>
      <c r="AT25">
        <v>21</v>
      </c>
      <c r="AU25">
        <v>24</v>
      </c>
      <c r="AV25">
        <v>17</v>
      </c>
      <c r="AW25">
        <v>17</v>
      </c>
      <c r="AY25">
        <v>18</v>
      </c>
      <c r="AZ25">
        <v>5</v>
      </c>
      <c r="BA25">
        <v>26</v>
      </c>
      <c r="BB25">
        <v>13</v>
      </c>
      <c r="BC25">
        <v>19</v>
      </c>
      <c r="BD25">
        <v>25</v>
      </c>
      <c r="BE25">
        <v>25</v>
      </c>
      <c r="BF25">
        <v>26</v>
      </c>
      <c r="BG25">
        <v>25</v>
      </c>
      <c r="BH25">
        <v>25</v>
      </c>
      <c r="BI25">
        <v>9</v>
      </c>
      <c r="BJ25">
        <v>26</v>
      </c>
      <c r="BK25">
        <v>18</v>
      </c>
      <c r="BL25">
        <v>23</v>
      </c>
      <c r="BM25">
        <v>16</v>
      </c>
      <c r="BN25">
        <v>25</v>
      </c>
      <c r="BO25">
        <v>13</v>
      </c>
      <c r="BP25">
        <v>13</v>
      </c>
      <c r="BQ25">
        <v>19</v>
      </c>
      <c r="BR25">
        <v>9</v>
      </c>
      <c r="BS25">
        <v>22</v>
      </c>
      <c r="BT25">
        <v>26</v>
      </c>
      <c r="BU25">
        <v>17</v>
      </c>
      <c r="BV25">
        <v>24</v>
      </c>
      <c r="BW25">
        <v>24</v>
      </c>
      <c r="BX25">
        <v>26</v>
      </c>
      <c r="BY25">
        <v>25</v>
      </c>
      <c r="BZ25">
        <v>25</v>
      </c>
      <c r="CA25">
        <v>8</v>
      </c>
      <c r="CC25">
        <v>24</v>
      </c>
      <c r="CD25">
        <v>23</v>
      </c>
      <c r="CE25">
        <v>25</v>
      </c>
      <c r="CF25">
        <v>25</v>
      </c>
      <c r="CG25">
        <v>24</v>
      </c>
      <c r="CH25">
        <v>23</v>
      </c>
      <c r="CI25">
        <v>25</v>
      </c>
      <c r="CJ25">
        <v>8</v>
      </c>
      <c r="CK25">
        <v>10</v>
      </c>
      <c r="CL25">
        <v>24</v>
      </c>
      <c r="CN25">
        <v>24</v>
      </c>
      <c r="CO25">
        <v>10</v>
      </c>
      <c r="CP25">
        <v>18</v>
      </c>
      <c r="CQ25">
        <v>23</v>
      </c>
      <c r="CR25">
        <v>25</v>
      </c>
      <c r="CS25">
        <v>25</v>
      </c>
      <c r="CT25">
        <v>22</v>
      </c>
      <c r="CU25">
        <v>24</v>
      </c>
      <c r="CV25">
        <v>25</v>
      </c>
      <c r="CW25">
        <v>25</v>
      </c>
      <c r="CX25">
        <v>6</v>
      </c>
      <c r="CY25">
        <v>11</v>
      </c>
      <c r="CZ25">
        <v>26</v>
      </c>
      <c r="DA25">
        <v>25</v>
      </c>
      <c r="DB25">
        <v>22</v>
      </c>
      <c r="DC25">
        <v>22</v>
      </c>
      <c r="DD25">
        <v>5</v>
      </c>
      <c r="DE25">
        <v>26</v>
      </c>
      <c r="DF25">
        <v>21</v>
      </c>
      <c r="DG25">
        <v>12</v>
      </c>
      <c r="DH25">
        <v>23</v>
      </c>
      <c r="DI25">
        <v>26</v>
      </c>
      <c r="DJ25">
        <v>24</v>
      </c>
      <c r="DK25">
        <v>25</v>
      </c>
      <c r="DL25">
        <v>22</v>
      </c>
      <c r="DM25">
        <v>26</v>
      </c>
      <c r="DN25">
        <v>22</v>
      </c>
      <c r="DO25">
        <v>25</v>
      </c>
      <c r="DP25">
        <v>9</v>
      </c>
      <c r="DR25">
        <v>24</v>
      </c>
      <c r="DS25">
        <v>24</v>
      </c>
      <c r="DT25">
        <v>25</v>
      </c>
      <c r="DU25">
        <v>24</v>
      </c>
      <c r="DV25">
        <v>25</v>
      </c>
      <c r="DW25">
        <v>22</v>
      </c>
      <c r="DX25">
        <v>11</v>
      </c>
      <c r="DY25">
        <v>26</v>
      </c>
      <c r="DZ25">
        <v>13</v>
      </c>
      <c r="EA25">
        <v>25</v>
      </c>
      <c r="EC25">
        <v>25</v>
      </c>
      <c r="ED25">
        <v>25</v>
      </c>
      <c r="EE25">
        <v>26</v>
      </c>
      <c r="EF25">
        <v>24</v>
      </c>
      <c r="EG25">
        <v>25</v>
      </c>
      <c r="EH25">
        <v>25</v>
      </c>
      <c r="EI25">
        <v>9</v>
      </c>
      <c r="EJ25">
        <v>26</v>
      </c>
      <c r="EK25">
        <v>25</v>
      </c>
      <c r="EL25">
        <v>24</v>
      </c>
      <c r="EM25">
        <v>21</v>
      </c>
      <c r="EN25">
        <v>26</v>
      </c>
      <c r="EO25">
        <v>23</v>
      </c>
      <c r="EP25">
        <v>20</v>
      </c>
      <c r="EQ25">
        <v>25</v>
      </c>
      <c r="ER25">
        <v>24</v>
      </c>
      <c r="ES25">
        <v>15</v>
      </c>
      <c r="ET25">
        <v>26</v>
      </c>
      <c r="EU25">
        <v>25</v>
      </c>
      <c r="EV25">
        <v>10</v>
      </c>
      <c r="EW25">
        <v>25</v>
      </c>
      <c r="EX25">
        <v>6</v>
      </c>
      <c r="EY25">
        <v>24</v>
      </c>
      <c r="EZ25">
        <v>25</v>
      </c>
      <c r="FA25">
        <v>26</v>
      </c>
      <c r="FB25">
        <v>25</v>
      </c>
      <c r="FC25">
        <v>25</v>
      </c>
      <c r="FD25">
        <v>26</v>
      </c>
      <c r="FE25">
        <v>3</v>
      </c>
      <c r="FG25">
        <v>24</v>
      </c>
      <c r="FH25">
        <v>22</v>
      </c>
      <c r="FI25">
        <v>22</v>
      </c>
      <c r="FJ25">
        <v>25</v>
      </c>
      <c r="FK25">
        <v>15</v>
      </c>
      <c r="FL25">
        <v>23</v>
      </c>
      <c r="FM25">
        <v>24</v>
      </c>
      <c r="FN25">
        <v>22</v>
      </c>
      <c r="FO25">
        <v>7</v>
      </c>
      <c r="FP25">
        <v>24</v>
      </c>
      <c r="FR25">
        <v>25</v>
      </c>
      <c r="FS25">
        <v>14</v>
      </c>
      <c r="FT25">
        <v>26</v>
      </c>
      <c r="FU25">
        <v>8</v>
      </c>
      <c r="FV25">
        <v>22</v>
      </c>
      <c r="FW25">
        <v>24</v>
      </c>
      <c r="FX25">
        <v>25</v>
      </c>
      <c r="FY25">
        <v>25</v>
      </c>
      <c r="FZ25">
        <v>25</v>
      </c>
      <c r="GA25">
        <v>25</v>
      </c>
      <c r="GB25">
        <v>4</v>
      </c>
      <c r="GC25">
        <v>26</v>
      </c>
      <c r="GD25">
        <v>22</v>
      </c>
      <c r="GE25">
        <v>25</v>
      </c>
      <c r="GF25">
        <v>19</v>
      </c>
      <c r="GG25">
        <v>25</v>
      </c>
      <c r="GH25">
        <v>9</v>
      </c>
      <c r="GI25">
        <v>26</v>
      </c>
      <c r="GJ25">
        <v>22</v>
      </c>
      <c r="GK25">
        <v>9</v>
      </c>
      <c r="GL25">
        <v>17</v>
      </c>
      <c r="GM25">
        <v>26</v>
      </c>
      <c r="GN25">
        <v>25</v>
      </c>
      <c r="GO25">
        <v>24</v>
      </c>
      <c r="GP25">
        <v>17</v>
      </c>
      <c r="GQ25">
        <v>25</v>
      </c>
      <c r="GR25">
        <v>24</v>
      </c>
      <c r="GS25">
        <v>25</v>
      </c>
      <c r="GT25">
        <v>6</v>
      </c>
      <c r="GV25">
        <v>8</v>
      </c>
      <c r="GW25">
        <v>21</v>
      </c>
      <c r="GX25">
        <v>24</v>
      </c>
      <c r="GY25">
        <f>IF('Tablas auxiliares'!$C$7=1,AVERAGE('2019 FINAL'!B25,'2019 FINAL'!AQ25,'2019 FINAL'!CF25,'2019 FINAL'!DU25,'2019 FINAL'!FJ25)+B25/10000,(-1)*(SUM(VLOOKUP(B25,'Tablas auxiliares'!$BG$1:$BH$28,2,FALSE),VLOOKUP(AQ25,'Tablas auxiliares'!$BG$1:$BH$28,2,FALSE),VLOOKUP(CF25,'Tablas auxiliares'!$BG$1:$BH$28,2,FALSE),VLOOKUP(DU25,'Tablas auxiliares'!$BG$1:$BH$28,2,FALSE),VLOOKUP(FJ25,'Tablas auxiliares'!$BG$1:$BH$28,2,FALSE))-B25/100000000))</f>
        <v>-0.65399346610054987</v>
      </c>
      <c r="GZ25">
        <f>IF('Tablas auxiliares'!$C$7=1,AVERAGE('2019 FINAL'!C25,'2019 FINAL'!AR25,'2019 FINAL'!CG25,'2019 FINAL'!DV25,'2019 FINAL'!FK25)+C25/10000,(-1)*(SUM(VLOOKUP(C25,'Tablas auxiliares'!$BG$1:$BH$28,2,FALSE),VLOOKUP(AR25,'Tablas auxiliares'!$BG$1:$BH$28,2,FALSE),VLOOKUP(CG25,'Tablas auxiliares'!$BG$1:$BH$28,2,FALSE),VLOOKUP(DV25,'Tablas auxiliares'!$BG$1:$BH$28,2,FALSE),VLOOKUP(FK25,'Tablas auxiliares'!$BG$1:$BH$28,2,FALSE))-C25/100000000))</f>
        <v>-1.3940975992102347</v>
      </c>
      <c r="HA25">
        <f>IF('Tablas auxiliares'!$C$7=1,AVERAGE('2019 FINAL'!D25,'2019 FINAL'!AS25,'2019 FINAL'!CH25,'2019 FINAL'!DW25,'2019 FINAL'!FL25)+D25/10000,(-1)*(SUM(VLOOKUP(D25,'Tablas auxiliares'!$BG$1:$BH$28,2,FALSE),VLOOKUP(AS25,'Tablas auxiliares'!$BG$1:$BH$28,2,FALSE),VLOOKUP(CH25,'Tablas auxiliares'!$BG$1:$BH$28,2,FALSE),VLOOKUP(DW25,'Tablas auxiliares'!$BG$1:$BH$28,2,FALSE),VLOOKUP(FL25,'Tablas auxiliares'!$BG$1:$BH$28,2,FALSE))-D25/100000000))</f>
        <v>-2.767538111346763</v>
      </c>
      <c r="HB25">
        <f>IF('Tablas auxiliares'!$C$7=1,AVERAGE('2019 FINAL'!E25,'2019 FINAL'!AT25,'2019 FINAL'!CI25,'2019 FINAL'!DX25,'2019 FINAL'!FM25)+E25/10000,(-1)*(SUM(VLOOKUP(E25,'Tablas auxiliares'!$BG$1:$BH$28,2,FALSE),VLOOKUP(AT25,'Tablas auxiliares'!$BG$1:$BH$28,2,FALSE),VLOOKUP(CI25,'Tablas auxiliares'!$BG$1:$BH$28,2,FALSE),VLOOKUP(DX25,'Tablas auxiliares'!$BG$1:$BH$28,2,FALSE),VLOOKUP(FM25,'Tablas auxiliares'!$BG$1:$BH$28,2,FALSE))-E25/100000000))</f>
        <v>-2.4661767444039149</v>
      </c>
      <c r="HC25">
        <f>IF('Tablas auxiliares'!$C$7=1,AVERAGE('2019 FINAL'!F25,'2019 FINAL'!AU25,'2019 FINAL'!CJ25,'2019 FINAL'!DY25,'2019 FINAL'!FN25)+F25/10000,(-1)*(SUM(VLOOKUP(F25,'Tablas auxiliares'!$BG$1:$BH$28,2,FALSE),VLOOKUP(AU25,'Tablas auxiliares'!$BG$1:$BH$28,2,FALSE),VLOOKUP(CJ25,'Tablas auxiliares'!$BG$1:$BH$28,2,FALSE),VLOOKUP(DY25,'Tablas auxiliares'!$BG$1:$BH$28,2,FALSE),VLOOKUP(FN25,'Tablas auxiliares'!$BG$1:$BH$28,2,FALSE))-F25/100000000))</f>
        <v>-3.755179016726677</v>
      </c>
      <c r="HD25">
        <f>IF('Tablas auxiliares'!$C$7=1,AVERAGE('2019 FINAL'!G25,'2019 FINAL'!AV25,'2019 FINAL'!CK25,'2019 FINAL'!DZ25,'2019 FINAL'!FO25)+G25/10000,(-1)*(SUM(VLOOKUP(G25,'Tablas auxiliares'!$BG$1:$BH$28,2,FALSE),VLOOKUP(AV25,'Tablas auxiliares'!$BG$1:$BH$28,2,FALSE),VLOOKUP(CK25,'Tablas auxiliares'!$BG$1:$BH$28,2,FALSE),VLOOKUP(DZ25,'Tablas auxiliares'!$BG$1:$BH$28,2,FALSE),VLOOKUP(FO25,'Tablas auxiliares'!$BG$1:$BH$28,2,FALSE))-G25/100000000))</f>
        <v>-11.647475119513587</v>
      </c>
      <c r="HE25">
        <f>IF('Tablas auxiliares'!$C$7=1,AVERAGE('2019 FINAL'!H25,'2019 FINAL'!AW25,'2019 FINAL'!CL25,'2019 FINAL'!EA25,'2019 FINAL'!FP25)+H25/10000,(-1)*(SUM(VLOOKUP(H25,'Tablas auxiliares'!$BG$1:$BH$28,2,FALSE),VLOOKUP(AW25,'Tablas auxiliares'!$BG$1:$BH$28,2,FALSE),VLOOKUP(CL25,'Tablas auxiliares'!$BG$1:$BH$28,2,FALSE),VLOOKUP(EA25,'Tablas auxiliares'!$BG$1:$BH$28,2,FALSE),VLOOKUP(FP25,'Tablas auxiliares'!$BG$1:$BH$28,2,FALSE))-H25/100000000))</f>
        <v>-1.1287376122047508</v>
      </c>
      <c r="HF25" t="e">
        <f>IF('Tablas auxiliares'!$C$7=1,AVERAGE('2019 FINAL'!I25,'2019 FINAL'!AX25,'2019 FINAL'!CM25,'2019 FINAL'!EB25,'2019 FINAL'!FQ25)+I25/10000,(-1)*(SUM(VLOOKUP(I25,'Tablas auxiliares'!$BG$1:$BH$28,2,FALSE),VLOOKUP(AX25,'Tablas auxiliares'!$BG$1:$BH$28,2,FALSE),VLOOKUP(CM25,'Tablas auxiliares'!$BG$1:$BH$28,2,FALSE),VLOOKUP(EB25,'Tablas auxiliares'!$BG$1:$BH$28,2,FALSE),VLOOKUP(FQ25,'Tablas auxiliares'!$BG$1:$BH$28,2,FALSE))-I25/100000000))</f>
        <v>#N/A</v>
      </c>
      <c r="HG25">
        <f>IF('Tablas auxiliares'!$C$7=1,AVERAGE('2019 FINAL'!J25,'2019 FINAL'!AY25,'2019 FINAL'!CN25,'2019 FINAL'!EC25,'2019 FINAL'!FR25)+J25/10000,(-1)*(SUM(VLOOKUP(J25,'Tablas auxiliares'!$BG$1:$BH$28,2,FALSE),VLOOKUP(AY25,'Tablas auxiliares'!$BG$1:$BH$28,2,FALSE),VLOOKUP(CN25,'Tablas auxiliares'!$BG$1:$BH$28,2,FALSE),VLOOKUP(EC25,'Tablas auxiliares'!$BG$1:$BH$28,2,FALSE),VLOOKUP(FR25,'Tablas auxiliares'!$BG$1:$BH$28,2,FALSE))-J25/100000000))</f>
        <v>-1.0031387442402131</v>
      </c>
      <c r="HH25">
        <f>IF('Tablas auxiliares'!$C$7=1,AVERAGE('2019 FINAL'!K25,'2019 FINAL'!AZ25,'2019 FINAL'!CO25,'2019 FINAL'!ED25,'2019 FINAL'!FS25)+K25/10000,(-1)*(SUM(VLOOKUP(K25,'Tablas auxiliares'!$BG$1:$BH$28,2,FALSE),VLOOKUP(AZ25,'Tablas auxiliares'!$BG$1:$BH$28,2,FALSE),VLOOKUP(CO25,'Tablas auxiliares'!$BG$1:$BH$28,2,FALSE),VLOOKUP(ED25,'Tablas auxiliares'!$BG$1:$BH$28,2,FALSE),VLOOKUP(FS25,'Tablas auxiliares'!$BG$1:$BH$28,2,FALSE))-K25/100000000))</f>
        <v>-12.760777842659921</v>
      </c>
      <c r="HI25">
        <f>IF('Tablas auxiliares'!$C$7=1,AVERAGE('2019 FINAL'!L25,'2019 FINAL'!BA25,'2019 FINAL'!CP25,'2019 FINAL'!EE25,'2019 FINAL'!FT25)+L25/10000,(-1)*(SUM(VLOOKUP(L25,'Tablas auxiliares'!$BG$1:$BH$28,2,FALSE),VLOOKUP(BA25,'Tablas auxiliares'!$BG$1:$BH$28,2,FALSE),VLOOKUP(CP25,'Tablas auxiliares'!$BG$1:$BH$28,2,FALSE),VLOOKUP(EE25,'Tablas auxiliares'!$BG$1:$BH$28,2,FALSE),VLOOKUP(FT25,'Tablas auxiliares'!$BG$1:$BH$28,2,FALSE))-L25/100000000))</f>
        <v>-0.91169547009424912</v>
      </c>
      <c r="HJ25">
        <f>IF('Tablas auxiliares'!$C$7=1,AVERAGE('2019 FINAL'!M25,'2019 FINAL'!BB25,'2019 FINAL'!CQ25,'2019 FINAL'!EF25,'2019 FINAL'!FU25)+M25/10000,(-1)*(SUM(VLOOKUP(M25,'Tablas auxiliares'!$BG$1:$BH$28,2,FALSE),VLOOKUP(BB25,'Tablas auxiliares'!$BG$1:$BH$28,2,FALSE),VLOOKUP(CQ25,'Tablas auxiliares'!$BG$1:$BH$28,2,FALSE),VLOOKUP(EF25,'Tablas auxiliares'!$BG$1:$BH$28,2,FALSE),VLOOKUP(FU25,'Tablas auxiliares'!$BG$1:$BH$28,2,FALSE))-M25/100000000))</f>
        <v>-8.5743627855967528</v>
      </c>
      <c r="HK25">
        <f>IF('Tablas auxiliares'!$C$7=1,AVERAGE('2019 FINAL'!N25,'2019 FINAL'!BC25,'2019 FINAL'!CR25,'2019 FINAL'!EG25,'2019 FINAL'!FV25)+N25/10000,(-1)*(SUM(VLOOKUP(N25,'Tablas auxiliares'!$BG$1:$BH$28,2,FALSE),VLOOKUP(BC25,'Tablas auxiliares'!$BG$1:$BH$28,2,FALSE),VLOOKUP(CR25,'Tablas auxiliares'!$BG$1:$BH$28,2,FALSE),VLOOKUP(EG25,'Tablas auxiliares'!$BG$1:$BH$28,2,FALSE),VLOOKUP(FV25,'Tablas auxiliares'!$BG$1:$BH$28,2,FALSE))-N25/100000000))</f>
        <v>-0.99117966066943342</v>
      </c>
      <c r="HL25">
        <f>IF('Tablas auxiliares'!$C$7=1,AVERAGE('2019 FINAL'!O25,'2019 FINAL'!BD25,'2019 FINAL'!CS25,'2019 FINAL'!EH25,'2019 FINAL'!FW25)+O25/10000,(-1)*(SUM(VLOOKUP(O25,'Tablas auxiliares'!$BG$1:$BH$28,2,FALSE),VLOOKUP(BD25,'Tablas auxiliares'!$BG$1:$BH$28,2,FALSE),VLOOKUP(CS25,'Tablas auxiliares'!$BG$1:$BH$28,2,FALSE),VLOOKUP(EH25,'Tablas auxiliares'!$BG$1:$BH$28,2,FALSE),VLOOKUP(FW25,'Tablas auxiliares'!$BG$1:$BH$28,2,FALSE))-O25/100000000))</f>
        <v>-0.65399346610054987</v>
      </c>
      <c r="HM25">
        <f>IF('Tablas auxiliares'!$C$7=1,AVERAGE('2019 FINAL'!P25,'2019 FINAL'!BE25,'2019 FINAL'!CT25,'2019 FINAL'!EI25,'2019 FINAL'!FX25)+P25/10000,(-1)*(SUM(VLOOKUP(P25,'Tablas auxiliares'!$BG$1:$BH$28,2,FALSE),VLOOKUP(BE25,'Tablas auxiliares'!$BG$1:$BH$28,2,FALSE),VLOOKUP(CT25,'Tablas auxiliares'!$BG$1:$BH$28,2,FALSE),VLOOKUP(EI25,'Tablas auxiliares'!$BG$1:$BH$28,2,FALSE),VLOOKUP(FX25,'Tablas auxiliares'!$BG$1:$BH$28,2,FALSE))-P25/100000000))</f>
        <v>-3.4222505899028559</v>
      </c>
      <c r="HN25">
        <f>IF('Tablas auxiliares'!$C$7=1,AVERAGE('2019 FINAL'!Q25,'2019 FINAL'!BF25,'2019 FINAL'!CU25,'2019 FINAL'!EJ25,'2019 FINAL'!FY25)+Q25/10000,(-1)*(SUM(VLOOKUP(Q25,'Tablas auxiliares'!$BG$1:$BH$28,2,FALSE),VLOOKUP(BF25,'Tablas auxiliares'!$BG$1:$BH$28,2,FALSE),VLOOKUP(CU25,'Tablas auxiliares'!$BG$1:$BH$28,2,FALSE),VLOOKUP(EJ25,'Tablas auxiliares'!$BG$1:$BH$28,2,FALSE),VLOOKUP(FY25,'Tablas auxiliares'!$BG$1:$BH$28,2,FALSE))-Q25/100000000))</f>
        <v>-0.61054473633320194</v>
      </c>
      <c r="HO25">
        <f>IF('Tablas auxiliares'!$C$7=1,AVERAGE('2019 FINAL'!R25,'2019 FINAL'!BG25,'2019 FINAL'!CV25,'2019 FINAL'!EK25,'2019 FINAL'!FZ25)+R25/10000,(-1)*(SUM(VLOOKUP(R25,'Tablas auxiliares'!$BG$1:$BH$28,2,FALSE),VLOOKUP(BG25,'Tablas auxiliares'!$BG$1:$BH$28,2,FALSE),VLOOKUP(CV25,'Tablas auxiliares'!$BG$1:$BH$28,2,FALSE),VLOOKUP(EK25,'Tablas auxiliares'!$BG$1:$BH$28,2,FALSE),VLOOKUP(FZ25,'Tablas auxiliares'!$BG$1:$BH$28,2,FALSE))-R25/100000000))</f>
        <v>-0.72417517872231718</v>
      </c>
      <c r="HP25">
        <f>IF('Tablas auxiliares'!$C$7=1,AVERAGE('2019 FINAL'!S25,'2019 FINAL'!BH25,'2019 FINAL'!CW25,'2019 FINAL'!EL25,'2019 FINAL'!GA25)+S25/10000,(-1)*(SUM(VLOOKUP(S25,'Tablas auxiliares'!$BG$1:$BH$28,2,FALSE),VLOOKUP(BH25,'Tablas auxiliares'!$BG$1:$BH$28,2,FALSE),VLOOKUP(CW25,'Tablas auxiliares'!$BG$1:$BH$28,2,FALSE),VLOOKUP(EL25,'Tablas auxiliares'!$BG$1:$BH$28,2,FALSE),VLOOKUP(GA25,'Tablas auxiliares'!$BG$1:$BH$28,2,FALSE))-S25/100000000))</f>
        <v>-0.79689806105341565</v>
      </c>
      <c r="HQ25">
        <f>IF('Tablas auxiliares'!$C$7=1,AVERAGE('2019 FINAL'!T25,'2019 FINAL'!BI25,'2019 FINAL'!CX25,'2019 FINAL'!EM25,'2019 FINAL'!GB25)+T25/10000,(-1)*(SUM(VLOOKUP(T25,'Tablas auxiliares'!$BG$1:$BH$28,2,FALSE),VLOOKUP(BI25,'Tablas auxiliares'!$BG$1:$BH$28,2,FALSE),VLOOKUP(CX25,'Tablas auxiliares'!$BG$1:$BH$28,2,FALSE),VLOOKUP(EM25,'Tablas auxiliares'!$BG$1:$BH$28,2,FALSE),VLOOKUP(GB25,'Tablas auxiliares'!$BG$1:$BH$28,2,FALSE))-T25/100000000))</f>
        <v>-19.932186525667934</v>
      </c>
      <c r="HR25">
        <f>IF('Tablas auxiliares'!$C$7=1,AVERAGE('2019 FINAL'!U25,'2019 FINAL'!BJ25,'2019 FINAL'!CY25,'2019 FINAL'!EN25,'2019 FINAL'!GC25)+U25/10000,(-1)*(SUM(VLOOKUP(U25,'Tablas auxiliares'!$BG$1:$BH$28,2,FALSE),VLOOKUP(BJ25,'Tablas auxiliares'!$BG$1:$BH$28,2,FALSE),VLOOKUP(CY25,'Tablas auxiliares'!$BG$1:$BH$28,2,FALSE),VLOOKUP(EN25,'Tablas auxiliares'!$BG$1:$BH$28,2,FALSE),VLOOKUP(GC25,'Tablas auxiliares'!$BG$1:$BH$28,2,FALSE))-U25/100000000))</f>
        <v>-2.2898663187846697</v>
      </c>
      <c r="HS25">
        <f>IF('Tablas auxiliares'!$C$7=1,AVERAGE('2019 FINAL'!V25,'2019 FINAL'!BK25,'2019 FINAL'!CZ25,'2019 FINAL'!EO25,'2019 FINAL'!GD25)+V25/10000,(-1)*(SUM(VLOOKUP(V25,'Tablas auxiliares'!$BG$1:$BH$28,2,FALSE),VLOOKUP(BK25,'Tablas auxiliares'!$BG$1:$BH$28,2,FALSE),VLOOKUP(CZ25,'Tablas auxiliares'!$BG$1:$BH$28,2,FALSE),VLOOKUP(EO25,'Tablas auxiliares'!$BG$1:$BH$28,2,FALSE),VLOOKUP(GD25,'Tablas auxiliares'!$BG$1:$BH$28,2,FALSE))-V25/100000000))</f>
        <v>-1.1359036349528331</v>
      </c>
      <c r="HT25">
        <f>IF('Tablas auxiliares'!$C$7=1,AVERAGE('2019 FINAL'!W25,'2019 FINAL'!BL25,'2019 FINAL'!DA25,'2019 FINAL'!EP25,'2019 FINAL'!GE25)+W25/10000,(-1)*(SUM(VLOOKUP(W25,'Tablas auxiliares'!$BG$1:$BH$28,2,FALSE),VLOOKUP(BL25,'Tablas auxiliares'!$BG$1:$BH$28,2,FALSE),VLOOKUP(DA25,'Tablas auxiliares'!$BG$1:$BH$28,2,FALSE),VLOOKUP(EP25,'Tablas auxiliares'!$BG$1:$BH$28,2,FALSE),VLOOKUP(GE25,'Tablas auxiliares'!$BG$1:$BH$28,2,FALSE))-W25/100000000))</f>
        <v>-1.1518426971073921</v>
      </c>
      <c r="HU25">
        <f>IF('Tablas auxiliares'!$C$7=1,AVERAGE('2019 FINAL'!X25,'2019 FINAL'!BM25,'2019 FINAL'!DB25,'2019 FINAL'!EQ25,'2019 FINAL'!GF25)+X25/10000,(-1)*(SUM(VLOOKUP(X25,'Tablas auxiliares'!$BG$1:$BH$28,2,FALSE),VLOOKUP(BM25,'Tablas auxiliares'!$BG$1:$BH$28,2,FALSE),VLOOKUP(DB25,'Tablas auxiliares'!$BG$1:$BH$28,2,FALSE),VLOOKUP(EQ25,'Tablas auxiliares'!$BG$1:$BH$28,2,FALSE),VLOOKUP(GF25,'Tablas auxiliares'!$BG$1:$BH$28,2,FALSE))-X25/100000000))</f>
        <v>-1.5597668038463732</v>
      </c>
      <c r="HV25">
        <f>IF('Tablas auxiliares'!$C$7=1,AVERAGE('2019 FINAL'!Y25,'2019 FINAL'!BN25,'2019 FINAL'!DC25,'2019 FINAL'!ER25,'2019 FINAL'!GG25)+Y25/10000,(-1)*(SUM(VLOOKUP(Y25,'Tablas auxiliares'!$BG$1:$BH$28,2,FALSE),VLOOKUP(BN25,'Tablas auxiliares'!$BG$1:$BH$28,2,FALSE),VLOOKUP(DC25,'Tablas auxiliares'!$BG$1:$BH$28,2,FALSE),VLOOKUP(ER25,'Tablas auxiliares'!$BG$1:$BH$28,2,FALSE),VLOOKUP(GG25,'Tablas auxiliares'!$BG$1:$BH$28,2,FALSE))-Y25/100000000))</f>
        <v>-0.75044532821725918</v>
      </c>
      <c r="HW25">
        <f>IF('Tablas auxiliares'!$C$7=1,AVERAGE('2019 FINAL'!Z25,'2019 FINAL'!BO25,'2019 FINAL'!DD25,'2019 FINAL'!ES25,'2019 FINAL'!GH25)+Z25/10000,(-1)*(SUM(VLOOKUP(Z25,'Tablas auxiliares'!$BG$1:$BH$28,2,FALSE),VLOOKUP(BO25,'Tablas auxiliares'!$BG$1:$BH$28,2,FALSE),VLOOKUP(DD25,'Tablas auxiliares'!$BG$1:$BH$28,2,FALSE),VLOOKUP(ES25,'Tablas auxiliares'!$BG$1:$BH$28,2,FALSE),VLOOKUP(GH25,'Tablas auxiliares'!$BG$1:$BH$28,2,FALSE))-Z25/100000000))</f>
        <v>-11.142707420003665</v>
      </c>
      <c r="HX25">
        <f>IF('Tablas auxiliares'!$C$7=1,AVERAGE('2019 FINAL'!AA25,'2019 FINAL'!BP25,'2019 FINAL'!DE25,'2019 FINAL'!ET25,'2019 FINAL'!GI25)+AA25/10000,(-1)*(SUM(VLOOKUP(AA25,'Tablas auxiliares'!$BG$1:$BH$28,2,FALSE),VLOOKUP(BP25,'Tablas auxiliares'!$BG$1:$BH$28,2,FALSE),VLOOKUP(DE25,'Tablas auxiliares'!$BG$1:$BH$28,2,FALSE),VLOOKUP(ET25,'Tablas auxiliares'!$BG$1:$BH$28,2,FALSE),VLOOKUP(GI25,'Tablas auxiliares'!$BG$1:$BH$28,2,FALSE))-AA25/100000000))</f>
        <v>-3.3336948285704122</v>
      </c>
      <c r="HY25">
        <f>IF('Tablas auxiliares'!$C$7=1,AVERAGE('2019 FINAL'!AB25,'2019 FINAL'!BQ25,'2019 FINAL'!DF25,'2019 FINAL'!EU25,'2019 FINAL'!GJ25)+AB25/10000,(-1)*(SUM(VLOOKUP(AB25,'Tablas auxiliares'!$BG$1:$BH$28,2,FALSE),VLOOKUP(BQ25,'Tablas auxiliares'!$BG$1:$BH$28,2,FALSE),VLOOKUP(DF25,'Tablas auxiliares'!$BG$1:$BH$28,2,FALSE),VLOOKUP(EU25,'Tablas auxiliares'!$BG$1:$BH$28,2,FALSE),VLOOKUP(GJ25,'Tablas auxiliares'!$BG$1:$BH$28,2,FALSE))-AB25/100000000))</f>
        <v>-1.2305361077390087</v>
      </c>
      <c r="HZ25">
        <f>IF('Tablas auxiliares'!$C$7=1,AVERAGE('2019 FINAL'!AC25,'2019 FINAL'!BR25,'2019 FINAL'!DG25,'2019 FINAL'!EV25,'2019 FINAL'!GK25)+AC25/10000,(-1)*(SUM(VLOOKUP(AC25,'Tablas auxiliares'!$BG$1:$BH$28,2,FALSE),VLOOKUP(BR25,'Tablas auxiliares'!$BG$1:$BH$28,2,FALSE),VLOOKUP(DG25,'Tablas auxiliares'!$BG$1:$BH$28,2,FALSE),VLOOKUP(EV25,'Tablas auxiliares'!$BG$1:$BH$28,2,FALSE),VLOOKUP(GK25,'Tablas auxiliares'!$BG$1:$BH$28,2,FALSE))-AC25/100000000))</f>
        <v>-10.698543748739697</v>
      </c>
      <c r="IA25">
        <f>IF('Tablas auxiliares'!$C$7=1,AVERAGE('2019 FINAL'!AD25,'2019 FINAL'!BS25,'2019 FINAL'!DH25,'2019 FINAL'!EW25,'2019 FINAL'!GL25)+AD25/10000,(-1)*(SUM(VLOOKUP(AD25,'Tablas auxiliares'!$BG$1:$BH$28,2,FALSE),VLOOKUP(BS25,'Tablas auxiliares'!$BG$1:$BH$28,2,FALSE),VLOOKUP(DH25,'Tablas auxiliares'!$BG$1:$BH$28,2,FALSE),VLOOKUP(EW25,'Tablas auxiliares'!$BG$1:$BH$28,2,FALSE),VLOOKUP(GL25,'Tablas auxiliares'!$BG$1:$BH$28,2,FALSE))-AD25/100000000))</f>
        <v>-1.3735910937640263</v>
      </c>
      <c r="IB25">
        <f>IF('Tablas auxiliares'!$C$7=1,AVERAGE('2019 FINAL'!AE25,'2019 FINAL'!BT25,'2019 FINAL'!DI25,'2019 FINAL'!EX25,'2019 FINAL'!GM25)+AE25/10000,(-1)*(SUM(VLOOKUP(AE25,'Tablas auxiliares'!$BG$1:$BH$28,2,FALSE),VLOOKUP(BT25,'Tablas auxiliares'!$BG$1:$BH$28,2,FALSE),VLOOKUP(DI25,'Tablas auxiliares'!$BG$1:$BH$28,2,FALSE),VLOOKUP(EX25,'Tablas auxiliares'!$BG$1:$BH$28,2,FALSE),VLOOKUP(GM25,'Tablas auxiliares'!$BG$1:$BH$28,2,FALSE))-AE25/100000000))</f>
        <v>-5.0561733912038056</v>
      </c>
      <c r="IC25">
        <f>IF('Tablas auxiliares'!$C$7=1,AVERAGE('2019 FINAL'!AF25,'2019 FINAL'!BU25,'2019 FINAL'!DJ25,'2019 FINAL'!EY25,'2019 FINAL'!GN25)+AF25/10000,(-1)*(SUM(VLOOKUP(AF25,'Tablas auxiliares'!$BG$1:$BH$28,2,FALSE),VLOOKUP(BU25,'Tablas auxiliares'!$BG$1:$BH$28,2,FALSE),VLOOKUP(DJ25,'Tablas auxiliares'!$BG$1:$BH$28,2,FALSE),VLOOKUP(EY25,'Tablas auxiliares'!$BG$1:$BH$28,2,FALSE),VLOOKUP(GN25,'Tablas auxiliares'!$BG$1:$BH$28,2,FALSE))-AF25/100000000))</f>
        <v>-1.155007801699693</v>
      </c>
      <c r="ID25">
        <f>IF('Tablas auxiliares'!$C$7=1,AVERAGE('2019 FINAL'!AG25,'2019 FINAL'!BV25,'2019 FINAL'!DK25,'2019 FINAL'!EZ25,'2019 FINAL'!GO25)+AG25/10000,(-1)*(SUM(VLOOKUP(AG25,'Tablas auxiliares'!$BG$1:$BH$28,2,FALSE),VLOOKUP(BV25,'Tablas auxiliares'!$BG$1:$BH$28,2,FALSE),VLOOKUP(DK25,'Tablas auxiliares'!$BG$1:$BH$28,2,FALSE),VLOOKUP(EZ25,'Tablas auxiliares'!$BG$1:$BH$28,2,FALSE),VLOOKUP(GO25,'Tablas auxiliares'!$BG$1:$BH$28,2,FALSE))-AG25/100000000))</f>
        <v>-0.70653383509043421</v>
      </c>
      <c r="IE25">
        <f>IF('Tablas auxiliares'!$C$7=1,AVERAGE('2019 FINAL'!AH25,'2019 FINAL'!BW25,'2019 FINAL'!DL25,'2019 FINAL'!FA25,'2019 FINAL'!GP25)+AH25/10000,(-1)*(SUM(VLOOKUP(AH25,'Tablas auxiliares'!$BG$1:$BH$28,2,FALSE),VLOOKUP(BW25,'Tablas auxiliares'!$BG$1:$BH$28,2,FALSE),VLOOKUP(DL25,'Tablas auxiliares'!$BG$1:$BH$28,2,FALSE),VLOOKUP(FA25,'Tablas auxiliares'!$BG$1:$BH$28,2,FALSE),VLOOKUP(GP25,'Tablas auxiliares'!$BG$1:$BH$28,2,FALSE))-AH25/100000000))</f>
        <v>-1.1771949299428441</v>
      </c>
      <c r="IF25">
        <f>IF('Tablas auxiliares'!$C$7=1,AVERAGE('2019 FINAL'!AI25,'2019 FINAL'!BX25,'2019 FINAL'!DM25,'2019 FINAL'!FB25,'2019 FINAL'!GQ25)+AI25/10000,(-1)*(SUM(VLOOKUP(AI25,'Tablas auxiliares'!$BG$1:$BH$28,2,FALSE),VLOOKUP(BX25,'Tablas auxiliares'!$BG$1:$BH$28,2,FALSE),VLOOKUP(DM25,'Tablas auxiliares'!$BG$1:$BH$28,2,FALSE),VLOOKUP(FB25,'Tablas auxiliares'!$BG$1:$BH$28,2,FALSE),VLOOKUP(GQ25,'Tablas auxiliares'!$BG$1:$BH$28,2,FALSE))-AI25/100000000))</f>
        <v>-0.58427455683825991</v>
      </c>
      <c r="IG25">
        <f>IF('Tablas auxiliares'!$C$7=1,AVERAGE('2019 FINAL'!AJ25,'2019 FINAL'!BY25,'2019 FINAL'!DN25,'2019 FINAL'!FC25,'2019 FINAL'!GR25)+AJ25/10000,(-1)*(SUM(VLOOKUP(AJ25,'Tablas auxiliares'!$BG$1:$BH$28,2,FALSE),VLOOKUP(BY25,'Tablas auxiliares'!$BG$1:$BH$28,2,FALSE),VLOOKUP(DN25,'Tablas auxiliares'!$BG$1:$BH$28,2,FALSE),VLOOKUP(FC25,'Tablas auxiliares'!$BG$1:$BH$28,2,FALSE),VLOOKUP(GR25,'Tablas auxiliares'!$BG$1:$BH$28,2,FALSE))-AJ25/100000000))</f>
        <v>-0.94952283329234266</v>
      </c>
      <c r="IH25">
        <f>IF('Tablas auxiliares'!$C$7=1,AVERAGE('2019 FINAL'!AK25,'2019 FINAL'!BZ25,'2019 FINAL'!DO25,'2019 FINAL'!FD25,'2019 FINAL'!GS25)+AK25/10000,(-1)*(SUM(VLOOKUP(AK25,'Tablas auxiliares'!$BG$1:$BH$28,2,FALSE),VLOOKUP(BZ25,'Tablas auxiliares'!$BG$1:$BH$28,2,FALSE),VLOOKUP(DO25,'Tablas auxiliares'!$BG$1:$BH$28,2,FALSE),VLOOKUP(FD25,'Tablas auxiliares'!$BG$1:$BH$28,2,FALSE),VLOOKUP(GS25,'Tablas auxiliares'!$BG$1:$BH$28,2,FALSE))-AK25/100000000))</f>
        <v>-0.66403632520151845</v>
      </c>
      <c r="II25">
        <f>IF('Tablas auxiliares'!$C$7=1,AVERAGE('2019 FINAL'!AL25,'2019 FINAL'!CA25,'2019 FINAL'!DP25,'2019 FINAL'!FE25,'2019 FINAL'!GT25)+AL25/10000,(-1)*(SUM(VLOOKUP(AL25,'Tablas auxiliares'!$BG$1:$BH$28,2,FALSE),VLOOKUP(CA25,'Tablas auxiliares'!$BG$1:$BH$28,2,FALSE),VLOOKUP(DP25,'Tablas auxiliares'!$BG$1:$BH$28,2,FALSE),VLOOKUP(FE25,'Tablas auxiliares'!$BG$1:$BH$28,2,FALSE),VLOOKUP(GT25,'Tablas auxiliares'!$BG$1:$BH$28,2,FALSE))-AL25/100000000))</f>
        <v>-20.815888382432213</v>
      </c>
      <c r="IK25">
        <f>IF('Tablas auxiliares'!$C$7=1,AVERAGE('2019 FINAL'!AN25,'2019 FINAL'!CC25,'2019 FINAL'!DR25,'2019 FINAL'!FG25,'2019 FINAL'!GV25)+AN25/10000,(-1)*(SUM(VLOOKUP(AN25,'Tablas auxiliares'!$BG$1:$BH$28,2,FALSE),VLOOKUP(CC25,'Tablas auxiliares'!$BG$1:$BH$28,2,FALSE),VLOOKUP(DR25,'Tablas auxiliares'!$BG$1:$BH$28,2,FALSE),VLOOKUP(FG25,'Tablas auxiliares'!$BG$1:$BH$28,2,FALSE),VLOOKUP(GV25,'Tablas auxiliares'!$BG$1:$BH$28,2,FALSE))-AN25/100000000))</f>
        <v>-3.8976208483200661</v>
      </c>
      <c r="IL25">
        <f>IF('Tablas auxiliares'!$C$7=1,AVERAGE('2019 FINAL'!AO25,'2019 FINAL'!CD25,'2019 FINAL'!DS25,'2019 FINAL'!FH25,'2019 FINAL'!GW25)+AO25/10000,(-1)*(SUM(VLOOKUP(AO25,'Tablas auxiliares'!$BG$1:$BH$28,2,FALSE),VLOOKUP(CD25,'Tablas auxiliares'!$BG$1:$BH$28,2,FALSE),VLOOKUP(DS25,'Tablas auxiliares'!$BG$1:$BH$28,2,FALSE),VLOOKUP(FH25,'Tablas auxiliares'!$BG$1:$BH$28,2,FALSE),VLOOKUP(GW25,'Tablas auxiliares'!$BG$1:$BH$28,2,FALSE))-AO25/100000000))</f>
        <v>-2.6206661300002088</v>
      </c>
      <c r="IM25">
        <f>IF('Tablas auxiliares'!$C$7=1,AVERAGE('2019 FINAL'!AP25,'2019 FINAL'!CE25,'2019 FINAL'!DT25,'2019 FINAL'!FI25,'2019 FINAL'!GX25)+AP25/10000,(-1)*(SUM(VLOOKUP(AP25,'Tablas auxiliares'!$BG$1:$BH$28,2,FALSE),VLOOKUP(CE25,'Tablas auxiliares'!$BG$1:$BH$28,2,FALSE),VLOOKUP(DT25,'Tablas auxiliares'!$BG$1:$BH$28,2,FALSE),VLOOKUP(FI25,'Tablas auxiliares'!$BG$1:$BH$28,2,FALSE),VLOOKUP(GX25,'Tablas auxiliares'!$BG$1:$BH$28,2,FALSE))-AP25/100000000))</f>
        <v>-0.77671551771220138</v>
      </c>
      <c r="IN25">
        <f>RANK(GY25,GY3:GY28,1)</f>
        <v>25</v>
      </c>
      <c r="IO25">
        <f t="shared" ref="IO25:KB25" si="155">RANK(GZ25,GZ3:GZ28,1)</f>
        <v>24</v>
      </c>
      <c r="IP25">
        <f t="shared" si="155"/>
        <v>22</v>
      </c>
      <c r="IQ25">
        <f t="shared" si="155"/>
        <v>22</v>
      </c>
      <c r="IR25">
        <f t="shared" si="155"/>
        <v>20</v>
      </c>
      <c r="IS25">
        <f t="shared" si="155"/>
        <v>13</v>
      </c>
      <c r="IT25">
        <f t="shared" si="155"/>
        <v>25</v>
      </c>
      <c r="IU25" s="118">
        <v>19</v>
      </c>
      <c r="IV25">
        <f t="shared" si="155"/>
        <v>25</v>
      </c>
      <c r="IW25">
        <f t="shared" si="155"/>
        <v>12</v>
      </c>
      <c r="IX25">
        <f t="shared" si="155"/>
        <v>25</v>
      </c>
      <c r="IY25">
        <f t="shared" si="155"/>
        <v>14</v>
      </c>
      <c r="IZ25">
        <f t="shared" si="155"/>
        <v>25</v>
      </c>
      <c r="JA25">
        <f t="shared" si="155"/>
        <v>25</v>
      </c>
      <c r="JB25">
        <f t="shared" si="155"/>
        <v>22</v>
      </c>
      <c r="JC25">
        <f t="shared" si="155"/>
        <v>26</v>
      </c>
      <c r="JD25">
        <f t="shared" si="155"/>
        <v>25</v>
      </c>
      <c r="JE25">
        <f t="shared" si="155"/>
        <v>25</v>
      </c>
      <c r="JF25">
        <f t="shared" si="155"/>
        <v>5</v>
      </c>
      <c r="JG25">
        <f t="shared" si="155"/>
        <v>23</v>
      </c>
      <c r="JH25">
        <f t="shared" si="155"/>
        <v>25</v>
      </c>
      <c r="JI25">
        <f t="shared" si="155"/>
        <v>24</v>
      </c>
      <c r="JJ25">
        <f t="shared" si="155"/>
        <v>23</v>
      </c>
      <c r="JK25">
        <f t="shared" si="155"/>
        <v>25</v>
      </c>
      <c r="JL25">
        <f t="shared" si="155"/>
        <v>11</v>
      </c>
      <c r="JM25">
        <f t="shared" si="155"/>
        <v>20</v>
      </c>
      <c r="JN25">
        <f t="shared" si="155"/>
        <v>25</v>
      </c>
      <c r="JO25">
        <f t="shared" si="155"/>
        <v>10</v>
      </c>
      <c r="JP25">
        <f t="shared" si="155"/>
        <v>25</v>
      </c>
      <c r="JQ25">
        <f t="shared" si="155"/>
        <v>19</v>
      </c>
      <c r="JR25">
        <f t="shared" si="155"/>
        <v>24</v>
      </c>
      <c r="JS25">
        <f t="shared" si="155"/>
        <v>25</v>
      </c>
      <c r="JT25">
        <f t="shared" si="155"/>
        <v>26</v>
      </c>
      <c r="JU25">
        <f t="shared" si="155"/>
        <v>26</v>
      </c>
      <c r="JV25">
        <f t="shared" si="155"/>
        <v>25</v>
      </c>
      <c r="JW25">
        <f t="shared" si="155"/>
        <v>26</v>
      </c>
      <c r="JX25">
        <f t="shared" si="155"/>
        <v>6</v>
      </c>
      <c r="JZ25">
        <f t="shared" si="155"/>
        <v>18</v>
      </c>
      <c r="KA25">
        <f t="shared" si="155"/>
        <v>20</v>
      </c>
      <c r="KB25">
        <f t="shared" si="155"/>
        <v>24</v>
      </c>
      <c r="KC25">
        <f>VLOOKUP(IN25,'Tablas auxiliares'!$O$2:$Y$28,'Tablas auxiliares'!$C$4+1,FALSE)</f>
        <v>0</v>
      </c>
      <c r="KD25">
        <f>VLOOKUP(IO25,'Tablas auxiliares'!$O$2:$Y$28,'Tablas auxiliares'!$C$4+1,FALSE)</f>
        <v>0</v>
      </c>
      <c r="KE25">
        <f>VLOOKUP(IP25,'Tablas auxiliares'!$O$2:$Y$28,'Tablas auxiliares'!$C$4+1,FALSE)</f>
        <v>0</v>
      </c>
      <c r="KF25">
        <f>VLOOKUP(IQ25,'Tablas auxiliares'!$O$2:$Y$28,'Tablas auxiliares'!$C$4+1,FALSE)</f>
        <v>0</v>
      </c>
      <c r="KG25">
        <f>VLOOKUP(IR25,'Tablas auxiliares'!$O$2:$Y$28,'Tablas auxiliares'!$C$4+1,FALSE)</f>
        <v>0</v>
      </c>
      <c r="KH25">
        <f>VLOOKUP(IS25,'Tablas auxiliares'!$O$2:$Y$28,'Tablas auxiliares'!$C$4+1,FALSE)</f>
        <v>0</v>
      </c>
      <c r="KI25">
        <f>VLOOKUP(IT25,'Tablas auxiliares'!$O$2:$Y$28,'Tablas auxiliares'!$C$4+1,FALSE)</f>
        <v>0</v>
      </c>
      <c r="KJ25">
        <f>VLOOKUP(IU25,'Tablas auxiliares'!$O$2:$Y$28,'Tablas auxiliares'!$C$4+1,FALSE)</f>
        <v>0</v>
      </c>
      <c r="KK25">
        <f>VLOOKUP(IV25,'Tablas auxiliares'!$O$2:$Y$28,'Tablas auxiliares'!$C$4+1,FALSE)</f>
        <v>0</v>
      </c>
      <c r="KL25">
        <f>VLOOKUP(IW25,'Tablas auxiliares'!$O$2:$Y$28,'Tablas auxiliares'!$C$4+1,FALSE)</f>
        <v>0</v>
      </c>
      <c r="KM25">
        <f>VLOOKUP(IX25,'Tablas auxiliares'!$O$2:$Y$28,'Tablas auxiliares'!$C$4+1,FALSE)</f>
        <v>0</v>
      </c>
      <c r="KN25">
        <f>VLOOKUP(IY25,'Tablas auxiliares'!$O$2:$Y$28,'Tablas auxiliares'!$C$4+1,FALSE)</f>
        <v>0</v>
      </c>
      <c r="KO25">
        <f>VLOOKUP(IZ25,'Tablas auxiliares'!$O$2:$Y$28,'Tablas auxiliares'!$C$4+1,FALSE)</f>
        <v>0</v>
      </c>
      <c r="KP25">
        <f>VLOOKUP(JA25,'Tablas auxiliares'!$O$2:$Y$28,'Tablas auxiliares'!$C$4+1,FALSE)</f>
        <v>0</v>
      </c>
      <c r="KQ25">
        <f>VLOOKUP(JB25,'Tablas auxiliares'!$O$2:$Y$28,'Tablas auxiliares'!$C$4+1,FALSE)</f>
        <v>0</v>
      </c>
      <c r="KR25">
        <f>VLOOKUP(JC25,'Tablas auxiliares'!$O$2:$Y$28,'Tablas auxiliares'!$C$4+1,FALSE)</f>
        <v>0</v>
      </c>
      <c r="KS25">
        <f>VLOOKUP(JD25,'Tablas auxiliares'!$O$2:$Y$28,'Tablas auxiliares'!$C$4+1,FALSE)</f>
        <v>0</v>
      </c>
      <c r="KT25">
        <f>VLOOKUP(JE25,'Tablas auxiliares'!$O$2:$Y$28,'Tablas auxiliares'!$C$4+1,FALSE)</f>
        <v>0</v>
      </c>
      <c r="KU25">
        <f>VLOOKUP(JF25,'Tablas auxiliares'!$O$2:$Y$28,'Tablas auxiliares'!$C$4+1,FALSE)</f>
        <v>6</v>
      </c>
      <c r="KV25">
        <f>VLOOKUP(JG25,'Tablas auxiliares'!$O$2:$Y$28,'Tablas auxiliares'!$C$4+1,FALSE)</f>
        <v>0</v>
      </c>
      <c r="KW25">
        <f>VLOOKUP(JH25,'Tablas auxiliares'!$O$2:$Y$28,'Tablas auxiliares'!$C$4+1,FALSE)</f>
        <v>0</v>
      </c>
      <c r="KX25">
        <f>VLOOKUP(JI25,'Tablas auxiliares'!$O$2:$Y$28,'Tablas auxiliares'!$C$4+1,FALSE)</f>
        <v>0</v>
      </c>
      <c r="KY25">
        <f>VLOOKUP(JJ25,'Tablas auxiliares'!$O$2:$Y$28,'Tablas auxiliares'!$C$4+1,FALSE)</f>
        <v>0</v>
      </c>
      <c r="KZ25">
        <f>VLOOKUP(JK25,'Tablas auxiliares'!$O$2:$Y$28,'Tablas auxiliares'!$C$4+1,FALSE)</f>
        <v>0</v>
      </c>
      <c r="LA25">
        <f>VLOOKUP(JL25,'Tablas auxiliares'!$O$2:$Y$28,'Tablas auxiliares'!$C$4+1,FALSE)</f>
        <v>0</v>
      </c>
      <c r="LB25">
        <f>VLOOKUP(JM25,'Tablas auxiliares'!$O$2:$Y$28,'Tablas auxiliares'!$C$4+1,FALSE)</f>
        <v>0</v>
      </c>
      <c r="LC25">
        <f>VLOOKUP(JN25,'Tablas auxiliares'!$O$2:$Y$28,'Tablas auxiliares'!$C$4+1,FALSE)</f>
        <v>0</v>
      </c>
      <c r="LD25">
        <f>VLOOKUP(JO25,'Tablas auxiliares'!$O$2:$Y$28,'Tablas auxiliares'!$C$4+1,FALSE)</f>
        <v>1</v>
      </c>
      <c r="LE25">
        <f>VLOOKUP(JP25,'Tablas auxiliares'!$O$2:$Y$28,'Tablas auxiliares'!$C$4+1,FALSE)</f>
        <v>0</v>
      </c>
      <c r="LF25">
        <f>VLOOKUP(JQ25,'Tablas auxiliares'!$O$2:$Y$28,'Tablas auxiliares'!$C$4+1,FALSE)</f>
        <v>0</v>
      </c>
      <c r="LG25">
        <f>VLOOKUP(JR25,'Tablas auxiliares'!$O$2:$Y$28,'Tablas auxiliares'!$C$4+1,FALSE)</f>
        <v>0</v>
      </c>
      <c r="LH25">
        <f>VLOOKUP(JS25,'Tablas auxiliares'!$O$2:$Y$28,'Tablas auxiliares'!$C$4+1,FALSE)</f>
        <v>0</v>
      </c>
      <c r="LI25">
        <f>VLOOKUP(JT25,'Tablas auxiliares'!$O$2:$Y$28,'Tablas auxiliares'!$C$4+1,FALSE)</f>
        <v>0</v>
      </c>
      <c r="LJ25">
        <f>VLOOKUP(JU25,'Tablas auxiliares'!$O$2:$Y$28,'Tablas auxiliares'!$C$4+1,FALSE)</f>
        <v>0</v>
      </c>
      <c r="LK25">
        <f>VLOOKUP(JV25,'Tablas auxiliares'!$O$2:$Y$28,'Tablas auxiliares'!$C$4+1,FALSE)</f>
        <v>0</v>
      </c>
      <c r="LL25">
        <f>VLOOKUP(JW25,'Tablas auxiliares'!$O$2:$Y$28,'Tablas auxiliares'!$C$4+1,FALSE)</f>
        <v>0</v>
      </c>
      <c r="LM25">
        <f>VLOOKUP(JX25,'Tablas auxiliares'!$O$2:$Y$28,'Tablas auxiliares'!$C$4+1,FALSE)</f>
        <v>5</v>
      </c>
      <c r="LO25">
        <f>VLOOKUP(JZ25,'Tablas auxiliares'!$O$2:$Y$28,'Tablas auxiliares'!$C$4+1,FALSE)</f>
        <v>0</v>
      </c>
      <c r="LP25">
        <f>VLOOKUP(KA25,'Tablas auxiliares'!$O$2:$Y$28,'Tablas auxiliares'!$C$4+1,FALSE)</f>
        <v>0</v>
      </c>
      <c r="LQ25">
        <f>VLOOKUP(KB25,'Tablas auxiliares'!$O$2:$Y$28,'Tablas auxiliares'!$C$4+1,FALSE)</f>
        <v>0</v>
      </c>
      <c r="LR25">
        <v>2</v>
      </c>
      <c r="LS25">
        <v>25</v>
      </c>
      <c r="LT25">
        <v>23</v>
      </c>
      <c r="LU25">
        <v>18</v>
      </c>
      <c r="LV25">
        <v>23</v>
      </c>
      <c r="LW25">
        <v>2</v>
      </c>
      <c r="LX25">
        <v>22</v>
      </c>
      <c r="LY25" s="118">
        <v>10</v>
      </c>
      <c r="LZ25">
        <v>18</v>
      </c>
      <c r="MA25">
        <v>22</v>
      </c>
      <c r="MB25">
        <v>9</v>
      </c>
      <c r="MC25">
        <v>20</v>
      </c>
      <c r="MD25">
        <v>22</v>
      </c>
      <c r="ME25">
        <v>21</v>
      </c>
      <c r="MF25">
        <v>12</v>
      </c>
      <c r="MG25">
        <v>14</v>
      </c>
      <c r="MH25">
        <v>25</v>
      </c>
      <c r="MI25">
        <v>2</v>
      </c>
      <c r="MJ25">
        <v>21</v>
      </c>
      <c r="MK25">
        <v>5</v>
      </c>
      <c r="ML25">
        <v>22</v>
      </c>
      <c r="MM25">
        <v>10</v>
      </c>
      <c r="MN25">
        <v>20</v>
      </c>
      <c r="MO25">
        <v>21</v>
      </c>
      <c r="MP25">
        <v>16</v>
      </c>
      <c r="MQ25">
        <v>12</v>
      </c>
      <c r="MR25">
        <v>3</v>
      </c>
      <c r="MS25">
        <v>21</v>
      </c>
      <c r="MT25">
        <v>3</v>
      </c>
      <c r="MU25">
        <v>3</v>
      </c>
      <c r="MV25">
        <v>15</v>
      </c>
      <c r="MW25">
        <v>12</v>
      </c>
      <c r="MX25">
        <v>19</v>
      </c>
      <c r="MY25">
        <v>22</v>
      </c>
      <c r="MZ25">
        <v>21</v>
      </c>
      <c r="NA25">
        <v>26</v>
      </c>
      <c r="NB25">
        <v>13</v>
      </c>
      <c r="ND25">
        <v>10</v>
      </c>
      <c r="NE25">
        <v>22</v>
      </c>
      <c r="NF25">
        <v>25</v>
      </c>
      <c r="NG25">
        <f>VLOOKUP(LR25,'Tablas auxiliares'!$O$2:$Y$28,'Tablas auxiliares'!$C$4+1,FALSE)</f>
        <v>10</v>
      </c>
      <c r="NH25">
        <f>VLOOKUP(LS25,'Tablas auxiliares'!$O$2:$Y$28,'Tablas auxiliares'!$C$4+1,FALSE)</f>
        <v>0</v>
      </c>
      <c r="NI25">
        <f>VLOOKUP(LT25,'Tablas auxiliares'!$O$2:$Y$28,'Tablas auxiliares'!$C$4+1,FALSE)</f>
        <v>0</v>
      </c>
      <c r="NJ25">
        <f>VLOOKUP(LU25,'Tablas auxiliares'!$O$2:$Y$28,'Tablas auxiliares'!$C$4+1,FALSE)</f>
        <v>0</v>
      </c>
      <c r="NK25">
        <f>VLOOKUP(LV25,'Tablas auxiliares'!$O$2:$Y$28,'Tablas auxiliares'!$C$4+1,FALSE)</f>
        <v>0</v>
      </c>
      <c r="NL25">
        <f>VLOOKUP(LW25,'Tablas auxiliares'!$O$2:$Y$28,'Tablas auxiliares'!$C$4+1,FALSE)</f>
        <v>10</v>
      </c>
      <c r="NM25">
        <f>VLOOKUP(LX25,'Tablas auxiliares'!$O$2:$Y$28,'Tablas auxiliares'!$C$4+1,FALSE)</f>
        <v>0</v>
      </c>
      <c r="NN25">
        <f>VLOOKUP(LY25,'Tablas auxiliares'!$O$2:$Y$28,'Tablas auxiliares'!$C$4+1,FALSE)</f>
        <v>1</v>
      </c>
      <c r="NO25">
        <f>VLOOKUP(LZ25,'Tablas auxiliares'!$O$2:$Y$28,'Tablas auxiliares'!$C$4+1,FALSE)</f>
        <v>0</v>
      </c>
      <c r="NP25">
        <f>VLOOKUP(MA25,'Tablas auxiliares'!$O$2:$Y$28,'Tablas auxiliares'!$C$4+1,FALSE)</f>
        <v>0</v>
      </c>
      <c r="NQ25">
        <f>VLOOKUP(MB25,'Tablas auxiliares'!$O$2:$Y$28,'Tablas auxiliares'!$C$4+1,FALSE)</f>
        <v>2</v>
      </c>
      <c r="NR25">
        <f>VLOOKUP(MC25,'Tablas auxiliares'!$O$2:$Y$28,'Tablas auxiliares'!$C$4+1,FALSE)</f>
        <v>0</v>
      </c>
      <c r="NS25">
        <f>VLOOKUP(MD25,'Tablas auxiliares'!$O$2:$Y$28,'Tablas auxiliares'!$C$4+1,FALSE)</f>
        <v>0</v>
      </c>
      <c r="NT25">
        <f>VLOOKUP(ME25,'Tablas auxiliares'!$O$2:$Y$28,'Tablas auxiliares'!$C$4+1,FALSE)</f>
        <v>0</v>
      </c>
      <c r="NU25">
        <f>VLOOKUP(MF25,'Tablas auxiliares'!$O$2:$Y$28,'Tablas auxiliares'!$C$4+1,FALSE)</f>
        <v>0</v>
      </c>
      <c r="NV25">
        <f>VLOOKUP(MG25,'Tablas auxiliares'!$O$2:$Y$28,'Tablas auxiliares'!$C$4+1,FALSE)</f>
        <v>0</v>
      </c>
      <c r="NW25">
        <f>VLOOKUP(MH25,'Tablas auxiliares'!$O$2:$Y$28,'Tablas auxiliares'!$C$4+1,FALSE)</f>
        <v>0</v>
      </c>
      <c r="NX25">
        <f>VLOOKUP(MI25,'Tablas auxiliares'!$O$2:$Y$28,'Tablas auxiliares'!$C$4+1,FALSE)</f>
        <v>10</v>
      </c>
      <c r="NY25">
        <f>VLOOKUP(MJ25,'Tablas auxiliares'!$O$2:$Y$28,'Tablas auxiliares'!$C$4+1,FALSE)</f>
        <v>0</v>
      </c>
      <c r="NZ25">
        <f>VLOOKUP(MK25,'Tablas auxiliares'!$O$2:$Y$28,'Tablas auxiliares'!$C$4+1,FALSE)</f>
        <v>6</v>
      </c>
      <c r="OA25">
        <f>VLOOKUP(ML25,'Tablas auxiliares'!$O$2:$Y$28,'Tablas auxiliares'!$C$4+1,FALSE)</f>
        <v>0</v>
      </c>
      <c r="OB25">
        <f>VLOOKUP(MM25,'Tablas auxiliares'!$O$2:$Y$28,'Tablas auxiliares'!$C$4+1,FALSE)</f>
        <v>1</v>
      </c>
      <c r="OC25">
        <f>VLOOKUP(MN25,'Tablas auxiliares'!$O$2:$Y$28,'Tablas auxiliares'!$C$4+1,FALSE)</f>
        <v>0</v>
      </c>
      <c r="OD25">
        <f>VLOOKUP(MO25,'Tablas auxiliares'!$O$2:$Y$28,'Tablas auxiliares'!$C$4+1,FALSE)</f>
        <v>0</v>
      </c>
      <c r="OE25">
        <f>VLOOKUP(MP25,'Tablas auxiliares'!$O$2:$Y$28,'Tablas auxiliares'!$C$4+1,FALSE)</f>
        <v>0</v>
      </c>
      <c r="OF25">
        <f>VLOOKUP(MQ25,'Tablas auxiliares'!$O$2:$Y$28,'Tablas auxiliares'!$C$4+1,FALSE)</f>
        <v>0</v>
      </c>
      <c r="OG25">
        <f>VLOOKUP(MR25,'Tablas auxiliares'!$O$2:$Y$28,'Tablas auxiliares'!$C$4+1,FALSE)</f>
        <v>8</v>
      </c>
      <c r="OH25">
        <f>VLOOKUP(MS25,'Tablas auxiliares'!$O$2:$Y$28,'Tablas auxiliares'!$C$4+1,FALSE)</f>
        <v>0</v>
      </c>
      <c r="OI25">
        <f>VLOOKUP(MT25,'Tablas auxiliares'!$O$2:$Y$28,'Tablas auxiliares'!$C$4+1,FALSE)</f>
        <v>8</v>
      </c>
      <c r="OJ25">
        <f>VLOOKUP(MU25,'Tablas auxiliares'!$O$2:$Y$28,'Tablas auxiliares'!$C$4+1,FALSE)</f>
        <v>8</v>
      </c>
      <c r="OK25">
        <f>VLOOKUP(MV25,'Tablas auxiliares'!$O$2:$Y$28,'Tablas auxiliares'!$C$4+1,FALSE)</f>
        <v>0</v>
      </c>
      <c r="OL25">
        <f>VLOOKUP(MW25,'Tablas auxiliares'!$O$2:$Y$28,'Tablas auxiliares'!$C$4+1,FALSE)</f>
        <v>0</v>
      </c>
      <c r="OM25">
        <f>VLOOKUP(MX25,'Tablas auxiliares'!$O$2:$Y$28,'Tablas auxiliares'!$C$4+1,FALSE)</f>
        <v>0</v>
      </c>
      <c r="ON25">
        <f>VLOOKUP(MY25,'Tablas auxiliares'!$O$2:$Y$28,'Tablas auxiliares'!$C$4+1,FALSE)</f>
        <v>0</v>
      </c>
      <c r="OO25">
        <f>VLOOKUP(MZ25,'Tablas auxiliares'!$O$2:$Y$28,'Tablas auxiliares'!$C$4+1,FALSE)</f>
        <v>0</v>
      </c>
      <c r="OP25">
        <f>VLOOKUP(NA25,'Tablas auxiliares'!$O$2:$Y$28,'Tablas auxiliares'!$C$4+1,FALSE)</f>
        <v>0</v>
      </c>
      <c r="OQ25">
        <f>VLOOKUP(NB25,'Tablas auxiliares'!$O$2:$Y$28,'Tablas auxiliares'!$C$4+1,FALSE)</f>
        <v>0</v>
      </c>
      <c r="OS25">
        <f>VLOOKUP(ND25,'Tablas auxiliares'!$O$2:$Y$28,'Tablas auxiliares'!$C$4+1,FALSE)</f>
        <v>1</v>
      </c>
      <c r="OT25">
        <f>VLOOKUP(NE25,'Tablas auxiliares'!$O$2:$Y$28,'Tablas auxiliares'!$C$4+1,FALSE)</f>
        <v>0</v>
      </c>
      <c r="OU25">
        <f>VLOOKUP(NF25,'Tablas auxiliares'!$O$2:$Y$28,'Tablas auxiliares'!$C$4+1,FALSE)</f>
        <v>0</v>
      </c>
      <c r="OV25">
        <f>IF('Tablas auxiliares'!$C$6&lt;&gt;2,IF('Tablas auxiliares'!$C$5=1,SUM(KC25:LQ25),SUMIF($IN$29:$KB$29,"=325",KC25:LQ25)),0)+IF('Tablas auxiliares'!$C$6&lt;&gt;3,IF('Tablas auxiliares'!$C$5=1,SUM(NG25:OU25),SUMIF($IN$29:$KB$29,"=325",NG25:OU25)),0)</f>
        <v>77</v>
      </c>
      <c r="OW25">
        <f t="shared" si="15"/>
        <v>13.502000000000001</v>
      </c>
      <c r="OX25">
        <f t="shared" si="81"/>
        <v>24.524999999999999</v>
      </c>
      <c r="OY25">
        <f t="shared" si="82"/>
        <v>22.523</v>
      </c>
      <c r="OZ25">
        <f t="shared" si="83"/>
        <v>20.018000000000001</v>
      </c>
      <c r="PA25">
        <f t="shared" si="84"/>
        <v>21.523</v>
      </c>
      <c r="PB25">
        <f t="shared" si="85"/>
        <v>7.5019999999999998</v>
      </c>
      <c r="PC25">
        <f t="shared" si="86"/>
        <v>23.521999999999998</v>
      </c>
      <c r="PD25">
        <f t="shared" si="87"/>
        <v>14.51</v>
      </c>
      <c r="PE25">
        <f t="shared" si="88"/>
        <v>21.518000000000001</v>
      </c>
      <c r="PF25">
        <f t="shared" si="89"/>
        <v>17.021999999999998</v>
      </c>
      <c r="PG25">
        <f t="shared" si="90"/>
        <v>17.009</v>
      </c>
      <c r="PH25">
        <f t="shared" si="113"/>
        <v>17.02</v>
      </c>
      <c r="PI25">
        <f t="shared" si="91"/>
        <v>23.521999999999998</v>
      </c>
      <c r="PJ25">
        <f t="shared" si="92"/>
        <v>23.021000000000001</v>
      </c>
      <c r="PK25">
        <f t="shared" si="93"/>
        <v>17.012</v>
      </c>
      <c r="PL25">
        <f t="shared" si="94"/>
        <v>20.013999999999999</v>
      </c>
      <c r="PM25">
        <f t="shared" si="28"/>
        <v>25.024999999999999</v>
      </c>
      <c r="PN25">
        <f t="shared" si="29"/>
        <v>13.502000000000001</v>
      </c>
      <c r="PO25">
        <f t="shared" si="30"/>
        <v>13.021000000000001</v>
      </c>
      <c r="PP25">
        <f t="shared" si="31"/>
        <v>14.005000000000001</v>
      </c>
      <c r="PQ25">
        <f t="shared" si="32"/>
        <v>23.521999999999998</v>
      </c>
      <c r="PR25">
        <f t="shared" si="33"/>
        <v>17.010000000000002</v>
      </c>
      <c r="PS25">
        <f t="shared" si="34"/>
        <v>21.52</v>
      </c>
      <c r="PT25">
        <f t="shared" si="35"/>
        <v>23.021000000000001</v>
      </c>
      <c r="PU25">
        <f t="shared" si="36"/>
        <v>13.516</v>
      </c>
      <c r="PV25">
        <f t="shared" si="37"/>
        <v>16.012</v>
      </c>
      <c r="PW25">
        <f t="shared" si="38"/>
        <v>14.003</v>
      </c>
      <c r="PX25">
        <f t="shared" si="39"/>
        <v>15.521000000000001</v>
      </c>
      <c r="PY25">
        <f t="shared" si="40"/>
        <v>14.003</v>
      </c>
      <c r="PZ25">
        <f t="shared" si="41"/>
        <v>11.003</v>
      </c>
      <c r="QA25">
        <f t="shared" si="42"/>
        <v>19.515000000000001</v>
      </c>
      <c r="QB25">
        <f t="shared" si="43"/>
        <v>18.512</v>
      </c>
      <c r="QC25">
        <f t="shared" si="44"/>
        <v>22.518999999999998</v>
      </c>
      <c r="QD25">
        <f t="shared" si="45"/>
        <v>24.021999999999998</v>
      </c>
      <c r="QE25">
        <f t="shared" si="46"/>
        <v>23.021000000000001</v>
      </c>
      <c r="QF25">
        <f t="shared" si="47"/>
        <v>26.026</v>
      </c>
      <c r="QG25">
        <f t="shared" si="48"/>
        <v>9.5129999999999999</v>
      </c>
      <c r="QI25">
        <f t="shared" si="50"/>
        <v>14.01</v>
      </c>
      <c r="QJ25">
        <f t="shared" si="51"/>
        <v>21.021999999999998</v>
      </c>
      <c r="QK25">
        <f t="shared" si="52"/>
        <v>24.524999999999999</v>
      </c>
      <c r="QL25">
        <f>RANK(OW25,OW3:OW28,1)</f>
        <v>13</v>
      </c>
      <c r="QM25">
        <f t="shared" ref="QM25:RZ25" si="156">RANK(OX25,OX3:OX28,1)</f>
        <v>25</v>
      </c>
      <c r="QN25">
        <f t="shared" si="156"/>
        <v>25</v>
      </c>
      <c r="QO25">
        <f t="shared" si="156"/>
        <v>21</v>
      </c>
      <c r="QP25">
        <f t="shared" si="156"/>
        <v>24</v>
      </c>
      <c r="QQ25">
        <f t="shared" si="156"/>
        <v>5</v>
      </c>
      <c r="QR25">
        <f t="shared" si="156"/>
        <v>25</v>
      </c>
      <c r="QS25">
        <f t="shared" si="156"/>
        <v>15</v>
      </c>
      <c r="QT25">
        <f t="shared" si="156"/>
        <v>24</v>
      </c>
      <c r="QU25">
        <f t="shared" si="156"/>
        <v>19</v>
      </c>
      <c r="QV25">
        <f t="shared" si="156"/>
        <v>19</v>
      </c>
      <c r="QW25">
        <f t="shared" si="156"/>
        <v>19</v>
      </c>
      <c r="QX25">
        <f t="shared" si="156"/>
        <v>24</v>
      </c>
      <c r="QY25">
        <f t="shared" si="156"/>
        <v>24</v>
      </c>
      <c r="QZ25">
        <f t="shared" si="156"/>
        <v>18</v>
      </c>
      <c r="RA25">
        <f t="shared" si="156"/>
        <v>21</v>
      </c>
      <c r="RB25">
        <f t="shared" si="156"/>
        <v>25</v>
      </c>
      <c r="RC25">
        <f t="shared" si="156"/>
        <v>12</v>
      </c>
      <c r="RD25">
        <f t="shared" si="156"/>
        <v>14</v>
      </c>
      <c r="RE25">
        <f t="shared" si="156"/>
        <v>15</v>
      </c>
      <c r="RF25">
        <f t="shared" si="156"/>
        <v>24</v>
      </c>
      <c r="RG25">
        <f t="shared" si="156"/>
        <v>17</v>
      </c>
      <c r="RH25">
        <f t="shared" si="156"/>
        <v>23</v>
      </c>
      <c r="RI25">
        <f t="shared" si="156"/>
        <v>24</v>
      </c>
      <c r="RJ25">
        <f t="shared" si="156"/>
        <v>13</v>
      </c>
      <c r="RK25">
        <f t="shared" si="156"/>
        <v>15</v>
      </c>
      <c r="RL25">
        <f t="shared" si="156"/>
        <v>14</v>
      </c>
      <c r="RM25">
        <f t="shared" si="156"/>
        <v>15</v>
      </c>
      <c r="RN25">
        <f t="shared" si="156"/>
        <v>14</v>
      </c>
      <c r="RO25">
        <f t="shared" si="156"/>
        <v>8</v>
      </c>
      <c r="RP25">
        <f t="shared" si="156"/>
        <v>20</v>
      </c>
      <c r="RQ25">
        <f t="shared" si="156"/>
        <v>19</v>
      </c>
      <c r="RR25">
        <f t="shared" si="156"/>
        <v>24</v>
      </c>
      <c r="RS25">
        <f t="shared" si="156"/>
        <v>25</v>
      </c>
      <c r="RT25">
        <f t="shared" si="156"/>
        <v>24</v>
      </c>
      <c r="RU25">
        <f t="shared" si="156"/>
        <v>26</v>
      </c>
      <c r="RV25">
        <f t="shared" si="156"/>
        <v>5</v>
      </c>
      <c r="RX25">
        <f t="shared" si="156"/>
        <v>15</v>
      </c>
      <c r="RY25">
        <f t="shared" si="156"/>
        <v>21</v>
      </c>
      <c r="RZ25">
        <f t="shared" si="156"/>
        <v>25</v>
      </c>
      <c r="SA25" cm="1">
        <f t="array" ref="SA25">VLOOKUP(QL25,'Tablas auxiliares'!$O$2:$Y$28,_xlfn.SINGLE('Tablas auxiliares'!$C$4)+1,FALSE)</f>
        <v>0</v>
      </c>
      <c r="SB25" cm="1">
        <f t="array" ref="SB25">VLOOKUP(QM25,'Tablas auxiliares'!$O$2:$Y$28,_xlfn.SINGLE('Tablas auxiliares'!$C$4)+1,FALSE)</f>
        <v>0</v>
      </c>
      <c r="SC25" cm="1">
        <f t="array" ref="SC25">VLOOKUP(QN25,'Tablas auxiliares'!$O$2:$Y$28,_xlfn.SINGLE('Tablas auxiliares'!$C$4)+1,FALSE)</f>
        <v>0</v>
      </c>
      <c r="SD25" cm="1">
        <f t="array" ref="SD25">VLOOKUP(QO25,'Tablas auxiliares'!$O$2:$Y$28,_xlfn.SINGLE('Tablas auxiliares'!$C$4)+1,FALSE)</f>
        <v>0</v>
      </c>
      <c r="SE25" cm="1">
        <f t="array" ref="SE25">VLOOKUP(QP25,'Tablas auxiliares'!$O$2:$Y$28,_xlfn.SINGLE('Tablas auxiliares'!$C$4)+1,FALSE)</f>
        <v>0</v>
      </c>
      <c r="SF25" cm="1">
        <f t="array" ref="SF25">VLOOKUP(QQ25,'Tablas auxiliares'!$O$2:$Y$28,_xlfn.SINGLE('Tablas auxiliares'!$C$4)+1,FALSE)</f>
        <v>6</v>
      </c>
      <c r="SG25" cm="1">
        <f t="array" ref="SG25">VLOOKUP(QR25,'Tablas auxiliares'!$O$2:$Y$28,_xlfn.SINGLE('Tablas auxiliares'!$C$4)+1,FALSE)</f>
        <v>0</v>
      </c>
      <c r="SH25" cm="1">
        <f t="array" ref="SH25">VLOOKUP(QS25,'Tablas auxiliares'!$O$2:$Y$28,_xlfn.SINGLE('Tablas auxiliares'!$C$4)+1,FALSE)</f>
        <v>0</v>
      </c>
      <c r="SI25" cm="1">
        <f t="array" ref="SI25">VLOOKUP(QT25,'Tablas auxiliares'!$O$2:$Y$28,_xlfn.SINGLE('Tablas auxiliares'!$C$4)+1,FALSE)</f>
        <v>0</v>
      </c>
      <c r="SJ25" cm="1">
        <f t="array" ref="SJ25">VLOOKUP(QU25,'Tablas auxiliares'!$O$2:$Y$28,_xlfn.SINGLE('Tablas auxiliares'!$C$4)+1,FALSE)</f>
        <v>0</v>
      </c>
      <c r="SK25" cm="1">
        <f t="array" ref="SK25">VLOOKUP(QV25,'Tablas auxiliares'!$O$2:$Y$28,_xlfn.SINGLE('Tablas auxiliares'!$C$4)+1,FALSE)</f>
        <v>0</v>
      </c>
      <c r="SL25" cm="1">
        <f t="array" ref="SL25">VLOOKUP(QW25,'Tablas auxiliares'!$O$2:$Y$28,_xlfn.SINGLE('Tablas auxiliares'!$C$4)+1,FALSE)</f>
        <v>0</v>
      </c>
      <c r="SM25" cm="1">
        <f t="array" ref="SM25">VLOOKUP(QX25,'Tablas auxiliares'!$O$2:$Y$28,_xlfn.SINGLE('Tablas auxiliares'!$C$4)+1,FALSE)</f>
        <v>0</v>
      </c>
      <c r="SN25" cm="1">
        <f t="array" ref="SN25">VLOOKUP(QY25,'Tablas auxiliares'!$O$2:$Y$28,_xlfn.SINGLE('Tablas auxiliares'!$C$4)+1,FALSE)</f>
        <v>0</v>
      </c>
      <c r="SO25" cm="1">
        <f t="array" ref="SO25">VLOOKUP(QZ25,'Tablas auxiliares'!$O$2:$Y$28,_xlfn.SINGLE('Tablas auxiliares'!$C$4)+1,FALSE)</f>
        <v>0</v>
      </c>
      <c r="SP25" cm="1">
        <f t="array" ref="SP25">VLOOKUP(RA25,'Tablas auxiliares'!$O$2:$Y$28,_xlfn.SINGLE('Tablas auxiliares'!$C$4)+1,FALSE)</f>
        <v>0</v>
      </c>
      <c r="SQ25" cm="1">
        <f t="array" ref="SQ25">VLOOKUP(RB25,'Tablas auxiliares'!$O$2:$Y$28,_xlfn.SINGLE('Tablas auxiliares'!$C$4)+1,FALSE)</f>
        <v>0</v>
      </c>
      <c r="SR25" cm="1">
        <f t="array" ref="SR25">VLOOKUP(RC25,'Tablas auxiliares'!$O$2:$Y$28,_xlfn.SINGLE('Tablas auxiliares'!$C$4)+1,FALSE)</f>
        <v>0</v>
      </c>
      <c r="SS25" cm="1">
        <f t="array" ref="SS25">VLOOKUP(RD25,'Tablas auxiliares'!$O$2:$Y$28,_xlfn.SINGLE('Tablas auxiliares'!$C$4)+1,FALSE)</f>
        <v>0</v>
      </c>
      <c r="ST25" cm="1">
        <f t="array" ref="ST25">VLOOKUP(RE25,'Tablas auxiliares'!$O$2:$Y$28,_xlfn.SINGLE('Tablas auxiliares'!$C$4)+1,FALSE)</f>
        <v>0</v>
      </c>
      <c r="SU25" cm="1">
        <f t="array" ref="SU25">VLOOKUP(RF25,'Tablas auxiliares'!$O$2:$Y$28,_xlfn.SINGLE('Tablas auxiliares'!$C$4)+1,FALSE)</f>
        <v>0</v>
      </c>
      <c r="SV25" cm="1">
        <f t="array" ref="SV25">VLOOKUP(RG25,'Tablas auxiliares'!$O$2:$Y$28,_xlfn.SINGLE('Tablas auxiliares'!$C$4)+1,FALSE)</f>
        <v>0</v>
      </c>
      <c r="SW25" cm="1">
        <f t="array" ref="SW25">VLOOKUP(RH25,'Tablas auxiliares'!$O$2:$Y$28,_xlfn.SINGLE('Tablas auxiliares'!$C$4)+1,FALSE)</f>
        <v>0</v>
      </c>
      <c r="SX25" cm="1">
        <f t="array" ref="SX25">VLOOKUP(RI25,'Tablas auxiliares'!$O$2:$Y$28,_xlfn.SINGLE('Tablas auxiliares'!$C$4)+1,FALSE)</f>
        <v>0</v>
      </c>
      <c r="SY25" cm="1">
        <f t="array" ref="SY25">VLOOKUP(RJ25,'Tablas auxiliares'!$O$2:$Y$28,_xlfn.SINGLE('Tablas auxiliares'!$C$4)+1,FALSE)</f>
        <v>0</v>
      </c>
      <c r="SZ25" cm="1">
        <f t="array" ref="SZ25">VLOOKUP(RK25,'Tablas auxiliares'!$O$2:$Y$28,_xlfn.SINGLE('Tablas auxiliares'!$C$4)+1,FALSE)</f>
        <v>0</v>
      </c>
      <c r="TA25" cm="1">
        <f t="array" ref="TA25">VLOOKUP(RL25,'Tablas auxiliares'!$O$2:$Y$28,_xlfn.SINGLE('Tablas auxiliares'!$C$4)+1,FALSE)</f>
        <v>0</v>
      </c>
      <c r="TB25" cm="1">
        <f t="array" ref="TB25">VLOOKUP(RM25,'Tablas auxiliares'!$O$2:$Y$28,_xlfn.SINGLE('Tablas auxiliares'!$C$4)+1,FALSE)</f>
        <v>0</v>
      </c>
      <c r="TC25" cm="1">
        <f t="array" ref="TC25">VLOOKUP(RN25,'Tablas auxiliares'!$O$2:$Y$28,_xlfn.SINGLE('Tablas auxiliares'!$C$4)+1,FALSE)</f>
        <v>0</v>
      </c>
      <c r="TD25" cm="1">
        <f t="array" ref="TD25">VLOOKUP(RO25,'Tablas auxiliares'!$O$2:$Y$28,_xlfn.SINGLE('Tablas auxiliares'!$C$4)+1,FALSE)</f>
        <v>3</v>
      </c>
      <c r="TE25" cm="1">
        <f t="array" ref="TE25">VLOOKUP(RP25,'Tablas auxiliares'!$O$2:$Y$28,_xlfn.SINGLE('Tablas auxiliares'!$C$4)+1,FALSE)</f>
        <v>0</v>
      </c>
      <c r="TF25" cm="1">
        <f t="array" ref="TF25">VLOOKUP(RQ25,'Tablas auxiliares'!$O$2:$Y$28,_xlfn.SINGLE('Tablas auxiliares'!$C$4)+1,FALSE)</f>
        <v>0</v>
      </c>
      <c r="TG25" cm="1">
        <f t="array" ref="TG25">VLOOKUP(RR25,'Tablas auxiliares'!$O$2:$Y$28,_xlfn.SINGLE('Tablas auxiliares'!$C$4)+1,FALSE)</f>
        <v>0</v>
      </c>
      <c r="TH25" cm="1">
        <f t="array" ref="TH25">VLOOKUP(RS25,'Tablas auxiliares'!$O$2:$Y$28,_xlfn.SINGLE('Tablas auxiliares'!$C$4)+1,FALSE)</f>
        <v>0</v>
      </c>
      <c r="TI25" cm="1">
        <f t="array" ref="TI25">VLOOKUP(RT25,'Tablas auxiliares'!$O$2:$Y$28,_xlfn.SINGLE('Tablas auxiliares'!$C$4)+1,FALSE)</f>
        <v>0</v>
      </c>
      <c r="TJ25" cm="1">
        <f t="array" ref="TJ25">VLOOKUP(RU25,'Tablas auxiliares'!$O$2:$Y$28,_xlfn.SINGLE('Tablas auxiliares'!$C$4)+1,FALSE)</f>
        <v>0</v>
      </c>
      <c r="TK25" cm="1">
        <f t="array" ref="TK25">VLOOKUP(RV25,'Tablas auxiliares'!$O$2:$Y$28,_xlfn.SINGLE('Tablas auxiliares'!$C$4)+1,FALSE)</f>
        <v>6</v>
      </c>
      <c r="TM25" cm="1">
        <f t="array" ref="TM25">VLOOKUP(RX25,'Tablas auxiliares'!$O$2:$Y$28,_xlfn.SINGLE('Tablas auxiliares'!$C$4)+1,FALSE)</f>
        <v>0</v>
      </c>
      <c r="TN25" cm="1">
        <f t="array" ref="TN25">VLOOKUP(RY25,'Tablas auxiliares'!$O$2:$Y$28,_xlfn.SINGLE('Tablas auxiliares'!$C$4)+1,FALSE)</f>
        <v>0</v>
      </c>
      <c r="TO25" cm="1">
        <f t="array" ref="TO25">VLOOKUP(RZ25,'Tablas auxiliares'!$O$2:$Y$28,_xlfn.SINGLE('Tablas auxiliares'!$C$4)+1,FALSE)</f>
        <v>0</v>
      </c>
      <c r="TP25">
        <f>IF('Tablas auxiliares'!$C$5=1,SUM(SA25:TO25),SUMIF($IN$29:$KB$29,"=325",SA25:TO25))</f>
        <v>15</v>
      </c>
      <c r="TQ25">
        <v>0</v>
      </c>
      <c r="TR25">
        <v>0</v>
      </c>
      <c r="TS25">
        <v>0</v>
      </c>
      <c r="TT25">
        <v>0</v>
      </c>
      <c r="TU25">
        <v>0</v>
      </c>
      <c r="TV25">
        <v>1</v>
      </c>
      <c r="TW25">
        <v>0</v>
      </c>
      <c r="TX25">
        <v>0</v>
      </c>
      <c r="TY25">
        <v>0</v>
      </c>
      <c r="TZ25">
        <v>0</v>
      </c>
      <c r="UA25">
        <v>0</v>
      </c>
      <c r="UB25">
        <v>0</v>
      </c>
      <c r="UC25">
        <v>0</v>
      </c>
      <c r="UD25">
        <v>0</v>
      </c>
      <c r="UE25">
        <v>0</v>
      </c>
      <c r="UF25">
        <v>0</v>
      </c>
      <c r="UG25">
        <v>0</v>
      </c>
      <c r="UH25">
        <v>0</v>
      </c>
      <c r="UI25">
        <v>5</v>
      </c>
      <c r="UJ25">
        <v>0</v>
      </c>
      <c r="UK25">
        <v>0</v>
      </c>
      <c r="UL25">
        <v>0</v>
      </c>
      <c r="UM25">
        <v>0</v>
      </c>
      <c r="UN25">
        <v>0</v>
      </c>
      <c r="UO25">
        <v>1</v>
      </c>
      <c r="UP25">
        <v>0</v>
      </c>
      <c r="UQ25">
        <v>0</v>
      </c>
      <c r="UR25">
        <v>1</v>
      </c>
      <c r="US25">
        <v>0</v>
      </c>
      <c r="UT25">
        <v>0</v>
      </c>
      <c r="UU25">
        <v>0</v>
      </c>
      <c r="UV25">
        <v>0</v>
      </c>
      <c r="UW25">
        <v>0</v>
      </c>
      <c r="UX25">
        <v>0</v>
      </c>
      <c r="UY25">
        <v>0</v>
      </c>
      <c r="UZ25">
        <v>0</v>
      </c>
      <c r="VA25">
        <v>6</v>
      </c>
      <c r="VC25">
        <v>0</v>
      </c>
      <c r="VD25">
        <v>0</v>
      </c>
      <c r="VE25">
        <v>0</v>
      </c>
      <c r="VF25">
        <v>10</v>
      </c>
      <c r="VG25">
        <v>0</v>
      </c>
      <c r="VH25">
        <v>0</v>
      </c>
      <c r="VI25">
        <v>0</v>
      </c>
      <c r="VJ25">
        <v>0</v>
      </c>
      <c r="VK25">
        <v>10</v>
      </c>
      <c r="VL25">
        <v>0</v>
      </c>
      <c r="VM25">
        <v>1</v>
      </c>
      <c r="VN25">
        <v>0</v>
      </c>
      <c r="VO25">
        <v>0</v>
      </c>
      <c r="VP25">
        <v>2</v>
      </c>
      <c r="VQ25">
        <v>0</v>
      </c>
      <c r="VR25">
        <v>0</v>
      </c>
      <c r="VS25">
        <v>0</v>
      </c>
      <c r="VT25">
        <v>0</v>
      </c>
      <c r="VU25">
        <v>0</v>
      </c>
      <c r="VV25">
        <v>0</v>
      </c>
      <c r="VW25">
        <v>10</v>
      </c>
      <c r="VX25">
        <v>0</v>
      </c>
      <c r="VY25">
        <v>6</v>
      </c>
      <c r="VZ25">
        <v>0</v>
      </c>
      <c r="WA25">
        <v>1</v>
      </c>
      <c r="WB25">
        <v>0</v>
      </c>
      <c r="WC25">
        <v>0</v>
      </c>
      <c r="WD25">
        <v>0</v>
      </c>
      <c r="WE25">
        <v>0</v>
      </c>
      <c r="WF25">
        <v>8</v>
      </c>
      <c r="WG25">
        <v>0</v>
      </c>
      <c r="WH25">
        <v>8</v>
      </c>
      <c r="WI25">
        <v>8</v>
      </c>
      <c r="WJ25">
        <v>0</v>
      </c>
      <c r="WK25">
        <v>0</v>
      </c>
      <c r="WL25">
        <v>0</v>
      </c>
      <c r="WM25">
        <v>0</v>
      </c>
      <c r="WN25">
        <v>0</v>
      </c>
      <c r="WO25">
        <v>0</v>
      </c>
      <c r="WP25">
        <v>0</v>
      </c>
      <c r="WR25">
        <v>1</v>
      </c>
      <c r="WS25">
        <v>0</v>
      </c>
      <c r="WT25">
        <v>0</v>
      </c>
      <c r="WU25">
        <f t="shared" si="8"/>
        <v>10.01</v>
      </c>
      <c r="WV25">
        <f t="shared" si="96"/>
        <v>0</v>
      </c>
      <c r="WW25">
        <f t="shared" si="97"/>
        <v>0</v>
      </c>
      <c r="WX25">
        <f t="shared" si="98"/>
        <v>0</v>
      </c>
      <c r="WY25">
        <f t="shared" si="99"/>
        <v>0</v>
      </c>
      <c r="WZ25">
        <f t="shared" si="100"/>
        <v>11.01</v>
      </c>
      <c r="XA25">
        <f t="shared" si="101"/>
        <v>0</v>
      </c>
      <c r="XB25">
        <f t="shared" si="102"/>
        <v>1.0009999999999999</v>
      </c>
      <c r="XC25">
        <f t="shared" si="103"/>
        <v>0</v>
      </c>
      <c r="XD25">
        <f t="shared" si="104"/>
        <v>0</v>
      </c>
      <c r="XE25">
        <f t="shared" si="105"/>
        <v>2.0019999999999998</v>
      </c>
      <c r="XF25">
        <f t="shared" si="106"/>
        <v>0</v>
      </c>
      <c r="XG25">
        <f t="shared" si="107"/>
        <v>0</v>
      </c>
      <c r="XH25">
        <f t="shared" si="108"/>
        <v>0</v>
      </c>
      <c r="XI25">
        <f t="shared" si="109"/>
        <v>0</v>
      </c>
      <c r="XJ25">
        <f t="shared" si="110"/>
        <v>0</v>
      </c>
      <c r="XK25">
        <f t="shared" si="54"/>
        <v>0</v>
      </c>
      <c r="XL25">
        <f t="shared" si="55"/>
        <v>10.01</v>
      </c>
      <c r="XM25">
        <f t="shared" si="56"/>
        <v>5</v>
      </c>
      <c r="XN25">
        <f t="shared" si="57"/>
        <v>6.0060000000000002</v>
      </c>
      <c r="XO25">
        <f t="shared" si="58"/>
        <v>0</v>
      </c>
      <c r="XP25">
        <f t="shared" si="59"/>
        <v>1.0009999999999999</v>
      </c>
      <c r="XQ25">
        <f t="shared" si="60"/>
        <v>0</v>
      </c>
      <c r="XR25">
        <f t="shared" si="61"/>
        <v>0</v>
      </c>
      <c r="XS25">
        <f t="shared" si="62"/>
        <v>1</v>
      </c>
      <c r="XT25">
        <f t="shared" si="63"/>
        <v>0</v>
      </c>
      <c r="XU25">
        <f t="shared" si="64"/>
        <v>8.0079999999999991</v>
      </c>
      <c r="XV25">
        <f t="shared" si="65"/>
        <v>1</v>
      </c>
      <c r="XW25">
        <f t="shared" si="66"/>
        <v>8.0079999999999991</v>
      </c>
      <c r="XX25">
        <f t="shared" si="67"/>
        <v>8.0079999999999991</v>
      </c>
      <c r="XY25">
        <f t="shared" si="68"/>
        <v>0</v>
      </c>
      <c r="XZ25">
        <f t="shared" si="69"/>
        <v>0</v>
      </c>
      <c r="YA25">
        <f t="shared" si="70"/>
        <v>0</v>
      </c>
      <c r="YB25">
        <f t="shared" si="71"/>
        <v>0</v>
      </c>
      <c r="YC25">
        <f t="shared" si="72"/>
        <v>0</v>
      </c>
      <c r="YD25">
        <f t="shared" si="73"/>
        <v>0</v>
      </c>
      <c r="YE25">
        <f t="shared" si="74"/>
        <v>6</v>
      </c>
      <c r="YF25">
        <f t="shared" si="75"/>
        <v>0</v>
      </c>
      <c r="YG25">
        <f t="shared" si="76"/>
        <v>1.0009999999999999</v>
      </c>
      <c r="YH25">
        <f t="shared" si="77"/>
        <v>0</v>
      </c>
      <c r="YI25">
        <f t="shared" si="78"/>
        <v>0</v>
      </c>
      <c r="YJ25">
        <f>RANK(WU25,WU3:WU28,0)</f>
        <v>6</v>
      </c>
      <c r="YK25">
        <f t="shared" ref="YK25:ZX25" si="157">RANK(WV25,WV3:WV28,0)</f>
        <v>14</v>
      </c>
      <c r="YL25">
        <f t="shared" si="157"/>
        <v>15</v>
      </c>
      <c r="YM25">
        <f t="shared" si="157"/>
        <v>14</v>
      </c>
      <c r="YN25">
        <f t="shared" si="157"/>
        <v>15</v>
      </c>
      <c r="YO25">
        <f t="shared" si="157"/>
        <v>4</v>
      </c>
      <c r="YP25">
        <f t="shared" si="157"/>
        <v>15</v>
      </c>
      <c r="YQ25">
        <f t="shared" si="157"/>
        <v>15</v>
      </c>
      <c r="YR25">
        <f t="shared" si="157"/>
        <v>17</v>
      </c>
      <c r="YS25">
        <f t="shared" si="157"/>
        <v>16</v>
      </c>
      <c r="YT25">
        <f t="shared" si="157"/>
        <v>13</v>
      </c>
      <c r="YU25">
        <f t="shared" si="157"/>
        <v>15</v>
      </c>
      <c r="YV25">
        <f t="shared" si="157"/>
        <v>16</v>
      </c>
      <c r="YW25">
        <f t="shared" si="157"/>
        <v>13</v>
      </c>
      <c r="YX25">
        <f t="shared" si="157"/>
        <v>15</v>
      </c>
      <c r="YY25">
        <f t="shared" si="157"/>
        <v>15</v>
      </c>
      <c r="YZ25">
        <f t="shared" si="157"/>
        <v>16</v>
      </c>
      <c r="ZA25">
        <f t="shared" si="157"/>
        <v>5</v>
      </c>
      <c r="ZB25">
        <f t="shared" si="157"/>
        <v>9</v>
      </c>
      <c r="ZC25">
        <f t="shared" si="157"/>
        <v>10</v>
      </c>
      <c r="ZD25">
        <f t="shared" si="157"/>
        <v>14</v>
      </c>
      <c r="ZE25">
        <f t="shared" si="157"/>
        <v>14</v>
      </c>
      <c r="ZF25">
        <f t="shared" si="157"/>
        <v>15</v>
      </c>
      <c r="ZG25">
        <f t="shared" si="157"/>
        <v>16</v>
      </c>
      <c r="ZH25">
        <f t="shared" si="157"/>
        <v>15</v>
      </c>
      <c r="ZI25">
        <f t="shared" si="157"/>
        <v>14</v>
      </c>
      <c r="ZJ25">
        <f t="shared" si="157"/>
        <v>7</v>
      </c>
      <c r="ZK25">
        <f t="shared" si="157"/>
        <v>14</v>
      </c>
      <c r="ZL25">
        <f t="shared" si="157"/>
        <v>8</v>
      </c>
      <c r="ZM25">
        <f t="shared" si="157"/>
        <v>6</v>
      </c>
      <c r="ZN25">
        <f t="shared" si="157"/>
        <v>15</v>
      </c>
      <c r="ZO25">
        <f t="shared" si="157"/>
        <v>15</v>
      </c>
      <c r="ZP25">
        <f t="shared" si="157"/>
        <v>15</v>
      </c>
      <c r="ZQ25">
        <f t="shared" si="157"/>
        <v>16</v>
      </c>
      <c r="ZR25">
        <f t="shared" si="157"/>
        <v>14</v>
      </c>
      <c r="ZS25">
        <f t="shared" si="157"/>
        <v>16</v>
      </c>
      <c r="ZT25">
        <f t="shared" si="157"/>
        <v>8</v>
      </c>
      <c r="ZU25">
        <f t="shared" si="157"/>
        <v>14</v>
      </c>
      <c r="ZV25">
        <f t="shared" si="157"/>
        <v>16</v>
      </c>
      <c r="ZW25">
        <f t="shared" si="157"/>
        <v>14</v>
      </c>
      <c r="ZX25">
        <f t="shared" si="157"/>
        <v>16</v>
      </c>
      <c r="ZY25">
        <f>VLOOKUP(YJ25,'Tablas auxiliares'!$O$2:$P$28,2,FALSE)</f>
        <v>5</v>
      </c>
      <c r="ZZ25">
        <f>VLOOKUP(YK25,'Tablas auxiliares'!$O$2:$P$28,2,FALSE)</f>
        <v>0</v>
      </c>
      <c r="AAA25">
        <f>VLOOKUP(YL25,'Tablas auxiliares'!$O$2:$P$28,2,FALSE)</f>
        <v>0</v>
      </c>
      <c r="AAB25">
        <f>VLOOKUP(YM25,'Tablas auxiliares'!$O$2:$P$28,2,FALSE)</f>
        <v>0</v>
      </c>
      <c r="AAC25">
        <f>VLOOKUP(YN25,'Tablas auxiliares'!$O$2:$P$28,2,FALSE)</f>
        <v>0</v>
      </c>
      <c r="AAD25">
        <f>VLOOKUP(YO25,'Tablas auxiliares'!$O$2:$P$28,2,FALSE)</f>
        <v>7</v>
      </c>
      <c r="AAE25">
        <f>VLOOKUP(YP25,'Tablas auxiliares'!$O$2:$P$28,2,FALSE)</f>
        <v>0</v>
      </c>
      <c r="AAF25">
        <f>VLOOKUP(YQ25,'Tablas auxiliares'!$O$2:$P$28,2,FALSE)</f>
        <v>0</v>
      </c>
      <c r="AAG25">
        <f>VLOOKUP(YR25,'Tablas auxiliares'!$O$2:$P$28,2,FALSE)</f>
        <v>0</v>
      </c>
      <c r="AAH25">
        <f>VLOOKUP(YS25,'Tablas auxiliares'!$O$2:$P$28,2,FALSE)</f>
        <v>0</v>
      </c>
      <c r="AAI25">
        <f>VLOOKUP(YT25,'Tablas auxiliares'!$O$2:$P$28,2,FALSE)</f>
        <v>0</v>
      </c>
      <c r="AAJ25">
        <f>VLOOKUP(YU25,'Tablas auxiliares'!$O$2:$P$28,2,FALSE)</f>
        <v>0</v>
      </c>
      <c r="AAK25">
        <f>VLOOKUP(YV25,'Tablas auxiliares'!$O$2:$P$28,2,FALSE)</f>
        <v>0</v>
      </c>
      <c r="AAL25">
        <f>VLOOKUP(YW25,'Tablas auxiliares'!$O$2:$P$28,2,FALSE)</f>
        <v>0</v>
      </c>
      <c r="AAM25">
        <f>VLOOKUP(YX25,'Tablas auxiliares'!$O$2:$P$28,2,FALSE)</f>
        <v>0</v>
      </c>
      <c r="AAN25">
        <f>VLOOKUP(YY25,'Tablas auxiliares'!$O$2:$P$28,2,FALSE)</f>
        <v>0</v>
      </c>
      <c r="AAO25">
        <f>VLOOKUP(YZ25,'Tablas auxiliares'!$O$2:$P$28,2,FALSE)</f>
        <v>0</v>
      </c>
      <c r="AAP25">
        <f>VLOOKUP(ZA25,'Tablas auxiliares'!$O$2:$P$28,2,FALSE)</f>
        <v>6</v>
      </c>
      <c r="AAQ25">
        <f>VLOOKUP(ZB25,'Tablas auxiliares'!$O$2:$P$28,2,FALSE)</f>
        <v>2</v>
      </c>
      <c r="AAR25">
        <f>VLOOKUP(ZC25,'Tablas auxiliares'!$O$2:$P$28,2,FALSE)</f>
        <v>1</v>
      </c>
      <c r="AAS25">
        <f>VLOOKUP(ZD25,'Tablas auxiliares'!$O$2:$P$28,2,FALSE)</f>
        <v>0</v>
      </c>
      <c r="AAT25">
        <f>VLOOKUP(ZE25,'Tablas auxiliares'!$O$2:$P$28,2,FALSE)</f>
        <v>0</v>
      </c>
      <c r="AAU25">
        <f>VLOOKUP(ZF25,'Tablas auxiliares'!$O$2:$P$28,2,FALSE)</f>
        <v>0</v>
      </c>
      <c r="AAV25">
        <f>VLOOKUP(ZG25,'Tablas auxiliares'!$O$2:$P$28,2,FALSE)</f>
        <v>0</v>
      </c>
      <c r="AAW25">
        <f>VLOOKUP(ZH25,'Tablas auxiliares'!$O$2:$P$28,2,FALSE)</f>
        <v>0</v>
      </c>
      <c r="AAX25">
        <f>VLOOKUP(ZI25,'Tablas auxiliares'!$O$2:$P$28,2,FALSE)</f>
        <v>0</v>
      </c>
      <c r="AAY25">
        <f>VLOOKUP(ZJ25,'Tablas auxiliares'!$O$2:$P$28,2,FALSE)</f>
        <v>4</v>
      </c>
      <c r="AAZ25">
        <f>VLOOKUP(ZK25,'Tablas auxiliares'!$O$2:$P$28,2,FALSE)</f>
        <v>0</v>
      </c>
      <c r="ABA25">
        <f>VLOOKUP(ZL25,'Tablas auxiliares'!$O$2:$P$28,2,FALSE)</f>
        <v>3</v>
      </c>
      <c r="ABB25">
        <f>VLOOKUP(ZM25,'Tablas auxiliares'!$O$2:$P$28,2,FALSE)</f>
        <v>5</v>
      </c>
      <c r="ABC25">
        <f>VLOOKUP(ZN25,'Tablas auxiliares'!$O$2:$P$28,2,FALSE)</f>
        <v>0</v>
      </c>
      <c r="ABD25">
        <f>VLOOKUP(ZO25,'Tablas auxiliares'!$O$2:$P$28,2,FALSE)</f>
        <v>0</v>
      </c>
      <c r="ABE25">
        <f>VLOOKUP(ZP25,'Tablas auxiliares'!$O$2:$P$28,2,FALSE)</f>
        <v>0</v>
      </c>
      <c r="ABF25">
        <f>VLOOKUP(ZQ25,'Tablas auxiliares'!$O$2:$P$28,2,FALSE)</f>
        <v>0</v>
      </c>
      <c r="ABG25">
        <f>VLOOKUP(ZR25,'Tablas auxiliares'!$O$2:$P$28,2,FALSE)</f>
        <v>0</v>
      </c>
      <c r="ABH25">
        <f>VLOOKUP(ZS25,'Tablas auxiliares'!$O$2:$P$28,2,FALSE)</f>
        <v>0</v>
      </c>
      <c r="ABI25">
        <f>VLOOKUP(ZT25,'Tablas auxiliares'!$O$2:$P$28,2,FALSE)</f>
        <v>3</v>
      </c>
      <c r="ABJ25">
        <f>VLOOKUP(ZU25,'Tablas auxiliares'!$O$2:$P$28,2,FALSE)</f>
        <v>0</v>
      </c>
      <c r="ABK25">
        <f>VLOOKUP(ZV25,'Tablas auxiliares'!$O$2:$P$28,2,FALSE)</f>
        <v>0</v>
      </c>
      <c r="ABL25">
        <f>VLOOKUP(ZW25,'Tablas auxiliares'!$O$2:$P$28,2,FALSE)</f>
        <v>0</v>
      </c>
      <c r="ABM25">
        <f>VLOOKUP(ZX25,'Tablas auxiliares'!$O$2:$P$28,2,FALSE)</f>
        <v>0</v>
      </c>
      <c r="ABN25">
        <f>IF('Tablas auxiliares'!$C$5=1,SUM(ZY25:ABM25),SUMIF($IN$29:$KB$29,"=325",ZY25:ABM25))</f>
        <v>36</v>
      </c>
      <c r="ABP25">
        <f t="shared" si="10"/>
        <v>36.000300000000003</v>
      </c>
      <c r="ABQ25">
        <f t="shared" si="11"/>
        <v>15.000299999999999</v>
      </c>
      <c r="ABR25">
        <f t="shared" si="5"/>
        <v>77.000299999999996</v>
      </c>
      <c r="ABS25">
        <f>IF('Tablas auxiliares'!$C$3=1,'2019 FINAL'!ABP25,IF('Tablas auxiliares'!$C$3=2,'2019 FINAL'!ABQ25,'2019 FINAL'!ABR25))</f>
        <v>77.000299999999996</v>
      </c>
      <c r="ABT25" t="s">
        <v>14</v>
      </c>
      <c r="ABV25">
        <v>23</v>
      </c>
      <c r="ABW25">
        <f t="shared" si="12"/>
        <v>35.001100000000001</v>
      </c>
      <c r="ABX25" t="str">
        <f t="shared" si="13"/>
        <v>Israel</v>
      </c>
    </row>
    <row r="26" spans="1:752" x14ac:dyDescent="0.25">
      <c r="A26" t="s">
        <v>7</v>
      </c>
      <c r="B26">
        <v>17</v>
      </c>
      <c r="C26">
        <v>17</v>
      </c>
      <c r="D26">
        <v>20</v>
      </c>
      <c r="E26">
        <v>6</v>
      </c>
      <c r="F26">
        <v>3</v>
      </c>
      <c r="G26">
        <v>18</v>
      </c>
      <c r="H26">
        <v>21</v>
      </c>
      <c r="J26">
        <v>16</v>
      </c>
      <c r="K26">
        <v>12</v>
      </c>
      <c r="L26">
        <v>4</v>
      </c>
      <c r="M26">
        <v>16</v>
      </c>
      <c r="N26">
        <v>17</v>
      </c>
      <c r="O26">
        <v>11</v>
      </c>
      <c r="P26">
        <v>4</v>
      </c>
      <c r="Q26">
        <v>9</v>
      </c>
      <c r="R26">
        <v>19</v>
      </c>
      <c r="S26">
        <v>12</v>
      </c>
      <c r="T26">
        <v>24</v>
      </c>
      <c r="U26">
        <v>19</v>
      </c>
      <c r="V26">
        <v>21</v>
      </c>
      <c r="W26">
        <v>13</v>
      </c>
      <c r="X26">
        <v>19</v>
      </c>
      <c r="Y26">
        <v>15</v>
      </c>
      <c r="Z26">
        <v>23</v>
      </c>
      <c r="AA26">
        <v>16</v>
      </c>
      <c r="AB26">
        <v>13</v>
      </c>
      <c r="AC26">
        <v>24</v>
      </c>
      <c r="AD26">
        <v>17</v>
      </c>
      <c r="AE26">
        <v>1</v>
      </c>
      <c r="AF26">
        <v>17</v>
      </c>
      <c r="AG26">
        <v>11</v>
      </c>
      <c r="AH26">
        <v>4</v>
      </c>
      <c r="AI26">
        <v>10</v>
      </c>
      <c r="AJ26">
        <v>13</v>
      </c>
      <c r="AK26">
        <v>5</v>
      </c>
      <c r="AL26">
        <v>12</v>
      </c>
      <c r="AM26">
        <v>16</v>
      </c>
      <c r="AO26">
        <v>16</v>
      </c>
      <c r="AP26">
        <v>13</v>
      </c>
      <c r="AQ26">
        <v>24</v>
      </c>
      <c r="AR26">
        <v>17</v>
      </c>
      <c r="AS26">
        <v>19</v>
      </c>
      <c r="AT26">
        <v>19</v>
      </c>
      <c r="AU26">
        <v>8</v>
      </c>
      <c r="AV26">
        <v>20</v>
      </c>
      <c r="AW26">
        <v>21</v>
      </c>
      <c r="AY26">
        <v>17</v>
      </c>
      <c r="AZ26">
        <v>15</v>
      </c>
      <c r="BA26">
        <v>4</v>
      </c>
      <c r="BB26">
        <v>22</v>
      </c>
      <c r="BC26">
        <v>14</v>
      </c>
      <c r="BD26">
        <v>14</v>
      </c>
      <c r="BE26">
        <v>9</v>
      </c>
      <c r="BF26">
        <v>4</v>
      </c>
      <c r="BG26">
        <v>16</v>
      </c>
      <c r="BH26">
        <v>11</v>
      </c>
      <c r="BI26">
        <v>14</v>
      </c>
      <c r="BJ26">
        <v>11</v>
      </c>
      <c r="BK26">
        <v>11</v>
      </c>
      <c r="BL26">
        <v>12</v>
      </c>
      <c r="BM26">
        <v>22</v>
      </c>
      <c r="BN26">
        <v>17</v>
      </c>
      <c r="BO26">
        <v>10</v>
      </c>
      <c r="BP26">
        <v>23</v>
      </c>
      <c r="BQ26">
        <v>22</v>
      </c>
      <c r="BR26">
        <v>19</v>
      </c>
      <c r="BS26">
        <v>19</v>
      </c>
      <c r="BT26">
        <v>2</v>
      </c>
      <c r="BU26">
        <v>22</v>
      </c>
      <c r="BV26">
        <v>20</v>
      </c>
      <c r="BW26">
        <v>6</v>
      </c>
      <c r="BX26">
        <v>5</v>
      </c>
      <c r="BY26">
        <v>13</v>
      </c>
      <c r="BZ26">
        <v>15</v>
      </c>
      <c r="CA26">
        <v>11</v>
      </c>
      <c r="CB26">
        <v>14</v>
      </c>
      <c r="CD26">
        <v>25</v>
      </c>
      <c r="CE26">
        <v>16</v>
      </c>
      <c r="CF26">
        <v>23</v>
      </c>
      <c r="CG26">
        <v>10</v>
      </c>
      <c r="CH26">
        <v>15</v>
      </c>
      <c r="CI26">
        <v>7</v>
      </c>
      <c r="CJ26">
        <v>20</v>
      </c>
      <c r="CK26">
        <v>23</v>
      </c>
      <c r="CL26">
        <v>21</v>
      </c>
      <c r="CN26">
        <v>17</v>
      </c>
      <c r="CO26">
        <v>19</v>
      </c>
      <c r="CP26">
        <v>24</v>
      </c>
      <c r="CQ26">
        <v>15</v>
      </c>
      <c r="CR26">
        <v>7</v>
      </c>
      <c r="CS26">
        <v>17</v>
      </c>
      <c r="CT26">
        <v>18</v>
      </c>
      <c r="CU26">
        <v>16</v>
      </c>
      <c r="CV26">
        <v>17</v>
      </c>
      <c r="CW26">
        <v>13</v>
      </c>
      <c r="CX26">
        <v>11</v>
      </c>
      <c r="CY26">
        <v>12</v>
      </c>
      <c r="CZ26">
        <v>19</v>
      </c>
      <c r="DA26">
        <v>7</v>
      </c>
      <c r="DB26">
        <v>14</v>
      </c>
      <c r="DC26">
        <v>16</v>
      </c>
      <c r="DD26">
        <v>12</v>
      </c>
      <c r="DE26">
        <v>19</v>
      </c>
      <c r="DF26">
        <v>20</v>
      </c>
      <c r="DG26">
        <v>22</v>
      </c>
      <c r="DH26">
        <v>14</v>
      </c>
      <c r="DI26">
        <v>3</v>
      </c>
      <c r="DJ26">
        <v>12</v>
      </c>
      <c r="DK26">
        <v>5</v>
      </c>
      <c r="DL26">
        <v>3</v>
      </c>
      <c r="DM26">
        <v>20</v>
      </c>
      <c r="DN26">
        <v>16</v>
      </c>
      <c r="DO26">
        <v>4</v>
      </c>
      <c r="DP26">
        <v>7</v>
      </c>
      <c r="DQ26">
        <v>11</v>
      </c>
      <c r="DS26">
        <v>15</v>
      </c>
      <c r="DT26">
        <v>10</v>
      </c>
      <c r="DU26">
        <v>18</v>
      </c>
      <c r="DV26">
        <v>23</v>
      </c>
      <c r="DW26">
        <v>11</v>
      </c>
      <c r="DX26">
        <v>23</v>
      </c>
      <c r="DY26">
        <v>17</v>
      </c>
      <c r="DZ26">
        <v>15</v>
      </c>
      <c r="EA26">
        <v>14</v>
      </c>
      <c r="EC26">
        <v>12</v>
      </c>
      <c r="ED26">
        <v>12</v>
      </c>
      <c r="EE26">
        <v>24</v>
      </c>
      <c r="EF26">
        <v>12</v>
      </c>
      <c r="EG26">
        <v>7</v>
      </c>
      <c r="EH26">
        <v>20</v>
      </c>
      <c r="EI26">
        <v>25</v>
      </c>
      <c r="EJ26">
        <v>14</v>
      </c>
      <c r="EK26">
        <v>10</v>
      </c>
      <c r="EL26">
        <v>15</v>
      </c>
      <c r="EM26">
        <v>18</v>
      </c>
      <c r="EN26">
        <v>12</v>
      </c>
      <c r="EO26">
        <v>15</v>
      </c>
      <c r="EP26">
        <v>3</v>
      </c>
      <c r="EQ26">
        <v>20</v>
      </c>
      <c r="ER26">
        <v>21</v>
      </c>
      <c r="ES26">
        <v>13</v>
      </c>
      <c r="ET26">
        <v>4</v>
      </c>
      <c r="EU26">
        <v>12</v>
      </c>
      <c r="EV26">
        <v>22</v>
      </c>
      <c r="EW26">
        <v>13</v>
      </c>
      <c r="EX26">
        <v>2</v>
      </c>
      <c r="EY26">
        <v>18</v>
      </c>
      <c r="EZ26">
        <v>10</v>
      </c>
      <c r="FA26">
        <v>5</v>
      </c>
      <c r="FB26">
        <v>20</v>
      </c>
      <c r="FC26">
        <v>15</v>
      </c>
      <c r="FD26">
        <v>8</v>
      </c>
      <c r="FE26">
        <v>8</v>
      </c>
      <c r="FF26">
        <v>18</v>
      </c>
      <c r="FH26">
        <v>16</v>
      </c>
      <c r="FI26">
        <v>15</v>
      </c>
      <c r="FJ26">
        <v>15</v>
      </c>
      <c r="FK26">
        <v>20</v>
      </c>
      <c r="FL26">
        <v>11</v>
      </c>
      <c r="FM26">
        <v>7</v>
      </c>
      <c r="FN26">
        <v>13</v>
      </c>
      <c r="FO26">
        <v>13</v>
      </c>
      <c r="FP26">
        <v>17</v>
      </c>
      <c r="FR26">
        <v>21</v>
      </c>
      <c r="FS26">
        <v>8</v>
      </c>
      <c r="FT26">
        <v>12</v>
      </c>
      <c r="FU26">
        <v>19</v>
      </c>
      <c r="FV26">
        <v>8</v>
      </c>
      <c r="FW26">
        <v>18</v>
      </c>
      <c r="FX26">
        <v>5</v>
      </c>
      <c r="FY26">
        <v>15</v>
      </c>
      <c r="FZ26">
        <v>8</v>
      </c>
      <c r="GA26">
        <v>11</v>
      </c>
      <c r="GB26">
        <v>18</v>
      </c>
      <c r="GC26">
        <v>11</v>
      </c>
      <c r="GD26">
        <v>13</v>
      </c>
      <c r="GE26">
        <v>11</v>
      </c>
      <c r="GF26">
        <v>24</v>
      </c>
      <c r="GG26">
        <v>16</v>
      </c>
      <c r="GH26">
        <v>8</v>
      </c>
      <c r="GI26">
        <v>15</v>
      </c>
      <c r="GJ26">
        <v>9</v>
      </c>
      <c r="GK26">
        <v>22</v>
      </c>
      <c r="GL26">
        <v>13</v>
      </c>
      <c r="GM26">
        <v>1</v>
      </c>
      <c r="GN26">
        <v>10</v>
      </c>
      <c r="GO26">
        <v>14</v>
      </c>
      <c r="GP26">
        <v>2</v>
      </c>
      <c r="GQ26">
        <v>26</v>
      </c>
      <c r="GR26">
        <v>14</v>
      </c>
      <c r="GS26">
        <v>13</v>
      </c>
      <c r="GT26">
        <v>7</v>
      </c>
      <c r="GU26">
        <v>24</v>
      </c>
      <c r="GW26">
        <v>11</v>
      </c>
      <c r="GX26">
        <v>20</v>
      </c>
      <c r="GY26">
        <f>IF('Tablas auxiliares'!$C$7=1,AVERAGE('2019 FINAL'!B26,'2019 FINAL'!AQ26,'2019 FINAL'!CF26,'2019 FINAL'!DU26,'2019 FINAL'!FJ26)+B26/10000,(-1)*(SUM(VLOOKUP(B26,'Tablas auxiliares'!$BG$1:$BH$28,2,FALSE),VLOOKUP(AQ26,'Tablas auxiliares'!$BG$1:$BH$28,2,FALSE),VLOOKUP(CF26,'Tablas auxiliares'!$BG$1:$BH$28,2,FALSE),VLOOKUP(DU26,'Tablas auxiliares'!$BG$1:$BH$28,2,FALSE),VLOOKUP(FJ26,'Tablas auxiliares'!$BG$1:$BH$28,2,FALSE))-B26/100000000))</f>
        <v>-2.2234841279437996</v>
      </c>
      <c r="GZ26">
        <f>IF('Tablas auxiliares'!$C$7=1,AVERAGE('2019 FINAL'!C26,'2019 FINAL'!AR26,'2019 FINAL'!CG26,'2019 FINAL'!DV26,'2019 FINAL'!FK26)+C26/10000,(-1)*(SUM(VLOOKUP(C26,'Tablas auxiliares'!$BG$1:$BH$28,2,FALSE),VLOOKUP(AR26,'Tablas auxiliares'!$BG$1:$BH$28,2,FALSE),VLOOKUP(CG26,'Tablas auxiliares'!$BG$1:$BH$28,2,FALSE),VLOOKUP(DV26,'Tablas auxiliares'!$BG$1:$BH$28,2,FALSE),VLOOKUP(FK26,'Tablas auxiliares'!$BG$1:$BH$28,2,FALSE))-C26/100000000))</f>
        <v>-3.8266309424631375</v>
      </c>
      <c r="HA26">
        <f>IF('Tablas auxiliares'!$C$7=1,AVERAGE('2019 FINAL'!D26,'2019 FINAL'!AS26,'2019 FINAL'!CH26,'2019 FINAL'!DW26,'2019 FINAL'!FL26)+D26/10000,(-1)*(SUM(VLOOKUP(D26,'Tablas auxiliares'!$BG$1:$BH$28,2,FALSE),VLOOKUP(AS26,'Tablas auxiliares'!$BG$1:$BH$28,2,FALSE),VLOOKUP(CH26,'Tablas auxiliares'!$BG$1:$BH$28,2,FALSE),VLOOKUP(DW26,'Tablas auxiliares'!$BG$1:$BH$28,2,FALSE),VLOOKUP(FL26,'Tablas auxiliares'!$BG$1:$BH$28,2,FALSE))-D26/100000000))</f>
        <v>-5.1461967039435486</v>
      </c>
      <c r="HB26">
        <f>IF('Tablas auxiliares'!$C$7=1,AVERAGE('2019 FINAL'!E26,'2019 FINAL'!AT26,'2019 FINAL'!CI26,'2019 FINAL'!DX26,'2019 FINAL'!FM26)+E26/10000,(-1)*(SUM(VLOOKUP(E26,'Tablas auxiliares'!$BG$1:$BH$28,2,FALSE),VLOOKUP(AT26,'Tablas auxiliares'!$BG$1:$BH$28,2,FALSE),VLOOKUP(CI26,'Tablas auxiliares'!$BG$1:$BH$28,2,FALSE),VLOOKUP(DX26,'Tablas auxiliares'!$BG$1:$BH$28,2,FALSE),VLOOKUP(FM26,'Tablas auxiliares'!$BG$1:$BH$28,2,FALSE))-E26/100000000))</f>
        <v>-12.892680055114253</v>
      </c>
      <c r="HC26">
        <f>IF('Tablas auxiliares'!$C$7=1,AVERAGE('2019 FINAL'!F26,'2019 FINAL'!AU26,'2019 FINAL'!CJ26,'2019 FINAL'!DY26,'2019 FINAL'!FN26)+F26/10000,(-1)*(SUM(VLOOKUP(F26,'Tablas auxiliares'!$BG$1:$BH$28,2,FALSE),VLOOKUP(AU26,'Tablas auxiliares'!$BG$1:$BH$28,2,FALSE),VLOOKUP(CJ26,'Tablas auxiliares'!$BG$1:$BH$28,2,FALSE),VLOOKUP(DY26,'Tablas auxiliares'!$BG$1:$BH$28,2,FALSE),VLOOKUP(FN26,'Tablas auxiliares'!$BG$1:$BH$28,2,FALSE))-F26/100000000))</f>
        <v>-13.506115333059192</v>
      </c>
      <c r="HD26">
        <f>IF('Tablas auxiliares'!$C$7=1,AVERAGE('2019 FINAL'!G26,'2019 FINAL'!AV26,'2019 FINAL'!CK26,'2019 FINAL'!DZ26,'2019 FINAL'!FO26)+G26/10000,(-1)*(SUM(VLOOKUP(G26,'Tablas auxiliares'!$BG$1:$BH$28,2,FALSE),VLOOKUP(AV26,'Tablas auxiliares'!$BG$1:$BH$28,2,FALSE),VLOOKUP(CK26,'Tablas auxiliares'!$BG$1:$BH$28,2,FALSE),VLOOKUP(DZ26,'Tablas auxiliares'!$BG$1:$BH$28,2,FALSE),VLOOKUP(FO26,'Tablas auxiliares'!$BG$1:$BH$28,2,FALSE))-G26/100000000))</f>
        <v>-3.0496832001800094</v>
      </c>
      <c r="HE26">
        <f>IF('Tablas auxiliares'!$C$7=1,AVERAGE('2019 FINAL'!H26,'2019 FINAL'!AW26,'2019 FINAL'!CL26,'2019 FINAL'!EA26,'2019 FINAL'!FP26)+H26/10000,(-1)*(SUM(VLOOKUP(H26,'Tablas auxiliares'!$BG$1:$BH$28,2,FALSE),VLOOKUP(AW26,'Tablas auxiliares'!$BG$1:$BH$28,2,FALSE),VLOOKUP(CL26,'Tablas auxiliares'!$BG$1:$BH$28,2,FALSE),VLOOKUP(EA26,'Tablas auxiliares'!$BG$1:$BH$28,2,FALSE),VLOOKUP(FP26,'Tablas auxiliares'!$BG$1:$BH$28,2,FALSE))-H26/100000000))</f>
        <v>-2.3943845587711183</v>
      </c>
      <c r="HF26" t="e">
        <f>IF('Tablas auxiliares'!$C$7=1,AVERAGE('2019 FINAL'!I26,'2019 FINAL'!AX26,'2019 FINAL'!CM26,'2019 FINAL'!EB26,'2019 FINAL'!FQ26)+I26/10000,(-1)*(SUM(VLOOKUP(I26,'Tablas auxiliares'!$BG$1:$BH$28,2,FALSE),VLOOKUP(AX26,'Tablas auxiliares'!$BG$1:$BH$28,2,FALSE),VLOOKUP(CM26,'Tablas auxiliares'!$BG$1:$BH$28,2,FALSE),VLOOKUP(EB26,'Tablas auxiliares'!$BG$1:$BH$28,2,FALSE),VLOOKUP(FQ26,'Tablas auxiliares'!$BG$1:$BH$28,2,FALSE))-I26/100000000))</f>
        <v>#N/A</v>
      </c>
      <c r="HG26">
        <f>IF('Tablas auxiliares'!$C$7=1,AVERAGE('2019 FINAL'!J26,'2019 FINAL'!AY26,'2019 FINAL'!CN26,'2019 FINAL'!EC26,'2019 FINAL'!FR26)+J26/10000,(-1)*(SUM(VLOOKUP(J26,'Tablas auxiliares'!$BG$1:$BH$28,2,FALSE),VLOOKUP(AY26,'Tablas auxiliares'!$BG$1:$BH$28,2,FALSE),VLOOKUP(CN26,'Tablas auxiliares'!$BG$1:$BH$28,2,FALSE),VLOOKUP(EC26,'Tablas auxiliares'!$BG$1:$BH$28,2,FALSE),VLOOKUP(FR26,'Tablas auxiliares'!$BG$1:$BH$28,2,FALSE))-J26/100000000))</f>
        <v>-3.5948639304422678</v>
      </c>
      <c r="HH26">
        <f>IF('Tablas auxiliares'!$C$7=1,AVERAGE('2019 FINAL'!K26,'2019 FINAL'!AZ26,'2019 FINAL'!CO26,'2019 FINAL'!ED26,'2019 FINAL'!FS26)+K26/10000,(-1)*(SUM(VLOOKUP(K26,'Tablas auxiliares'!$BG$1:$BH$28,2,FALSE),VLOOKUP(AZ26,'Tablas auxiliares'!$BG$1:$BH$28,2,FALSE),VLOOKUP(CO26,'Tablas auxiliares'!$BG$1:$BH$28,2,FALSE),VLOOKUP(ED26,'Tablas auxiliares'!$BG$1:$BH$28,2,FALSE),VLOOKUP(FS26,'Tablas auxiliares'!$BG$1:$BH$28,2,FALSE))-K26/100000000))</f>
        <v>-7.3741461554209051</v>
      </c>
      <c r="HI26">
        <f>IF('Tablas auxiliares'!$C$7=1,AVERAGE('2019 FINAL'!L26,'2019 FINAL'!BA26,'2019 FINAL'!CP26,'2019 FINAL'!EE26,'2019 FINAL'!FT26)+L26/10000,(-1)*(SUM(VLOOKUP(L26,'Tablas auxiliares'!$BG$1:$BH$28,2,FALSE),VLOOKUP(BA26,'Tablas auxiliares'!$BG$1:$BH$28,2,FALSE),VLOOKUP(CP26,'Tablas auxiliares'!$BG$1:$BH$28,2,FALSE),VLOOKUP(EE26,'Tablas auxiliares'!$BG$1:$BH$28,2,FALSE),VLOOKUP(FT26,'Tablas auxiliares'!$BG$1:$BH$28,2,FALSE))-L26/100000000))</f>
        <v>-15.360485892230475</v>
      </c>
      <c r="HJ26">
        <f>IF('Tablas auxiliares'!$C$7=1,AVERAGE('2019 FINAL'!M26,'2019 FINAL'!BB26,'2019 FINAL'!CQ26,'2019 FINAL'!EF26,'2019 FINAL'!FU26)+M26/10000,(-1)*(SUM(VLOOKUP(M26,'Tablas auxiliares'!$BG$1:$BH$28,2,FALSE),VLOOKUP(BB26,'Tablas auxiliares'!$BG$1:$BH$28,2,FALSE),VLOOKUP(CQ26,'Tablas auxiliares'!$BG$1:$BH$28,2,FALSE),VLOOKUP(EF26,'Tablas auxiliares'!$BG$1:$BH$28,2,FALSE),VLOOKUP(FU26,'Tablas auxiliares'!$BG$1:$BH$28,2,FALSE))-M26/100000000))</f>
        <v>-3.6323017699494526</v>
      </c>
      <c r="HK26">
        <f>IF('Tablas auxiliares'!$C$7=1,AVERAGE('2019 FINAL'!N26,'2019 FINAL'!BC26,'2019 FINAL'!CR26,'2019 FINAL'!EG26,'2019 FINAL'!FV26)+N26/10000,(-1)*(SUM(VLOOKUP(N26,'Tablas auxiliares'!$BG$1:$BH$28,2,FALSE),VLOOKUP(BC26,'Tablas auxiliares'!$BG$1:$BH$28,2,FALSE),VLOOKUP(CR26,'Tablas auxiliares'!$BG$1:$BH$28,2,FALSE),VLOOKUP(EG26,'Tablas auxiliares'!$BG$1:$BH$28,2,FALSE),VLOOKUP(FV26,'Tablas auxiliares'!$BG$1:$BH$28,2,FALSE))-N26/100000000))</f>
        <v>-12.438420471138338</v>
      </c>
      <c r="HL26">
        <f>IF('Tablas auxiliares'!$C$7=1,AVERAGE('2019 FINAL'!O26,'2019 FINAL'!BD26,'2019 FINAL'!CS26,'2019 FINAL'!EH26,'2019 FINAL'!FW26)+O26/10000,(-1)*(SUM(VLOOKUP(O26,'Tablas auxiliares'!$BG$1:$BH$28,2,FALSE),VLOOKUP(BD26,'Tablas auxiliares'!$BG$1:$BH$28,2,FALSE),VLOOKUP(CS26,'Tablas auxiliares'!$BG$1:$BH$28,2,FALSE),VLOOKUP(EH26,'Tablas auxiliares'!$BG$1:$BH$28,2,FALSE),VLOOKUP(FW26,'Tablas auxiliares'!$BG$1:$BH$28,2,FALSE))-O26/100000000))</f>
        <v>-4.183172450477767</v>
      </c>
      <c r="HM26">
        <f>IF('Tablas auxiliares'!$C$7=1,AVERAGE('2019 FINAL'!P26,'2019 FINAL'!BE26,'2019 FINAL'!CT26,'2019 FINAL'!EI26,'2019 FINAL'!FX26)+P26/10000,(-1)*(SUM(VLOOKUP(P26,'Tablas auxiliares'!$BG$1:$BH$28,2,FALSE),VLOOKUP(BE26,'Tablas auxiliares'!$BG$1:$BH$28,2,FALSE),VLOOKUP(CT26,'Tablas auxiliares'!$BG$1:$BH$28,2,FALSE),VLOOKUP(EI26,'Tablas auxiliares'!$BG$1:$BH$28,2,FALSE),VLOOKUP(FX26,'Tablas auxiliares'!$BG$1:$BH$28,2,FALSE))-P26/100000000))</f>
        <v>-15.623079684721841</v>
      </c>
      <c r="HN26">
        <f>IF('Tablas auxiliares'!$C$7=1,AVERAGE('2019 FINAL'!Q26,'2019 FINAL'!BF26,'2019 FINAL'!CU26,'2019 FINAL'!EJ26,'2019 FINAL'!FY26)+Q26/10000,(-1)*(SUM(VLOOKUP(Q26,'Tablas auxiliares'!$BG$1:$BH$28,2,FALSE),VLOOKUP(BF26,'Tablas auxiliares'!$BG$1:$BH$28,2,FALSE),VLOOKUP(CU26,'Tablas auxiliares'!$BG$1:$BH$28,2,FALSE),VLOOKUP(EJ26,'Tablas auxiliares'!$BG$1:$BH$28,2,FALSE),VLOOKUP(FY26,'Tablas auxiliares'!$BG$1:$BH$28,2,FALSE))-Q26/100000000))</f>
        <v>-11.959376637273724</v>
      </c>
      <c r="HO26">
        <f>IF('Tablas auxiliares'!$C$7=1,AVERAGE('2019 FINAL'!R26,'2019 FINAL'!BG26,'2019 FINAL'!CV26,'2019 FINAL'!EK26,'2019 FINAL'!FZ26)+R26/10000,(-1)*(SUM(VLOOKUP(R26,'Tablas auxiliares'!$BG$1:$BH$28,2,FALSE),VLOOKUP(BG26,'Tablas auxiliares'!$BG$1:$BH$28,2,FALSE),VLOOKUP(CV26,'Tablas auxiliares'!$BG$1:$BH$28,2,FALSE),VLOOKUP(EK26,'Tablas auxiliares'!$BG$1:$BH$28,2,FALSE),VLOOKUP(FZ26,'Tablas auxiliares'!$BG$1:$BH$28,2,FALSE))-R26/100000000))</f>
        <v>-7.0048162007000325</v>
      </c>
      <c r="HP26">
        <f>IF('Tablas auxiliares'!$C$7=1,AVERAGE('2019 FINAL'!S26,'2019 FINAL'!BH26,'2019 FINAL'!CW26,'2019 FINAL'!EL26,'2019 FINAL'!GA26)+S26/10000,(-1)*(SUM(VLOOKUP(S26,'Tablas auxiliares'!$BG$1:$BH$28,2,FALSE),VLOOKUP(BH26,'Tablas auxiliares'!$BG$1:$BH$28,2,FALSE),VLOOKUP(CW26,'Tablas auxiliares'!$BG$1:$BH$28,2,FALSE),VLOOKUP(EL26,'Tablas auxiliares'!$BG$1:$BH$28,2,FALSE),VLOOKUP(GA26,'Tablas auxiliares'!$BG$1:$BH$28,2,FALSE))-S26/100000000))</f>
        <v>-7.1406815126750116</v>
      </c>
      <c r="HQ26">
        <f>IF('Tablas auxiliares'!$C$7=1,AVERAGE('2019 FINAL'!T26,'2019 FINAL'!BI26,'2019 FINAL'!CX26,'2019 FINAL'!EM26,'2019 FINAL'!GB26)+T26/10000,(-1)*(SUM(VLOOKUP(T26,'Tablas auxiliares'!$BG$1:$BH$28,2,FALSE),VLOOKUP(BI26,'Tablas auxiliares'!$BG$1:$BH$28,2,FALSE),VLOOKUP(CX26,'Tablas auxiliares'!$BG$1:$BH$28,2,FALSE),VLOOKUP(EM26,'Tablas auxiliares'!$BG$1:$BH$28,2,FALSE),VLOOKUP(GB26,'Tablas auxiliares'!$BG$1:$BH$28,2,FALSE))-T26/100000000))</f>
        <v>-3.9110363564280299</v>
      </c>
      <c r="HR26">
        <f>IF('Tablas auxiliares'!$C$7=1,AVERAGE('2019 FINAL'!U26,'2019 FINAL'!BJ26,'2019 FINAL'!CY26,'2019 FINAL'!EN26,'2019 FINAL'!GC26)+U26/10000,(-1)*(SUM(VLOOKUP(U26,'Tablas auxiliares'!$BG$1:$BH$28,2,FALSE),VLOOKUP(BJ26,'Tablas auxiliares'!$BG$1:$BH$28,2,FALSE),VLOOKUP(CY26,'Tablas auxiliares'!$BG$1:$BH$28,2,FALSE),VLOOKUP(EN26,'Tablas auxiliares'!$BG$1:$BH$28,2,FALSE),VLOOKUP(GC26,'Tablas auxiliares'!$BG$1:$BH$28,2,FALSE))-U26/100000000))</f>
        <v>-6.9506871502303955</v>
      </c>
      <c r="HS26">
        <f>IF('Tablas auxiliares'!$C$7=1,AVERAGE('2019 FINAL'!V26,'2019 FINAL'!BK26,'2019 FINAL'!CZ26,'2019 FINAL'!EO26,'2019 FINAL'!GD26)+V26/10000,(-1)*(SUM(VLOOKUP(V26,'Tablas auxiliares'!$BG$1:$BH$28,2,FALSE),VLOOKUP(BK26,'Tablas auxiliares'!$BG$1:$BH$28,2,FALSE),VLOOKUP(CZ26,'Tablas auxiliares'!$BG$1:$BH$28,2,FALSE),VLOOKUP(EO26,'Tablas auxiliares'!$BG$1:$BH$28,2,FALSE),VLOOKUP(GD26,'Tablas auxiliares'!$BG$1:$BH$28,2,FALSE))-V26/100000000))</f>
        <v>-4.5226108437361603</v>
      </c>
      <c r="HT26">
        <f>IF('Tablas auxiliares'!$C$7=1,AVERAGE('2019 FINAL'!W26,'2019 FINAL'!BL26,'2019 FINAL'!DA26,'2019 FINAL'!EP26,'2019 FINAL'!GE26)+W26/10000,(-1)*(SUM(VLOOKUP(W26,'Tablas auxiliares'!$BG$1:$BH$28,2,FALSE),VLOOKUP(BL26,'Tablas auxiliares'!$BG$1:$BH$28,2,FALSE),VLOOKUP(DA26,'Tablas auxiliares'!$BG$1:$BH$28,2,FALSE),VLOOKUP(EP26,'Tablas auxiliares'!$BG$1:$BH$28,2,FALSE),VLOOKUP(GE26,'Tablas auxiliares'!$BG$1:$BH$28,2,FALSE))-W26/100000000))</f>
        <v>-16.550644583411444</v>
      </c>
      <c r="HU26">
        <f>IF('Tablas auxiliares'!$C$7=1,AVERAGE('2019 FINAL'!X26,'2019 FINAL'!BM26,'2019 FINAL'!DB26,'2019 FINAL'!EQ26,'2019 FINAL'!GF26)+X26/10000,(-1)*(SUM(VLOOKUP(X26,'Tablas auxiliares'!$BG$1:$BH$28,2,FALSE),VLOOKUP(BM26,'Tablas auxiliares'!$BG$1:$BH$28,2,FALSE),VLOOKUP(DB26,'Tablas auxiliares'!$BG$1:$BH$28,2,FALSE),VLOOKUP(EQ26,'Tablas auxiliares'!$BG$1:$BH$28,2,FALSE),VLOOKUP(GF26,'Tablas auxiliares'!$BG$1:$BH$28,2,FALSE))-X26/100000000))</f>
        <v>-2.1060009559371133</v>
      </c>
      <c r="HV26">
        <f>IF('Tablas auxiliares'!$C$7=1,AVERAGE('2019 FINAL'!Y26,'2019 FINAL'!BN26,'2019 FINAL'!DC26,'2019 FINAL'!ER26,'2019 FINAL'!GG26)+Y26/10000,(-1)*(SUM(VLOOKUP(Y26,'Tablas auxiliares'!$BG$1:$BH$28,2,FALSE),VLOOKUP(BN26,'Tablas auxiliares'!$BG$1:$BH$28,2,FALSE),VLOOKUP(DC26,'Tablas auxiliares'!$BG$1:$BH$28,2,FALSE),VLOOKUP(ER26,'Tablas auxiliares'!$BG$1:$BH$28,2,FALSE),VLOOKUP(GG26,'Tablas auxiliares'!$BG$1:$BH$28,2,FALSE))-Y26/100000000))</f>
        <v>-3.0701101481363549</v>
      </c>
      <c r="HW26">
        <f>IF('Tablas auxiliares'!$C$7=1,AVERAGE('2019 FINAL'!Z26,'2019 FINAL'!BO26,'2019 FINAL'!DD26,'2019 FINAL'!ES26,'2019 FINAL'!GH26)+Z26/10000,(-1)*(SUM(VLOOKUP(Z26,'Tablas auxiliares'!$BG$1:$BH$28,2,FALSE),VLOOKUP(BO26,'Tablas auxiliares'!$BG$1:$BH$28,2,FALSE),VLOOKUP(DD26,'Tablas auxiliares'!$BG$1:$BH$28,2,FALSE),VLOOKUP(ES26,'Tablas auxiliares'!$BG$1:$BH$28,2,FALSE),VLOOKUP(GH26,'Tablas auxiliares'!$BG$1:$BH$28,2,FALSE))-Z26/100000000))</f>
        <v>-8.2393546181999664</v>
      </c>
      <c r="HX26">
        <f>IF('Tablas auxiliares'!$C$7=1,AVERAGE('2019 FINAL'!AA26,'2019 FINAL'!BP26,'2019 FINAL'!DE26,'2019 FINAL'!ET26,'2019 FINAL'!GI26)+AA26/10000,(-1)*(SUM(VLOOKUP(AA26,'Tablas auxiliares'!$BG$1:$BH$28,2,FALSE),VLOOKUP(BP26,'Tablas auxiliares'!$BG$1:$BH$28,2,FALSE),VLOOKUP(DE26,'Tablas auxiliares'!$BG$1:$BH$28,2,FALSE),VLOOKUP(ET26,'Tablas auxiliares'!$BG$1:$BH$28,2,FALSE),VLOOKUP(GI26,'Tablas auxiliares'!$BG$1:$BH$28,2,FALSE))-AA26/100000000))</f>
        <v>-8.895946925897313</v>
      </c>
      <c r="HY26">
        <f>IF('Tablas auxiliares'!$C$7=1,AVERAGE('2019 FINAL'!AB26,'2019 FINAL'!BQ26,'2019 FINAL'!DF26,'2019 FINAL'!EU26,'2019 FINAL'!GJ26)+AB26/10000,(-1)*(SUM(VLOOKUP(AB26,'Tablas auxiliares'!$BG$1:$BH$28,2,FALSE),VLOOKUP(BQ26,'Tablas auxiliares'!$BG$1:$BH$28,2,FALSE),VLOOKUP(DF26,'Tablas auxiliares'!$BG$1:$BH$28,2,FALSE),VLOOKUP(EU26,'Tablas auxiliares'!$BG$1:$BH$28,2,FALSE),VLOOKUP(GJ26,'Tablas auxiliares'!$BG$1:$BH$28,2,FALSE))-AB26/100000000))</f>
        <v>-5.8828173556565204</v>
      </c>
      <c r="HZ26">
        <f>IF('Tablas auxiliares'!$C$7=1,AVERAGE('2019 FINAL'!AC26,'2019 FINAL'!BR26,'2019 FINAL'!DG26,'2019 FINAL'!EV26,'2019 FINAL'!GK26)+AC26/10000,(-1)*(SUM(VLOOKUP(AC26,'Tablas auxiliares'!$BG$1:$BH$28,2,FALSE),VLOOKUP(BR26,'Tablas auxiliares'!$BG$1:$BH$28,2,FALSE),VLOOKUP(DG26,'Tablas auxiliares'!$BG$1:$BH$28,2,FALSE),VLOOKUP(EV26,'Tablas auxiliares'!$BG$1:$BH$28,2,FALSE),VLOOKUP(GK26,'Tablas auxiliares'!$BG$1:$BH$28,2,FALSE))-AC26/100000000))</f>
        <v>-1.2103535743977942</v>
      </c>
      <c r="IA26">
        <f>IF('Tablas auxiliares'!$C$7=1,AVERAGE('2019 FINAL'!AD26,'2019 FINAL'!BS26,'2019 FINAL'!DH26,'2019 FINAL'!EW26,'2019 FINAL'!GL26)+AD26/10000,(-1)*(SUM(VLOOKUP(AD26,'Tablas auxiliares'!$BG$1:$BH$28,2,FALSE),VLOOKUP(BS26,'Tablas auxiliares'!$BG$1:$BH$28,2,FALSE),VLOOKUP(DH26,'Tablas auxiliares'!$BG$1:$BH$28,2,FALSE),VLOOKUP(EW26,'Tablas auxiliares'!$BG$1:$BH$28,2,FALSE),VLOOKUP(GL26,'Tablas auxiliares'!$BG$1:$BH$28,2,FALSE))-AD26/100000000))</f>
        <v>-4.4364069923902925</v>
      </c>
      <c r="IB26">
        <f>IF('Tablas auxiliares'!$C$7=1,AVERAGE('2019 FINAL'!AE26,'2019 FINAL'!BT26,'2019 FINAL'!DI26,'2019 FINAL'!EX26,'2019 FINAL'!GM26)+AE26/10000,(-1)*(SUM(VLOOKUP(AE26,'Tablas auxiliares'!$BG$1:$BH$28,2,FALSE),VLOOKUP(BT26,'Tablas auxiliares'!$BG$1:$BH$28,2,FALSE),VLOOKUP(DI26,'Tablas auxiliares'!$BG$1:$BH$28,2,FALSE),VLOOKUP(EX26,'Tablas auxiliares'!$BG$1:$BH$28,2,FALSE),VLOOKUP(GM26,'Tablas auxiliares'!$BG$1:$BH$28,2,FALSE))-AE26/100000000))</f>
        <v>-52.053356115188969</v>
      </c>
      <c r="IC26">
        <f>IF('Tablas auxiliares'!$C$7=1,AVERAGE('2019 FINAL'!AF26,'2019 FINAL'!BU26,'2019 FINAL'!DJ26,'2019 FINAL'!EY26,'2019 FINAL'!GN26)+AF26/10000,(-1)*(SUM(VLOOKUP(AF26,'Tablas auxiliares'!$BG$1:$BH$28,2,FALSE),VLOOKUP(BU26,'Tablas auxiliares'!$BG$1:$BH$28,2,FALSE),VLOOKUP(DJ26,'Tablas auxiliares'!$BG$1:$BH$28,2,FALSE),VLOOKUP(EY26,'Tablas auxiliares'!$BG$1:$BH$28,2,FALSE),VLOOKUP(GN26,'Tablas auxiliares'!$BG$1:$BH$28,2,FALSE))-AF26/100000000))</f>
        <v>-4.9253402000439195</v>
      </c>
      <c r="ID26">
        <f>IF('Tablas auxiliares'!$C$7=1,AVERAGE('2019 FINAL'!AG26,'2019 FINAL'!BV26,'2019 FINAL'!DK26,'2019 FINAL'!EZ26,'2019 FINAL'!GO26)+AG26/10000,(-1)*(SUM(VLOOKUP(AG26,'Tablas auxiliares'!$BG$1:$BH$28,2,FALSE),VLOOKUP(BV26,'Tablas auxiliares'!$BG$1:$BH$28,2,FALSE),VLOOKUP(DK26,'Tablas auxiliares'!$BG$1:$BH$28,2,FALSE),VLOOKUP(EZ26,'Tablas auxiliares'!$BG$1:$BH$28,2,FALSE),VLOOKUP(GO26,'Tablas auxiliares'!$BG$1:$BH$28,2,FALSE))-AG26/100000000))</f>
        <v>-10.916850426610978</v>
      </c>
      <c r="IE26">
        <f>IF('Tablas auxiliares'!$C$7=1,AVERAGE('2019 FINAL'!AH26,'2019 FINAL'!BW26,'2019 FINAL'!DL26,'2019 FINAL'!FA26,'2019 FINAL'!GP26)+AH26/10000,(-1)*(SUM(VLOOKUP(AH26,'Tablas auxiliares'!$BG$1:$BH$28,2,FALSE),VLOOKUP(BW26,'Tablas auxiliares'!$BG$1:$BH$28,2,FALSE),VLOOKUP(DL26,'Tablas auxiliares'!$BG$1:$BH$28,2,FALSE),VLOOKUP(FA26,'Tablas auxiliares'!$BG$1:$BH$28,2,FALSE),VLOOKUP(GP26,'Tablas auxiliares'!$BG$1:$BH$28,2,FALSE))-AH26/100000000))</f>
        <v>-35.169041147835983</v>
      </c>
      <c r="IF26">
        <f>IF('Tablas auxiliares'!$C$7=1,AVERAGE('2019 FINAL'!AI26,'2019 FINAL'!BX26,'2019 FINAL'!DM26,'2019 FINAL'!FB26,'2019 FINAL'!GQ26)+AI26/10000,(-1)*(SUM(VLOOKUP(AI26,'Tablas auxiliares'!$BG$1:$BH$28,2,FALSE),VLOOKUP(BX26,'Tablas auxiliares'!$BG$1:$BH$28,2,FALSE),VLOOKUP(DM26,'Tablas auxiliares'!$BG$1:$BH$28,2,FALSE),VLOOKUP(FB26,'Tablas auxiliares'!$BG$1:$BH$28,2,FALSE),VLOOKUP(GQ26,'Tablas auxiliares'!$BG$1:$BH$28,2,FALSE))-AI26/100000000))</f>
        <v>-8.5354512027542349</v>
      </c>
      <c r="IG26">
        <f>IF('Tablas auxiliares'!$C$7=1,AVERAGE('2019 FINAL'!AJ26,'2019 FINAL'!BY26,'2019 FINAL'!DN26,'2019 FINAL'!FC26,'2019 FINAL'!GR26)+AJ26/10000,(-1)*(SUM(VLOOKUP(AJ26,'Tablas auxiliares'!$BG$1:$BH$28,2,FALSE),VLOOKUP(BY26,'Tablas auxiliares'!$BG$1:$BH$28,2,FALSE),VLOOKUP(DN26,'Tablas auxiliares'!$BG$1:$BH$28,2,FALSE),VLOOKUP(FC26,'Tablas auxiliares'!$BG$1:$BH$28,2,FALSE),VLOOKUP(GR26,'Tablas auxiliares'!$BG$1:$BH$28,2,FALSE))-AJ26/100000000))</f>
        <v>-5.0033496506255997</v>
      </c>
      <c r="IH26">
        <f>IF('Tablas auxiliares'!$C$7=1,AVERAGE('2019 FINAL'!AK26,'2019 FINAL'!BZ26,'2019 FINAL'!DO26,'2019 FINAL'!FD26,'2019 FINAL'!GS26)+AK26/10000,(-1)*(SUM(VLOOKUP(AK26,'Tablas auxiliares'!$BG$1:$BH$28,2,FALSE),VLOOKUP(BZ26,'Tablas auxiliares'!$BG$1:$BH$28,2,FALSE),VLOOKUP(DO26,'Tablas auxiliares'!$BG$1:$BH$28,2,FALSE),VLOOKUP(FD26,'Tablas auxiliares'!$BG$1:$BH$28,2,FALSE),VLOOKUP(GS26,'Tablas auxiliares'!$BG$1:$BH$28,2,FALSE))-AK26/100000000))</f>
        <v>-17.638818615633557</v>
      </c>
      <c r="II26">
        <f>IF('Tablas auxiliares'!$C$7=1,AVERAGE('2019 FINAL'!AL26,'2019 FINAL'!CA26,'2019 FINAL'!DP26,'2019 FINAL'!FE26,'2019 FINAL'!GT26)+AL26/10000,(-1)*(SUM(VLOOKUP(AL26,'Tablas auxiliares'!$BG$1:$BH$28,2,FALSE),VLOOKUP(CA26,'Tablas auxiliares'!$BG$1:$BH$28,2,FALSE),VLOOKUP(DP26,'Tablas auxiliares'!$BG$1:$BH$28,2,FALSE),VLOOKUP(FE26,'Tablas auxiliares'!$BG$1:$BH$28,2,FALSE),VLOOKUP(GT26,'Tablas auxiliares'!$BG$1:$BH$28,2,FALSE))-AL26/100000000))</f>
        <v>-14.128452599670259</v>
      </c>
      <c r="IJ26">
        <f>IF('Tablas auxiliares'!$C$7=1,AVERAGE('2019 FINAL'!AM26,'2019 FINAL'!CB26,'2019 FINAL'!DQ26,'2019 FINAL'!FF26,'2019 FINAL'!GU26)+AM26/10000,(-1)*(SUM(VLOOKUP(AM26,'Tablas auxiliares'!$BG$1:$BH$28,2,FALSE),VLOOKUP(CB26,'Tablas auxiliares'!$BG$1:$BH$28,2,FALSE),VLOOKUP(DQ26,'Tablas auxiliares'!$BG$1:$BH$28,2,FALSE),VLOOKUP(FF26,'Tablas auxiliares'!$BG$1:$BH$28,2,FALSE),VLOOKUP(GU26,'Tablas auxiliares'!$BG$1:$BH$28,2,FALSE))-AM26/100000000))</f>
        <v>-4.130478301465307</v>
      </c>
      <c r="IL26">
        <f>IF('Tablas auxiliares'!$C$7=1,AVERAGE('2019 FINAL'!AO26,'2019 FINAL'!CD26,'2019 FINAL'!DS26,'2019 FINAL'!FH26,'2019 FINAL'!GW26)+AO26/10000,(-1)*(SUM(VLOOKUP(AO26,'Tablas auxiliares'!$BG$1:$BH$28,2,FALSE),VLOOKUP(CD26,'Tablas auxiliares'!$BG$1:$BH$28,2,FALSE),VLOOKUP(DS26,'Tablas auxiliares'!$BG$1:$BH$28,2,FALSE),VLOOKUP(FH26,'Tablas auxiliares'!$BG$1:$BH$28,2,FALSE),VLOOKUP(GW26,'Tablas auxiliares'!$BG$1:$BH$28,2,FALSE))-AO26/100000000))</f>
        <v>-4.1480103399247295</v>
      </c>
      <c r="IM26">
        <f>IF('Tablas auxiliares'!$C$7=1,AVERAGE('2019 FINAL'!AP26,'2019 FINAL'!CE26,'2019 FINAL'!DT26,'2019 FINAL'!FI26,'2019 FINAL'!GX26)+AP26/10000,(-1)*(SUM(VLOOKUP(AP26,'Tablas auxiliares'!$BG$1:$BH$28,2,FALSE),VLOOKUP(CE26,'Tablas auxiliares'!$BG$1:$BH$28,2,FALSE),VLOOKUP(DT26,'Tablas auxiliares'!$BG$1:$BH$28,2,FALSE),VLOOKUP(FI26,'Tablas auxiliares'!$BG$1:$BH$28,2,FALSE),VLOOKUP(GX26,'Tablas auxiliares'!$BG$1:$BH$28,2,FALSE))-AP26/100000000))</f>
        <v>-5.2559325358220441</v>
      </c>
      <c r="IN26">
        <f>RANK(GY26,GY3:GY28,1)</f>
        <v>20</v>
      </c>
      <c r="IO26">
        <f t="shared" ref="IO26:KB26" si="158">RANK(GZ26,GZ3:GZ28,1)</f>
        <v>18</v>
      </c>
      <c r="IP26">
        <f t="shared" si="158"/>
        <v>16</v>
      </c>
      <c r="IQ26">
        <f t="shared" si="158"/>
        <v>10</v>
      </c>
      <c r="IR26">
        <f t="shared" si="158"/>
        <v>9</v>
      </c>
      <c r="IS26">
        <f t="shared" si="158"/>
        <v>20</v>
      </c>
      <c r="IT26">
        <f t="shared" si="158"/>
        <v>23</v>
      </c>
      <c r="IU26" s="118">
        <v>18</v>
      </c>
      <c r="IV26">
        <f t="shared" si="158"/>
        <v>18</v>
      </c>
      <c r="IW26">
        <f t="shared" si="158"/>
        <v>16</v>
      </c>
      <c r="IX26">
        <f t="shared" si="158"/>
        <v>7</v>
      </c>
      <c r="IY26">
        <f t="shared" si="158"/>
        <v>19</v>
      </c>
      <c r="IZ26">
        <f t="shared" si="158"/>
        <v>13</v>
      </c>
      <c r="JA26">
        <f t="shared" si="158"/>
        <v>20</v>
      </c>
      <c r="JB26">
        <f t="shared" si="158"/>
        <v>7</v>
      </c>
      <c r="JC26">
        <f t="shared" si="158"/>
        <v>11</v>
      </c>
      <c r="JD26">
        <f t="shared" si="158"/>
        <v>16</v>
      </c>
      <c r="JE26">
        <f t="shared" si="158"/>
        <v>15</v>
      </c>
      <c r="JF26">
        <f t="shared" si="158"/>
        <v>20</v>
      </c>
      <c r="JG26">
        <f t="shared" si="158"/>
        <v>18</v>
      </c>
      <c r="JH26">
        <f t="shared" si="158"/>
        <v>20</v>
      </c>
      <c r="JI26">
        <f t="shared" si="158"/>
        <v>9</v>
      </c>
      <c r="JJ26">
        <f t="shared" si="158"/>
        <v>22</v>
      </c>
      <c r="JK26">
        <f t="shared" si="158"/>
        <v>20</v>
      </c>
      <c r="JL26">
        <f t="shared" si="158"/>
        <v>13</v>
      </c>
      <c r="JM26">
        <f t="shared" si="158"/>
        <v>12</v>
      </c>
      <c r="JN26">
        <f t="shared" si="158"/>
        <v>14</v>
      </c>
      <c r="JO26">
        <f t="shared" si="158"/>
        <v>22</v>
      </c>
      <c r="JP26">
        <f t="shared" si="158"/>
        <v>16</v>
      </c>
      <c r="JQ26">
        <f t="shared" si="158"/>
        <v>1</v>
      </c>
      <c r="JR26">
        <f t="shared" si="158"/>
        <v>16</v>
      </c>
      <c r="JS26">
        <f t="shared" si="158"/>
        <v>11</v>
      </c>
      <c r="JT26">
        <f t="shared" si="158"/>
        <v>4</v>
      </c>
      <c r="JU26">
        <f t="shared" si="158"/>
        <v>17</v>
      </c>
      <c r="JV26">
        <f t="shared" si="158"/>
        <v>16</v>
      </c>
      <c r="JW26">
        <f t="shared" si="158"/>
        <v>8</v>
      </c>
      <c r="JX26">
        <f t="shared" si="158"/>
        <v>12</v>
      </c>
      <c r="JY26">
        <f t="shared" si="158"/>
        <v>17</v>
      </c>
      <c r="KA26">
        <f t="shared" si="158"/>
        <v>18</v>
      </c>
      <c r="KB26">
        <f t="shared" si="158"/>
        <v>18</v>
      </c>
      <c r="KC26">
        <f>VLOOKUP(IN26,'Tablas auxiliares'!$O$2:$Y$28,'Tablas auxiliares'!$C$4+1,FALSE)</f>
        <v>0</v>
      </c>
      <c r="KD26">
        <f>VLOOKUP(IO26,'Tablas auxiliares'!$O$2:$Y$28,'Tablas auxiliares'!$C$4+1,FALSE)</f>
        <v>0</v>
      </c>
      <c r="KE26">
        <f>VLOOKUP(IP26,'Tablas auxiliares'!$O$2:$Y$28,'Tablas auxiliares'!$C$4+1,FALSE)</f>
        <v>0</v>
      </c>
      <c r="KF26">
        <f>VLOOKUP(IQ26,'Tablas auxiliares'!$O$2:$Y$28,'Tablas auxiliares'!$C$4+1,FALSE)</f>
        <v>1</v>
      </c>
      <c r="KG26">
        <f>VLOOKUP(IR26,'Tablas auxiliares'!$O$2:$Y$28,'Tablas auxiliares'!$C$4+1,FALSE)</f>
        <v>2</v>
      </c>
      <c r="KH26">
        <f>VLOOKUP(IS26,'Tablas auxiliares'!$O$2:$Y$28,'Tablas auxiliares'!$C$4+1,FALSE)</f>
        <v>0</v>
      </c>
      <c r="KI26">
        <f>VLOOKUP(IT26,'Tablas auxiliares'!$O$2:$Y$28,'Tablas auxiliares'!$C$4+1,FALSE)</f>
        <v>0</v>
      </c>
      <c r="KJ26">
        <f>VLOOKUP(IU26,'Tablas auxiliares'!$O$2:$Y$28,'Tablas auxiliares'!$C$4+1,FALSE)</f>
        <v>0</v>
      </c>
      <c r="KK26">
        <f>VLOOKUP(IV26,'Tablas auxiliares'!$O$2:$Y$28,'Tablas auxiliares'!$C$4+1,FALSE)</f>
        <v>0</v>
      </c>
      <c r="KL26">
        <f>VLOOKUP(IW26,'Tablas auxiliares'!$O$2:$Y$28,'Tablas auxiliares'!$C$4+1,FALSE)</f>
        <v>0</v>
      </c>
      <c r="KM26">
        <f>VLOOKUP(IX26,'Tablas auxiliares'!$O$2:$Y$28,'Tablas auxiliares'!$C$4+1,FALSE)</f>
        <v>4</v>
      </c>
      <c r="KN26">
        <f>VLOOKUP(IY26,'Tablas auxiliares'!$O$2:$Y$28,'Tablas auxiliares'!$C$4+1,FALSE)</f>
        <v>0</v>
      </c>
      <c r="KO26">
        <f>VLOOKUP(IZ26,'Tablas auxiliares'!$O$2:$Y$28,'Tablas auxiliares'!$C$4+1,FALSE)</f>
        <v>0</v>
      </c>
      <c r="KP26">
        <f>VLOOKUP(JA26,'Tablas auxiliares'!$O$2:$Y$28,'Tablas auxiliares'!$C$4+1,FALSE)</f>
        <v>0</v>
      </c>
      <c r="KQ26">
        <f>VLOOKUP(JB26,'Tablas auxiliares'!$O$2:$Y$28,'Tablas auxiliares'!$C$4+1,FALSE)</f>
        <v>4</v>
      </c>
      <c r="KR26">
        <f>VLOOKUP(JC26,'Tablas auxiliares'!$O$2:$Y$28,'Tablas auxiliares'!$C$4+1,FALSE)</f>
        <v>0</v>
      </c>
      <c r="KS26">
        <f>VLOOKUP(JD26,'Tablas auxiliares'!$O$2:$Y$28,'Tablas auxiliares'!$C$4+1,FALSE)</f>
        <v>0</v>
      </c>
      <c r="KT26">
        <f>VLOOKUP(JE26,'Tablas auxiliares'!$O$2:$Y$28,'Tablas auxiliares'!$C$4+1,FALSE)</f>
        <v>0</v>
      </c>
      <c r="KU26">
        <f>VLOOKUP(JF26,'Tablas auxiliares'!$O$2:$Y$28,'Tablas auxiliares'!$C$4+1,FALSE)</f>
        <v>0</v>
      </c>
      <c r="KV26">
        <f>VLOOKUP(JG26,'Tablas auxiliares'!$O$2:$Y$28,'Tablas auxiliares'!$C$4+1,FALSE)</f>
        <v>0</v>
      </c>
      <c r="KW26">
        <f>VLOOKUP(JH26,'Tablas auxiliares'!$O$2:$Y$28,'Tablas auxiliares'!$C$4+1,FALSE)</f>
        <v>0</v>
      </c>
      <c r="KX26">
        <f>VLOOKUP(JI26,'Tablas auxiliares'!$O$2:$Y$28,'Tablas auxiliares'!$C$4+1,FALSE)</f>
        <v>2</v>
      </c>
      <c r="KY26">
        <f>VLOOKUP(JJ26,'Tablas auxiliares'!$O$2:$Y$28,'Tablas auxiliares'!$C$4+1,FALSE)</f>
        <v>0</v>
      </c>
      <c r="KZ26">
        <f>VLOOKUP(JK26,'Tablas auxiliares'!$O$2:$Y$28,'Tablas auxiliares'!$C$4+1,FALSE)</f>
        <v>0</v>
      </c>
      <c r="LA26">
        <f>VLOOKUP(JL26,'Tablas auxiliares'!$O$2:$Y$28,'Tablas auxiliares'!$C$4+1,FALSE)</f>
        <v>0</v>
      </c>
      <c r="LB26">
        <f>VLOOKUP(JM26,'Tablas auxiliares'!$O$2:$Y$28,'Tablas auxiliares'!$C$4+1,FALSE)</f>
        <v>0</v>
      </c>
      <c r="LC26">
        <f>VLOOKUP(JN26,'Tablas auxiliares'!$O$2:$Y$28,'Tablas auxiliares'!$C$4+1,FALSE)</f>
        <v>0</v>
      </c>
      <c r="LD26">
        <f>VLOOKUP(JO26,'Tablas auxiliares'!$O$2:$Y$28,'Tablas auxiliares'!$C$4+1,FALSE)</f>
        <v>0</v>
      </c>
      <c r="LE26">
        <f>VLOOKUP(JP26,'Tablas auxiliares'!$O$2:$Y$28,'Tablas auxiliares'!$C$4+1,FALSE)</f>
        <v>0</v>
      </c>
      <c r="LF26">
        <f>VLOOKUP(JQ26,'Tablas auxiliares'!$O$2:$Y$28,'Tablas auxiliares'!$C$4+1,FALSE)</f>
        <v>12</v>
      </c>
      <c r="LG26">
        <f>VLOOKUP(JR26,'Tablas auxiliares'!$O$2:$Y$28,'Tablas auxiliares'!$C$4+1,FALSE)</f>
        <v>0</v>
      </c>
      <c r="LH26">
        <f>VLOOKUP(JS26,'Tablas auxiliares'!$O$2:$Y$28,'Tablas auxiliares'!$C$4+1,FALSE)</f>
        <v>0</v>
      </c>
      <c r="LI26">
        <f>VLOOKUP(JT26,'Tablas auxiliares'!$O$2:$Y$28,'Tablas auxiliares'!$C$4+1,FALSE)</f>
        <v>7</v>
      </c>
      <c r="LJ26">
        <f>VLOOKUP(JU26,'Tablas auxiliares'!$O$2:$Y$28,'Tablas auxiliares'!$C$4+1,FALSE)</f>
        <v>0</v>
      </c>
      <c r="LK26">
        <f>VLOOKUP(JV26,'Tablas auxiliares'!$O$2:$Y$28,'Tablas auxiliares'!$C$4+1,FALSE)</f>
        <v>0</v>
      </c>
      <c r="LL26">
        <f>VLOOKUP(JW26,'Tablas auxiliares'!$O$2:$Y$28,'Tablas auxiliares'!$C$4+1,FALSE)</f>
        <v>3</v>
      </c>
      <c r="LM26">
        <f>VLOOKUP(JX26,'Tablas auxiliares'!$O$2:$Y$28,'Tablas auxiliares'!$C$4+1,FALSE)</f>
        <v>0</v>
      </c>
      <c r="LN26">
        <f>VLOOKUP(JY26,'Tablas auxiliares'!$O$2:$Y$28,'Tablas auxiliares'!$C$4+1,FALSE)</f>
        <v>0</v>
      </c>
      <c r="LP26">
        <f>VLOOKUP(KA26,'Tablas auxiliares'!$O$2:$Y$28,'Tablas auxiliares'!$C$4+1,FALSE)</f>
        <v>0</v>
      </c>
      <c r="LQ26">
        <f>VLOOKUP(KB26,'Tablas auxiliares'!$O$2:$Y$28,'Tablas auxiliares'!$C$4+1,FALSE)</f>
        <v>0</v>
      </c>
      <c r="LR26">
        <v>23</v>
      </c>
      <c r="LS26">
        <v>17</v>
      </c>
      <c r="LT26">
        <v>21</v>
      </c>
      <c r="LU26">
        <v>19</v>
      </c>
      <c r="LV26">
        <v>7</v>
      </c>
      <c r="LW26">
        <v>22</v>
      </c>
      <c r="LX26">
        <v>23</v>
      </c>
      <c r="LY26" s="118">
        <v>21</v>
      </c>
      <c r="LZ26">
        <v>13</v>
      </c>
      <c r="MA26">
        <v>18</v>
      </c>
      <c r="MB26">
        <v>3</v>
      </c>
      <c r="MC26">
        <v>24</v>
      </c>
      <c r="MD26">
        <v>2</v>
      </c>
      <c r="ME26">
        <v>23</v>
      </c>
      <c r="MF26">
        <v>20</v>
      </c>
      <c r="MG26">
        <v>18</v>
      </c>
      <c r="MH26">
        <v>11</v>
      </c>
      <c r="MI26">
        <v>23</v>
      </c>
      <c r="MJ26">
        <v>14</v>
      </c>
      <c r="MK26">
        <v>21</v>
      </c>
      <c r="ML26">
        <v>24</v>
      </c>
      <c r="MM26">
        <v>20</v>
      </c>
      <c r="MN26">
        <v>21</v>
      </c>
      <c r="MO26">
        <v>13</v>
      </c>
      <c r="MP26">
        <v>23</v>
      </c>
      <c r="MQ26">
        <v>24</v>
      </c>
      <c r="MR26">
        <v>2</v>
      </c>
      <c r="MS26">
        <v>16</v>
      </c>
      <c r="MT26">
        <v>23</v>
      </c>
      <c r="MU26">
        <v>1</v>
      </c>
      <c r="MV26">
        <v>20</v>
      </c>
      <c r="MW26">
        <v>19</v>
      </c>
      <c r="MX26">
        <v>18</v>
      </c>
      <c r="MY26">
        <v>19</v>
      </c>
      <c r="MZ26">
        <v>25</v>
      </c>
      <c r="NA26">
        <v>11</v>
      </c>
      <c r="NB26">
        <v>8</v>
      </c>
      <c r="NC26">
        <v>18</v>
      </c>
      <c r="NE26">
        <v>15</v>
      </c>
      <c r="NF26">
        <v>4</v>
      </c>
      <c r="NG26">
        <f>VLOOKUP(LR26,'Tablas auxiliares'!$O$2:$Y$28,'Tablas auxiliares'!$C$4+1,FALSE)</f>
        <v>0</v>
      </c>
      <c r="NH26">
        <f>VLOOKUP(LS26,'Tablas auxiliares'!$O$2:$Y$28,'Tablas auxiliares'!$C$4+1,FALSE)</f>
        <v>0</v>
      </c>
      <c r="NI26">
        <f>VLOOKUP(LT26,'Tablas auxiliares'!$O$2:$Y$28,'Tablas auxiliares'!$C$4+1,FALSE)</f>
        <v>0</v>
      </c>
      <c r="NJ26">
        <f>VLOOKUP(LU26,'Tablas auxiliares'!$O$2:$Y$28,'Tablas auxiliares'!$C$4+1,FALSE)</f>
        <v>0</v>
      </c>
      <c r="NK26">
        <f>VLOOKUP(LV26,'Tablas auxiliares'!$O$2:$Y$28,'Tablas auxiliares'!$C$4+1,FALSE)</f>
        <v>4</v>
      </c>
      <c r="NL26">
        <f>VLOOKUP(LW26,'Tablas auxiliares'!$O$2:$Y$28,'Tablas auxiliares'!$C$4+1,FALSE)</f>
        <v>0</v>
      </c>
      <c r="NM26">
        <f>VLOOKUP(LX26,'Tablas auxiliares'!$O$2:$Y$28,'Tablas auxiliares'!$C$4+1,FALSE)</f>
        <v>0</v>
      </c>
      <c r="NN26">
        <f>VLOOKUP(LY26,'Tablas auxiliares'!$O$2:$Y$28,'Tablas auxiliares'!$C$4+1,FALSE)</f>
        <v>0</v>
      </c>
      <c r="NO26">
        <f>VLOOKUP(LZ26,'Tablas auxiliares'!$O$2:$Y$28,'Tablas auxiliares'!$C$4+1,FALSE)</f>
        <v>0</v>
      </c>
      <c r="NP26">
        <f>VLOOKUP(MA26,'Tablas auxiliares'!$O$2:$Y$28,'Tablas auxiliares'!$C$4+1,FALSE)</f>
        <v>0</v>
      </c>
      <c r="NQ26">
        <f>VLOOKUP(MB26,'Tablas auxiliares'!$O$2:$Y$28,'Tablas auxiliares'!$C$4+1,FALSE)</f>
        <v>8</v>
      </c>
      <c r="NR26">
        <f>VLOOKUP(MC26,'Tablas auxiliares'!$O$2:$Y$28,'Tablas auxiliares'!$C$4+1,FALSE)</f>
        <v>0</v>
      </c>
      <c r="NS26">
        <f>VLOOKUP(MD26,'Tablas auxiliares'!$O$2:$Y$28,'Tablas auxiliares'!$C$4+1,FALSE)</f>
        <v>10</v>
      </c>
      <c r="NT26">
        <f>VLOOKUP(ME26,'Tablas auxiliares'!$O$2:$Y$28,'Tablas auxiliares'!$C$4+1,FALSE)</f>
        <v>0</v>
      </c>
      <c r="NU26">
        <f>VLOOKUP(MF26,'Tablas auxiliares'!$O$2:$Y$28,'Tablas auxiliares'!$C$4+1,FALSE)</f>
        <v>0</v>
      </c>
      <c r="NV26">
        <f>VLOOKUP(MG26,'Tablas auxiliares'!$O$2:$Y$28,'Tablas auxiliares'!$C$4+1,FALSE)</f>
        <v>0</v>
      </c>
      <c r="NW26">
        <f>VLOOKUP(MH26,'Tablas auxiliares'!$O$2:$Y$28,'Tablas auxiliares'!$C$4+1,FALSE)</f>
        <v>0</v>
      </c>
      <c r="NX26">
        <f>VLOOKUP(MI26,'Tablas auxiliares'!$O$2:$Y$28,'Tablas auxiliares'!$C$4+1,FALSE)</f>
        <v>0</v>
      </c>
      <c r="NY26">
        <f>VLOOKUP(MJ26,'Tablas auxiliares'!$O$2:$Y$28,'Tablas auxiliares'!$C$4+1,FALSE)</f>
        <v>0</v>
      </c>
      <c r="NZ26">
        <f>VLOOKUP(MK26,'Tablas auxiliares'!$O$2:$Y$28,'Tablas auxiliares'!$C$4+1,FALSE)</f>
        <v>0</v>
      </c>
      <c r="OA26">
        <f>VLOOKUP(ML26,'Tablas auxiliares'!$O$2:$Y$28,'Tablas auxiliares'!$C$4+1,FALSE)</f>
        <v>0</v>
      </c>
      <c r="OB26">
        <f>VLOOKUP(MM26,'Tablas auxiliares'!$O$2:$Y$28,'Tablas auxiliares'!$C$4+1,FALSE)</f>
        <v>0</v>
      </c>
      <c r="OC26">
        <f>VLOOKUP(MN26,'Tablas auxiliares'!$O$2:$Y$28,'Tablas auxiliares'!$C$4+1,FALSE)</f>
        <v>0</v>
      </c>
      <c r="OD26">
        <f>VLOOKUP(MO26,'Tablas auxiliares'!$O$2:$Y$28,'Tablas auxiliares'!$C$4+1,FALSE)</f>
        <v>0</v>
      </c>
      <c r="OE26">
        <f>VLOOKUP(MP26,'Tablas auxiliares'!$O$2:$Y$28,'Tablas auxiliares'!$C$4+1,FALSE)</f>
        <v>0</v>
      </c>
      <c r="OF26">
        <f>VLOOKUP(MQ26,'Tablas auxiliares'!$O$2:$Y$28,'Tablas auxiliares'!$C$4+1,FALSE)</f>
        <v>0</v>
      </c>
      <c r="OG26">
        <f>VLOOKUP(MR26,'Tablas auxiliares'!$O$2:$Y$28,'Tablas auxiliares'!$C$4+1,FALSE)</f>
        <v>10</v>
      </c>
      <c r="OH26">
        <f>VLOOKUP(MS26,'Tablas auxiliares'!$O$2:$Y$28,'Tablas auxiliares'!$C$4+1,FALSE)</f>
        <v>0</v>
      </c>
      <c r="OI26">
        <f>VLOOKUP(MT26,'Tablas auxiliares'!$O$2:$Y$28,'Tablas auxiliares'!$C$4+1,FALSE)</f>
        <v>0</v>
      </c>
      <c r="OJ26">
        <f>VLOOKUP(MU26,'Tablas auxiliares'!$O$2:$Y$28,'Tablas auxiliares'!$C$4+1,FALSE)</f>
        <v>12</v>
      </c>
      <c r="OK26">
        <f>VLOOKUP(MV26,'Tablas auxiliares'!$O$2:$Y$28,'Tablas auxiliares'!$C$4+1,FALSE)</f>
        <v>0</v>
      </c>
      <c r="OL26">
        <f>VLOOKUP(MW26,'Tablas auxiliares'!$O$2:$Y$28,'Tablas auxiliares'!$C$4+1,FALSE)</f>
        <v>0</v>
      </c>
      <c r="OM26">
        <f>VLOOKUP(MX26,'Tablas auxiliares'!$O$2:$Y$28,'Tablas auxiliares'!$C$4+1,FALSE)</f>
        <v>0</v>
      </c>
      <c r="ON26">
        <f>VLOOKUP(MY26,'Tablas auxiliares'!$O$2:$Y$28,'Tablas auxiliares'!$C$4+1,FALSE)</f>
        <v>0</v>
      </c>
      <c r="OO26">
        <f>VLOOKUP(MZ26,'Tablas auxiliares'!$O$2:$Y$28,'Tablas auxiliares'!$C$4+1,FALSE)</f>
        <v>0</v>
      </c>
      <c r="OP26">
        <f>VLOOKUP(NA26,'Tablas auxiliares'!$O$2:$Y$28,'Tablas auxiliares'!$C$4+1,FALSE)</f>
        <v>0</v>
      </c>
      <c r="OQ26">
        <f>VLOOKUP(NB26,'Tablas auxiliares'!$O$2:$Y$28,'Tablas auxiliares'!$C$4+1,FALSE)</f>
        <v>3</v>
      </c>
      <c r="OR26">
        <f>VLOOKUP(NC26,'Tablas auxiliares'!$O$2:$Y$28,'Tablas auxiliares'!$C$4+1,FALSE)</f>
        <v>0</v>
      </c>
      <c r="OT26">
        <f>VLOOKUP(NE26,'Tablas auxiliares'!$O$2:$Y$28,'Tablas auxiliares'!$C$4+1,FALSE)</f>
        <v>0</v>
      </c>
      <c r="OU26">
        <f>VLOOKUP(NF26,'Tablas auxiliares'!$O$2:$Y$28,'Tablas auxiliares'!$C$4+1,FALSE)</f>
        <v>7</v>
      </c>
      <c r="OV26">
        <f>IF('Tablas auxiliares'!$C$6&lt;&gt;2,IF('Tablas auxiliares'!$C$5=1,SUM(KC26:LQ26),SUMIF($IN$29:$KB$29,"=325",KC26:LQ26)),0)+IF('Tablas auxiliares'!$C$6&lt;&gt;3,IF('Tablas auxiliares'!$C$5=1,SUM(NG26:OU26),SUMIF($IN$29:$KB$29,"=325",NG26:OU26)),0)</f>
        <v>89</v>
      </c>
      <c r="OW26">
        <f t="shared" si="15"/>
        <v>21.523</v>
      </c>
      <c r="OX26">
        <f t="shared" si="81"/>
        <v>17.516999999999999</v>
      </c>
      <c r="OY26">
        <f t="shared" si="82"/>
        <v>18.521000000000001</v>
      </c>
      <c r="OZ26">
        <f t="shared" si="83"/>
        <v>14.519</v>
      </c>
      <c r="PA26">
        <f t="shared" si="84"/>
        <v>8.0069999999999997</v>
      </c>
      <c r="PB26">
        <f t="shared" si="85"/>
        <v>21.021999999999998</v>
      </c>
      <c r="PC26">
        <f t="shared" si="86"/>
        <v>23.023</v>
      </c>
      <c r="PD26">
        <f t="shared" si="87"/>
        <v>19.521000000000001</v>
      </c>
      <c r="PE26">
        <f t="shared" si="88"/>
        <v>15.513</v>
      </c>
      <c r="PF26">
        <f t="shared" si="89"/>
        <v>17.018000000000001</v>
      </c>
      <c r="PG26">
        <f t="shared" si="90"/>
        <v>5.0030000000000001</v>
      </c>
      <c r="PH26">
        <f t="shared" si="113"/>
        <v>21.524000000000001</v>
      </c>
      <c r="PI26">
        <f t="shared" si="91"/>
        <v>7.5019999999999998</v>
      </c>
      <c r="PJ26">
        <f t="shared" si="92"/>
        <v>21.523</v>
      </c>
      <c r="PK26">
        <f t="shared" si="93"/>
        <v>13.52</v>
      </c>
      <c r="PL26">
        <f t="shared" si="94"/>
        <v>14.518000000000001</v>
      </c>
      <c r="PM26">
        <f t="shared" si="28"/>
        <v>13.510999999999999</v>
      </c>
      <c r="PN26">
        <f t="shared" si="29"/>
        <v>19.023</v>
      </c>
      <c r="PO26">
        <f t="shared" si="30"/>
        <v>17.013999999999999</v>
      </c>
      <c r="PP26">
        <f t="shared" si="31"/>
        <v>19.521000000000001</v>
      </c>
      <c r="PQ26">
        <f t="shared" si="32"/>
        <v>22.024000000000001</v>
      </c>
      <c r="PR26">
        <f t="shared" si="33"/>
        <v>14.52</v>
      </c>
      <c r="PS26">
        <f t="shared" si="34"/>
        <v>21.521000000000001</v>
      </c>
      <c r="PT26">
        <f t="shared" si="35"/>
        <v>16.513000000000002</v>
      </c>
      <c r="PU26">
        <f t="shared" si="36"/>
        <v>18.023</v>
      </c>
      <c r="PV26">
        <f t="shared" si="37"/>
        <v>18.024000000000001</v>
      </c>
      <c r="PW26">
        <f t="shared" si="38"/>
        <v>8.0020000000000007</v>
      </c>
      <c r="PX26">
        <f t="shared" si="39"/>
        <v>19.015999999999998</v>
      </c>
      <c r="PY26">
        <f t="shared" si="40"/>
        <v>19.523</v>
      </c>
      <c r="PZ26">
        <f t="shared" si="41"/>
        <v>1.0009999999999999</v>
      </c>
      <c r="QA26">
        <f t="shared" si="42"/>
        <v>18.02</v>
      </c>
      <c r="QB26">
        <f t="shared" si="43"/>
        <v>15.019</v>
      </c>
      <c r="QC26">
        <f t="shared" si="44"/>
        <v>11.018000000000001</v>
      </c>
      <c r="QD26">
        <f t="shared" si="45"/>
        <v>18.018999999999998</v>
      </c>
      <c r="QE26">
        <f t="shared" si="46"/>
        <v>20.524999999999999</v>
      </c>
      <c r="QF26">
        <f t="shared" si="47"/>
        <v>9.5109999999999992</v>
      </c>
      <c r="QG26">
        <f t="shared" si="48"/>
        <v>10.007999999999999</v>
      </c>
      <c r="QH26">
        <f t="shared" si="49"/>
        <v>17.518000000000001</v>
      </c>
      <c r="QJ26">
        <f t="shared" si="51"/>
        <v>16.515000000000001</v>
      </c>
      <c r="QK26">
        <f t="shared" si="52"/>
        <v>11.004</v>
      </c>
      <c r="QL26">
        <f>RANK(OW26,OW3:OW28,1)</f>
        <v>23</v>
      </c>
      <c r="QM26">
        <f t="shared" ref="QM26:RZ26" si="159">RANK(OX26,OX3:OX28,1)</f>
        <v>19</v>
      </c>
      <c r="QN26">
        <f t="shared" si="159"/>
        <v>19</v>
      </c>
      <c r="QO26">
        <f t="shared" si="159"/>
        <v>15</v>
      </c>
      <c r="QP26">
        <f t="shared" si="159"/>
        <v>6</v>
      </c>
      <c r="QQ26">
        <f t="shared" si="159"/>
        <v>22</v>
      </c>
      <c r="QR26">
        <f t="shared" si="159"/>
        <v>24</v>
      </c>
      <c r="QS26">
        <f t="shared" si="159"/>
        <v>21</v>
      </c>
      <c r="QT26">
        <f t="shared" si="159"/>
        <v>17</v>
      </c>
      <c r="QU26">
        <f t="shared" si="159"/>
        <v>17</v>
      </c>
      <c r="QV26">
        <f t="shared" si="159"/>
        <v>4</v>
      </c>
      <c r="QW26">
        <f t="shared" si="159"/>
        <v>23</v>
      </c>
      <c r="QX26">
        <f t="shared" si="159"/>
        <v>5</v>
      </c>
      <c r="QY26">
        <f t="shared" si="159"/>
        <v>22</v>
      </c>
      <c r="QZ26">
        <f t="shared" si="159"/>
        <v>14</v>
      </c>
      <c r="RA26">
        <f t="shared" si="159"/>
        <v>15</v>
      </c>
      <c r="RB26">
        <f t="shared" si="159"/>
        <v>15</v>
      </c>
      <c r="RC26">
        <f t="shared" si="159"/>
        <v>22</v>
      </c>
      <c r="RD26">
        <f t="shared" si="159"/>
        <v>19</v>
      </c>
      <c r="RE26">
        <f t="shared" si="159"/>
        <v>23</v>
      </c>
      <c r="RF26">
        <f t="shared" si="159"/>
        <v>22</v>
      </c>
      <c r="RG26">
        <f t="shared" si="159"/>
        <v>14</v>
      </c>
      <c r="RH26">
        <f t="shared" si="159"/>
        <v>24</v>
      </c>
      <c r="RI26">
        <f t="shared" si="159"/>
        <v>17</v>
      </c>
      <c r="RJ26">
        <f t="shared" si="159"/>
        <v>20</v>
      </c>
      <c r="RK26">
        <f t="shared" si="159"/>
        <v>18</v>
      </c>
      <c r="RL26">
        <f t="shared" si="159"/>
        <v>7</v>
      </c>
      <c r="RM26">
        <f t="shared" si="159"/>
        <v>21</v>
      </c>
      <c r="RN26">
        <f t="shared" si="159"/>
        <v>21</v>
      </c>
      <c r="RO26">
        <f t="shared" si="159"/>
        <v>1</v>
      </c>
      <c r="RP26">
        <f t="shared" si="159"/>
        <v>19</v>
      </c>
      <c r="RQ26">
        <f t="shared" si="159"/>
        <v>15</v>
      </c>
      <c r="RR26">
        <f t="shared" si="159"/>
        <v>13</v>
      </c>
      <c r="RS26">
        <f t="shared" si="159"/>
        <v>18</v>
      </c>
      <c r="RT26">
        <f t="shared" si="159"/>
        <v>21</v>
      </c>
      <c r="RU26">
        <f t="shared" si="159"/>
        <v>7</v>
      </c>
      <c r="RV26">
        <f t="shared" si="159"/>
        <v>7</v>
      </c>
      <c r="RW26">
        <f t="shared" si="159"/>
        <v>18</v>
      </c>
      <c r="RY26">
        <f t="shared" si="159"/>
        <v>19</v>
      </c>
      <c r="RZ26">
        <f t="shared" si="159"/>
        <v>10</v>
      </c>
      <c r="SA26" cm="1">
        <f t="array" ref="SA26">VLOOKUP(QL26,'Tablas auxiliares'!$O$2:$Y$28,_xlfn.SINGLE('Tablas auxiliares'!$C$4)+1,FALSE)</f>
        <v>0</v>
      </c>
      <c r="SB26" cm="1">
        <f t="array" ref="SB26">VLOOKUP(QM26,'Tablas auxiliares'!$O$2:$Y$28,_xlfn.SINGLE('Tablas auxiliares'!$C$4)+1,FALSE)</f>
        <v>0</v>
      </c>
      <c r="SC26" cm="1">
        <f t="array" ref="SC26">VLOOKUP(QN26,'Tablas auxiliares'!$O$2:$Y$28,_xlfn.SINGLE('Tablas auxiliares'!$C$4)+1,FALSE)</f>
        <v>0</v>
      </c>
      <c r="SD26" cm="1">
        <f t="array" ref="SD26">VLOOKUP(QO26,'Tablas auxiliares'!$O$2:$Y$28,_xlfn.SINGLE('Tablas auxiliares'!$C$4)+1,FALSE)</f>
        <v>0</v>
      </c>
      <c r="SE26" cm="1">
        <f t="array" ref="SE26">VLOOKUP(QP26,'Tablas auxiliares'!$O$2:$Y$28,_xlfn.SINGLE('Tablas auxiliares'!$C$4)+1,FALSE)</f>
        <v>5</v>
      </c>
      <c r="SF26" cm="1">
        <f t="array" ref="SF26">VLOOKUP(QQ26,'Tablas auxiliares'!$O$2:$Y$28,_xlfn.SINGLE('Tablas auxiliares'!$C$4)+1,FALSE)</f>
        <v>0</v>
      </c>
      <c r="SG26" cm="1">
        <f t="array" ref="SG26">VLOOKUP(QR26,'Tablas auxiliares'!$O$2:$Y$28,_xlfn.SINGLE('Tablas auxiliares'!$C$4)+1,FALSE)</f>
        <v>0</v>
      </c>
      <c r="SH26" cm="1">
        <f t="array" ref="SH26">VLOOKUP(QS26,'Tablas auxiliares'!$O$2:$Y$28,_xlfn.SINGLE('Tablas auxiliares'!$C$4)+1,FALSE)</f>
        <v>0</v>
      </c>
      <c r="SI26" cm="1">
        <f t="array" ref="SI26">VLOOKUP(QT26,'Tablas auxiliares'!$O$2:$Y$28,_xlfn.SINGLE('Tablas auxiliares'!$C$4)+1,FALSE)</f>
        <v>0</v>
      </c>
      <c r="SJ26" cm="1">
        <f t="array" ref="SJ26">VLOOKUP(QU26,'Tablas auxiliares'!$O$2:$Y$28,_xlfn.SINGLE('Tablas auxiliares'!$C$4)+1,FALSE)</f>
        <v>0</v>
      </c>
      <c r="SK26" cm="1">
        <f t="array" ref="SK26">VLOOKUP(QV26,'Tablas auxiliares'!$O$2:$Y$28,_xlfn.SINGLE('Tablas auxiliares'!$C$4)+1,FALSE)</f>
        <v>7</v>
      </c>
      <c r="SL26" cm="1">
        <f t="array" ref="SL26">VLOOKUP(QW26,'Tablas auxiliares'!$O$2:$Y$28,_xlfn.SINGLE('Tablas auxiliares'!$C$4)+1,FALSE)</f>
        <v>0</v>
      </c>
      <c r="SM26" cm="1">
        <f t="array" ref="SM26">VLOOKUP(QX26,'Tablas auxiliares'!$O$2:$Y$28,_xlfn.SINGLE('Tablas auxiliares'!$C$4)+1,FALSE)</f>
        <v>6</v>
      </c>
      <c r="SN26" cm="1">
        <f t="array" ref="SN26">VLOOKUP(QY26,'Tablas auxiliares'!$O$2:$Y$28,_xlfn.SINGLE('Tablas auxiliares'!$C$4)+1,FALSE)</f>
        <v>0</v>
      </c>
      <c r="SO26" cm="1">
        <f t="array" ref="SO26">VLOOKUP(QZ26,'Tablas auxiliares'!$O$2:$Y$28,_xlfn.SINGLE('Tablas auxiliares'!$C$4)+1,FALSE)</f>
        <v>0</v>
      </c>
      <c r="SP26" cm="1">
        <f t="array" ref="SP26">VLOOKUP(RA26,'Tablas auxiliares'!$O$2:$Y$28,_xlfn.SINGLE('Tablas auxiliares'!$C$4)+1,FALSE)</f>
        <v>0</v>
      </c>
      <c r="SQ26" cm="1">
        <f t="array" ref="SQ26">VLOOKUP(RB26,'Tablas auxiliares'!$O$2:$Y$28,_xlfn.SINGLE('Tablas auxiliares'!$C$4)+1,FALSE)</f>
        <v>0</v>
      </c>
      <c r="SR26" cm="1">
        <f t="array" ref="SR26">VLOOKUP(RC26,'Tablas auxiliares'!$O$2:$Y$28,_xlfn.SINGLE('Tablas auxiliares'!$C$4)+1,FALSE)</f>
        <v>0</v>
      </c>
      <c r="SS26" cm="1">
        <f t="array" ref="SS26">VLOOKUP(RD26,'Tablas auxiliares'!$O$2:$Y$28,_xlfn.SINGLE('Tablas auxiliares'!$C$4)+1,FALSE)</f>
        <v>0</v>
      </c>
      <c r="ST26" cm="1">
        <f t="array" ref="ST26">VLOOKUP(RE26,'Tablas auxiliares'!$O$2:$Y$28,_xlfn.SINGLE('Tablas auxiliares'!$C$4)+1,FALSE)</f>
        <v>0</v>
      </c>
      <c r="SU26" cm="1">
        <f t="array" ref="SU26">VLOOKUP(RF26,'Tablas auxiliares'!$O$2:$Y$28,_xlfn.SINGLE('Tablas auxiliares'!$C$4)+1,FALSE)</f>
        <v>0</v>
      </c>
      <c r="SV26" cm="1">
        <f t="array" ref="SV26">VLOOKUP(RG26,'Tablas auxiliares'!$O$2:$Y$28,_xlfn.SINGLE('Tablas auxiliares'!$C$4)+1,FALSE)</f>
        <v>0</v>
      </c>
      <c r="SW26" cm="1">
        <f t="array" ref="SW26">VLOOKUP(RH26,'Tablas auxiliares'!$O$2:$Y$28,_xlfn.SINGLE('Tablas auxiliares'!$C$4)+1,FALSE)</f>
        <v>0</v>
      </c>
      <c r="SX26" cm="1">
        <f t="array" ref="SX26">VLOOKUP(RI26,'Tablas auxiliares'!$O$2:$Y$28,_xlfn.SINGLE('Tablas auxiliares'!$C$4)+1,FALSE)</f>
        <v>0</v>
      </c>
      <c r="SY26" cm="1">
        <f t="array" ref="SY26">VLOOKUP(RJ26,'Tablas auxiliares'!$O$2:$Y$28,_xlfn.SINGLE('Tablas auxiliares'!$C$4)+1,FALSE)</f>
        <v>0</v>
      </c>
      <c r="SZ26" cm="1">
        <f t="array" ref="SZ26">VLOOKUP(RK26,'Tablas auxiliares'!$O$2:$Y$28,_xlfn.SINGLE('Tablas auxiliares'!$C$4)+1,FALSE)</f>
        <v>0</v>
      </c>
      <c r="TA26" cm="1">
        <f t="array" ref="TA26">VLOOKUP(RL26,'Tablas auxiliares'!$O$2:$Y$28,_xlfn.SINGLE('Tablas auxiliares'!$C$4)+1,FALSE)</f>
        <v>4</v>
      </c>
      <c r="TB26" cm="1">
        <f t="array" ref="TB26">VLOOKUP(RM26,'Tablas auxiliares'!$O$2:$Y$28,_xlfn.SINGLE('Tablas auxiliares'!$C$4)+1,FALSE)</f>
        <v>0</v>
      </c>
      <c r="TC26" cm="1">
        <f t="array" ref="TC26">VLOOKUP(RN26,'Tablas auxiliares'!$O$2:$Y$28,_xlfn.SINGLE('Tablas auxiliares'!$C$4)+1,FALSE)</f>
        <v>0</v>
      </c>
      <c r="TD26" cm="1">
        <f t="array" ref="TD26">VLOOKUP(RO26,'Tablas auxiliares'!$O$2:$Y$28,_xlfn.SINGLE('Tablas auxiliares'!$C$4)+1,FALSE)</f>
        <v>12</v>
      </c>
      <c r="TE26" cm="1">
        <f t="array" ref="TE26">VLOOKUP(RP26,'Tablas auxiliares'!$O$2:$Y$28,_xlfn.SINGLE('Tablas auxiliares'!$C$4)+1,FALSE)</f>
        <v>0</v>
      </c>
      <c r="TF26" cm="1">
        <f t="array" ref="TF26">VLOOKUP(RQ26,'Tablas auxiliares'!$O$2:$Y$28,_xlfn.SINGLE('Tablas auxiliares'!$C$4)+1,FALSE)</f>
        <v>0</v>
      </c>
      <c r="TG26" cm="1">
        <f t="array" ref="TG26">VLOOKUP(RR26,'Tablas auxiliares'!$O$2:$Y$28,_xlfn.SINGLE('Tablas auxiliares'!$C$4)+1,FALSE)</f>
        <v>0</v>
      </c>
      <c r="TH26" cm="1">
        <f t="array" ref="TH26">VLOOKUP(RS26,'Tablas auxiliares'!$O$2:$Y$28,_xlfn.SINGLE('Tablas auxiliares'!$C$4)+1,FALSE)</f>
        <v>0</v>
      </c>
      <c r="TI26" cm="1">
        <f t="array" ref="TI26">VLOOKUP(RT26,'Tablas auxiliares'!$O$2:$Y$28,_xlfn.SINGLE('Tablas auxiliares'!$C$4)+1,FALSE)</f>
        <v>0</v>
      </c>
      <c r="TJ26" cm="1">
        <f t="array" ref="TJ26">VLOOKUP(RU26,'Tablas auxiliares'!$O$2:$Y$28,_xlfn.SINGLE('Tablas auxiliares'!$C$4)+1,FALSE)</f>
        <v>4</v>
      </c>
      <c r="TK26" cm="1">
        <f t="array" ref="TK26">VLOOKUP(RV26,'Tablas auxiliares'!$O$2:$Y$28,_xlfn.SINGLE('Tablas auxiliares'!$C$4)+1,FALSE)</f>
        <v>4</v>
      </c>
      <c r="TL26" cm="1">
        <f t="array" ref="TL26">VLOOKUP(RW26,'Tablas auxiliares'!$O$2:$Y$28,_xlfn.SINGLE('Tablas auxiliares'!$C$4)+1,FALSE)</f>
        <v>0</v>
      </c>
      <c r="TN26" cm="1">
        <f t="array" ref="TN26">VLOOKUP(RY26,'Tablas auxiliares'!$O$2:$Y$28,_xlfn.SINGLE('Tablas auxiliares'!$C$4)+1,FALSE)</f>
        <v>0</v>
      </c>
      <c r="TO26" cm="1">
        <f t="array" ref="TO26">VLOOKUP(RZ26,'Tablas auxiliares'!$O$2:$Y$28,_xlfn.SINGLE('Tablas auxiliares'!$C$4)+1,FALSE)</f>
        <v>1</v>
      </c>
      <c r="TP26">
        <f>IF('Tablas auxiliares'!$C$5=1,SUM(SA26:TO26),SUMIF($IN$29:$KB$29,"=325",SA26:TO26))</f>
        <v>43</v>
      </c>
      <c r="TQ26">
        <v>0</v>
      </c>
      <c r="TR26">
        <v>0</v>
      </c>
      <c r="TS26">
        <v>0</v>
      </c>
      <c r="TT26">
        <v>0</v>
      </c>
      <c r="TU26">
        <v>1</v>
      </c>
      <c r="TV26">
        <v>0</v>
      </c>
      <c r="TW26">
        <v>0</v>
      </c>
      <c r="TX26">
        <v>0</v>
      </c>
      <c r="TY26">
        <v>0</v>
      </c>
      <c r="TZ26">
        <v>0</v>
      </c>
      <c r="UA26">
        <v>0</v>
      </c>
      <c r="UB26">
        <v>0</v>
      </c>
      <c r="UC26">
        <v>0</v>
      </c>
      <c r="UD26">
        <v>0</v>
      </c>
      <c r="UE26">
        <v>1</v>
      </c>
      <c r="UF26">
        <v>2</v>
      </c>
      <c r="UG26">
        <v>0</v>
      </c>
      <c r="UH26">
        <v>0</v>
      </c>
      <c r="UI26">
        <v>0</v>
      </c>
      <c r="UJ26">
        <v>0</v>
      </c>
      <c r="UK26">
        <v>0</v>
      </c>
      <c r="UL26">
        <v>3</v>
      </c>
      <c r="UM26">
        <v>0</v>
      </c>
      <c r="UN26">
        <v>0</v>
      </c>
      <c r="UO26">
        <v>0</v>
      </c>
      <c r="UP26">
        <v>0</v>
      </c>
      <c r="UQ26">
        <v>0</v>
      </c>
      <c r="UR26">
        <v>0</v>
      </c>
      <c r="US26">
        <v>0</v>
      </c>
      <c r="UT26">
        <v>12</v>
      </c>
      <c r="UU26">
        <v>0</v>
      </c>
      <c r="UV26">
        <v>0</v>
      </c>
      <c r="UW26">
        <v>8</v>
      </c>
      <c r="UX26">
        <v>0</v>
      </c>
      <c r="UY26">
        <v>0</v>
      </c>
      <c r="UZ26">
        <v>4</v>
      </c>
      <c r="VA26">
        <v>2</v>
      </c>
      <c r="VB26">
        <v>0</v>
      </c>
      <c r="VD26">
        <v>0</v>
      </c>
      <c r="VE26">
        <v>0</v>
      </c>
      <c r="VF26">
        <v>0</v>
      </c>
      <c r="VG26">
        <v>0</v>
      </c>
      <c r="VH26">
        <v>0</v>
      </c>
      <c r="VI26">
        <v>0</v>
      </c>
      <c r="VJ26">
        <v>4</v>
      </c>
      <c r="VK26">
        <v>0</v>
      </c>
      <c r="VL26">
        <v>0</v>
      </c>
      <c r="VM26">
        <v>0</v>
      </c>
      <c r="VN26">
        <v>0</v>
      </c>
      <c r="VO26">
        <v>0</v>
      </c>
      <c r="VP26">
        <v>8</v>
      </c>
      <c r="VQ26">
        <v>0</v>
      </c>
      <c r="VR26">
        <v>10</v>
      </c>
      <c r="VS26">
        <v>0</v>
      </c>
      <c r="VT26">
        <v>0</v>
      </c>
      <c r="VU26">
        <v>0</v>
      </c>
      <c r="VV26">
        <v>0</v>
      </c>
      <c r="VW26">
        <v>0</v>
      </c>
      <c r="VX26">
        <v>0</v>
      </c>
      <c r="VY26">
        <v>0</v>
      </c>
      <c r="VZ26">
        <v>0</v>
      </c>
      <c r="WA26">
        <v>0</v>
      </c>
      <c r="WB26">
        <v>0</v>
      </c>
      <c r="WC26">
        <v>0</v>
      </c>
      <c r="WD26">
        <v>0</v>
      </c>
      <c r="WE26">
        <v>0</v>
      </c>
      <c r="WF26">
        <v>10</v>
      </c>
      <c r="WG26">
        <v>0</v>
      </c>
      <c r="WH26">
        <v>0</v>
      </c>
      <c r="WI26">
        <v>12</v>
      </c>
      <c r="WJ26">
        <v>0</v>
      </c>
      <c r="WK26">
        <v>0</v>
      </c>
      <c r="WL26">
        <v>0</v>
      </c>
      <c r="WM26">
        <v>0</v>
      </c>
      <c r="WN26">
        <v>0</v>
      </c>
      <c r="WO26">
        <v>0</v>
      </c>
      <c r="WP26">
        <v>3</v>
      </c>
      <c r="WQ26">
        <v>0</v>
      </c>
      <c r="WS26">
        <v>0</v>
      </c>
      <c r="WT26">
        <v>7</v>
      </c>
      <c r="WU26">
        <f t="shared" si="8"/>
        <v>0</v>
      </c>
      <c r="WV26">
        <f t="shared" si="96"/>
        <v>0</v>
      </c>
      <c r="WW26">
        <f t="shared" si="97"/>
        <v>0</v>
      </c>
      <c r="WX26">
        <f t="shared" si="98"/>
        <v>0</v>
      </c>
      <c r="WY26">
        <f t="shared" si="99"/>
        <v>5.0039999999999996</v>
      </c>
      <c r="WZ26">
        <f t="shared" si="100"/>
        <v>0</v>
      </c>
      <c r="XA26">
        <f t="shared" si="101"/>
        <v>0</v>
      </c>
      <c r="XB26">
        <f t="shared" si="102"/>
        <v>0</v>
      </c>
      <c r="XC26">
        <f t="shared" si="103"/>
        <v>0</v>
      </c>
      <c r="XD26">
        <f t="shared" si="104"/>
        <v>0</v>
      </c>
      <c r="XE26">
        <f t="shared" si="105"/>
        <v>8.0079999999999991</v>
      </c>
      <c r="XF26">
        <f t="shared" si="106"/>
        <v>0</v>
      </c>
      <c r="XG26">
        <f t="shared" si="107"/>
        <v>10.01</v>
      </c>
      <c r="XH26">
        <f t="shared" si="108"/>
        <v>0</v>
      </c>
      <c r="XI26">
        <f t="shared" si="109"/>
        <v>1</v>
      </c>
      <c r="XJ26">
        <f t="shared" si="110"/>
        <v>2</v>
      </c>
      <c r="XK26">
        <f t="shared" si="54"/>
        <v>0</v>
      </c>
      <c r="XL26">
        <f t="shared" si="55"/>
        <v>0</v>
      </c>
      <c r="XM26">
        <f t="shared" si="56"/>
        <v>0</v>
      </c>
      <c r="XN26">
        <f t="shared" si="57"/>
        <v>0</v>
      </c>
      <c r="XO26">
        <f t="shared" si="58"/>
        <v>0</v>
      </c>
      <c r="XP26">
        <f t="shared" si="59"/>
        <v>3</v>
      </c>
      <c r="XQ26">
        <f t="shared" si="60"/>
        <v>0</v>
      </c>
      <c r="XR26">
        <f t="shared" si="61"/>
        <v>0</v>
      </c>
      <c r="XS26">
        <f t="shared" si="62"/>
        <v>0</v>
      </c>
      <c r="XT26">
        <f t="shared" si="63"/>
        <v>0</v>
      </c>
      <c r="XU26">
        <f t="shared" si="64"/>
        <v>10.01</v>
      </c>
      <c r="XV26">
        <f t="shared" si="65"/>
        <v>0</v>
      </c>
      <c r="XW26">
        <f t="shared" si="66"/>
        <v>0</v>
      </c>
      <c r="XX26">
        <f t="shared" si="67"/>
        <v>24.012</v>
      </c>
      <c r="XY26">
        <f t="shared" si="68"/>
        <v>0</v>
      </c>
      <c r="XZ26">
        <f t="shared" si="69"/>
        <v>0</v>
      </c>
      <c r="YA26">
        <f t="shared" si="70"/>
        <v>8</v>
      </c>
      <c r="YB26">
        <f t="shared" si="71"/>
        <v>0</v>
      </c>
      <c r="YC26">
        <f t="shared" si="72"/>
        <v>0</v>
      </c>
      <c r="YD26">
        <f t="shared" si="73"/>
        <v>4</v>
      </c>
      <c r="YE26">
        <f t="shared" si="74"/>
        <v>5.0030000000000001</v>
      </c>
      <c r="YF26">
        <f t="shared" si="75"/>
        <v>0</v>
      </c>
      <c r="YG26">
        <f t="shared" si="76"/>
        <v>0</v>
      </c>
      <c r="YH26">
        <f t="shared" si="77"/>
        <v>0</v>
      </c>
      <c r="YI26">
        <f t="shared" si="78"/>
        <v>7.0069999999999997</v>
      </c>
      <c r="YJ26">
        <f>RANK(WU26,WU3:WU28,0)</f>
        <v>14</v>
      </c>
      <c r="YK26">
        <f t="shared" ref="YK26:ZX26" si="160">RANK(WV26,WV3:WV28,0)</f>
        <v>14</v>
      </c>
      <c r="YL26">
        <f t="shared" si="160"/>
        <v>15</v>
      </c>
      <c r="YM26">
        <f t="shared" si="160"/>
        <v>14</v>
      </c>
      <c r="YN26">
        <f t="shared" si="160"/>
        <v>9</v>
      </c>
      <c r="YO26">
        <f t="shared" si="160"/>
        <v>14</v>
      </c>
      <c r="YP26">
        <f t="shared" si="160"/>
        <v>15</v>
      </c>
      <c r="YQ26">
        <f t="shared" si="160"/>
        <v>16</v>
      </c>
      <c r="YR26">
        <f t="shared" si="160"/>
        <v>17</v>
      </c>
      <c r="YS26">
        <f t="shared" si="160"/>
        <v>16</v>
      </c>
      <c r="YT26">
        <f t="shared" si="160"/>
        <v>6</v>
      </c>
      <c r="YU26">
        <f t="shared" si="160"/>
        <v>15</v>
      </c>
      <c r="YV26">
        <f t="shared" si="160"/>
        <v>5</v>
      </c>
      <c r="YW26">
        <f t="shared" si="160"/>
        <v>13</v>
      </c>
      <c r="YX26">
        <f t="shared" si="160"/>
        <v>14</v>
      </c>
      <c r="YY26">
        <f t="shared" si="160"/>
        <v>14</v>
      </c>
      <c r="YZ26">
        <f t="shared" si="160"/>
        <v>16</v>
      </c>
      <c r="ZA26">
        <f t="shared" si="160"/>
        <v>17</v>
      </c>
      <c r="ZB26">
        <f t="shared" si="160"/>
        <v>16</v>
      </c>
      <c r="ZC26">
        <f t="shared" si="160"/>
        <v>17</v>
      </c>
      <c r="ZD26">
        <f t="shared" si="160"/>
        <v>14</v>
      </c>
      <c r="ZE26">
        <f t="shared" si="160"/>
        <v>12</v>
      </c>
      <c r="ZF26">
        <f t="shared" si="160"/>
        <v>15</v>
      </c>
      <c r="ZG26">
        <f t="shared" si="160"/>
        <v>16</v>
      </c>
      <c r="ZH26">
        <f t="shared" si="160"/>
        <v>16</v>
      </c>
      <c r="ZI26">
        <f t="shared" si="160"/>
        <v>14</v>
      </c>
      <c r="ZJ26">
        <f t="shared" si="160"/>
        <v>5</v>
      </c>
      <c r="ZK26">
        <f t="shared" si="160"/>
        <v>15</v>
      </c>
      <c r="ZL26">
        <f t="shared" si="160"/>
        <v>16</v>
      </c>
      <c r="ZM26">
        <f t="shared" si="160"/>
        <v>1</v>
      </c>
      <c r="ZN26">
        <f t="shared" si="160"/>
        <v>15</v>
      </c>
      <c r="ZO26">
        <f t="shared" si="160"/>
        <v>15</v>
      </c>
      <c r="ZP26">
        <f t="shared" si="160"/>
        <v>6</v>
      </c>
      <c r="ZQ26">
        <f t="shared" si="160"/>
        <v>16</v>
      </c>
      <c r="ZR26">
        <f t="shared" si="160"/>
        <v>14</v>
      </c>
      <c r="ZS26">
        <f t="shared" si="160"/>
        <v>10</v>
      </c>
      <c r="ZT26">
        <f t="shared" si="160"/>
        <v>10</v>
      </c>
      <c r="ZU26">
        <f t="shared" si="160"/>
        <v>14</v>
      </c>
      <c r="ZV26">
        <f t="shared" si="160"/>
        <v>17</v>
      </c>
      <c r="ZW26">
        <f t="shared" si="160"/>
        <v>14</v>
      </c>
      <c r="ZX26">
        <f t="shared" si="160"/>
        <v>7</v>
      </c>
      <c r="ZY26">
        <f>VLOOKUP(YJ26,'Tablas auxiliares'!$O$2:$P$28,2,FALSE)</f>
        <v>0</v>
      </c>
      <c r="ZZ26">
        <f>VLOOKUP(YK26,'Tablas auxiliares'!$O$2:$P$28,2,FALSE)</f>
        <v>0</v>
      </c>
      <c r="AAA26">
        <f>VLOOKUP(YL26,'Tablas auxiliares'!$O$2:$P$28,2,FALSE)</f>
        <v>0</v>
      </c>
      <c r="AAB26">
        <f>VLOOKUP(YM26,'Tablas auxiliares'!$O$2:$P$28,2,FALSE)</f>
        <v>0</v>
      </c>
      <c r="AAC26">
        <f>VLOOKUP(YN26,'Tablas auxiliares'!$O$2:$P$28,2,FALSE)</f>
        <v>2</v>
      </c>
      <c r="AAD26">
        <f>VLOOKUP(YO26,'Tablas auxiliares'!$O$2:$P$28,2,FALSE)</f>
        <v>0</v>
      </c>
      <c r="AAE26">
        <f>VLOOKUP(YP26,'Tablas auxiliares'!$O$2:$P$28,2,FALSE)</f>
        <v>0</v>
      </c>
      <c r="AAF26">
        <f>VLOOKUP(YQ26,'Tablas auxiliares'!$O$2:$P$28,2,FALSE)</f>
        <v>0</v>
      </c>
      <c r="AAG26">
        <f>VLOOKUP(YR26,'Tablas auxiliares'!$O$2:$P$28,2,FALSE)</f>
        <v>0</v>
      </c>
      <c r="AAH26">
        <f>VLOOKUP(YS26,'Tablas auxiliares'!$O$2:$P$28,2,FALSE)</f>
        <v>0</v>
      </c>
      <c r="AAI26">
        <f>VLOOKUP(YT26,'Tablas auxiliares'!$O$2:$P$28,2,FALSE)</f>
        <v>5</v>
      </c>
      <c r="AAJ26">
        <f>VLOOKUP(YU26,'Tablas auxiliares'!$O$2:$P$28,2,FALSE)</f>
        <v>0</v>
      </c>
      <c r="AAK26">
        <f>VLOOKUP(YV26,'Tablas auxiliares'!$O$2:$P$28,2,FALSE)</f>
        <v>6</v>
      </c>
      <c r="AAL26">
        <f>VLOOKUP(YW26,'Tablas auxiliares'!$O$2:$P$28,2,FALSE)</f>
        <v>0</v>
      </c>
      <c r="AAM26">
        <f>VLOOKUP(YX26,'Tablas auxiliares'!$O$2:$P$28,2,FALSE)</f>
        <v>0</v>
      </c>
      <c r="AAN26">
        <f>VLOOKUP(YY26,'Tablas auxiliares'!$O$2:$P$28,2,FALSE)</f>
        <v>0</v>
      </c>
      <c r="AAO26">
        <f>VLOOKUP(YZ26,'Tablas auxiliares'!$O$2:$P$28,2,FALSE)</f>
        <v>0</v>
      </c>
      <c r="AAP26">
        <f>VLOOKUP(ZA26,'Tablas auxiliares'!$O$2:$P$28,2,FALSE)</f>
        <v>0</v>
      </c>
      <c r="AAQ26">
        <f>VLOOKUP(ZB26,'Tablas auxiliares'!$O$2:$P$28,2,FALSE)</f>
        <v>0</v>
      </c>
      <c r="AAR26">
        <f>VLOOKUP(ZC26,'Tablas auxiliares'!$O$2:$P$28,2,FALSE)</f>
        <v>0</v>
      </c>
      <c r="AAS26">
        <f>VLOOKUP(ZD26,'Tablas auxiliares'!$O$2:$P$28,2,FALSE)</f>
        <v>0</v>
      </c>
      <c r="AAT26">
        <f>VLOOKUP(ZE26,'Tablas auxiliares'!$O$2:$P$28,2,FALSE)</f>
        <v>0</v>
      </c>
      <c r="AAU26">
        <f>VLOOKUP(ZF26,'Tablas auxiliares'!$O$2:$P$28,2,FALSE)</f>
        <v>0</v>
      </c>
      <c r="AAV26">
        <f>VLOOKUP(ZG26,'Tablas auxiliares'!$O$2:$P$28,2,FALSE)</f>
        <v>0</v>
      </c>
      <c r="AAW26">
        <f>VLOOKUP(ZH26,'Tablas auxiliares'!$O$2:$P$28,2,FALSE)</f>
        <v>0</v>
      </c>
      <c r="AAX26">
        <f>VLOOKUP(ZI26,'Tablas auxiliares'!$O$2:$P$28,2,FALSE)</f>
        <v>0</v>
      </c>
      <c r="AAY26">
        <f>VLOOKUP(ZJ26,'Tablas auxiliares'!$O$2:$P$28,2,FALSE)</f>
        <v>6</v>
      </c>
      <c r="AAZ26">
        <f>VLOOKUP(ZK26,'Tablas auxiliares'!$O$2:$P$28,2,FALSE)</f>
        <v>0</v>
      </c>
      <c r="ABA26">
        <f>VLOOKUP(ZL26,'Tablas auxiliares'!$O$2:$P$28,2,FALSE)</f>
        <v>0</v>
      </c>
      <c r="ABB26">
        <f>VLOOKUP(ZM26,'Tablas auxiliares'!$O$2:$P$28,2,FALSE)</f>
        <v>12</v>
      </c>
      <c r="ABC26">
        <f>VLOOKUP(ZN26,'Tablas auxiliares'!$O$2:$P$28,2,FALSE)</f>
        <v>0</v>
      </c>
      <c r="ABD26">
        <f>VLOOKUP(ZO26,'Tablas auxiliares'!$O$2:$P$28,2,FALSE)</f>
        <v>0</v>
      </c>
      <c r="ABE26">
        <f>VLOOKUP(ZP26,'Tablas auxiliares'!$O$2:$P$28,2,FALSE)</f>
        <v>5</v>
      </c>
      <c r="ABF26">
        <f>VLOOKUP(ZQ26,'Tablas auxiliares'!$O$2:$P$28,2,FALSE)</f>
        <v>0</v>
      </c>
      <c r="ABG26">
        <f>VLOOKUP(ZR26,'Tablas auxiliares'!$O$2:$P$28,2,FALSE)</f>
        <v>0</v>
      </c>
      <c r="ABH26">
        <f>VLOOKUP(ZS26,'Tablas auxiliares'!$O$2:$P$28,2,FALSE)</f>
        <v>1</v>
      </c>
      <c r="ABI26">
        <f>VLOOKUP(ZT26,'Tablas auxiliares'!$O$2:$P$28,2,FALSE)</f>
        <v>1</v>
      </c>
      <c r="ABJ26">
        <f>VLOOKUP(ZU26,'Tablas auxiliares'!$O$2:$P$28,2,FALSE)</f>
        <v>0</v>
      </c>
      <c r="ABK26">
        <f>VLOOKUP(ZV26,'Tablas auxiliares'!$O$2:$P$28,2,FALSE)</f>
        <v>0</v>
      </c>
      <c r="ABL26">
        <f>VLOOKUP(ZW26,'Tablas auxiliares'!$O$2:$P$28,2,FALSE)</f>
        <v>0</v>
      </c>
      <c r="ABM26">
        <f>VLOOKUP(ZX26,'Tablas auxiliares'!$O$2:$P$28,2,FALSE)</f>
        <v>4</v>
      </c>
      <c r="ABN26">
        <f>IF('Tablas auxiliares'!$C$5=1,SUM(ZY26:ABM26),SUMIF($IN$29:$KB$29,"=325",ZY26:ABM26))</f>
        <v>42</v>
      </c>
      <c r="ABP26">
        <f t="shared" si="10"/>
        <v>42.0002</v>
      </c>
      <c r="ABQ26">
        <f t="shared" si="11"/>
        <v>43.0002</v>
      </c>
      <c r="ABR26">
        <f t="shared" si="5"/>
        <v>89.000200000000007</v>
      </c>
      <c r="ABS26">
        <f>IF('Tablas auxiliares'!$C$3=1,'2019 FINAL'!ABP26,IF('Tablas auxiliares'!$C$3=2,'2019 FINAL'!ABQ26,'2019 FINAL'!ABR26))</f>
        <v>89.000200000000007</v>
      </c>
      <c r="ABT26" t="s">
        <v>7</v>
      </c>
      <c r="ABV26">
        <v>24</v>
      </c>
      <c r="ABW26">
        <f t="shared" si="12"/>
        <v>31.002099999999999</v>
      </c>
      <c r="ABX26" t="str">
        <f t="shared" si="13"/>
        <v>Bielorrusia</v>
      </c>
    </row>
    <row r="27" spans="1:752" x14ac:dyDescent="0.25">
      <c r="A27" t="s">
        <v>21</v>
      </c>
      <c r="B27">
        <v>1</v>
      </c>
      <c r="C27">
        <v>9</v>
      </c>
      <c r="D27">
        <v>2</v>
      </c>
      <c r="E27">
        <v>3</v>
      </c>
      <c r="F27">
        <v>7</v>
      </c>
      <c r="G27">
        <v>13</v>
      </c>
      <c r="H27">
        <v>19</v>
      </c>
      <c r="J27">
        <v>1</v>
      </c>
      <c r="K27">
        <v>3</v>
      </c>
      <c r="L27">
        <v>11</v>
      </c>
      <c r="M27">
        <v>1</v>
      </c>
      <c r="N27">
        <v>6</v>
      </c>
      <c r="O27">
        <v>2</v>
      </c>
      <c r="P27">
        <v>3</v>
      </c>
      <c r="Q27">
        <v>3</v>
      </c>
      <c r="R27">
        <v>5</v>
      </c>
      <c r="S27">
        <v>17</v>
      </c>
      <c r="T27">
        <v>7</v>
      </c>
      <c r="U27">
        <v>18</v>
      </c>
      <c r="V27">
        <v>6</v>
      </c>
      <c r="W27">
        <v>2</v>
      </c>
      <c r="X27">
        <v>4</v>
      </c>
      <c r="Y27">
        <v>7</v>
      </c>
      <c r="Z27">
        <v>2</v>
      </c>
      <c r="AA27">
        <v>4</v>
      </c>
      <c r="AB27">
        <v>11</v>
      </c>
      <c r="AC27">
        <v>7</v>
      </c>
      <c r="AD27">
        <v>9</v>
      </c>
      <c r="AE27">
        <v>8</v>
      </c>
      <c r="AF27">
        <v>3</v>
      </c>
      <c r="AG27">
        <v>1</v>
      </c>
      <c r="AH27">
        <v>14</v>
      </c>
      <c r="AI27">
        <v>15</v>
      </c>
      <c r="AJ27">
        <v>1</v>
      </c>
      <c r="AK27">
        <v>16</v>
      </c>
      <c r="AL27">
        <v>16</v>
      </c>
      <c r="AM27">
        <v>15</v>
      </c>
      <c r="AN27">
        <v>3</v>
      </c>
      <c r="AP27">
        <v>2</v>
      </c>
      <c r="AQ27">
        <v>14</v>
      </c>
      <c r="AR27">
        <v>14</v>
      </c>
      <c r="AS27">
        <v>2</v>
      </c>
      <c r="AT27">
        <v>3</v>
      </c>
      <c r="AU27">
        <v>4</v>
      </c>
      <c r="AV27">
        <v>10</v>
      </c>
      <c r="AW27">
        <v>12</v>
      </c>
      <c r="AY27">
        <v>2</v>
      </c>
      <c r="AZ27">
        <v>10</v>
      </c>
      <c r="BA27">
        <v>5</v>
      </c>
      <c r="BB27">
        <v>1</v>
      </c>
      <c r="BC27">
        <v>3</v>
      </c>
      <c r="BD27">
        <v>3</v>
      </c>
      <c r="BE27">
        <v>1</v>
      </c>
      <c r="BF27">
        <v>3</v>
      </c>
      <c r="BG27">
        <v>7</v>
      </c>
      <c r="BH27">
        <v>6</v>
      </c>
      <c r="BI27">
        <v>23</v>
      </c>
      <c r="BJ27">
        <v>1</v>
      </c>
      <c r="BK27">
        <v>2</v>
      </c>
      <c r="BL27">
        <v>1</v>
      </c>
      <c r="BM27">
        <v>12</v>
      </c>
      <c r="BN27">
        <v>4</v>
      </c>
      <c r="BO27">
        <v>2</v>
      </c>
      <c r="BP27">
        <v>5</v>
      </c>
      <c r="BQ27">
        <v>9</v>
      </c>
      <c r="BR27">
        <v>6</v>
      </c>
      <c r="BS27">
        <v>6</v>
      </c>
      <c r="BT27">
        <v>12</v>
      </c>
      <c r="BU27">
        <v>4</v>
      </c>
      <c r="BV27">
        <v>3</v>
      </c>
      <c r="BW27">
        <v>10</v>
      </c>
      <c r="BX27">
        <v>9</v>
      </c>
      <c r="BY27">
        <v>2</v>
      </c>
      <c r="BZ27">
        <v>6</v>
      </c>
      <c r="CA27">
        <v>12</v>
      </c>
      <c r="CB27">
        <v>9</v>
      </c>
      <c r="CC27">
        <v>3</v>
      </c>
      <c r="CE27">
        <v>3</v>
      </c>
      <c r="CF27">
        <v>13</v>
      </c>
      <c r="CG27">
        <v>4</v>
      </c>
      <c r="CH27">
        <v>2</v>
      </c>
      <c r="CI27">
        <v>1</v>
      </c>
      <c r="CJ27">
        <v>2</v>
      </c>
      <c r="CK27">
        <v>6</v>
      </c>
      <c r="CL27">
        <v>8</v>
      </c>
      <c r="CN27">
        <v>2</v>
      </c>
      <c r="CO27">
        <v>3</v>
      </c>
      <c r="CP27">
        <v>8</v>
      </c>
      <c r="CQ27">
        <v>12</v>
      </c>
      <c r="CR27">
        <v>4</v>
      </c>
      <c r="CS27">
        <v>3</v>
      </c>
      <c r="CT27">
        <v>1</v>
      </c>
      <c r="CU27">
        <v>2</v>
      </c>
      <c r="CV27">
        <v>3</v>
      </c>
      <c r="CW27">
        <v>6</v>
      </c>
      <c r="CX27">
        <v>24</v>
      </c>
      <c r="CY27">
        <v>14</v>
      </c>
      <c r="CZ27">
        <v>1</v>
      </c>
      <c r="DA27">
        <v>1</v>
      </c>
      <c r="DB27">
        <v>18</v>
      </c>
      <c r="DC27">
        <v>13</v>
      </c>
      <c r="DD27">
        <v>11</v>
      </c>
      <c r="DE27">
        <v>3</v>
      </c>
      <c r="DF27">
        <v>14</v>
      </c>
      <c r="DG27">
        <v>5</v>
      </c>
      <c r="DH27">
        <v>15</v>
      </c>
      <c r="DI27">
        <v>13</v>
      </c>
      <c r="DJ27">
        <v>5</v>
      </c>
      <c r="DK27">
        <v>2</v>
      </c>
      <c r="DL27">
        <v>13</v>
      </c>
      <c r="DM27">
        <v>7</v>
      </c>
      <c r="DN27">
        <v>3</v>
      </c>
      <c r="DO27">
        <v>13</v>
      </c>
      <c r="DP27">
        <v>11</v>
      </c>
      <c r="DQ27">
        <v>14</v>
      </c>
      <c r="DR27">
        <v>4</v>
      </c>
      <c r="DT27">
        <v>1</v>
      </c>
      <c r="DU27">
        <v>2</v>
      </c>
      <c r="DV27">
        <v>12</v>
      </c>
      <c r="DW27">
        <v>1</v>
      </c>
      <c r="DX27">
        <v>2</v>
      </c>
      <c r="DY27">
        <v>6</v>
      </c>
      <c r="DZ27">
        <v>19</v>
      </c>
      <c r="EA27">
        <v>11</v>
      </c>
      <c r="EC27">
        <v>4</v>
      </c>
      <c r="ED27">
        <v>11</v>
      </c>
      <c r="EE27">
        <v>10</v>
      </c>
      <c r="EF27">
        <v>1</v>
      </c>
      <c r="EG27">
        <v>14</v>
      </c>
      <c r="EH27">
        <v>4</v>
      </c>
      <c r="EI27">
        <v>1</v>
      </c>
      <c r="EJ27">
        <v>1</v>
      </c>
      <c r="EK27">
        <v>4</v>
      </c>
      <c r="EL27">
        <v>7</v>
      </c>
      <c r="EM27">
        <v>11</v>
      </c>
      <c r="EN27">
        <v>6</v>
      </c>
      <c r="EO27">
        <v>2</v>
      </c>
      <c r="EP27">
        <v>4</v>
      </c>
      <c r="EQ27">
        <v>13</v>
      </c>
      <c r="ER27">
        <v>5</v>
      </c>
      <c r="ES27">
        <v>3</v>
      </c>
      <c r="ET27">
        <v>2</v>
      </c>
      <c r="EU27">
        <v>13</v>
      </c>
      <c r="EV27">
        <v>5</v>
      </c>
      <c r="EW27">
        <v>3</v>
      </c>
      <c r="EX27">
        <v>15</v>
      </c>
      <c r="EY27">
        <v>5</v>
      </c>
      <c r="EZ27">
        <v>2</v>
      </c>
      <c r="FA27">
        <v>11</v>
      </c>
      <c r="FB27">
        <v>3</v>
      </c>
      <c r="FC27">
        <v>8</v>
      </c>
      <c r="FD27">
        <v>6</v>
      </c>
      <c r="FE27">
        <v>22</v>
      </c>
      <c r="FF27">
        <v>6</v>
      </c>
      <c r="FG27">
        <v>1</v>
      </c>
      <c r="FI27">
        <v>1</v>
      </c>
      <c r="FJ27">
        <v>12</v>
      </c>
      <c r="FK27">
        <v>11</v>
      </c>
      <c r="FL27">
        <v>2</v>
      </c>
      <c r="FM27">
        <v>2</v>
      </c>
      <c r="FN27">
        <v>5</v>
      </c>
      <c r="FO27">
        <v>18</v>
      </c>
      <c r="FP27">
        <v>15</v>
      </c>
      <c r="FR27">
        <v>3</v>
      </c>
      <c r="FS27">
        <v>9</v>
      </c>
      <c r="FT27">
        <v>8</v>
      </c>
      <c r="FU27">
        <v>3</v>
      </c>
      <c r="FV27">
        <v>4</v>
      </c>
      <c r="FW27">
        <v>2</v>
      </c>
      <c r="FX27">
        <v>3</v>
      </c>
      <c r="FY27">
        <v>1</v>
      </c>
      <c r="FZ27">
        <v>3</v>
      </c>
      <c r="GA27">
        <v>19</v>
      </c>
      <c r="GB27">
        <v>19</v>
      </c>
      <c r="GC27">
        <v>13</v>
      </c>
      <c r="GD27">
        <v>1</v>
      </c>
      <c r="GE27">
        <v>3</v>
      </c>
      <c r="GF27">
        <v>1</v>
      </c>
      <c r="GG27">
        <v>17</v>
      </c>
      <c r="GH27">
        <v>1</v>
      </c>
      <c r="GI27">
        <v>1</v>
      </c>
      <c r="GJ27">
        <v>12</v>
      </c>
      <c r="GK27">
        <v>7</v>
      </c>
      <c r="GL27">
        <v>25</v>
      </c>
      <c r="GM27">
        <v>22</v>
      </c>
      <c r="GN27">
        <v>1</v>
      </c>
      <c r="GO27">
        <v>1</v>
      </c>
      <c r="GP27">
        <v>15</v>
      </c>
      <c r="GQ27">
        <v>13</v>
      </c>
      <c r="GR27">
        <v>1</v>
      </c>
      <c r="GS27">
        <v>6</v>
      </c>
      <c r="GT27">
        <v>22</v>
      </c>
      <c r="GU27">
        <v>18</v>
      </c>
      <c r="GV27">
        <v>18</v>
      </c>
      <c r="GX27">
        <v>10</v>
      </c>
      <c r="GY27">
        <f>IF('Tablas auxiliares'!$C$7=1,AVERAGE('2019 FINAL'!B27,'2019 FINAL'!AQ27,'2019 FINAL'!CF27,'2019 FINAL'!DU27,'2019 FINAL'!FJ27)+B27/10000,(-1)*(SUM(VLOOKUP(B27,'Tablas auxiliares'!$BG$1:$BH$28,2,FALSE),VLOOKUP(AQ27,'Tablas auxiliares'!$BG$1:$BH$28,2,FALSE),VLOOKUP(CF27,'Tablas auxiliares'!$BG$1:$BH$28,2,FALSE),VLOOKUP(DU27,'Tablas auxiliares'!$BG$1:$BH$28,2,FALSE),VLOOKUP(FJ27,'Tablas auxiliares'!$BG$1:$BH$28,2,FALSE))-B27/100000000))</f>
        <v>-25.650184015735029</v>
      </c>
      <c r="GZ27">
        <f>IF('Tablas auxiliares'!$C$7=1,AVERAGE('2019 FINAL'!C27,'2019 FINAL'!AR27,'2019 FINAL'!CG27,'2019 FINAL'!DV27,'2019 FINAL'!FK27)+C27/10000,(-1)*(SUM(VLOOKUP(C27,'Tablas auxiliares'!$BG$1:$BH$28,2,FALSE),VLOOKUP(AR27,'Tablas auxiliares'!$BG$1:$BH$28,2,FALSE),VLOOKUP(CG27,'Tablas auxiliares'!$BG$1:$BH$28,2,FALSE),VLOOKUP(DV27,'Tablas auxiliares'!$BG$1:$BH$28,2,FALSE),VLOOKUP(FK27,'Tablas auxiliares'!$BG$1:$BH$28,2,FALSE))-C27/100000000))</f>
        <v>-13.704935186320874</v>
      </c>
      <c r="HA27">
        <f>IF('Tablas auxiliares'!$C$7=1,AVERAGE('2019 FINAL'!D27,'2019 FINAL'!AS27,'2019 FINAL'!CH27,'2019 FINAL'!DW27,'2019 FINAL'!FL27)+D27/10000,(-1)*(SUM(VLOOKUP(D27,'Tablas auxiliares'!$BG$1:$BH$28,2,FALSE),VLOOKUP(AS27,'Tablas auxiliares'!$BG$1:$BH$28,2,FALSE),VLOOKUP(CH27,'Tablas auxiliares'!$BG$1:$BH$28,2,FALSE),VLOOKUP(DW27,'Tablas auxiliares'!$BG$1:$BH$28,2,FALSE),VLOOKUP(FL27,'Tablas auxiliares'!$BG$1:$BH$28,2,FALSE))-D27/100000000))</f>
        <v>-51.69403840928139</v>
      </c>
      <c r="HB27">
        <f>IF('Tablas auxiliares'!$C$7=1,AVERAGE('2019 FINAL'!E27,'2019 FINAL'!AT27,'2019 FINAL'!CI27,'2019 FINAL'!DX27,'2019 FINAL'!FM27)+E27/10000,(-1)*(SUM(VLOOKUP(E27,'Tablas auxiliares'!$BG$1:$BH$28,2,FALSE),VLOOKUP(AT27,'Tablas auxiliares'!$BG$1:$BH$28,2,FALSE),VLOOKUP(CI27,'Tablas auxiliares'!$BG$1:$BH$28,2,FALSE),VLOOKUP(DX27,'Tablas auxiliares'!$BG$1:$BH$28,2,FALSE),VLOOKUP(FM27,'Tablas auxiliares'!$BG$1:$BH$28,2,FALSE))-E27/100000000))</f>
        <v>-48.259693005737233</v>
      </c>
      <c r="HC27">
        <f>IF('Tablas auxiliares'!$C$7=1,AVERAGE('2019 FINAL'!F27,'2019 FINAL'!AU27,'2019 FINAL'!CJ27,'2019 FINAL'!DY27,'2019 FINAL'!FN27)+F27/10000,(-1)*(SUM(VLOOKUP(F27,'Tablas auxiliares'!$BG$1:$BH$28,2,FALSE),VLOOKUP(AU27,'Tablas auxiliares'!$BG$1:$BH$28,2,FALSE),VLOOKUP(CJ27,'Tablas auxiliares'!$BG$1:$BH$28,2,FALSE),VLOOKUP(DY27,'Tablas auxiliares'!$BG$1:$BH$28,2,FALSE),VLOOKUP(FN27,'Tablas auxiliares'!$BG$1:$BH$28,2,FALSE))-F27/100000000))</f>
        <v>-30.800532469083368</v>
      </c>
      <c r="HD27">
        <f>IF('Tablas auxiliares'!$C$7=1,AVERAGE('2019 FINAL'!G27,'2019 FINAL'!AV27,'2019 FINAL'!CK27,'2019 FINAL'!DZ27,'2019 FINAL'!FO27)+G27/10000,(-1)*(SUM(VLOOKUP(G27,'Tablas auxiliares'!$BG$1:$BH$28,2,FALSE),VLOOKUP(AV27,'Tablas auxiliares'!$BG$1:$BH$28,2,FALSE),VLOOKUP(CK27,'Tablas auxiliares'!$BG$1:$BH$28,2,FALSE),VLOOKUP(DZ27,'Tablas auxiliares'!$BG$1:$BH$28,2,FALSE),VLOOKUP(FO27,'Tablas auxiliares'!$BG$1:$BH$28,2,FALSE))-G27/100000000))</f>
        <v>-8.9059313481749509</v>
      </c>
      <c r="HE27">
        <f>IF('Tablas auxiliares'!$C$7=1,AVERAGE('2019 FINAL'!H27,'2019 FINAL'!AW27,'2019 FINAL'!CL27,'2019 FINAL'!EA27,'2019 FINAL'!FP27)+H27/10000,(-1)*(SUM(VLOOKUP(H27,'Tablas auxiliares'!$BG$1:$BH$28,2,FALSE),VLOOKUP(AW27,'Tablas auxiliares'!$BG$1:$BH$28,2,FALSE),VLOOKUP(CL27,'Tablas auxiliares'!$BG$1:$BH$28,2,FALSE),VLOOKUP(EA27,'Tablas auxiliares'!$BG$1:$BH$28,2,FALSE),VLOOKUP(FP27,'Tablas auxiliares'!$BG$1:$BH$28,2,FALSE))-H27/100000000))</f>
        <v>-7.6847238862830682</v>
      </c>
      <c r="HF27" t="e">
        <f>IF('Tablas auxiliares'!$C$7=1,AVERAGE('2019 FINAL'!I27,'2019 FINAL'!AX27,'2019 FINAL'!CM27,'2019 FINAL'!EB27,'2019 FINAL'!FQ27)+I27/10000,(-1)*(SUM(VLOOKUP(I27,'Tablas auxiliares'!$BG$1:$BH$28,2,FALSE),VLOOKUP(AX27,'Tablas auxiliares'!$BG$1:$BH$28,2,FALSE),VLOOKUP(CM27,'Tablas auxiliares'!$BG$1:$BH$28,2,FALSE),VLOOKUP(EB27,'Tablas auxiliares'!$BG$1:$BH$28,2,FALSE),VLOOKUP(FQ27,'Tablas auxiliares'!$BG$1:$BH$28,2,FALSE))-I27/100000000))</f>
        <v>#N/A</v>
      </c>
      <c r="HG27">
        <f>IF('Tablas auxiliares'!$C$7=1,AVERAGE('2019 FINAL'!J27,'2019 FINAL'!AY27,'2019 FINAL'!CN27,'2019 FINAL'!EC27,'2019 FINAL'!FR27)+J27/10000,(-1)*(SUM(VLOOKUP(J27,'Tablas auxiliares'!$BG$1:$BH$28,2,FALSE),VLOOKUP(AY27,'Tablas auxiliares'!$BG$1:$BH$28,2,FALSE),VLOOKUP(CN27,'Tablas auxiliares'!$BG$1:$BH$28,2,FALSE),VLOOKUP(EC27,'Tablas auxiliares'!$BG$1:$BH$28,2,FALSE),VLOOKUP(FR27,'Tablas auxiliares'!$BG$1:$BH$28,2,FALSE))-J27/100000000))</f>
        <v>-46.839661379583411</v>
      </c>
      <c r="HH27">
        <f>IF('Tablas auxiliares'!$C$7=1,AVERAGE('2019 FINAL'!K27,'2019 FINAL'!AZ27,'2019 FINAL'!CO27,'2019 FINAL'!ED27,'2019 FINAL'!FS27)+K27/10000,(-1)*(SUM(VLOOKUP(K27,'Tablas auxiliares'!$BG$1:$BH$28,2,FALSE),VLOOKUP(AZ27,'Tablas auxiliares'!$BG$1:$BH$28,2,FALSE),VLOOKUP(CO27,'Tablas auxiliares'!$BG$1:$BH$28,2,FALSE),VLOOKUP(ED27,'Tablas auxiliares'!$BG$1:$BH$28,2,FALSE),VLOOKUP(FS27,'Tablas auxiliares'!$BG$1:$BH$28,2,FALSE))-K27/100000000))</f>
        <v>-23.002429376600205</v>
      </c>
      <c r="HI27">
        <f>IF('Tablas auxiliares'!$C$7=1,AVERAGE('2019 FINAL'!L27,'2019 FINAL'!BA27,'2019 FINAL'!CP27,'2019 FINAL'!EE27,'2019 FINAL'!FT27)+L27/10000,(-1)*(SUM(VLOOKUP(L27,'Tablas auxiliares'!$BG$1:$BH$28,2,FALSE),VLOOKUP(BA27,'Tablas auxiliares'!$BG$1:$BH$28,2,FALSE),VLOOKUP(CP27,'Tablas auxiliares'!$BG$1:$BH$28,2,FALSE),VLOOKUP(EE27,'Tablas auxiliares'!$BG$1:$BH$28,2,FALSE),VLOOKUP(FT27,'Tablas auxiliares'!$BG$1:$BH$28,2,FALSE))-L27/100000000))</f>
        <v>-15.924664227391773</v>
      </c>
      <c r="HJ27">
        <f>IF('Tablas auxiliares'!$C$7=1,AVERAGE('2019 FINAL'!M27,'2019 FINAL'!BB27,'2019 FINAL'!CQ27,'2019 FINAL'!EF27,'2019 FINAL'!FU27)+M27/10000,(-1)*(SUM(VLOOKUP(M27,'Tablas auxiliares'!$BG$1:$BH$28,2,FALSE),VLOOKUP(BB27,'Tablas auxiliares'!$BG$1:$BH$28,2,FALSE),VLOOKUP(CQ27,'Tablas auxiliares'!$BG$1:$BH$28,2,FALSE),VLOOKUP(EF27,'Tablas auxiliares'!$BG$1:$BH$28,2,FALSE),VLOOKUP(FU27,'Tablas auxiliares'!$BG$1:$BH$28,2,FALSE))-M27/100000000))</f>
        <v>-45.690582530357723</v>
      </c>
      <c r="HK27">
        <f>IF('Tablas auxiliares'!$C$7=1,AVERAGE('2019 FINAL'!N27,'2019 FINAL'!BC27,'2019 FINAL'!CR27,'2019 FINAL'!EG27,'2019 FINAL'!FV27)+N27/10000,(-1)*(SUM(VLOOKUP(N27,'Tablas auxiliares'!$BG$1:$BH$28,2,FALSE),VLOOKUP(BC27,'Tablas auxiliares'!$BG$1:$BH$28,2,FALSE),VLOOKUP(CR27,'Tablas auxiliares'!$BG$1:$BH$28,2,FALSE),VLOOKUP(EG27,'Tablas auxiliares'!$BG$1:$BH$28,2,FALSE),VLOOKUP(FV27,'Tablas auxiliares'!$BG$1:$BH$28,2,FALSE))-N27/100000000))</f>
        <v>-27.434857968809947</v>
      </c>
      <c r="HL27">
        <f>IF('Tablas auxiliares'!$C$7=1,AVERAGE('2019 FINAL'!O27,'2019 FINAL'!BD27,'2019 FINAL'!CS27,'2019 FINAL'!EH27,'2019 FINAL'!FW27)+O27/10000,(-1)*(SUM(VLOOKUP(O27,'Tablas auxiliares'!$BG$1:$BH$28,2,FALSE),VLOOKUP(BD27,'Tablas auxiliares'!$BG$1:$BH$28,2,FALSE),VLOOKUP(CS27,'Tablas auxiliares'!$BG$1:$BH$28,2,FALSE),VLOOKUP(EH27,'Tablas auxiliares'!$BG$1:$BH$28,2,FALSE),VLOOKUP(FW27,'Tablas auxiliares'!$BG$1:$BH$28,2,FALSE))-O27/100000000))</f>
        <v>-43.045998280131677</v>
      </c>
      <c r="HM27">
        <f>IF('Tablas auxiliares'!$C$7=1,AVERAGE('2019 FINAL'!P27,'2019 FINAL'!BE27,'2019 FINAL'!CT27,'2019 FINAL'!EI27,'2019 FINAL'!FX27)+P27/10000,(-1)*(SUM(VLOOKUP(P27,'Tablas auxiliares'!$BG$1:$BH$28,2,FALSE),VLOOKUP(BE27,'Tablas auxiliares'!$BG$1:$BH$28,2,FALSE),VLOOKUP(CT27,'Tablas auxiliares'!$BG$1:$BH$28,2,FALSE),VLOOKUP(EI27,'Tablas auxiliares'!$BG$1:$BH$28,2,FALSE),VLOOKUP(FX27,'Tablas auxiliares'!$BG$1:$BH$28,2,FALSE))-P27/100000000))</f>
        <v>-52.412673791096545</v>
      </c>
      <c r="HN27">
        <f>IF('Tablas auxiliares'!$C$7=1,AVERAGE('2019 FINAL'!Q27,'2019 FINAL'!BF27,'2019 FINAL'!CU27,'2019 FINAL'!EJ27,'2019 FINAL'!FY27)+Q27/10000,(-1)*(SUM(VLOOKUP(Q27,'Tablas auxiliares'!$BG$1:$BH$28,2,FALSE),VLOOKUP(BF27,'Tablas auxiliares'!$BG$1:$BH$28,2,FALSE),VLOOKUP(CU27,'Tablas auxiliares'!$BG$1:$BH$28,2,FALSE),VLOOKUP(EJ27,'Tablas auxiliares'!$BG$1:$BH$28,2,FALSE),VLOOKUP(FY27,'Tablas auxiliares'!$BG$1:$BH$28,2,FALSE))-Q27/100000000))</f>
        <v>-50.336183398416885</v>
      </c>
      <c r="HO27">
        <f>IF('Tablas auxiliares'!$C$7=1,AVERAGE('2019 FINAL'!R27,'2019 FINAL'!BG27,'2019 FINAL'!CV27,'2019 FINAL'!EK27,'2019 FINAL'!FZ27)+R27/10000,(-1)*(SUM(VLOOKUP(R27,'Tablas auxiliares'!$BG$1:$BH$28,2,FALSE),VLOOKUP(BG27,'Tablas auxiliares'!$BG$1:$BH$28,2,FALSE),VLOOKUP(CV27,'Tablas auxiliares'!$BG$1:$BH$28,2,FALSE),VLOOKUP(EK27,'Tablas auxiliares'!$BG$1:$BH$28,2,FALSE),VLOOKUP(FZ27,'Tablas auxiliares'!$BG$1:$BH$28,2,FALSE))-R27/100000000))</f>
        <v>-32.648804421405544</v>
      </c>
      <c r="HP27">
        <f>IF('Tablas auxiliares'!$C$7=1,AVERAGE('2019 FINAL'!S27,'2019 FINAL'!BH27,'2019 FINAL'!CW27,'2019 FINAL'!EL27,'2019 FINAL'!GA27)+S27/10000,(-1)*(SUM(VLOOKUP(S27,'Tablas auxiliares'!$BG$1:$BH$28,2,FALSE),VLOOKUP(BH27,'Tablas auxiliares'!$BG$1:$BH$28,2,FALSE),VLOOKUP(CW27,'Tablas auxiliares'!$BG$1:$BH$28,2,FALSE),VLOOKUP(EL27,'Tablas auxiliares'!$BG$1:$BH$28,2,FALSE),VLOOKUP(GA27,'Tablas auxiliares'!$BG$1:$BH$28,2,FALSE))-S27/100000000))</f>
        <v>-14.086180547902295</v>
      </c>
      <c r="HQ27">
        <f>IF('Tablas auxiliares'!$C$7=1,AVERAGE('2019 FINAL'!T27,'2019 FINAL'!BI27,'2019 FINAL'!CX27,'2019 FINAL'!EM27,'2019 FINAL'!GB27)+T27/10000,(-1)*(SUM(VLOOKUP(T27,'Tablas auxiliares'!$BG$1:$BH$28,2,FALSE),VLOOKUP(BI27,'Tablas auxiliares'!$BG$1:$BH$28,2,FALSE),VLOOKUP(CX27,'Tablas auxiliares'!$BG$1:$BH$28,2,FALSE),VLOOKUP(EM27,'Tablas auxiliares'!$BG$1:$BH$28,2,FALSE),VLOOKUP(GB27,'Tablas auxiliares'!$BG$1:$BH$28,2,FALSE))-T27/100000000))</f>
        <v>-6.3605978193522761</v>
      </c>
      <c r="HR27">
        <f>IF('Tablas auxiliares'!$C$7=1,AVERAGE('2019 FINAL'!U27,'2019 FINAL'!BJ27,'2019 FINAL'!CY27,'2019 FINAL'!EN27,'2019 FINAL'!GC27)+U27/10000,(-1)*(SUM(VLOOKUP(U27,'Tablas auxiliares'!$BG$1:$BH$28,2,FALSE),VLOOKUP(BJ27,'Tablas auxiliares'!$BG$1:$BH$28,2,FALSE),VLOOKUP(CY27,'Tablas auxiliares'!$BG$1:$BH$28,2,FALSE),VLOOKUP(EN27,'Tablas auxiliares'!$BG$1:$BH$28,2,FALSE),VLOOKUP(GC27,'Tablas auxiliares'!$BG$1:$BH$28,2,FALSE))-U27/100000000))</f>
        <v>-19.358010875520023</v>
      </c>
      <c r="HS27">
        <f>IF('Tablas auxiliares'!$C$7=1,AVERAGE('2019 FINAL'!V27,'2019 FINAL'!BK27,'2019 FINAL'!CZ27,'2019 FINAL'!EO27,'2019 FINAL'!GD27)+V27/10000,(-1)*(SUM(VLOOKUP(V27,'Tablas auxiliares'!$BG$1:$BH$28,2,FALSE),VLOOKUP(BK27,'Tablas auxiliares'!$BG$1:$BH$28,2,FALSE),VLOOKUP(CZ27,'Tablas auxiliares'!$BG$1:$BH$28,2,FALSE),VLOOKUP(EO27,'Tablas auxiliares'!$BG$1:$BH$28,2,FALSE),VLOOKUP(GD27,'Tablas auxiliares'!$BG$1:$BH$28,2,FALSE))-V27/100000000))</f>
        <v>-48.487911436094713</v>
      </c>
      <c r="HT27">
        <f>IF('Tablas auxiliares'!$C$7=1,AVERAGE('2019 FINAL'!W27,'2019 FINAL'!BL27,'2019 FINAL'!DA27,'2019 FINAL'!EP27,'2019 FINAL'!GE27)+W27/10000,(-1)*(SUM(VLOOKUP(W27,'Tablas auxiliares'!$BG$1:$BH$28,2,FALSE),VLOOKUP(BL27,'Tablas auxiliares'!$BG$1:$BH$28,2,FALSE),VLOOKUP(DA27,'Tablas auxiliares'!$BG$1:$BH$28,2,FALSE),VLOOKUP(EP27,'Tablas auxiliares'!$BG$1:$BH$28,2,FALSE),VLOOKUP(GE27,'Tablas auxiliares'!$BG$1:$BH$28,2,FALSE))-W27/100000000))</f>
        <v>-48.916151762263056</v>
      </c>
      <c r="HU27">
        <f>IF('Tablas auxiliares'!$C$7=1,AVERAGE('2019 FINAL'!X27,'2019 FINAL'!BM27,'2019 FINAL'!DB27,'2019 FINAL'!EQ27,'2019 FINAL'!GF27)+X27/10000,(-1)*(SUM(VLOOKUP(X27,'Tablas auxiliares'!$BG$1:$BH$28,2,FALSE),VLOOKUP(BM27,'Tablas auxiliares'!$BG$1:$BH$28,2,FALSE),VLOOKUP(DB27,'Tablas auxiliares'!$BG$1:$BH$28,2,FALSE),VLOOKUP(EQ27,'Tablas auxiliares'!$BG$1:$BH$28,2,FALSE),VLOOKUP(GF27,'Tablas auxiliares'!$BG$1:$BH$28,2,FALSE))-X27/100000000))</f>
        <v>-21.972651320251135</v>
      </c>
      <c r="HV27">
        <f>IF('Tablas auxiliares'!$C$7=1,AVERAGE('2019 FINAL'!Y27,'2019 FINAL'!BN27,'2019 FINAL'!DC27,'2019 FINAL'!ER27,'2019 FINAL'!GG27)+Y27/10000,(-1)*(SUM(VLOOKUP(Y27,'Tablas auxiliares'!$BG$1:$BH$28,2,FALSE),VLOOKUP(BN27,'Tablas auxiliares'!$BG$1:$BH$28,2,FALSE),VLOOKUP(DC27,'Tablas auxiliares'!$BG$1:$BH$28,2,FALSE),VLOOKUP(ER27,'Tablas auxiliares'!$BG$1:$BH$28,2,FALSE),VLOOKUP(GG27,'Tablas auxiliares'!$BG$1:$BH$28,2,FALSE))-Y27/100000000))</f>
        <v>-18.03755973482583</v>
      </c>
      <c r="HW27">
        <f>IF('Tablas auxiliares'!$C$7=1,AVERAGE('2019 FINAL'!Z27,'2019 FINAL'!BO27,'2019 FINAL'!DD27,'2019 FINAL'!ES27,'2019 FINAL'!GH27)+Z27/10000,(-1)*(SUM(VLOOKUP(Z27,'Tablas auxiliares'!$BG$1:$BH$28,2,FALSE),VLOOKUP(BO27,'Tablas auxiliares'!$BG$1:$BH$28,2,FALSE),VLOOKUP(DD27,'Tablas auxiliares'!$BG$1:$BH$28,2,FALSE),VLOOKUP(ES27,'Tablas auxiliares'!$BG$1:$BH$28,2,FALSE),VLOOKUP(GH27,'Tablas auxiliares'!$BG$1:$BH$28,2,FALSE))-Z27/100000000))</f>
        <v>-41.848179535860581</v>
      </c>
      <c r="HX27">
        <f>IF('Tablas auxiliares'!$C$7=1,AVERAGE('2019 FINAL'!AA27,'2019 FINAL'!BP27,'2019 FINAL'!DE27,'2019 FINAL'!ET27,'2019 FINAL'!GI27)+AA27/10000,(-1)*(SUM(VLOOKUP(AA27,'Tablas auxiliares'!$BG$1:$BH$28,2,FALSE),VLOOKUP(BP27,'Tablas auxiliares'!$BG$1:$BH$28,2,FALSE),VLOOKUP(DE27,'Tablas auxiliares'!$BG$1:$BH$28,2,FALSE),VLOOKUP(ET27,'Tablas auxiliares'!$BG$1:$BH$28,2,FALSE),VLOOKUP(GI27,'Tablas auxiliares'!$BG$1:$BH$28,2,FALSE))-AA27/100000000))</f>
        <v>-42.528148866381969</v>
      </c>
      <c r="HY27">
        <f>IF('Tablas auxiliares'!$C$7=1,AVERAGE('2019 FINAL'!AB27,'2019 FINAL'!BQ27,'2019 FINAL'!DF27,'2019 FINAL'!EU27,'2019 FINAL'!GJ27)+AB27/10000,(-1)*(SUM(VLOOKUP(AB27,'Tablas auxiliares'!$BG$1:$BH$28,2,FALSE),VLOOKUP(BQ27,'Tablas auxiliares'!$BG$1:$BH$28,2,FALSE),VLOOKUP(DF27,'Tablas auxiliares'!$BG$1:$BH$28,2,FALSE),VLOOKUP(EU27,'Tablas auxiliares'!$BG$1:$BH$28,2,FALSE),VLOOKUP(GJ27,'Tablas auxiliares'!$BG$1:$BH$28,2,FALSE))-AB27/100000000))</f>
        <v>-8.1460403825128811</v>
      </c>
      <c r="HZ27">
        <f>IF('Tablas auxiliares'!$C$7=1,AVERAGE('2019 FINAL'!AC27,'2019 FINAL'!BR27,'2019 FINAL'!DG27,'2019 FINAL'!EV27,'2019 FINAL'!GK27)+AC27/10000,(-1)*(SUM(VLOOKUP(AC27,'Tablas auxiliares'!$BG$1:$BH$28,2,FALSE),VLOOKUP(BR27,'Tablas auxiliares'!$BG$1:$BH$28,2,FALSE),VLOOKUP(DG27,'Tablas auxiliares'!$BG$1:$BH$28,2,FALSE),VLOOKUP(EV27,'Tablas auxiliares'!$BG$1:$BH$28,2,FALSE),VLOOKUP(GK27,'Tablas auxiliares'!$BG$1:$BH$28,2,FALSE))-AC27/100000000))</f>
        <v>-23.540542983283132</v>
      </c>
      <c r="IA27">
        <f>IF('Tablas auxiliares'!$C$7=1,AVERAGE('2019 FINAL'!AD27,'2019 FINAL'!BS27,'2019 FINAL'!DH27,'2019 FINAL'!EW27,'2019 FINAL'!GL27)+AD27/10000,(-1)*(SUM(VLOOKUP(AD27,'Tablas auxiliares'!$BG$1:$BH$28,2,FALSE),VLOOKUP(BS27,'Tablas auxiliares'!$BG$1:$BH$28,2,FALSE),VLOOKUP(DH27,'Tablas auxiliares'!$BG$1:$BH$28,2,FALSE),VLOOKUP(EW27,'Tablas auxiliares'!$BG$1:$BH$28,2,FALSE),VLOOKUP(GL27,'Tablas auxiliares'!$BG$1:$BH$28,2,FALSE))-AD27/100000000))</f>
        <v>-16.436695113685847</v>
      </c>
      <c r="IB27">
        <f>IF('Tablas auxiliares'!$C$7=1,AVERAGE('2019 FINAL'!AE27,'2019 FINAL'!BT27,'2019 FINAL'!DI27,'2019 FINAL'!EX27,'2019 FINAL'!GM27)+AE27/10000,(-1)*(SUM(VLOOKUP(AE27,'Tablas auxiliares'!$BG$1:$BH$28,2,FALSE),VLOOKUP(BT27,'Tablas auxiliares'!$BG$1:$BH$28,2,FALSE),VLOOKUP(DI27,'Tablas auxiliares'!$BG$1:$BH$28,2,FALSE),VLOOKUP(EX27,'Tablas auxiliares'!$BG$1:$BH$28,2,FALSE),VLOOKUP(GM27,'Tablas auxiliares'!$BG$1:$BH$28,2,FALSE))-AE27/100000000))</f>
        <v>-6.9467583963674899</v>
      </c>
      <c r="IC27">
        <f>IF('Tablas auxiliares'!$C$7=1,AVERAGE('2019 FINAL'!AF27,'2019 FINAL'!BU27,'2019 FINAL'!DJ27,'2019 FINAL'!EY27,'2019 FINAL'!GN27)+AF27/10000,(-1)*(SUM(VLOOKUP(AF27,'Tablas auxiliares'!$BG$1:$BH$28,2,FALSE),VLOOKUP(BU27,'Tablas auxiliares'!$BG$1:$BH$28,2,FALSE),VLOOKUP(DJ27,'Tablas auxiliares'!$BG$1:$BH$28,2,FALSE),VLOOKUP(EY27,'Tablas auxiliares'!$BG$1:$BH$28,2,FALSE),VLOOKUP(GN27,'Tablas auxiliares'!$BG$1:$BH$28,2,FALSE))-AF27/100000000))</f>
        <v>-38.216636393180529</v>
      </c>
      <c r="ID27">
        <f>IF('Tablas auxiliares'!$C$7=1,AVERAGE('2019 FINAL'!AG27,'2019 FINAL'!BV27,'2019 FINAL'!DK27,'2019 FINAL'!EZ27,'2019 FINAL'!GO27)+AG27/10000,(-1)*(SUM(VLOOKUP(AG27,'Tablas auxiliares'!$BG$1:$BH$28,2,FALSE),VLOOKUP(BV27,'Tablas auxiliares'!$BG$1:$BH$28,2,FALSE),VLOOKUP(DK27,'Tablas auxiliares'!$BG$1:$BH$28,2,FALSE),VLOOKUP(EZ27,'Tablas auxiliares'!$BG$1:$BH$28,2,FALSE),VLOOKUP(GO27,'Tablas auxiliares'!$BG$1:$BH$28,2,FALSE))-AG27/100000000))</f>
        <v>-52.053356115188969</v>
      </c>
      <c r="IE27">
        <f>IF('Tablas auxiliares'!$C$7=1,AVERAGE('2019 FINAL'!AH27,'2019 FINAL'!BW27,'2019 FINAL'!DL27,'2019 FINAL'!FA27,'2019 FINAL'!GP27)+AH27/10000,(-1)*(SUM(VLOOKUP(AH27,'Tablas auxiliares'!$BG$1:$BH$28,2,FALSE),VLOOKUP(BW27,'Tablas auxiliares'!$BG$1:$BH$28,2,FALSE),VLOOKUP(DL27,'Tablas auxiliares'!$BG$1:$BH$28,2,FALSE),VLOOKUP(FA27,'Tablas auxiliares'!$BG$1:$BH$28,2,FALSE),VLOOKUP(GP27,'Tablas auxiliares'!$BG$1:$BH$28,2,FALSE))-AH27/100000000))</f>
        <v>-7.0470202516181759</v>
      </c>
      <c r="IF27">
        <f>IF('Tablas auxiliares'!$C$7=1,AVERAGE('2019 FINAL'!AI27,'2019 FINAL'!BX27,'2019 FINAL'!DM27,'2019 FINAL'!FB27,'2019 FINAL'!GQ27)+AI27/10000,(-1)*(SUM(VLOOKUP(AI27,'Tablas auxiliares'!$BG$1:$BH$28,2,FALSE),VLOOKUP(BX27,'Tablas auxiliares'!$BG$1:$BH$28,2,FALSE),VLOOKUP(DM27,'Tablas auxiliares'!$BG$1:$BH$28,2,FALSE),VLOOKUP(FB27,'Tablas auxiliares'!$BG$1:$BH$28,2,FALSE),VLOOKUP(GQ27,'Tablas auxiliares'!$BG$1:$BH$28,2,FALSE))-AI27/100000000))</f>
        <v>-16.735496807292805</v>
      </c>
      <c r="IG27">
        <f>IF('Tablas auxiliares'!$C$7=1,AVERAGE('2019 FINAL'!AJ27,'2019 FINAL'!BY27,'2019 FINAL'!DN27,'2019 FINAL'!FC27,'2019 FINAL'!GR27)+AJ27/10000,(-1)*(SUM(VLOOKUP(AJ27,'Tablas auxiliares'!$BG$1:$BH$28,2,FALSE),VLOOKUP(BY27,'Tablas auxiliares'!$BG$1:$BH$28,2,FALSE),VLOOKUP(DN27,'Tablas auxiliares'!$BG$1:$BH$28,2,FALSE),VLOOKUP(FC27,'Tablas auxiliares'!$BG$1:$BH$28,2,FALSE),VLOOKUP(GR27,'Tablas auxiliares'!$BG$1:$BH$28,2,FALSE))-AJ27/100000000))</f>
        <v>-45.303573643466507</v>
      </c>
      <c r="IH27">
        <f>IF('Tablas auxiliares'!$C$7=1,AVERAGE('2019 FINAL'!AK27,'2019 FINAL'!BZ27,'2019 FINAL'!DO27,'2019 FINAL'!FD27,'2019 FINAL'!GS27)+AK27/10000,(-1)*(SUM(VLOOKUP(AK27,'Tablas auxiliares'!$BG$1:$BH$28,2,FALSE),VLOOKUP(BZ27,'Tablas auxiliares'!$BG$1:$BH$28,2,FALSE),VLOOKUP(DO27,'Tablas auxiliares'!$BG$1:$BH$28,2,FALSE),VLOOKUP(FD27,'Tablas auxiliares'!$BG$1:$BH$28,2,FALSE),VLOOKUP(GS27,'Tablas auxiliares'!$BG$1:$BH$28,2,FALSE))-AK27/100000000))</f>
        <v>-15.844219015446555</v>
      </c>
      <c r="II27">
        <f>IF('Tablas auxiliares'!$C$7=1,AVERAGE('2019 FINAL'!AL27,'2019 FINAL'!CA27,'2019 FINAL'!DP27,'2019 FINAL'!FE27,'2019 FINAL'!GT27)+AL27/10000,(-1)*(SUM(VLOOKUP(AL27,'Tablas auxiliares'!$BG$1:$BH$28,2,FALSE),VLOOKUP(CA27,'Tablas auxiliares'!$BG$1:$BH$28,2,FALSE),VLOOKUP(DP27,'Tablas auxiliares'!$BG$1:$BH$28,2,FALSE),VLOOKUP(FE27,'Tablas auxiliares'!$BG$1:$BH$28,2,FALSE),VLOOKUP(GT27,'Tablas auxiliares'!$BG$1:$BH$28,2,FALSE))-AL27/100000000))</f>
        <v>-4.4171938898548015</v>
      </c>
      <c r="IJ27">
        <f>IF('Tablas auxiliares'!$C$7=1,AVERAGE('2019 FINAL'!AM27,'2019 FINAL'!CB27,'2019 FINAL'!DQ27,'2019 FINAL'!FF27,'2019 FINAL'!GU27)+AM27/10000,(-1)*(SUM(VLOOKUP(AM27,'Tablas auxiliares'!$BG$1:$BH$28,2,FALSE),VLOOKUP(CB27,'Tablas auxiliares'!$BG$1:$BH$28,2,FALSE),VLOOKUP(DQ27,'Tablas auxiliares'!$BG$1:$BH$28,2,FALSE),VLOOKUP(FF27,'Tablas auxiliares'!$BG$1:$BH$28,2,FALSE),VLOOKUP(GU27,'Tablas auxiliares'!$BG$1:$BH$28,2,FALSE))-AM27/100000000))</f>
        <v>-9.5945217292960177</v>
      </c>
      <c r="IK27">
        <f>IF('Tablas auxiliares'!$C$7=1,AVERAGE('2019 FINAL'!AN27,'2019 FINAL'!CC27,'2019 FINAL'!DR27,'2019 FINAL'!FG27,'2019 FINAL'!GV27)+AN27/10000,(-1)*(SUM(VLOOKUP(AN27,'Tablas auxiliares'!$BG$1:$BH$28,2,FALSE),VLOOKUP(CC27,'Tablas auxiliares'!$BG$1:$BH$28,2,FALSE),VLOOKUP(DR27,'Tablas auxiliares'!$BG$1:$BH$28,2,FALSE),VLOOKUP(FG27,'Tablas auxiliares'!$BG$1:$BH$28,2,FALSE),VLOOKUP(GV27,'Tablas auxiliares'!$BG$1:$BH$28,2,FALSE))-AN27/100000000))</f>
        <v>-35.673669040951765</v>
      </c>
      <c r="IM27">
        <f>IF('Tablas auxiliares'!$C$7=1,AVERAGE('2019 FINAL'!AP27,'2019 FINAL'!CE27,'2019 FINAL'!DT27,'2019 FINAL'!FI27,'2019 FINAL'!GX27)+AP27/10000,(-1)*(SUM(VLOOKUP(AP27,'Tablas auxiliares'!$BG$1:$BH$28,2,FALSE),VLOOKUP(CE27,'Tablas auxiliares'!$BG$1:$BH$28,2,FALSE),VLOOKUP(DT27,'Tablas auxiliares'!$BG$1:$BH$28,2,FALSE),VLOOKUP(FI27,'Tablas auxiliares'!$BG$1:$BH$28,2,FALSE),VLOOKUP(GX27,'Tablas auxiliares'!$BG$1:$BH$28,2,FALSE))-AP27/100000000))</f>
        <v>-44.30023600927408</v>
      </c>
      <c r="IN27">
        <f>RANK(GY27,GY3:GY28,1)</f>
        <v>5</v>
      </c>
      <c r="IO27">
        <f t="shared" ref="IO27:KB27" si="161">RANK(GZ27,GZ3:GZ28,1)</f>
        <v>9</v>
      </c>
      <c r="IP27">
        <f t="shared" si="161"/>
        <v>1</v>
      </c>
      <c r="IQ27">
        <f t="shared" si="161"/>
        <v>1</v>
      </c>
      <c r="IR27">
        <f t="shared" si="161"/>
        <v>5</v>
      </c>
      <c r="IS27">
        <f t="shared" si="161"/>
        <v>15</v>
      </c>
      <c r="IT27">
        <f t="shared" si="161"/>
        <v>13</v>
      </c>
      <c r="IU27" s="118">
        <v>9</v>
      </c>
      <c r="IV27">
        <f t="shared" si="161"/>
        <v>1</v>
      </c>
      <c r="IW27">
        <f t="shared" si="161"/>
        <v>4</v>
      </c>
      <c r="IX27">
        <f t="shared" si="161"/>
        <v>6</v>
      </c>
      <c r="IY27">
        <f t="shared" si="161"/>
        <v>1</v>
      </c>
      <c r="IZ27">
        <f t="shared" si="161"/>
        <v>4</v>
      </c>
      <c r="JA27">
        <f t="shared" si="161"/>
        <v>1</v>
      </c>
      <c r="JB27">
        <f t="shared" si="161"/>
        <v>1</v>
      </c>
      <c r="JC27">
        <f t="shared" si="161"/>
        <v>1</v>
      </c>
      <c r="JD27">
        <f t="shared" si="161"/>
        <v>2</v>
      </c>
      <c r="JE27">
        <f t="shared" si="161"/>
        <v>9</v>
      </c>
      <c r="JF27">
        <f t="shared" si="161"/>
        <v>18</v>
      </c>
      <c r="JG27">
        <f t="shared" si="161"/>
        <v>7</v>
      </c>
      <c r="JH27">
        <f t="shared" si="161"/>
        <v>1</v>
      </c>
      <c r="JI27">
        <f t="shared" si="161"/>
        <v>1</v>
      </c>
      <c r="JJ27">
        <f t="shared" si="161"/>
        <v>5</v>
      </c>
      <c r="JK27">
        <f t="shared" si="161"/>
        <v>9</v>
      </c>
      <c r="JL27">
        <f t="shared" si="161"/>
        <v>2</v>
      </c>
      <c r="JM27">
        <f t="shared" si="161"/>
        <v>3</v>
      </c>
      <c r="JN27">
        <f t="shared" si="161"/>
        <v>12</v>
      </c>
      <c r="JO27">
        <f t="shared" si="161"/>
        <v>6</v>
      </c>
      <c r="JP27">
        <f t="shared" si="161"/>
        <v>9</v>
      </c>
      <c r="JQ27">
        <f t="shared" si="161"/>
        <v>17</v>
      </c>
      <c r="JR27">
        <f t="shared" si="161"/>
        <v>3</v>
      </c>
      <c r="JS27">
        <f t="shared" si="161"/>
        <v>1</v>
      </c>
      <c r="JT27">
        <f t="shared" si="161"/>
        <v>15</v>
      </c>
      <c r="JU27">
        <f t="shared" si="161"/>
        <v>9</v>
      </c>
      <c r="JV27">
        <f t="shared" si="161"/>
        <v>2</v>
      </c>
      <c r="JW27">
        <f t="shared" si="161"/>
        <v>10</v>
      </c>
      <c r="JX27">
        <f t="shared" si="161"/>
        <v>18</v>
      </c>
      <c r="JY27">
        <f t="shared" si="161"/>
        <v>13</v>
      </c>
      <c r="JZ27">
        <f t="shared" si="161"/>
        <v>3</v>
      </c>
      <c r="KB27">
        <f t="shared" si="161"/>
        <v>3</v>
      </c>
      <c r="KC27">
        <f>VLOOKUP(IN27,'Tablas auxiliares'!$O$2:$Y$28,'Tablas auxiliares'!$C$4+1,FALSE)</f>
        <v>6</v>
      </c>
      <c r="KD27">
        <f>VLOOKUP(IO27,'Tablas auxiliares'!$O$2:$Y$28,'Tablas auxiliares'!$C$4+1,FALSE)</f>
        <v>2</v>
      </c>
      <c r="KE27">
        <f>VLOOKUP(IP27,'Tablas auxiliares'!$O$2:$Y$28,'Tablas auxiliares'!$C$4+1,FALSE)</f>
        <v>12</v>
      </c>
      <c r="KF27">
        <f>VLOOKUP(IQ27,'Tablas auxiliares'!$O$2:$Y$28,'Tablas auxiliares'!$C$4+1,FALSE)</f>
        <v>12</v>
      </c>
      <c r="KG27">
        <f>VLOOKUP(IR27,'Tablas auxiliares'!$O$2:$Y$28,'Tablas auxiliares'!$C$4+1,FALSE)</f>
        <v>6</v>
      </c>
      <c r="KH27">
        <f>VLOOKUP(IS27,'Tablas auxiliares'!$O$2:$Y$28,'Tablas auxiliares'!$C$4+1,FALSE)</f>
        <v>0</v>
      </c>
      <c r="KI27">
        <f>VLOOKUP(IT27,'Tablas auxiliares'!$O$2:$Y$28,'Tablas auxiliares'!$C$4+1,FALSE)</f>
        <v>0</v>
      </c>
      <c r="KJ27">
        <f>VLOOKUP(IU27,'Tablas auxiliares'!$O$2:$Y$28,'Tablas auxiliares'!$C$4+1,FALSE)</f>
        <v>2</v>
      </c>
      <c r="KK27">
        <f>VLOOKUP(IV27,'Tablas auxiliares'!$O$2:$Y$28,'Tablas auxiliares'!$C$4+1,FALSE)</f>
        <v>12</v>
      </c>
      <c r="KL27">
        <f>VLOOKUP(IW27,'Tablas auxiliares'!$O$2:$Y$28,'Tablas auxiliares'!$C$4+1,FALSE)</f>
        <v>7</v>
      </c>
      <c r="KM27">
        <f>VLOOKUP(IX27,'Tablas auxiliares'!$O$2:$Y$28,'Tablas auxiliares'!$C$4+1,FALSE)</f>
        <v>5</v>
      </c>
      <c r="KN27">
        <f>VLOOKUP(IY27,'Tablas auxiliares'!$O$2:$Y$28,'Tablas auxiliares'!$C$4+1,FALSE)</f>
        <v>12</v>
      </c>
      <c r="KO27">
        <f>VLOOKUP(IZ27,'Tablas auxiliares'!$O$2:$Y$28,'Tablas auxiliares'!$C$4+1,FALSE)</f>
        <v>7</v>
      </c>
      <c r="KP27">
        <f>VLOOKUP(JA27,'Tablas auxiliares'!$O$2:$Y$28,'Tablas auxiliares'!$C$4+1,FALSE)</f>
        <v>12</v>
      </c>
      <c r="KQ27">
        <f>VLOOKUP(JB27,'Tablas auxiliares'!$O$2:$Y$28,'Tablas auxiliares'!$C$4+1,FALSE)</f>
        <v>12</v>
      </c>
      <c r="KR27">
        <f>VLOOKUP(JC27,'Tablas auxiliares'!$O$2:$Y$28,'Tablas auxiliares'!$C$4+1,FALSE)</f>
        <v>12</v>
      </c>
      <c r="KS27">
        <f>VLOOKUP(JD27,'Tablas auxiliares'!$O$2:$Y$28,'Tablas auxiliares'!$C$4+1,FALSE)</f>
        <v>10</v>
      </c>
      <c r="KT27">
        <f>VLOOKUP(JE27,'Tablas auxiliares'!$O$2:$Y$28,'Tablas auxiliares'!$C$4+1,FALSE)</f>
        <v>2</v>
      </c>
      <c r="KU27">
        <f>VLOOKUP(JF27,'Tablas auxiliares'!$O$2:$Y$28,'Tablas auxiliares'!$C$4+1,FALSE)</f>
        <v>0</v>
      </c>
      <c r="KV27">
        <f>VLOOKUP(JG27,'Tablas auxiliares'!$O$2:$Y$28,'Tablas auxiliares'!$C$4+1,FALSE)</f>
        <v>4</v>
      </c>
      <c r="KW27">
        <f>VLOOKUP(JH27,'Tablas auxiliares'!$O$2:$Y$28,'Tablas auxiliares'!$C$4+1,FALSE)</f>
        <v>12</v>
      </c>
      <c r="KX27">
        <f>VLOOKUP(JI27,'Tablas auxiliares'!$O$2:$Y$28,'Tablas auxiliares'!$C$4+1,FALSE)</f>
        <v>12</v>
      </c>
      <c r="KY27">
        <f>VLOOKUP(JJ27,'Tablas auxiliares'!$O$2:$Y$28,'Tablas auxiliares'!$C$4+1,FALSE)</f>
        <v>6</v>
      </c>
      <c r="KZ27">
        <f>VLOOKUP(JK27,'Tablas auxiliares'!$O$2:$Y$28,'Tablas auxiliares'!$C$4+1,FALSE)</f>
        <v>2</v>
      </c>
      <c r="LA27">
        <f>VLOOKUP(JL27,'Tablas auxiliares'!$O$2:$Y$28,'Tablas auxiliares'!$C$4+1,FALSE)</f>
        <v>10</v>
      </c>
      <c r="LB27">
        <f>VLOOKUP(JM27,'Tablas auxiliares'!$O$2:$Y$28,'Tablas auxiliares'!$C$4+1,FALSE)</f>
        <v>8</v>
      </c>
      <c r="LC27">
        <f>VLOOKUP(JN27,'Tablas auxiliares'!$O$2:$Y$28,'Tablas auxiliares'!$C$4+1,FALSE)</f>
        <v>0</v>
      </c>
      <c r="LD27">
        <f>VLOOKUP(JO27,'Tablas auxiliares'!$O$2:$Y$28,'Tablas auxiliares'!$C$4+1,FALSE)</f>
        <v>5</v>
      </c>
      <c r="LE27">
        <f>VLOOKUP(JP27,'Tablas auxiliares'!$O$2:$Y$28,'Tablas auxiliares'!$C$4+1,FALSE)</f>
        <v>2</v>
      </c>
      <c r="LF27">
        <f>VLOOKUP(JQ27,'Tablas auxiliares'!$O$2:$Y$28,'Tablas auxiliares'!$C$4+1,FALSE)</f>
        <v>0</v>
      </c>
      <c r="LG27">
        <f>VLOOKUP(JR27,'Tablas auxiliares'!$O$2:$Y$28,'Tablas auxiliares'!$C$4+1,FALSE)</f>
        <v>8</v>
      </c>
      <c r="LH27">
        <f>VLOOKUP(JS27,'Tablas auxiliares'!$O$2:$Y$28,'Tablas auxiliares'!$C$4+1,FALSE)</f>
        <v>12</v>
      </c>
      <c r="LI27">
        <f>VLOOKUP(JT27,'Tablas auxiliares'!$O$2:$Y$28,'Tablas auxiliares'!$C$4+1,FALSE)</f>
        <v>0</v>
      </c>
      <c r="LJ27">
        <f>VLOOKUP(JU27,'Tablas auxiliares'!$O$2:$Y$28,'Tablas auxiliares'!$C$4+1,FALSE)</f>
        <v>2</v>
      </c>
      <c r="LK27">
        <f>VLOOKUP(JV27,'Tablas auxiliares'!$O$2:$Y$28,'Tablas auxiliares'!$C$4+1,FALSE)</f>
        <v>10</v>
      </c>
      <c r="LL27">
        <f>VLOOKUP(JW27,'Tablas auxiliares'!$O$2:$Y$28,'Tablas auxiliares'!$C$4+1,FALSE)</f>
        <v>1</v>
      </c>
      <c r="LM27">
        <f>VLOOKUP(JX27,'Tablas auxiliares'!$O$2:$Y$28,'Tablas auxiliares'!$C$4+1,FALSE)</f>
        <v>0</v>
      </c>
      <c r="LN27">
        <f>VLOOKUP(JY27,'Tablas auxiliares'!$O$2:$Y$28,'Tablas auxiliares'!$C$4+1,FALSE)</f>
        <v>0</v>
      </c>
      <c r="LO27">
        <f>VLOOKUP(JZ27,'Tablas auxiliares'!$O$2:$Y$28,'Tablas auxiliares'!$C$4+1,FALSE)</f>
        <v>8</v>
      </c>
      <c r="LQ27">
        <f>VLOOKUP(KB27,'Tablas auxiliares'!$O$2:$Y$28,'Tablas auxiliares'!$C$4+1,FALSE)</f>
        <v>8</v>
      </c>
      <c r="LR27">
        <v>13</v>
      </c>
      <c r="LS27">
        <v>10</v>
      </c>
      <c r="LT27">
        <v>9</v>
      </c>
      <c r="LU27">
        <v>3</v>
      </c>
      <c r="LV27">
        <v>16</v>
      </c>
      <c r="LW27">
        <v>20</v>
      </c>
      <c r="LX27">
        <v>9</v>
      </c>
      <c r="LY27" s="118">
        <v>13</v>
      </c>
      <c r="LZ27">
        <v>16</v>
      </c>
      <c r="MA27">
        <v>11</v>
      </c>
      <c r="MB27">
        <v>11</v>
      </c>
      <c r="MC27">
        <v>2</v>
      </c>
      <c r="MD27">
        <v>13</v>
      </c>
      <c r="ME27">
        <v>5</v>
      </c>
      <c r="MF27">
        <v>8</v>
      </c>
      <c r="MG27">
        <v>4</v>
      </c>
      <c r="MH27">
        <v>15</v>
      </c>
      <c r="MI27">
        <v>5</v>
      </c>
      <c r="MJ27">
        <v>18</v>
      </c>
      <c r="MK27">
        <v>13</v>
      </c>
      <c r="ML27">
        <v>9</v>
      </c>
      <c r="MM27">
        <v>3</v>
      </c>
      <c r="MN27">
        <v>13</v>
      </c>
      <c r="MO27">
        <v>17</v>
      </c>
      <c r="MP27">
        <v>12</v>
      </c>
      <c r="MQ27">
        <v>8</v>
      </c>
      <c r="MR27">
        <v>14</v>
      </c>
      <c r="MS27">
        <v>5</v>
      </c>
      <c r="MT27">
        <v>14</v>
      </c>
      <c r="MU27">
        <v>20</v>
      </c>
      <c r="MV27">
        <v>1</v>
      </c>
      <c r="MW27">
        <v>3</v>
      </c>
      <c r="MX27">
        <v>12</v>
      </c>
      <c r="MY27">
        <v>11</v>
      </c>
      <c r="MZ27">
        <v>6</v>
      </c>
      <c r="NA27">
        <v>14</v>
      </c>
      <c r="NB27">
        <v>17</v>
      </c>
      <c r="NC27">
        <v>12</v>
      </c>
      <c r="ND27">
        <v>17</v>
      </c>
      <c r="NF27">
        <v>7</v>
      </c>
      <c r="NG27">
        <f>VLOOKUP(LR27,'Tablas auxiliares'!$O$2:$Y$28,'Tablas auxiliares'!$C$4+1,FALSE)</f>
        <v>0</v>
      </c>
      <c r="NH27">
        <f>VLOOKUP(LS27,'Tablas auxiliares'!$O$2:$Y$28,'Tablas auxiliares'!$C$4+1,FALSE)</f>
        <v>1</v>
      </c>
      <c r="NI27">
        <f>VLOOKUP(LT27,'Tablas auxiliares'!$O$2:$Y$28,'Tablas auxiliares'!$C$4+1,FALSE)</f>
        <v>2</v>
      </c>
      <c r="NJ27">
        <f>VLOOKUP(LU27,'Tablas auxiliares'!$O$2:$Y$28,'Tablas auxiliares'!$C$4+1,FALSE)</f>
        <v>8</v>
      </c>
      <c r="NK27">
        <f>VLOOKUP(LV27,'Tablas auxiliares'!$O$2:$Y$28,'Tablas auxiliares'!$C$4+1,FALSE)</f>
        <v>0</v>
      </c>
      <c r="NL27">
        <f>VLOOKUP(LW27,'Tablas auxiliares'!$O$2:$Y$28,'Tablas auxiliares'!$C$4+1,FALSE)</f>
        <v>0</v>
      </c>
      <c r="NM27">
        <f>VLOOKUP(LX27,'Tablas auxiliares'!$O$2:$Y$28,'Tablas auxiliares'!$C$4+1,FALSE)</f>
        <v>2</v>
      </c>
      <c r="NN27">
        <f>VLOOKUP(LY27,'Tablas auxiliares'!$O$2:$Y$28,'Tablas auxiliares'!$C$4+1,FALSE)</f>
        <v>0</v>
      </c>
      <c r="NO27">
        <f>VLOOKUP(LZ27,'Tablas auxiliares'!$O$2:$Y$28,'Tablas auxiliares'!$C$4+1,FALSE)</f>
        <v>0</v>
      </c>
      <c r="NP27">
        <f>VLOOKUP(MA27,'Tablas auxiliares'!$O$2:$Y$28,'Tablas auxiliares'!$C$4+1,FALSE)</f>
        <v>0</v>
      </c>
      <c r="NQ27">
        <f>VLOOKUP(MB27,'Tablas auxiliares'!$O$2:$Y$28,'Tablas auxiliares'!$C$4+1,FALSE)</f>
        <v>0</v>
      </c>
      <c r="NR27">
        <f>VLOOKUP(MC27,'Tablas auxiliares'!$O$2:$Y$28,'Tablas auxiliares'!$C$4+1,FALSE)</f>
        <v>10</v>
      </c>
      <c r="NS27">
        <f>VLOOKUP(MD27,'Tablas auxiliares'!$O$2:$Y$28,'Tablas auxiliares'!$C$4+1,FALSE)</f>
        <v>0</v>
      </c>
      <c r="NT27">
        <f>VLOOKUP(ME27,'Tablas auxiliares'!$O$2:$Y$28,'Tablas auxiliares'!$C$4+1,FALSE)</f>
        <v>6</v>
      </c>
      <c r="NU27">
        <f>VLOOKUP(MF27,'Tablas auxiliares'!$O$2:$Y$28,'Tablas auxiliares'!$C$4+1,FALSE)</f>
        <v>3</v>
      </c>
      <c r="NV27">
        <f>VLOOKUP(MG27,'Tablas auxiliares'!$O$2:$Y$28,'Tablas auxiliares'!$C$4+1,FALSE)</f>
        <v>7</v>
      </c>
      <c r="NW27">
        <f>VLOOKUP(MH27,'Tablas auxiliares'!$O$2:$Y$28,'Tablas auxiliares'!$C$4+1,FALSE)</f>
        <v>0</v>
      </c>
      <c r="NX27">
        <f>VLOOKUP(MI27,'Tablas auxiliares'!$O$2:$Y$28,'Tablas auxiliares'!$C$4+1,FALSE)</f>
        <v>6</v>
      </c>
      <c r="NY27">
        <f>VLOOKUP(MJ27,'Tablas auxiliares'!$O$2:$Y$28,'Tablas auxiliares'!$C$4+1,FALSE)</f>
        <v>0</v>
      </c>
      <c r="NZ27">
        <f>VLOOKUP(MK27,'Tablas auxiliares'!$O$2:$Y$28,'Tablas auxiliares'!$C$4+1,FALSE)</f>
        <v>0</v>
      </c>
      <c r="OA27">
        <f>VLOOKUP(ML27,'Tablas auxiliares'!$O$2:$Y$28,'Tablas auxiliares'!$C$4+1,FALSE)</f>
        <v>2</v>
      </c>
      <c r="OB27">
        <f>VLOOKUP(MM27,'Tablas auxiliares'!$O$2:$Y$28,'Tablas auxiliares'!$C$4+1,FALSE)</f>
        <v>8</v>
      </c>
      <c r="OC27">
        <f>VLOOKUP(MN27,'Tablas auxiliares'!$O$2:$Y$28,'Tablas auxiliares'!$C$4+1,FALSE)</f>
        <v>0</v>
      </c>
      <c r="OD27">
        <f>VLOOKUP(MO27,'Tablas auxiliares'!$O$2:$Y$28,'Tablas auxiliares'!$C$4+1,FALSE)</f>
        <v>0</v>
      </c>
      <c r="OE27">
        <f>VLOOKUP(MP27,'Tablas auxiliares'!$O$2:$Y$28,'Tablas auxiliares'!$C$4+1,FALSE)</f>
        <v>0</v>
      </c>
      <c r="OF27">
        <f>VLOOKUP(MQ27,'Tablas auxiliares'!$O$2:$Y$28,'Tablas auxiliares'!$C$4+1,FALSE)</f>
        <v>3</v>
      </c>
      <c r="OG27">
        <f>VLOOKUP(MR27,'Tablas auxiliares'!$O$2:$Y$28,'Tablas auxiliares'!$C$4+1,FALSE)</f>
        <v>0</v>
      </c>
      <c r="OH27">
        <f>VLOOKUP(MS27,'Tablas auxiliares'!$O$2:$Y$28,'Tablas auxiliares'!$C$4+1,FALSE)</f>
        <v>6</v>
      </c>
      <c r="OI27">
        <f>VLOOKUP(MT27,'Tablas auxiliares'!$O$2:$Y$28,'Tablas auxiliares'!$C$4+1,FALSE)</f>
        <v>0</v>
      </c>
      <c r="OJ27">
        <f>VLOOKUP(MU27,'Tablas auxiliares'!$O$2:$Y$28,'Tablas auxiliares'!$C$4+1,FALSE)</f>
        <v>0</v>
      </c>
      <c r="OK27">
        <f>VLOOKUP(MV27,'Tablas auxiliares'!$O$2:$Y$28,'Tablas auxiliares'!$C$4+1,FALSE)</f>
        <v>12</v>
      </c>
      <c r="OL27">
        <f>VLOOKUP(MW27,'Tablas auxiliares'!$O$2:$Y$28,'Tablas auxiliares'!$C$4+1,FALSE)</f>
        <v>8</v>
      </c>
      <c r="OM27">
        <f>VLOOKUP(MX27,'Tablas auxiliares'!$O$2:$Y$28,'Tablas auxiliares'!$C$4+1,FALSE)</f>
        <v>0</v>
      </c>
      <c r="ON27">
        <f>VLOOKUP(MY27,'Tablas auxiliares'!$O$2:$Y$28,'Tablas auxiliares'!$C$4+1,FALSE)</f>
        <v>0</v>
      </c>
      <c r="OO27">
        <f>VLOOKUP(MZ27,'Tablas auxiliares'!$O$2:$Y$28,'Tablas auxiliares'!$C$4+1,FALSE)</f>
        <v>5</v>
      </c>
      <c r="OP27">
        <f>VLOOKUP(NA27,'Tablas auxiliares'!$O$2:$Y$28,'Tablas auxiliares'!$C$4+1,FALSE)</f>
        <v>0</v>
      </c>
      <c r="OQ27">
        <f>VLOOKUP(NB27,'Tablas auxiliares'!$O$2:$Y$28,'Tablas auxiliares'!$C$4+1,FALSE)</f>
        <v>0</v>
      </c>
      <c r="OR27">
        <f>VLOOKUP(NC27,'Tablas auxiliares'!$O$2:$Y$28,'Tablas auxiliares'!$C$4+1,FALSE)</f>
        <v>0</v>
      </c>
      <c r="OS27">
        <f>VLOOKUP(ND27,'Tablas auxiliares'!$O$2:$Y$28,'Tablas auxiliares'!$C$4+1,FALSE)</f>
        <v>0</v>
      </c>
      <c r="OU27">
        <f>VLOOKUP(NF27,'Tablas auxiliares'!$O$2:$Y$28,'Tablas auxiliares'!$C$4+1,FALSE)</f>
        <v>4</v>
      </c>
      <c r="OV27">
        <f>IF('Tablas auxiliares'!$C$6&lt;&gt;2,IF('Tablas auxiliares'!$C$5=1,SUM(KC27:LQ27),SUMIF($IN$29:$KB$29,"=325",KC27:LQ27)),0)+IF('Tablas auxiliares'!$C$6&lt;&gt;3,IF('Tablas auxiliares'!$C$5=1,SUM(NG27:OU27),SUMIF($IN$29:$KB$29,"=325",NG27:OU27)),0)</f>
        <v>334</v>
      </c>
      <c r="OW27">
        <f t="shared" si="15"/>
        <v>9.0129999999999999</v>
      </c>
      <c r="OX27">
        <f t="shared" si="81"/>
        <v>9.51</v>
      </c>
      <c r="OY27">
        <f t="shared" si="82"/>
        <v>5.0090000000000003</v>
      </c>
      <c r="OZ27">
        <f t="shared" si="83"/>
        <v>2.0030000000000001</v>
      </c>
      <c r="PA27">
        <f t="shared" si="84"/>
        <v>10.516</v>
      </c>
      <c r="PB27">
        <f t="shared" si="85"/>
        <v>17.52</v>
      </c>
      <c r="PC27">
        <f t="shared" si="86"/>
        <v>11.009</v>
      </c>
      <c r="PD27">
        <f t="shared" si="87"/>
        <v>11.013</v>
      </c>
      <c r="PE27">
        <f t="shared" si="88"/>
        <v>8.516</v>
      </c>
      <c r="PF27">
        <f t="shared" si="89"/>
        <v>7.5110000000000001</v>
      </c>
      <c r="PG27">
        <f t="shared" si="90"/>
        <v>8.5109999999999992</v>
      </c>
      <c r="PH27">
        <f t="shared" si="113"/>
        <v>1.502</v>
      </c>
      <c r="PI27">
        <f t="shared" si="91"/>
        <v>8.5129999999999999</v>
      </c>
      <c r="PJ27">
        <f t="shared" si="92"/>
        <v>3.0049999999999999</v>
      </c>
      <c r="PK27">
        <f t="shared" si="93"/>
        <v>4.508</v>
      </c>
      <c r="PL27">
        <f t="shared" si="94"/>
        <v>2.504</v>
      </c>
      <c r="PM27">
        <f t="shared" si="28"/>
        <v>8.5150000000000006</v>
      </c>
      <c r="PN27">
        <f t="shared" si="29"/>
        <v>7.0049999999999999</v>
      </c>
      <c r="PO27">
        <f t="shared" si="30"/>
        <v>18.018000000000001</v>
      </c>
      <c r="PP27">
        <f t="shared" si="31"/>
        <v>10.013</v>
      </c>
      <c r="PQ27">
        <f t="shared" si="32"/>
        <v>5.0090000000000003</v>
      </c>
      <c r="PR27">
        <f t="shared" si="33"/>
        <v>2.0030000000000001</v>
      </c>
      <c r="PS27">
        <f t="shared" si="34"/>
        <v>9.0129999999999999</v>
      </c>
      <c r="PT27">
        <f t="shared" si="35"/>
        <v>13.016999999999999</v>
      </c>
      <c r="PU27">
        <f t="shared" si="36"/>
        <v>7.0119999999999996</v>
      </c>
      <c r="PV27">
        <f t="shared" si="37"/>
        <v>5.508</v>
      </c>
      <c r="PW27">
        <f t="shared" si="38"/>
        <v>13.013999999999999</v>
      </c>
      <c r="PX27">
        <f t="shared" si="39"/>
        <v>5.5049999999999999</v>
      </c>
      <c r="PY27">
        <f t="shared" si="40"/>
        <v>11.513999999999999</v>
      </c>
      <c r="PZ27">
        <f t="shared" si="41"/>
        <v>18.52</v>
      </c>
      <c r="QA27">
        <f t="shared" si="42"/>
        <v>2.0009999999999999</v>
      </c>
      <c r="QB27">
        <f t="shared" si="43"/>
        <v>2.0030000000000001</v>
      </c>
      <c r="QC27">
        <f t="shared" si="44"/>
        <v>13.512</v>
      </c>
      <c r="QD27">
        <f t="shared" si="45"/>
        <v>10.010999999999999</v>
      </c>
      <c r="QE27">
        <f t="shared" si="46"/>
        <v>4.0060000000000002</v>
      </c>
      <c r="QF27">
        <f t="shared" si="47"/>
        <v>12.013999999999999</v>
      </c>
      <c r="QG27">
        <f t="shared" si="48"/>
        <v>17.516999999999999</v>
      </c>
      <c r="QH27">
        <f t="shared" si="49"/>
        <v>12.512</v>
      </c>
      <c r="QI27">
        <f t="shared" si="50"/>
        <v>10.016999999999999</v>
      </c>
      <c r="QK27">
        <f t="shared" si="52"/>
        <v>5.0069999999999997</v>
      </c>
      <c r="QL27">
        <f>RANK(OW27,OW3:OW28,1)</f>
        <v>8</v>
      </c>
      <c r="QM27">
        <f t="shared" ref="QM27:RZ27" si="162">RANK(OX27,OX3:OX28,1)</f>
        <v>9</v>
      </c>
      <c r="QN27">
        <f t="shared" si="162"/>
        <v>5</v>
      </c>
      <c r="QO27">
        <f t="shared" si="162"/>
        <v>1</v>
      </c>
      <c r="QP27">
        <f t="shared" si="162"/>
        <v>11</v>
      </c>
      <c r="QQ27">
        <f t="shared" si="162"/>
        <v>18</v>
      </c>
      <c r="QR27">
        <f t="shared" si="162"/>
        <v>8</v>
      </c>
      <c r="QS27">
        <f t="shared" si="162"/>
        <v>11</v>
      </c>
      <c r="QT27">
        <f t="shared" si="162"/>
        <v>7</v>
      </c>
      <c r="QU27">
        <f t="shared" si="162"/>
        <v>7</v>
      </c>
      <c r="QV27">
        <f t="shared" si="162"/>
        <v>6</v>
      </c>
      <c r="QW27">
        <f t="shared" si="162"/>
        <v>1</v>
      </c>
      <c r="QX27">
        <f t="shared" si="162"/>
        <v>9</v>
      </c>
      <c r="QY27">
        <f t="shared" si="162"/>
        <v>2</v>
      </c>
      <c r="QZ27">
        <f t="shared" si="162"/>
        <v>4</v>
      </c>
      <c r="RA27">
        <f t="shared" si="162"/>
        <v>1</v>
      </c>
      <c r="RB27">
        <f t="shared" si="162"/>
        <v>8</v>
      </c>
      <c r="RC27">
        <f t="shared" si="162"/>
        <v>4</v>
      </c>
      <c r="RD27">
        <f t="shared" si="162"/>
        <v>20</v>
      </c>
      <c r="RE27">
        <f t="shared" si="162"/>
        <v>9</v>
      </c>
      <c r="RF27">
        <f t="shared" si="162"/>
        <v>5</v>
      </c>
      <c r="RG27">
        <f t="shared" si="162"/>
        <v>2</v>
      </c>
      <c r="RH27">
        <f t="shared" si="162"/>
        <v>9</v>
      </c>
      <c r="RI27">
        <f t="shared" si="162"/>
        <v>15</v>
      </c>
      <c r="RJ27">
        <f t="shared" si="162"/>
        <v>5</v>
      </c>
      <c r="RK27">
        <f t="shared" si="162"/>
        <v>6</v>
      </c>
      <c r="RL27">
        <f t="shared" si="162"/>
        <v>12</v>
      </c>
      <c r="RM27">
        <f t="shared" si="162"/>
        <v>4</v>
      </c>
      <c r="RN27">
        <f t="shared" si="162"/>
        <v>10</v>
      </c>
      <c r="RO27">
        <f t="shared" si="162"/>
        <v>19</v>
      </c>
      <c r="RP27">
        <f t="shared" si="162"/>
        <v>1</v>
      </c>
      <c r="RQ27">
        <f t="shared" si="162"/>
        <v>1</v>
      </c>
      <c r="RR27">
        <f t="shared" si="162"/>
        <v>15</v>
      </c>
      <c r="RS27">
        <f t="shared" si="162"/>
        <v>9</v>
      </c>
      <c r="RT27">
        <f t="shared" si="162"/>
        <v>2</v>
      </c>
      <c r="RU27">
        <f t="shared" si="162"/>
        <v>12</v>
      </c>
      <c r="RV27">
        <f t="shared" si="162"/>
        <v>20</v>
      </c>
      <c r="RW27">
        <f t="shared" si="162"/>
        <v>11</v>
      </c>
      <c r="RX27">
        <f t="shared" si="162"/>
        <v>9</v>
      </c>
      <c r="RZ27">
        <f t="shared" si="162"/>
        <v>4</v>
      </c>
      <c r="SA27" cm="1">
        <f t="array" ref="SA27">VLOOKUP(QL27,'Tablas auxiliares'!$O$2:$Y$28,_xlfn.SINGLE('Tablas auxiliares'!$C$4)+1,FALSE)</f>
        <v>3</v>
      </c>
      <c r="SB27" cm="1">
        <f t="array" ref="SB27">VLOOKUP(QM27,'Tablas auxiliares'!$O$2:$Y$28,_xlfn.SINGLE('Tablas auxiliares'!$C$4)+1,FALSE)</f>
        <v>2</v>
      </c>
      <c r="SC27" cm="1">
        <f t="array" ref="SC27">VLOOKUP(QN27,'Tablas auxiliares'!$O$2:$Y$28,_xlfn.SINGLE('Tablas auxiliares'!$C$4)+1,FALSE)</f>
        <v>6</v>
      </c>
      <c r="SD27" cm="1">
        <f t="array" ref="SD27">VLOOKUP(QO27,'Tablas auxiliares'!$O$2:$Y$28,_xlfn.SINGLE('Tablas auxiliares'!$C$4)+1,FALSE)</f>
        <v>12</v>
      </c>
      <c r="SE27" cm="1">
        <f t="array" ref="SE27">VLOOKUP(QP27,'Tablas auxiliares'!$O$2:$Y$28,_xlfn.SINGLE('Tablas auxiliares'!$C$4)+1,FALSE)</f>
        <v>0</v>
      </c>
      <c r="SF27" cm="1">
        <f t="array" ref="SF27">VLOOKUP(QQ27,'Tablas auxiliares'!$O$2:$Y$28,_xlfn.SINGLE('Tablas auxiliares'!$C$4)+1,FALSE)</f>
        <v>0</v>
      </c>
      <c r="SG27" cm="1">
        <f t="array" ref="SG27">VLOOKUP(QR27,'Tablas auxiliares'!$O$2:$Y$28,_xlfn.SINGLE('Tablas auxiliares'!$C$4)+1,FALSE)</f>
        <v>3</v>
      </c>
      <c r="SH27" cm="1">
        <f t="array" ref="SH27">VLOOKUP(QS27,'Tablas auxiliares'!$O$2:$Y$28,_xlfn.SINGLE('Tablas auxiliares'!$C$4)+1,FALSE)</f>
        <v>0</v>
      </c>
      <c r="SI27" cm="1">
        <f t="array" ref="SI27">VLOOKUP(QT27,'Tablas auxiliares'!$O$2:$Y$28,_xlfn.SINGLE('Tablas auxiliares'!$C$4)+1,FALSE)</f>
        <v>4</v>
      </c>
      <c r="SJ27" cm="1">
        <f t="array" ref="SJ27">VLOOKUP(QU27,'Tablas auxiliares'!$O$2:$Y$28,_xlfn.SINGLE('Tablas auxiliares'!$C$4)+1,FALSE)</f>
        <v>4</v>
      </c>
      <c r="SK27" cm="1">
        <f t="array" ref="SK27">VLOOKUP(QV27,'Tablas auxiliares'!$O$2:$Y$28,_xlfn.SINGLE('Tablas auxiliares'!$C$4)+1,FALSE)</f>
        <v>5</v>
      </c>
      <c r="SL27" cm="1">
        <f t="array" ref="SL27">VLOOKUP(QW27,'Tablas auxiliares'!$O$2:$Y$28,_xlfn.SINGLE('Tablas auxiliares'!$C$4)+1,FALSE)</f>
        <v>12</v>
      </c>
      <c r="SM27" cm="1">
        <f t="array" ref="SM27">VLOOKUP(QX27,'Tablas auxiliares'!$O$2:$Y$28,_xlfn.SINGLE('Tablas auxiliares'!$C$4)+1,FALSE)</f>
        <v>2</v>
      </c>
      <c r="SN27" cm="1">
        <f t="array" ref="SN27">VLOOKUP(QY27,'Tablas auxiliares'!$O$2:$Y$28,_xlfn.SINGLE('Tablas auxiliares'!$C$4)+1,FALSE)</f>
        <v>10</v>
      </c>
      <c r="SO27" cm="1">
        <f t="array" ref="SO27">VLOOKUP(QZ27,'Tablas auxiliares'!$O$2:$Y$28,_xlfn.SINGLE('Tablas auxiliares'!$C$4)+1,FALSE)</f>
        <v>7</v>
      </c>
      <c r="SP27" cm="1">
        <f t="array" ref="SP27">VLOOKUP(RA27,'Tablas auxiliares'!$O$2:$Y$28,_xlfn.SINGLE('Tablas auxiliares'!$C$4)+1,FALSE)</f>
        <v>12</v>
      </c>
      <c r="SQ27" cm="1">
        <f t="array" ref="SQ27">VLOOKUP(RB27,'Tablas auxiliares'!$O$2:$Y$28,_xlfn.SINGLE('Tablas auxiliares'!$C$4)+1,FALSE)</f>
        <v>3</v>
      </c>
      <c r="SR27" cm="1">
        <f t="array" ref="SR27">VLOOKUP(RC27,'Tablas auxiliares'!$O$2:$Y$28,_xlfn.SINGLE('Tablas auxiliares'!$C$4)+1,FALSE)</f>
        <v>7</v>
      </c>
      <c r="SS27" cm="1">
        <f t="array" ref="SS27">VLOOKUP(RD27,'Tablas auxiliares'!$O$2:$Y$28,_xlfn.SINGLE('Tablas auxiliares'!$C$4)+1,FALSE)</f>
        <v>0</v>
      </c>
      <c r="ST27" cm="1">
        <f t="array" ref="ST27">VLOOKUP(RE27,'Tablas auxiliares'!$O$2:$Y$28,_xlfn.SINGLE('Tablas auxiliares'!$C$4)+1,FALSE)</f>
        <v>2</v>
      </c>
      <c r="SU27" cm="1">
        <f t="array" ref="SU27">VLOOKUP(RF27,'Tablas auxiliares'!$O$2:$Y$28,_xlfn.SINGLE('Tablas auxiliares'!$C$4)+1,FALSE)</f>
        <v>6</v>
      </c>
      <c r="SV27" cm="1">
        <f t="array" ref="SV27">VLOOKUP(RG27,'Tablas auxiliares'!$O$2:$Y$28,_xlfn.SINGLE('Tablas auxiliares'!$C$4)+1,FALSE)</f>
        <v>10</v>
      </c>
      <c r="SW27" cm="1">
        <f t="array" ref="SW27">VLOOKUP(RH27,'Tablas auxiliares'!$O$2:$Y$28,_xlfn.SINGLE('Tablas auxiliares'!$C$4)+1,FALSE)</f>
        <v>2</v>
      </c>
      <c r="SX27" cm="1">
        <f t="array" ref="SX27">VLOOKUP(RI27,'Tablas auxiliares'!$O$2:$Y$28,_xlfn.SINGLE('Tablas auxiliares'!$C$4)+1,FALSE)</f>
        <v>0</v>
      </c>
      <c r="SY27" cm="1">
        <f t="array" ref="SY27">VLOOKUP(RJ27,'Tablas auxiliares'!$O$2:$Y$28,_xlfn.SINGLE('Tablas auxiliares'!$C$4)+1,FALSE)</f>
        <v>6</v>
      </c>
      <c r="SZ27" cm="1">
        <f t="array" ref="SZ27">VLOOKUP(RK27,'Tablas auxiliares'!$O$2:$Y$28,_xlfn.SINGLE('Tablas auxiliares'!$C$4)+1,FALSE)</f>
        <v>5</v>
      </c>
      <c r="TA27" cm="1">
        <f t="array" ref="TA27">VLOOKUP(RL27,'Tablas auxiliares'!$O$2:$Y$28,_xlfn.SINGLE('Tablas auxiliares'!$C$4)+1,FALSE)</f>
        <v>0</v>
      </c>
      <c r="TB27" cm="1">
        <f t="array" ref="TB27">VLOOKUP(RM27,'Tablas auxiliares'!$O$2:$Y$28,_xlfn.SINGLE('Tablas auxiliares'!$C$4)+1,FALSE)</f>
        <v>7</v>
      </c>
      <c r="TC27" cm="1">
        <f t="array" ref="TC27">VLOOKUP(RN27,'Tablas auxiliares'!$O$2:$Y$28,_xlfn.SINGLE('Tablas auxiliares'!$C$4)+1,FALSE)</f>
        <v>1</v>
      </c>
      <c r="TD27" cm="1">
        <f t="array" ref="TD27">VLOOKUP(RO27,'Tablas auxiliares'!$O$2:$Y$28,_xlfn.SINGLE('Tablas auxiliares'!$C$4)+1,FALSE)</f>
        <v>0</v>
      </c>
      <c r="TE27" cm="1">
        <f t="array" ref="TE27">VLOOKUP(RP27,'Tablas auxiliares'!$O$2:$Y$28,_xlfn.SINGLE('Tablas auxiliares'!$C$4)+1,FALSE)</f>
        <v>12</v>
      </c>
      <c r="TF27" cm="1">
        <f t="array" ref="TF27">VLOOKUP(RQ27,'Tablas auxiliares'!$O$2:$Y$28,_xlfn.SINGLE('Tablas auxiliares'!$C$4)+1,FALSE)</f>
        <v>12</v>
      </c>
      <c r="TG27" cm="1">
        <f t="array" ref="TG27">VLOOKUP(RR27,'Tablas auxiliares'!$O$2:$Y$28,_xlfn.SINGLE('Tablas auxiliares'!$C$4)+1,FALSE)</f>
        <v>0</v>
      </c>
      <c r="TH27" cm="1">
        <f t="array" ref="TH27">VLOOKUP(RS27,'Tablas auxiliares'!$O$2:$Y$28,_xlfn.SINGLE('Tablas auxiliares'!$C$4)+1,FALSE)</f>
        <v>2</v>
      </c>
      <c r="TI27" cm="1">
        <f t="array" ref="TI27">VLOOKUP(RT27,'Tablas auxiliares'!$O$2:$Y$28,_xlfn.SINGLE('Tablas auxiliares'!$C$4)+1,FALSE)</f>
        <v>10</v>
      </c>
      <c r="TJ27" cm="1">
        <f t="array" ref="TJ27">VLOOKUP(RU27,'Tablas auxiliares'!$O$2:$Y$28,_xlfn.SINGLE('Tablas auxiliares'!$C$4)+1,FALSE)</f>
        <v>0</v>
      </c>
      <c r="TK27" cm="1">
        <f t="array" ref="TK27">VLOOKUP(RV27,'Tablas auxiliares'!$O$2:$Y$28,_xlfn.SINGLE('Tablas auxiliares'!$C$4)+1,FALSE)</f>
        <v>0</v>
      </c>
      <c r="TL27" cm="1">
        <f t="array" ref="TL27">VLOOKUP(RW27,'Tablas auxiliares'!$O$2:$Y$28,_xlfn.SINGLE('Tablas auxiliares'!$C$4)+1,FALSE)</f>
        <v>0</v>
      </c>
      <c r="TM27" cm="1">
        <f t="array" ref="TM27">VLOOKUP(RX27,'Tablas auxiliares'!$O$2:$Y$28,_xlfn.SINGLE('Tablas auxiliares'!$C$4)+1,FALSE)</f>
        <v>2</v>
      </c>
      <c r="TO27" cm="1">
        <f t="array" ref="TO27">VLOOKUP(RZ27,'Tablas auxiliares'!$O$2:$Y$28,_xlfn.SINGLE('Tablas auxiliares'!$C$4)+1,FALSE)</f>
        <v>7</v>
      </c>
      <c r="TP27">
        <f>IF('Tablas auxiliares'!$C$5=1,SUM(SA27:TO27),SUMIF($IN$29:$KB$29,"=325",SA27:TO27))</f>
        <v>176</v>
      </c>
      <c r="TQ27">
        <v>4</v>
      </c>
      <c r="TR27">
        <v>2</v>
      </c>
      <c r="TS27">
        <v>12</v>
      </c>
      <c r="TT27">
        <v>12</v>
      </c>
      <c r="TU27">
        <v>7</v>
      </c>
      <c r="TV27">
        <v>0</v>
      </c>
      <c r="TW27">
        <v>0</v>
      </c>
      <c r="TX27">
        <v>2</v>
      </c>
      <c r="TY27">
        <v>12</v>
      </c>
      <c r="TZ27">
        <v>7</v>
      </c>
      <c r="UA27">
        <v>5</v>
      </c>
      <c r="UB27">
        <v>12</v>
      </c>
      <c r="UC27">
        <v>8</v>
      </c>
      <c r="UD27">
        <v>12</v>
      </c>
      <c r="UE27">
        <v>12</v>
      </c>
      <c r="UF27">
        <v>12</v>
      </c>
      <c r="UG27">
        <v>10</v>
      </c>
      <c r="UH27">
        <v>1</v>
      </c>
      <c r="UI27">
        <v>0</v>
      </c>
      <c r="UJ27">
        <v>2</v>
      </c>
      <c r="UK27">
        <v>12</v>
      </c>
      <c r="UL27">
        <v>12</v>
      </c>
      <c r="UM27">
        <v>4</v>
      </c>
      <c r="UN27">
        <v>2</v>
      </c>
      <c r="UO27">
        <v>8</v>
      </c>
      <c r="UP27">
        <v>8</v>
      </c>
      <c r="UQ27">
        <v>2</v>
      </c>
      <c r="UR27">
        <v>5</v>
      </c>
      <c r="US27">
        <v>0</v>
      </c>
      <c r="UT27">
        <v>0</v>
      </c>
      <c r="UU27">
        <v>10</v>
      </c>
      <c r="UV27">
        <v>12</v>
      </c>
      <c r="UW27">
        <v>0</v>
      </c>
      <c r="UX27">
        <v>5</v>
      </c>
      <c r="UY27">
        <v>10</v>
      </c>
      <c r="UZ27">
        <v>1</v>
      </c>
      <c r="VA27">
        <v>0</v>
      </c>
      <c r="VB27">
        <v>0</v>
      </c>
      <c r="VC27">
        <v>8</v>
      </c>
      <c r="VE27">
        <v>8</v>
      </c>
      <c r="VF27">
        <v>0</v>
      </c>
      <c r="VG27">
        <v>1</v>
      </c>
      <c r="VH27">
        <v>2</v>
      </c>
      <c r="VI27">
        <v>8</v>
      </c>
      <c r="VJ27">
        <v>0</v>
      </c>
      <c r="VK27">
        <v>0</v>
      </c>
      <c r="VL27">
        <v>2</v>
      </c>
      <c r="VM27">
        <v>0</v>
      </c>
      <c r="VN27">
        <v>0</v>
      </c>
      <c r="VO27">
        <v>0</v>
      </c>
      <c r="VP27">
        <v>0</v>
      </c>
      <c r="VQ27">
        <v>10</v>
      </c>
      <c r="VR27">
        <v>0</v>
      </c>
      <c r="VS27">
        <v>6</v>
      </c>
      <c r="VT27">
        <v>3</v>
      </c>
      <c r="VU27">
        <v>7</v>
      </c>
      <c r="VV27">
        <v>0</v>
      </c>
      <c r="VW27">
        <v>6</v>
      </c>
      <c r="VX27">
        <v>0</v>
      </c>
      <c r="VY27">
        <v>0</v>
      </c>
      <c r="VZ27">
        <v>2</v>
      </c>
      <c r="WA27">
        <v>8</v>
      </c>
      <c r="WB27">
        <v>0</v>
      </c>
      <c r="WC27">
        <v>0</v>
      </c>
      <c r="WD27">
        <v>0</v>
      </c>
      <c r="WE27">
        <v>3</v>
      </c>
      <c r="WF27">
        <v>0</v>
      </c>
      <c r="WG27">
        <v>6</v>
      </c>
      <c r="WH27">
        <v>0</v>
      </c>
      <c r="WI27">
        <v>0</v>
      </c>
      <c r="WJ27">
        <v>12</v>
      </c>
      <c r="WK27">
        <v>8</v>
      </c>
      <c r="WL27">
        <v>0</v>
      </c>
      <c r="WM27">
        <v>0</v>
      </c>
      <c r="WN27">
        <v>5</v>
      </c>
      <c r="WO27">
        <v>0</v>
      </c>
      <c r="WP27">
        <v>0</v>
      </c>
      <c r="WQ27">
        <v>0</v>
      </c>
      <c r="WR27">
        <v>0</v>
      </c>
      <c r="WT27">
        <v>4</v>
      </c>
      <c r="WU27">
        <f t="shared" si="8"/>
        <v>4</v>
      </c>
      <c r="WV27">
        <f t="shared" si="96"/>
        <v>3.0009999999999999</v>
      </c>
      <c r="WW27">
        <f t="shared" si="97"/>
        <v>14.002000000000001</v>
      </c>
      <c r="WX27">
        <f t="shared" si="98"/>
        <v>20.007999999999999</v>
      </c>
      <c r="WY27">
        <f t="shared" si="99"/>
        <v>7</v>
      </c>
      <c r="WZ27">
        <f t="shared" si="100"/>
        <v>0</v>
      </c>
      <c r="XA27">
        <f t="shared" si="101"/>
        <v>2.0019999999999998</v>
      </c>
      <c r="XB27">
        <f t="shared" si="102"/>
        <v>2</v>
      </c>
      <c r="XC27">
        <f t="shared" si="103"/>
        <v>12</v>
      </c>
      <c r="XD27">
        <f t="shared" si="104"/>
        <v>7</v>
      </c>
      <c r="XE27">
        <f t="shared" si="105"/>
        <v>5</v>
      </c>
      <c r="XF27">
        <f t="shared" si="106"/>
        <v>22.01</v>
      </c>
      <c r="XG27">
        <f t="shared" si="107"/>
        <v>8</v>
      </c>
      <c r="XH27">
        <f t="shared" si="108"/>
        <v>18.006</v>
      </c>
      <c r="XI27">
        <f t="shared" si="109"/>
        <v>15.003</v>
      </c>
      <c r="XJ27">
        <f t="shared" si="110"/>
        <v>19.007000000000001</v>
      </c>
      <c r="XK27">
        <f t="shared" si="54"/>
        <v>10</v>
      </c>
      <c r="XL27">
        <f t="shared" si="55"/>
        <v>7.0060000000000002</v>
      </c>
      <c r="XM27">
        <f t="shared" si="56"/>
        <v>0</v>
      </c>
      <c r="XN27">
        <f t="shared" si="57"/>
        <v>2</v>
      </c>
      <c r="XO27">
        <f t="shared" si="58"/>
        <v>14.002000000000001</v>
      </c>
      <c r="XP27">
        <f t="shared" si="59"/>
        <v>20.007999999999999</v>
      </c>
      <c r="XQ27">
        <f t="shared" si="60"/>
        <v>4</v>
      </c>
      <c r="XR27">
        <f t="shared" si="61"/>
        <v>2</v>
      </c>
      <c r="XS27">
        <f t="shared" si="62"/>
        <v>8</v>
      </c>
      <c r="XT27">
        <f t="shared" si="63"/>
        <v>11.003</v>
      </c>
      <c r="XU27">
        <f t="shared" si="64"/>
        <v>2</v>
      </c>
      <c r="XV27">
        <f t="shared" si="65"/>
        <v>11.006</v>
      </c>
      <c r="XW27">
        <f t="shared" si="66"/>
        <v>0</v>
      </c>
      <c r="XX27">
        <f t="shared" si="67"/>
        <v>0</v>
      </c>
      <c r="XY27">
        <f t="shared" si="68"/>
        <v>22.012</v>
      </c>
      <c r="XZ27">
        <f t="shared" si="69"/>
        <v>20.007999999999999</v>
      </c>
      <c r="YA27">
        <f t="shared" si="70"/>
        <v>0</v>
      </c>
      <c r="YB27">
        <f t="shared" si="71"/>
        <v>5</v>
      </c>
      <c r="YC27">
        <f t="shared" si="72"/>
        <v>15.005000000000001</v>
      </c>
      <c r="YD27">
        <f t="shared" si="73"/>
        <v>1</v>
      </c>
      <c r="YE27">
        <f t="shared" si="74"/>
        <v>0</v>
      </c>
      <c r="YF27">
        <f t="shared" si="75"/>
        <v>0</v>
      </c>
      <c r="YG27">
        <f t="shared" si="76"/>
        <v>8</v>
      </c>
      <c r="YH27">
        <f t="shared" si="77"/>
        <v>0</v>
      </c>
      <c r="YI27">
        <f t="shared" si="78"/>
        <v>12.004</v>
      </c>
      <c r="YJ27">
        <f>RANK(WU27,WU3:WU28,0)</f>
        <v>11</v>
      </c>
      <c r="YK27">
        <f t="shared" ref="YK27:ZX27" si="163">RANK(WV27,WV3:WV28,0)</f>
        <v>11</v>
      </c>
      <c r="YL27">
        <f t="shared" si="163"/>
        <v>4</v>
      </c>
      <c r="YM27">
        <f t="shared" si="163"/>
        <v>1</v>
      </c>
      <c r="YN27">
        <f t="shared" si="163"/>
        <v>6</v>
      </c>
      <c r="YO27">
        <f t="shared" si="163"/>
        <v>14</v>
      </c>
      <c r="YP27">
        <f t="shared" si="163"/>
        <v>11</v>
      </c>
      <c r="YQ27">
        <f t="shared" si="163"/>
        <v>14</v>
      </c>
      <c r="YR27">
        <f t="shared" si="163"/>
        <v>4</v>
      </c>
      <c r="YS27">
        <f t="shared" si="163"/>
        <v>7</v>
      </c>
      <c r="YT27">
        <f t="shared" si="163"/>
        <v>9</v>
      </c>
      <c r="YU27">
        <f t="shared" si="163"/>
        <v>1</v>
      </c>
      <c r="YV27">
        <f t="shared" si="163"/>
        <v>8</v>
      </c>
      <c r="YW27">
        <f t="shared" si="163"/>
        <v>2</v>
      </c>
      <c r="YX27">
        <f t="shared" si="163"/>
        <v>2</v>
      </c>
      <c r="YY27">
        <f t="shared" si="163"/>
        <v>1</v>
      </c>
      <c r="YZ27">
        <f t="shared" si="163"/>
        <v>4</v>
      </c>
      <c r="ZA27">
        <f t="shared" si="163"/>
        <v>7</v>
      </c>
      <c r="ZB27">
        <f t="shared" si="163"/>
        <v>16</v>
      </c>
      <c r="ZC27">
        <f t="shared" si="163"/>
        <v>15</v>
      </c>
      <c r="ZD27">
        <f t="shared" si="163"/>
        <v>5</v>
      </c>
      <c r="ZE27">
        <f t="shared" si="163"/>
        <v>2</v>
      </c>
      <c r="ZF27">
        <f t="shared" si="163"/>
        <v>13</v>
      </c>
      <c r="ZG27">
        <f t="shared" si="163"/>
        <v>15</v>
      </c>
      <c r="ZH27">
        <f t="shared" si="163"/>
        <v>7</v>
      </c>
      <c r="ZI27">
        <f t="shared" si="163"/>
        <v>6</v>
      </c>
      <c r="ZJ27">
        <f t="shared" si="163"/>
        <v>13</v>
      </c>
      <c r="ZK27">
        <f t="shared" si="163"/>
        <v>4</v>
      </c>
      <c r="ZL27">
        <f t="shared" si="163"/>
        <v>16</v>
      </c>
      <c r="ZM27">
        <f t="shared" si="163"/>
        <v>15</v>
      </c>
      <c r="ZN27">
        <f t="shared" si="163"/>
        <v>1</v>
      </c>
      <c r="ZO27">
        <f t="shared" si="163"/>
        <v>1</v>
      </c>
      <c r="ZP27">
        <f t="shared" si="163"/>
        <v>15</v>
      </c>
      <c r="ZQ27">
        <f t="shared" si="163"/>
        <v>11</v>
      </c>
      <c r="ZR27">
        <f t="shared" si="163"/>
        <v>2</v>
      </c>
      <c r="ZS27">
        <f t="shared" si="163"/>
        <v>15</v>
      </c>
      <c r="ZT27">
        <f t="shared" si="163"/>
        <v>18</v>
      </c>
      <c r="ZU27">
        <f t="shared" si="163"/>
        <v>14</v>
      </c>
      <c r="ZV27">
        <f t="shared" si="163"/>
        <v>6</v>
      </c>
      <c r="ZW27">
        <f t="shared" si="163"/>
        <v>14</v>
      </c>
      <c r="ZX27">
        <f t="shared" si="163"/>
        <v>5</v>
      </c>
      <c r="ZY27">
        <f>VLOOKUP(YJ27,'Tablas auxiliares'!$O$2:$P$28,2,FALSE)</f>
        <v>0</v>
      </c>
      <c r="ZZ27">
        <f>VLOOKUP(YK27,'Tablas auxiliares'!$O$2:$P$28,2,FALSE)</f>
        <v>0</v>
      </c>
      <c r="AAA27">
        <f>VLOOKUP(YL27,'Tablas auxiliares'!$O$2:$P$28,2,FALSE)</f>
        <v>7</v>
      </c>
      <c r="AAB27">
        <f>VLOOKUP(YM27,'Tablas auxiliares'!$O$2:$P$28,2,FALSE)</f>
        <v>12</v>
      </c>
      <c r="AAC27">
        <f>VLOOKUP(YN27,'Tablas auxiliares'!$O$2:$P$28,2,FALSE)</f>
        <v>5</v>
      </c>
      <c r="AAD27">
        <f>VLOOKUP(YO27,'Tablas auxiliares'!$O$2:$P$28,2,FALSE)</f>
        <v>0</v>
      </c>
      <c r="AAE27">
        <f>VLOOKUP(YP27,'Tablas auxiliares'!$O$2:$P$28,2,FALSE)</f>
        <v>0</v>
      </c>
      <c r="AAF27">
        <f>VLOOKUP(YQ27,'Tablas auxiliares'!$O$2:$P$28,2,FALSE)</f>
        <v>0</v>
      </c>
      <c r="AAG27">
        <f>VLOOKUP(YR27,'Tablas auxiliares'!$O$2:$P$28,2,FALSE)</f>
        <v>7</v>
      </c>
      <c r="AAH27">
        <f>VLOOKUP(YS27,'Tablas auxiliares'!$O$2:$P$28,2,FALSE)</f>
        <v>4</v>
      </c>
      <c r="AAI27">
        <f>VLOOKUP(YT27,'Tablas auxiliares'!$O$2:$P$28,2,FALSE)</f>
        <v>2</v>
      </c>
      <c r="AAJ27">
        <f>VLOOKUP(YU27,'Tablas auxiliares'!$O$2:$P$28,2,FALSE)</f>
        <v>12</v>
      </c>
      <c r="AAK27">
        <f>VLOOKUP(YV27,'Tablas auxiliares'!$O$2:$P$28,2,FALSE)</f>
        <v>3</v>
      </c>
      <c r="AAL27">
        <f>VLOOKUP(YW27,'Tablas auxiliares'!$O$2:$P$28,2,FALSE)</f>
        <v>10</v>
      </c>
      <c r="AAM27">
        <f>VLOOKUP(YX27,'Tablas auxiliares'!$O$2:$P$28,2,FALSE)</f>
        <v>10</v>
      </c>
      <c r="AAN27">
        <f>VLOOKUP(YY27,'Tablas auxiliares'!$O$2:$P$28,2,FALSE)</f>
        <v>12</v>
      </c>
      <c r="AAO27">
        <f>VLOOKUP(YZ27,'Tablas auxiliares'!$O$2:$P$28,2,FALSE)</f>
        <v>7</v>
      </c>
      <c r="AAP27">
        <f>VLOOKUP(ZA27,'Tablas auxiliares'!$O$2:$P$28,2,FALSE)</f>
        <v>4</v>
      </c>
      <c r="AAQ27">
        <f>VLOOKUP(ZB27,'Tablas auxiliares'!$O$2:$P$28,2,FALSE)</f>
        <v>0</v>
      </c>
      <c r="AAR27">
        <f>VLOOKUP(ZC27,'Tablas auxiliares'!$O$2:$P$28,2,FALSE)</f>
        <v>0</v>
      </c>
      <c r="AAS27">
        <f>VLOOKUP(ZD27,'Tablas auxiliares'!$O$2:$P$28,2,FALSE)</f>
        <v>6</v>
      </c>
      <c r="AAT27">
        <f>VLOOKUP(ZE27,'Tablas auxiliares'!$O$2:$P$28,2,FALSE)</f>
        <v>10</v>
      </c>
      <c r="AAU27">
        <f>VLOOKUP(ZF27,'Tablas auxiliares'!$O$2:$P$28,2,FALSE)</f>
        <v>0</v>
      </c>
      <c r="AAV27">
        <f>VLOOKUP(ZG27,'Tablas auxiliares'!$O$2:$P$28,2,FALSE)</f>
        <v>0</v>
      </c>
      <c r="AAW27">
        <f>VLOOKUP(ZH27,'Tablas auxiliares'!$O$2:$P$28,2,FALSE)</f>
        <v>4</v>
      </c>
      <c r="AAX27">
        <f>VLOOKUP(ZI27,'Tablas auxiliares'!$O$2:$P$28,2,FALSE)</f>
        <v>5</v>
      </c>
      <c r="AAY27">
        <f>VLOOKUP(ZJ27,'Tablas auxiliares'!$O$2:$P$28,2,FALSE)</f>
        <v>0</v>
      </c>
      <c r="AAZ27">
        <f>VLOOKUP(ZK27,'Tablas auxiliares'!$O$2:$P$28,2,FALSE)</f>
        <v>7</v>
      </c>
      <c r="ABA27">
        <f>VLOOKUP(ZL27,'Tablas auxiliares'!$O$2:$P$28,2,FALSE)</f>
        <v>0</v>
      </c>
      <c r="ABB27">
        <f>VLOOKUP(ZM27,'Tablas auxiliares'!$O$2:$P$28,2,FALSE)</f>
        <v>0</v>
      </c>
      <c r="ABC27">
        <f>VLOOKUP(ZN27,'Tablas auxiliares'!$O$2:$P$28,2,FALSE)</f>
        <v>12</v>
      </c>
      <c r="ABD27">
        <f>VLOOKUP(ZO27,'Tablas auxiliares'!$O$2:$P$28,2,FALSE)</f>
        <v>12</v>
      </c>
      <c r="ABE27">
        <f>VLOOKUP(ZP27,'Tablas auxiliares'!$O$2:$P$28,2,FALSE)</f>
        <v>0</v>
      </c>
      <c r="ABF27">
        <f>VLOOKUP(ZQ27,'Tablas auxiliares'!$O$2:$P$28,2,FALSE)</f>
        <v>0</v>
      </c>
      <c r="ABG27">
        <f>VLOOKUP(ZR27,'Tablas auxiliares'!$O$2:$P$28,2,FALSE)</f>
        <v>10</v>
      </c>
      <c r="ABH27">
        <f>VLOOKUP(ZS27,'Tablas auxiliares'!$O$2:$P$28,2,FALSE)</f>
        <v>0</v>
      </c>
      <c r="ABI27">
        <f>VLOOKUP(ZT27,'Tablas auxiliares'!$O$2:$P$28,2,FALSE)</f>
        <v>0</v>
      </c>
      <c r="ABJ27">
        <f>VLOOKUP(ZU27,'Tablas auxiliares'!$O$2:$P$28,2,FALSE)</f>
        <v>0</v>
      </c>
      <c r="ABK27">
        <f>VLOOKUP(ZV27,'Tablas auxiliares'!$O$2:$P$28,2,FALSE)</f>
        <v>5</v>
      </c>
      <c r="ABL27">
        <f>VLOOKUP(ZW27,'Tablas auxiliares'!$O$2:$P$28,2,FALSE)</f>
        <v>0</v>
      </c>
      <c r="ABM27">
        <f>VLOOKUP(ZX27,'Tablas auxiliares'!$O$2:$P$28,2,FALSE)</f>
        <v>6</v>
      </c>
      <c r="ABN27">
        <f>IF('Tablas auxiliares'!$C$5=1,SUM(ZY27:ABM27),SUMIF($IN$29:$KB$29,"=325",ZY27:ABM27))</f>
        <v>172</v>
      </c>
      <c r="ABP27">
        <f t="shared" si="10"/>
        <v>172.0001</v>
      </c>
      <c r="ABQ27">
        <f t="shared" si="11"/>
        <v>176.0001</v>
      </c>
      <c r="ABR27">
        <f t="shared" si="5"/>
        <v>334.00009999999997</v>
      </c>
      <c r="ABS27">
        <f>IF('Tablas auxiliares'!$C$3=1,'2019 FINAL'!ABP27,IF('Tablas auxiliares'!$C$3=2,'2019 FINAL'!ABQ27,'2019 FINAL'!ABR27))</f>
        <v>334.00009999999997</v>
      </c>
      <c r="ABT27" t="s">
        <v>21</v>
      </c>
      <c r="ABV27">
        <v>25</v>
      </c>
      <c r="ABW27">
        <f t="shared" si="12"/>
        <v>24.002400000000002</v>
      </c>
      <c r="ABX27" t="str">
        <f t="shared" si="13"/>
        <v>Alemania</v>
      </c>
    </row>
    <row r="28" spans="1:752" x14ac:dyDescent="0.25">
      <c r="A28" t="s">
        <v>61</v>
      </c>
      <c r="B28">
        <v>19</v>
      </c>
      <c r="C28">
        <v>2</v>
      </c>
      <c r="D28">
        <v>3</v>
      </c>
      <c r="E28">
        <v>23</v>
      </c>
      <c r="F28">
        <v>6</v>
      </c>
      <c r="G28">
        <v>9</v>
      </c>
      <c r="H28">
        <v>7</v>
      </c>
      <c r="J28">
        <v>9</v>
      </c>
      <c r="K28">
        <v>11</v>
      </c>
      <c r="L28">
        <v>9</v>
      </c>
      <c r="M28">
        <v>6</v>
      </c>
      <c r="N28">
        <v>4</v>
      </c>
      <c r="O28">
        <v>16</v>
      </c>
      <c r="P28">
        <v>1</v>
      </c>
      <c r="Q28">
        <v>4</v>
      </c>
      <c r="R28">
        <v>7</v>
      </c>
      <c r="S28">
        <v>15</v>
      </c>
      <c r="T28">
        <v>9</v>
      </c>
      <c r="U28">
        <v>25</v>
      </c>
      <c r="V28">
        <v>4</v>
      </c>
      <c r="W28">
        <v>6</v>
      </c>
      <c r="X28">
        <v>7</v>
      </c>
      <c r="Y28">
        <v>18</v>
      </c>
      <c r="Z28">
        <v>25</v>
      </c>
      <c r="AA28">
        <v>12</v>
      </c>
      <c r="AB28">
        <v>8</v>
      </c>
      <c r="AC28">
        <v>15</v>
      </c>
      <c r="AD28">
        <v>10</v>
      </c>
      <c r="AE28">
        <v>9</v>
      </c>
      <c r="AF28">
        <v>5</v>
      </c>
      <c r="AG28">
        <v>2</v>
      </c>
      <c r="AH28">
        <v>19</v>
      </c>
      <c r="AI28">
        <v>16</v>
      </c>
      <c r="AJ28">
        <v>6</v>
      </c>
      <c r="AK28">
        <v>8</v>
      </c>
      <c r="AL28">
        <v>9</v>
      </c>
      <c r="AM28">
        <v>13</v>
      </c>
      <c r="AN28">
        <v>4</v>
      </c>
      <c r="AO28">
        <v>1</v>
      </c>
      <c r="AQ28">
        <v>2</v>
      </c>
      <c r="AR28">
        <v>6</v>
      </c>
      <c r="AS28">
        <v>10</v>
      </c>
      <c r="AT28">
        <v>18</v>
      </c>
      <c r="AU28">
        <v>2</v>
      </c>
      <c r="AV28">
        <v>6</v>
      </c>
      <c r="AW28">
        <v>5</v>
      </c>
      <c r="AY28">
        <v>11</v>
      </c>
      <c r="AZ28">
        <v>16</v>
      </c>
      <c r="BA28">
        <v>1</v>
      </c>
      <c r="BB28">
        <v>4</v>
      </c>
      <c r="BC28">
        <v>15</v>
      </c>
      <c r="BD28">
        <v>12</v>
      </c>
      <c r="BE28">
        <v>4</v>
      </c>
      <c r="BF28">
        <v>21</v>
      </c>
      <c r="BG28">
        <v>5</v>
      </c>
      <c r="BH28">
        <v>8</v>
      </c>
      <c r="BI28">
        <v>21</v>
      </c>
      <c r="BJ28">
        <v>4</v>
      </c>
      <c r="BK28">
        <v>1</v>
      </c>
      <c r="BL28">
        <v>4</v>
      </c>
      <c r="BM28">
        <v>13</v>
      </c>
      <c r="BN28">
        <v>12</v>
      </c>
      <c r="BO28">
        <v>18</v>
      </c>
      <c r="BP28">
        <v>20</v>
      </c>
      <c r="BQ28">
        <v>7</v>
      </c>
      <c r="BR28">
        <v>16</v>
      </c>
      <c r="BS28">
        <v>17</v>
      </c>
      <c r="BT28">
        <v>14</v>
      </c>
      <c r="BU28">
        <v>6</v>
      </c>
      <c r="BV28">
        <v>1</v>
      </c>
      <c r="BW28">
        <v>16</v>
      </c>
      <c r="BX28">
        <v>19</v>
      </c>
      <c r="BY28">
        <v>14</v>
      </c>
      <c r="BZ28">
        <v>5</v>
      </c>
      <c r="CA28">
        <v>23</v>
      </c>
      <c r="CB28">
        <v>5</v>
      </c>
      <c r="CC28">
        <v>4</v>
      </c>
      <c r="CD28">
        <v>8</v>
      </c>
      <c r="CF28">
        <v>1</v>
      </c>
      <c r="CG28">
        <v>2</v>
      </c>
      <c r="CH28">
        <v>7</v>
      </c>
      <c r="CI28">
        <v>5</v>
      </c>
      <c r="CJ28">
        <v>4</v>
      </c>
      <c r="CK28">
        <v>12</v>
      </c>
      <c r="CL28">
        <v>1</v>
      </c>
      <c r="CN28">
        <v>12</v>
      </c>
      <c r="CO28">
        <v>7</v>
      </c>
      <c r="CP28">
        <v>1</v>
      </c>
      <c r="CQ28">
        <v>13</v>
      </c>
      <c r="CR28">
        <v>1</v>
      </c>
      <c r="CS28">
        <v>2</v>
      </c>
      <c r="CT28">
        <v>4</v>
      </c>
      <c r="CU28">
        <v>14</v>
      </c>
      <c r="CV28">
        <v>12</v>
      </c>
      <c r="CW28">
        <v>18</v>
      </c>
      <c r="CX28">
        <v>19</v>
      </c>
      <c r="CY28">
        <v>23</v>
      </c>
      <c r="CZ28">
        <v>3</v>
      </c>
      <c r="DA28">
        <v>19</v>
      </c>
      <c r="DB28">
        <v>5</v>
      </c>
      <c r="DC28">
        <v>21</v>
      </c>
      <c r="DD28">
        <v>21</v>
      </c>
      <c r="DE28">
        <v>10</v>
      </c>
      <c r="DF28">
        <v>11</v>
      </c>
      <c r="DG28">
        <v>15</v>
      </c>
      <c r="DH28">
        <v>8</v>
      </c>
      <c r="DI28">
        <v>11</v>
      </c>
      <c r="DJ28">
        <v>3</v>
      </c>
      <c r="DK28">
        <v>4</v>
      </c>
      <c r="DL28">
        <v>8</v>
      </c>
      <c r="DM28">
        <v>15</v>
      </c>
      <c r="DN28">
        <v>6</v>
      </c>
      <c r="DO28">
        <v>5</v>
      </c>
      <c r="DP28">
        <v>24</v>
      </c>
      <c r="DQ28">
        <v>9</v>
      </c>
      <c r="DR28">
        <v>8</v>
      </c>
      <c r="DS28">
        <v>2</v>
      </c>
      <c r="DU28">
        <v>6</v>
      </c>
      <c r="DV28">
        <v>7</v>
      </c>
      <c r="DW28">
        <v>5</v>
      </c>
      <c r="DX28">
        <v>17</v>
      </c>
      <c r="DY28">
        <v>1</v>
      </c>
      <c r="DZ28">
        <v>12</v>
      </c>
      <c r="EA28">
        <v>6</v>
      </c>
      <c r="EC28">
        <v>18</v>
      </c>
      <c r="ED28">
        <v>13</v>
      </c>
      <c r="EE28">
        <v>5</v>
      </c>
      <c r="EF28">
        <v>4</v>
      </c>
      <c r="EG28">
        <v>12</v>
      </c>
      <c r="EH28">
        <v>7</v>
      </c>
      <c r="EI28">
        <v>6</v>
      </c>
      <c r="EJ28">
        <v>5</v>
      </c>
      <c r="EK28">
        <v>9</v>
      </c>
      <c r="EL28">
        <v>2</v>
      </c>
      <c r="EM28">
        <v>15</v>
      </c>
      <c r="EN28">
        <v>4</v>
      </c>
      <c r="EO28">
        <v>1</v>
      </c>
      <c r="EP28">
        <v>10</v>
      </c>
      <c r="EQ28">
        <v>5</v>
      </c>
      <c r="ER28">
        <v>14</v>
      </c>
      <c r="ES28">
        <v>19</v>
      </c>
      <c r="ET28">
        <v>12</v>
      </c>
      <c r="EU28">
        <v>6</v>
      </c>
      <c r="EV28">
        <v>9</v>
      </c>
      <c r="EW28">
        <v>4</v>
      </c>
      <c r="EX28">
        <v>12</v>
      </c>
      <c r="EY28">
        <v>8</v>
      </c>
      <c r="EZ28">
        <v>1</v>
      </c>
      <c r="FA28">
        <v>15</v>
      </c>
      <c r="FB28">
        <v>15</v>
      </c>
      <c r="FC28">
        <v>7</v>
      </c>
      <c r="FD28">
        <v>10</v>
      </c>
      <c r="FE28">
        <v>11</v>
      </c>
      <c r="FF28">
        <v>17</v>
      </c>
      <c r="FG28">
        <v>8</v>
      </c>
      <c r="FH28">
        <v>4</v>
      </c>
      <c r="FJ28">
        <v>3</v>
      </c>
      <c r="FK28">
        <v>6</v>
      </c>
      <c r="FL28">
        <v>3</v>
      </c>
      <c r="FM28">
        <v>8</v>
      </c>
      <c r="FN28">
        <v>4</v>
      </c>
      <c r="FO28">
        <v>11</v>
      </c>
      <c r="FP28">
        <v>9</v>
      </c>
      <c r="FR28">
        <v>12</v>
      </c>
      <c r="FS28">
        <v>4</v>
      </c>
      <c r="FT28">
        <v>3</v>
      </c>
      <c r="FU28">
        <v>6</v>
      </c>
      <c r="FV28">
        <v>11</v>
      </c>
      <c r="FW28">
        <v>8</v>
      </c>
      <c r="FX28">
        <v>14</v>
      </c>
      <c r="FY28">
        <v>16</v>
      </c>
      <c r="FZ28">
        <v>10</v>
      </c>
      <c r="GA28">
        <v>10</v>
      </c>
      <c r="GB28">
        <v>20</v>
      </c>
      <c r="GC28">
        <v>6</v>
      </c>
      <c r="GD28">
        <v>5</v>
      </c>
      <c r="GE28">
        <v>2</v>
      </c>
      <c r="GF28">
        <v>22</v>
      </c>
      <c r="GG28">
        <v>14</v>
      </c>
      <c r="GH28">
        <v>21</v>
      </c>
      <c r="GI28">
        <v>11</v>
      </c>
      <c r="GJ28">
        <v>15</v>
      </c>
      <c r="GK28">
        <v>14</v>
      </c>
      <c r="GL28">
        <v>21</v>
      </c>
      <c r="GM28">
        <v>18</v>
      </c>
      <c r="GN28">
        <v>6</v>
      </c>
      <c r="GO28">
        <v>3</v>
      </c>
      <c r="GP28">
        <v>4</v>
      </c>
      <c r="GQ28">
        <v>1</v>
      </c>
      <c r="GR28">
        <v>5</v>
      </c>
      <c r="GS28">
        <v>12</v>
      </c>
      <c r="GT28">
        <v>18</v>
      </c>
      <c r="GU28">
        <v>7</v>
      </c>
      <c r="GV28">
        <v>7</v>
      </c>
      <c r="GW28">
        <v>1</v>
      </c>
      <c r="GY28">
        <f>IF('Tablas auxiliares'!$C$7=1,AVERAGE('2019 FINAL'!B28,'2019 FINAL'!AQ28,'2019 FINAL'!CF28,'2019 FINAL'!DU28,'2019 FINAL'!FJ28)+B28/10000,(-1)*(SUM(VLOOKUP(B28,'Tablas auxiliares'!$BG$1:$BH$28,2,FALSE),VLOOKUP(AQ28,'Tablas auxiliares'!$BG$1:$BH$28,2,FALSE),VLOOKUP(CF28,'Tablas auxiliares'!$BG$1:$BH$28,2,FALSE),VLOOKUP(DU28,'Tablas auxiliares'!$BG$1:$BH$28,2,FALSE),VLOOKUP(FJ28,'Tablas auxiliares'!$BG$1:$BH$28,2,FALSE))-B28/100000000))</f>
        <v>-35.163287828590875</v>
      </c>
      <c r="GZ28">
        <f>IF('Tablas auxiliares'!$C$7=1,AVERAGE('2019 FINAL'!C28,'2019 FINAL'!AR28,'2019 FINAL'!CG28,'2019 FINAL'!DV28,'2019 FINAL'!FK28)+C28/10000,(-1)*(SUM(VLOOKUP(C28,'Tablas auxiliares'!$BG$1:$BH$28,2,FALSE),VLOOKUP(AR28,'Tablas auxiliares'!$BG$1:$BH$28,2,FALSE),VLOOKUP(CG28,'Tablas auxiliares'!$BG$1:$BH$28,2,FALSE),VLOOKUP(DV28,'Tablas auxiliares'!$BG$1:$BH$28,2,FALSE),VLOOKUP(FK28,'Tablas auxiliares'!$BG$1:$BH$28,2,FALSE))-C28/100000000))</f>
        <v>-32.966632019344374</v>
      </c>
      <c r="HA28">
        <f>IF('Tablas auxiliares'!$C$7=1,AVERAGE('2019 FINAL'!D28,'2019 FINAL'!AS28,'2019 FINAL'!CH28,'2019 FINAL'!DW28,'2019 FINAL'!FL28)+D28/10000,(-1)*(SUM(VLOOKUP(D28,'Tablas auxiliares'!$BG$1:$BH$28,2,FALSE),VLOOKUP(AS28,'Tablas auxiliares'!$BG$1:$BH$28,2,FALSE),VLOOKUP(CH28,'Tablas auxiliares'!$BG$1:$BH$28,2,FALSE),VLOOKUP(DW28,'Tablas auxiliares'!$BG$1:$BH$28,2,FALSE),VLOOKUP(FL28,'Tablas auxiliares'!$BG$1:$BH$28,2,FALSE))-D28/100000000))</f>
        <v>-28.032888688416563</v>
      </c>
      <c r="HB28">
        <f>IF('Tablas auxiliares'!$C$7=1,AVERAGE('2019 FINAL'!E28,'2019 FINAL'!AT28,'2019 FINAL'!CI28,'2019 FINAL'!DX28,'2019 FINAL'!FM28)+E28/10000,(-1)*(SUM(VLOOKUP(E28,'Tablas auxiliares'!$BG$1:$BH$28,2,FALSE),VLOOKUP(AT28,'Tablas auxiliares'!$BG$1:$BH$28,2,FALSE),VLOOKUP(CI28,'Tablas auxiliares'!$BG$1:$BH$28,2,FALSE),VLOOKUP(DX28,'Tablas auxiliares'!$BG$1:$BH$28,2,FALSE),VLOOKUP(FM28,'Tablas auxiliares'!$BG$1:$BH$28,2,FALSE))-E28/100000000))</f>
        <v>-10.01801477990867</v>
      </c>
      <c r="HC28">
        <f>IF('Tablas auxiliares'!$C$7=1,AVERAGE('2019 FINAL'!F28,'2019 FINAL'!AU28,'2019 FINAL'!CJ28,'2019 FINAL'!DY28,'2019 FINAL'!FN28)+F28/10000,(-1)*(SUM(VLOOKUP(F28,'Tablas auxiliares'!$BG$1:$BH$28,2,FALSE),VLOOKUP(AU28,'Tablas auxiliares'!$BG$1:$BH$28,2,FALSE),VLOOKUP(CJ28,'Tablas auxiliares'!$BG$1:$BH$28,2,FALSE),VLOOKUP(DY28,'Tablas auxiliares'!$BG$1:$BH$28,2,FALSE),VLOOKUP(FN28,'Tablas auxiliares'!$BG$1:$BH$28,2,FALSE))-F28/100000000))</f>
        <v>-40.13701235756325</v>
      </c>
      <c r="HD28">
        <f>IF('Tablas auxiliares'!$C$7=1,AVERAGE('2019 FINAL'!G28,'2019 FINAL'!AV28,'2019 FINAL'!CK28,'2019 FINAL'!DZ28,'2019 FINAL'!FO28)+G28/10000,(-1)*(SUM(VLOOKUP(G28,'Tablas auxiliares'!$BG$1:$BH$28,2,FALSE),VLOOKUP(AV28,'Tablas auxiliares'!$BG$1:$BH$28,2,FALSE),VLOOKUP(CK28,'Tablas auxiliares'!$BG$1:$BH$28,2,FALSE),VLOOKUP(DZ28,'Tablas auxiliares'!$BG$1:$BH$28,2,FALSE),VLOOKUP(FO28,'Tablas auxiliares'!$BG$1:$BH$28,2,FALSE))-G28/100000000))</f>
        <v>-12.028749525171127</v>
      </c>
      <c r="HE28">
        <f>IF('Tablas auxiliares'!$C$7=1,AVERAGE('2019 FINAL'!H28,'2019 FINAL'!AW28,'2019 FINAL'!CL28,'2019 FINAL'!EA28,'2019 FINAL'!FP28)+H28/10000,(-1)*(SUM(VLOOKUP(H28,'Tablas auxiliares'!$BG$1:$BH$28,2,FALSE),VLOOKUP(AW28,'Tablas auxiliares'!$BG$1:$BH$28,2,FALSE),VLOOKUP(CL28,'Tablas auxiliares'!$BG$1:$BH$28,2,FALSE),VLOOKUP(EA28,'Tablas auxiliares'!$BG$1:$BH$28,2,FALSE),VLOOKUP(FP28,'Tablas auxiliares'!$BG$1:$BH$28,2,FALSE))-H28/100000000))</f>
        <v>-28.71526024079515</v>
      </c>
      <c r="HF28" t="e">
        <f>IF('Tablas auxiliares'!$C$7=1,AVERAGE('2019 FINAL'!I28,'2019 FINAL'!AX28,'2019 FINAL'!CM28,'2019 FINAL'!EB28,'2019 FINAL'!FQ28)+I28/10000,(-1)*(SUM(VLOOKUP(I28,'Tablas auxiliares'!$BG$1:$BH$28,2,FALSE),VLOOKUP(AX28,'Tablas auxiliares'!$BG$1:$BH$28,2,FALSE),VLOOKUP(CM28,'Tablas auxiliares'!$BG$1:$BH$28,2,FALSE),VLOOKUP(EB28,'Tablas auxiliares'!$BG$1:$BH$28,2,FALSE),VLOOKUP(FQ28,'Tablas auxiliares'!$BG$1:$BH$28,2,FALSE))-I28/100000000))</f>
        <v>#N/A</v>
      </c>
      <c r="HG28">
        <f>IF('Tablas auxiliares'!$C$7=1,AVERAGE('2019 FINAL'!J28,'2019 FINAL'!AY28,'2019 FINAL'!CN28,'2019 FINAL'!EC28,'2019 FINAL'!FR28)+J28/10000,(-1)*(SUM(VLOOKUP(J28,'Tablas auxiliares'!$BG$1:$BH$28,2,FALSE),VLOOKUP(AY28,'Tablas auxiliares'!$BG$1:$BH$28,2,FALSE),VLOOKUP(CN28,'Tablas auxiliares'!$BG$1:$BH$28,2,FALSE),VLOOKUP(EC28,'Tablas auxiliares'!$BG$1:$BH$28,2,FALSE),VLOOKUP(FR28,'Tablas auxiliares'!$BG$1:$BH$28,2,FALSE))-J28/100000000))</f>
        <v>-7.8625472291778973</v>
      </c>
      <c r="HH28">
        <f>IF('Tablas auxiliares'!$C$7=1,AVERAGE('2019 FINAL'!K28,'2019 FINAL'!AZ28,'2019 FINAL'!CO28,'2019 FINAL'!ED28,'2019 FINAL'!FS28)+K28/10000,(-1)*(SUM(VLOOKUP(K28,'Tablas auxiliares'!$BG$1:$BH$28,2,FALSE),VLOOKUP(AZ28,'Tablas auxiliares'!$BG$1:$BH$28,2,FALSE),VLOOKUP(CO28,'Tablas auxiliares'!$BG$1:$BH$28,2,FALSE),VLOOKUP(ED28,'Tablas auxiliares'!$BG$1:$BH$28,2,FALSE),VLOOKUP(FS28,'Tablas auxiliares'!$BG$1:$BH$28,2,FALSE))-K28/100000000))</f>
        <v>-14.340499177946223</v>
      </c>
      <c r="HI28">
        <f>IF('Tablas auxiliares'!$C$7=1,AVERAGE('2019 FINAL'!L28,'2019 FINAL'!BA28,'2019 FINAL'!CP28,'2019 FINAL'!EE28,'2019 FINAL'!FT28)+L28/10000,(-1)*(SUM(VLOOKUP(L28,'Tablas auxiliares'!$BG$1:$BH$28,2,FALSE),VLOOKUP(BA28,'Tablas auxiliares'!$BG$1:$BH$28,2,FALSE),VLOOKUP(CP28,'Tablas auxiliares'!$BG$1:$BH$28,2,FALSE),VLOOKUP(EE28,'Tablas auxiliares'!$BG$1:$BH$28,2,FALSE),VLOOKUP(FT28,'Tablas auxiliares'!$BG$1:$BH$28,2,FALSE))-L28/100000000))</f>
        <v>-40.442876588093753</v>
      </c>
      <c r="HJ28">
        <f>IF('Tablas auxiliares'!$C$7=1,AVERAGE('2019 FINAL'!M28,'2019 FINAL'!BB28,'2019 FINAL'!CQ28,'2019 FINAL'!EF28,'2019 FINAL'!FU28)+M28/10000,(-1)*(SUM(VLOOKUP(M28,'Tablas auxiliares'!$BG$1:$BH$28,2,FALSE),VLOOKUP(BB28,'Tablas auxiliares'!$BG$1:$BH$28,2,FALSE),VLOOKUP(CQ28,'Tablas auxiliares'!$BG$1:$BH$28,2,FALSE),VLOOKUP(EF28,'Tablas auxiliares'!$BG$1:$BH$28,2,FALSE),VLOOKUP(FU28,'Tablas auxiliares'!$BG$1:$BH$28,2,FALSE))-M28/100000000))</f>
        <v>-24.081805512283367</v>
      </c>
      <c r="HK28">
        <f>IF('Tablas auxiliares'!$C$7=1,AVERAGE('2019 FINAL'!N28,'2019 FINAL'!BC28,'2019 FINAL'!CR28,'2019 FINAL'!EG28,'2019 FINAL'!FV28)+N28/10000,(-1)*(SUM(VLOOKUP(N28,'Tablas auxiliares'!$BG$1:$BH$28,2,FALSE),VLOOKUP(BC28,'Tablas auxiliares'!$BG$1:$BH$28,2,FALSE),VLOOKUP(CR28,'Tablas auxiliares'!$BG$1:$BH$28,2,FALSE),VLOOKUP(EG28,'Tablas auxiliares'!$BG$1:$BH$28,2,FALSE),VLOOKUP(FV28,'Tablas auxiliares'!$BG$1:$BH$28,2,FALSE))-N28/100000000))</f>
        <v>-22.904752945811385</v>
      </c>
      <c r="HL28">
        <f>IF('Tablas auxiliares'!$C$7=1,AVERAGE('2019 FINAL'!O28,'2019 FINAL'!BD28,'2019 FINAL'!CS28,'2019 FINAL'!EH28,'2019 FINAL'!FW28)+O28/10000,(-1)*(SUM(VLOOKUP(O28,'Tablas auxiliares'!$BG$1:$BH$28,2,FALSE),VLOOKUP(BD28,'Tablas auxiliares'!$BG$1:$BH$28,2,FALSE),VLOOKUP(CS28,'Tablas auxiliares'!$BG$1:$BH$28,2,FALSE),VLOOKUP(EH28,'Tablas auxiliares'!$BG$1:$BH$28,2,FALSE),VLOOKUP(FW28,'Tablas auxiliares'!$BG$1:$BH$28,2,FALSE))-O28/100000000))</f>
        <v>-19.113442325021403</v>
      </c>
      <c r="HM28">
        <f>IF('Tablas auxiliares'!$C$7=1,AVERAGE('2019 FINAL'!P28,'2019 FINAL'!BE28,'2019 FINAL'!CT28,'2019 FINAL'!EI28,'2019 FINAL'!FX28)+P28/10000,(-1)*(SUM(VLOOKUP(P28,'Tablas auxiliares'!$BG$1:$BH$28,2,FALSE),VLOOKUP(BE28,'Tablas auxiliares'!$BG$1:$BH$28,2,FALSE),VLOOKUP(CT28,'Tablas auxiliares'!$BG$1:$BH$28,2,FALSE),VLOOKUP(EI28,'Tablas auxiliares'!$BG$1:$BH$28,2,FALSE),VLOOKUP(FX28,'Tablas auxiliares'!$BG$1:$BH$28,2,FALSE))-P28/100000000))</f>
        <v>-31.228521108261674</v>
      </c>
      <c r="HN28">
        <f>IF('Tablas auxiliares'!$C$7=1,AVERAGE('2019 FINAL'!Q28,'2019 FINAL'!BF28,'2019 FINAL'!CU28,'2019 FINAL'!EJ28,'2019 FINAL'!FY28)+Q28/10000,(-1)*(SUM(VLOOKUP(Q28,'Tablas auxiliares'!$BG$1:$BH$28,2,FALSE),VLOOKUP(BF28,'Tablas auxiliares'!$BG$1:$BH$28,2,FALSE),VLOOKUP(CU28,'Tablas auxiliares'!$BG$1:$BH$28,2,FALSE),VLOOKUP(EJ28,'Tablas auxiliares'!$BG$1:$BH$28,2,FALSE),VLOOKUP(FY28,'Tablas auxiliares'!$BG$1:$BH$28,2,FALSE))-Q28/100000000))</f>
        <v>-14.37590176930418</v>
      </c>
      <c r="HO28">
        <f>IF('Tablas auxiliares'!$C$7=1,AVERAGE('2019 FINAL'!R28,'2019 FINAL'!BG28,'2019 FINAL'!CV28,'2019 FINAL'!EK28,'2019 FINAL'!FZ28)+R28/10000,(-1)*(SUM(VLOOKUP(R28,'Tablas auxiliares'!$BG$1:$BH$28,2,FALSE),VLOOKUP(BG28,'Tablas auxiliares'!$BG$1:$BH$28,2,FALSE),VLOOKUP(CV28,'Tablas auxiliares'!$BG$1:$BH$28,2,FALSE),VLOOKUP(EK28,'Tablas auxiliares'!$BG$1:$BH$28,2,FALSE),VLOOKUP(FZ28,'Tablas auxiliares'!$BG$1:$BH$28,2,FALSE))-R28/100000000))</f>
        <v>-15.729003100556056</v>
      </c>
      <c r="HP28">
        <f>IF('Tablas auxiliares'!$C$7=1,AVERAGE('2019 FINAL'!S28,'2019 FINAL'!BH28,'2019 FINAL'!CW28,'2019 FINAL'!EL28,'2019 FINAL'!GA28)+S28/10000,(-1)*(SUM(VLOOKUP(S28,'Tablas auxiliares'!$BG$1:$BH$28,2,FALSE),VLOOKUP(BH28,'Tablas auxiliares'!$BG$1:$BH$28,2,FALSE),VLOOKUP(CW28,'Tablas auxiliares'!$BG$1:$BH$28,2,FALSE),VLOOKUP(EL28,'Tablas auxiliares'!$BG$1:$BH$28,2,FALSE),VLOOKUP(GA28,'Tablas auxiliares'!$BG$1:$BH$28,2,FALSE))-S28/100000000))</f>
        <v>-16.581694750720349</v>
      </c>
      <c r="HQ28">
        <f>IF('Tablas auxiliares'!$C$7=1,AVERAGE('2019 FINAL'!T28,'2019 FINAL'!BI28,'2019 FINAL'!CX28,'2019 FINAL'!EM28,'2019 FINAL'!GB28)+T28/10000,(-1)*(SUM(VLOOKUP(T28,'Tablas auxiliares'!$BG$1:$BH$28,2,FALSE),VLOOKUP(BI28,'Tablas auxiliares'!$BG$1:$BH$28,2,FALSE),VLOOKUP(CX28,'Tablas auxiliares'!$BG$1:$BH$28,2,FALSE),VLOOKUP(EM28,'Tablas auxiliares'!$BG$1:$BH$28,2,FALSE),VLOOKUP(GB28,'Tablas auxiliares'!$BG$1:$BH$28,2,FALSE))-T28/100000000))</f>
        <v>-4.4495418583008703</v>
      </c>
      <c r="HR28">
        <f>IF('Tablas auxiliares'!$C$7=1,AVERAGE('2019 FINAL'!U28,'2019 FINAL'!BJ28,'2019 FINAL'!CY28,'2019 FINAL'!EN28,'2019 FINAL'!GC28)+U28/10000,(-1)*(SUM(VLOOKUP(U28,'Tablas auxiliares'!$BG$1:$BH$28,2,FALSE),VLOOKUP(BJ28,'Tablas auxiliares'!$BG$1:$BH$28,2,FALSE),VLOOKUP(CY28,'Tablas auxiliares'!$BG$1:$BH$28,2,FALSE),VLOOKUP(EN28,'Tablas auxiliares'!$BG$1:$BH$28,2,FALSE),VLOOKUP(GC28,'Tablas auxiliares'!$BG$1:$BH$28,2,FALSE))-U28/100000000))</f>
        <v>-18.522629358364732</v>
      </c>
      <c r="HS28">
        <f>IF('Tablas auxiliares'!$C$7=1,AVERAGE('2019 FINAL'!V28,'2019 FINAL'!BK28,'2019 FINAL'!CZ28,'2019 FINAL'!EO28,'2019 FINAL'!GD28)+V28/10000,(-1)*(SUM(VLOOKUP(V28,'Tablas auxiliares'!$BG$1:$BH$28,2,FALSE),VLOOKUP(BK28,'Tablas auxiliares'!$BG$1:$BH$28,2,FALSE),VLOOKUP(CZ28,'Tablas auxiliares'!$BG$1:$BH$28,2,FALSE),VLOOKUP(EO28,'Tablas auxiliares'!$BG$1:$BH$28,2,FALSE),VLOOKUP(GD28,'Tablas auxiliares'!$BG$1:$BH$28,2,FALSE))-V28/100000000))</f>
        <v>-44.604639259061628</v>
      </c>
      <c r="HT28">
        <f>IF('Tablas auxiliares'!$C$7=1,AVERAGE('2019 FINAL'!W28,'2019 FINAL'!BL28,'2019 FINAL'!DA28,'2019 FINAL'!EP28,'2019 FINAL'!GE28)+W28/10000,(-1)*(SUM(VLOOKUP(W28,'Tablas auxiliares'!$BG$1:$BH$28,2,FALSE),VLOOKUP(BL28,'Tablas auxiliares'!$BG$1:$BH$28,2,FALSE),VLOOKUP(DA28,'Tablas auxiliares'!$BG$1:$BH$28,2,FALSE),VLOOKUP(EP28,'Tablas auxiliares'!$BG$1:$BH$28,2,FALSE),VLOOKUP(GE28,'Tablas auxiliares'!$BG$1:$BH$28,2,FALSE))-W28/100000000))</f>
        <v>-23.913645823842511</v>
      </c>
      <c r="HU28">
        <f>IF('Tablas auxiliares'!$C$7=1,AVERAGE('2019 FINAL'!X28,'2019 FINAL'!BM28,'2019 FINAL'!DB28,'2019 FINAL'!EQ28,'2019 FINAL'!GF28)+X28/10000,(-1)*(SUM(VLOOKUP(X28,'Tablas auxiliares'!$BG$1:$BH$28,2,FALSE),VLOOKUP(BM28,'Tablas auxiliares'!$BG$1:$BH$28,2,FALSE),VLOOKUP(DB28,'Tablas auxiliares'!$BG$1:$BH$28,2,FALSE),VLOOKUP(EQ28,'Tablas auxiliares'!$BG$1:$BH$28,2,FALSE),VLOOKUP(GF28,'Tablas auxiliares'!$BG$1:$BH$28,2,FALSE))-X28/100000000))</f>
        <v>-16.511229490057751</v>
      </c>
      <c r="HV28">
        <f>IF('Tablas auxiliares'!$C$7=1,AVERAGE('2019 FINAL'!Y28,'2019 FINAL'!BN28,'2019 FINAL'!DC28,'2019 FINAL'!ER28,'2019 FINAL'!GG28)+Y28/10000,(-1)*(SUM(VLOOKUP(Y28,'Tablas auxiliares'!$BG$1:$BH$28,2,FALSE),VLOOKUP(BN28,'Tablas auxiliares'!$BG$1:$BH$28,2,FALSE),VLOOKUP(DC28,'Tablas auxiliares'!$BG$1:$BH$28,2,FALSE),VLOOKUP(ER28,'Tablas auxiliares'!$BG$1:$BH$28,2,FALSE),VLOOKUP(GG28,'Tablas auxiliares'!$BG$1:$BH$28,2,FALSE))-Y28/100000000))</f>
        <v>-4.2574213135817827</v>
      </c>
      <c r="HW28">
        <f>IF('Tablas auxiliares'!$C$7=1,AVERAGE('2019 FINAL'!Z28,'2019 FINAL'!BO28,'2019 FINAL'!DD28,'2019 FINAL'!ES28,'2019 FINAL'!GH28)+Z28/10000,(-1)*(SUM(VLOOKUP(Z28,'Tablas auxiliares'!$BG$1:$BH$28,2,FALSE),VLOOKUP(BO28,'Tablas auxiliares'!$BG$1:$BH$28,2,FALSE),VLOOKUP(DD28,'Tablas auxiliares'!$BG$1:$BH$28,2,FALSE),VLOOKUP(ES28,'Tablas auxiliares'!$BG$1:$BH$28,2,FALSE),VLOOKUP(GH28,'Tablas auxiliares'!$BG$1:$BH$28,2,FALSE))-Z28/100000000))</f>
        <v>-1.5296821865981187</v>
      </c>
      <c r="HX28">
        <f>IF('Tablas auxiliares'!$C$7=1,AVERAGE('2019 FINAL'!AA28,'2019 FINAL'!BP28,'2019 FINAL'!DE28,'2019 FINAL'!ET28,'2019 FINAL'!GI28)+AA28/10000,(-1)*(SUM(VLOOKUP(AA28,'Tablas auxiliares'!$BG$1:$BH$28,2,FALSE),VLOOKUP(BP28,'Tablas auxiliares'!$BG$1:$BH$28,2,FALSE),VLOOKUP(DE28,'Tablas auxiliares'!$BG$1:$BH$28,2,FALSE),VLOOKUP(ET28,'Tablas auxiliares'!$BG$1:$BH$28,2,FALSE),VLOOKUP(GI28,'Tablas auxiliares'!$BG$1:$BH$28,2,FALSE))-AA28/100000000))</f>
        <v>-7.2583262440922072</v>
      </c>
      <c r="HY28">
        <f>IF('Tablas auxiliares'!$C$7=1,AVERAGE('2019 FINAL'!AB28,'2019 FINAL'!BQ28,'2019 FINAL'!DF28,'2019 FINAL'!EU28,'2019 FINAL'!GJ28)+AB28/10000,(-1)*(SUM(VLOOKUP(AB28,'Tablas auxiliares'!$BG$1:$BH$28,2,FALSE),VLOOKUP(BQ28,'Tablas auxiliares'!$BG$1:$BH$28,2,FALSE),VLOOKUP(DF28,'Tablas auxiliares'!$BG$1:$BH$28,2,FALSE),VLOOKUP(EU28,'Tablas auxiliares'!$BG$1:$BH$28,2,FALSE),VLOOKUP(GJ28,'Tablas auxiliares'!$BG$1:$BH$28,2,FALSE))-AB28/100000000))</f>
        <v>-14.286649690455034</v>
      </c>
      <c r="HZ28">
        <f>IF('Tablas auxiliares'!$C$7=1,AVERAGE('2019 FINAL'!AC28,'2019 FINAL'!BR28,'2019 FINAL'!DG28,'2019 FINAL'!EV28,'2019 FINAL'!GK28)+AC28/10000,(-1)*(SUM(VLOOKUP(AC28,'Tablas auxiliares'!$BG$1:$BH$28,2,FALSE),VLOOKUP(BR28,'Tablas auxiliares'!$BG$1:$BH$28,2,FALSE),VLOOKUP(DG28,'Tablas auxiliares'!$BG$1:$BH$28,2,FALSE),VLOOKUP(EV28,'Tablas auxiliares'!$BG$1:$BH$28,2,FALSE),VLOOKUP(GK28,'Tablas auxiliares'!$BG$1:$BH$28,2,FALSE))-AC28/100000000))</f>
        <v>-6.0124499738151425</v>
      </c>
      <c r="IA28">
        <f>IF('Tablas auxiliares'!$C$7=1,AVERAGE('2019 FINAL'!AD28,'2019 FINAL'!BS28,'2019 FINAL'!DH28,'2019 FINAL'!EW28,'2019 FINAL'!GL28)+AD28/10000,(-1)*(SUM(VLOOKUP(AD28,'Tablas auxiliares'!$BG$1:$BH$28,2,FALSE),VLOOKUP(BS28,'Tablas auxiliares'!$BG$1:$BH$28,2,FALSE),VLOOKUP(DH28,'Tablas auxiliares'!$BG$1:$BH$28,2,FALSE),VLOOKUP(EW28,'Tablas auxiliares'!$BG$1:$BH$28,2,FALSE),VLOOKUP(GL28,'Tablas auxiliares'!$BG$1:$BH$28,2,FALSE))-AD28/100000000))</f>
        <v>-12.972889747602167</v>
      </c>
      <c r="IB28">
        <f>IF('Tablas auxiliares'!$C$7=1,AVERAGE('2019 FINAL'!AE28,'2019 FINAL'!BT28,'2019 FINAL'!DI28,'2019 FINAL'!EX28,'2019 FINAL'!GM28)+AE28/10000,(-1)*(SUM(VLOOKUP(AE28,'Tablas auxiliares'!$BG$1:$BH$28,2,FALSE),VLOOKUP(BT28,'Tablas auxiliares'!$BG$1:$BH$28,2,FALSE),VLOOKUP(DI28,'Tablas auxiliares'!$BG$1:$BH$28,2,FALSE),VLOOKUP(EX28,'Tablas auxiliares'!$BG$1:$BH$28,2,FALSE),VLOOKUP(GM28,'Tablas auxiliares'!$BG$1:$BH$28,2,FALSE))-AE28/100000000))</f>
        <v>-7.393319907387216</v>
      </c>
      <c r="IC28">
        <f>IF('Tablas auxiliares'!$C$7=1,AVERAGE('2019 FINAL'!AF28,'2019 FINAL'!BU28,'2019 FINAL'!DJ28,'2019 FINAL'!EY28,'2019 FINAL'!GN28)+AF28/10000,(-1)*(SUM(VLOOKUP(AF28,'Tablas auxiliares'!$BG$1:$BH$28,2,FALSE),VLOOKUP(BU28,'Tablas auxiliares'!$BG$1:$BH$28,2,FALSE),VLOOKUP(DJ28,'Tablas auxiliares'!$BG$1:$BH$28,2,FALSE),VLOOKUP(EY28,'Tablas auxiliares'!$BG$1:$BH$28,2,FALSE),VLOOKUP(GN28,'Tablas auxiliares'!$BG$1:$BH$28,2,FALSE))-AF28/100000000))</f>
        <v>-26.273845683173096</v>
      </c>
      <c r="ID28">
        <f>IF('Tablas auxiliares'!$C$7=1,AVERAGE('2019 FINAL'!AG28,'2019 FINAL'!BV28,'2019 FINAL'!DK28,'2019 FINAL'!EZ28,'2019 FINAL'!GO28)+AG28/10000,(-1)*(SUM(VLOOKUP(AG28,'Tablas auxiliares'!$BG$1:$BH$28,2,FALSE),VLOOKUP(BV28,'Tablas auxiliares'!$BG$1:$BH$28,2,FALSE),VLOOKUP(DK28,'Tablas auxiliares'!$BG$1:$BH$28,2,FALSE),VLOOKUP(EZ28,'Tablas auxiliares'!$BG$1:$BH$28,2,FALSE),VLOOKUP(GO28,'Tablas auxiliares'!$BG$1:$BH$28,2,FALSE))-AG28/100000000))</f>
        <v>-48.916151762263056</v>
      </c>
      <c r="IE28">
        <f>IF('Tablas auxiliares'!$C$7=1,AVERAGE('2019 FINAL'!AH28,'2019 FINAL'!BW28,'2019 FINAL'!DL28,'2019 FINAL'!FA28,'2019 FINAL'!GP28)+AH28/10000,(-1)*(SUM(VLOOKUP(AH28,'Tablas auxiliares'!$BG$1:$BH$28,2,FALSE),VLOOKUP(BW28,'Tablas auxiliares'!$BG$1:$BH$28,2,FALSE),VLOOKUP(DL28,'Tablas auxiliares'!$BG$1:$BH$28,2,FALSE),VLOOKUP(FA28,'Tablas auxiliares'!$BG$1:$BH$28,2,FALSE),VLOOKUP(GP28,'Tablas auxiliares'!$BG$1:$BH$28,2,FALSE))-AH28/100000000))</f>
        <v>-11.886091940694497</v>
      </c>
      <c r="IF28">
        <f>IF('Tablas auxiliares'!$C$7=1,AVERAGE('2019 FINAL'!AI28,'2019 FINAL'!BX28,'2019 FINAL'!DM28,'2019 FINAL'!FB28,'2019 FINAL'!GQ28)+AI28/10000,(-1)*(SUM(VLOOKUP(AI28,'Tablas auxiliares'!$BG$1:$BH$28,2,FALSE),VLOOKUP(BX28,'Tablas auxiliares'!$BG$1:$BH$28,2,FALSE),VLOOKUP(DM28,'Tablas auxiliares'!$BG$1:$BH$28,2,FALSE),VLOOKUP(FB28,'Tablas auxiliares'!$BG$1:$BH$28,2,FALSE),VLOOKUP(GQ28,'Tablas auxiliares'!$BG$1:$BH$28,2,FALSE))-AI28/100000000))</f>
        <v>-14.765438231638027</v>
      </c>
      <c r="IG28">
        <f>IF('Tablas auxiliares'!$C$7=1,AVERAGE('2019 FINAL'!AJ28,'2019 FINAL'!BY28,'2019 FINAL'!DN28,'2019 FINAL'!FC28,'2019 FINAL'!GR28)+AJ28/10000,(-1)*(SUM(VLOOKUP(AJ28,'Tablas auxiliares'!$BG$1:$BH$28,2,FALSE),VLOOKUP(BY28,'Tablas auxiliares'!$BG$1:$BH$28,2,FALSE),VLOOKUP(DN28,'Tablas auxiliares'!$BG$1:$BH$28,2,FALSE),VLOOKUP(FC28,'Tablas auxiliares'!$BG$1:$BH$28,2,FALSE),VLOOKUP(GR28,'Tablas auxiliares'!$BG$1:$BH$28,2,FALSE))-AJ28/100000000))</f>
        <v>-19.74662819684136</v>
      </c>
      <c r="IH28">
        <f>IF('Tablas auxiliares'!$C$7=1,AVERAGE('2019 FINAL'!AK28,'2019 FINAL'!BZ28,'2019 FINAL'!DO28,'2019 FINAL'!FD28,'2019 FINAL'!GS28)+AK28/10000,(-1)*(SUM(VLOOKUP(AK28,'Tablas auxiliares'!$BG$1:$BH$28,2,FALSE),VLOOKUP(BZ28,'Tablas auxiliares'!$BG$1:$BH$28,2,FALSE),VLOOKUP(DO28,'Tablas auxiliares'!$BG$1:$BH$28,2,FALSE),VLOOKUP(FD28,'Tablas auxiliares'!$BG$1:$BH$28,2,FALSE),VLOOKUP(GS28,'Tablas auxiliares'!$BG$1:$BH$28,2,FALSE))-AK28/100000000))</f>
        <v>-18.052356445050634</v>
      </c>
      <c r="II28">
        <f>IF('Tablas auxiliares'!$C$7=1,AVERAGE('2019 FINAL'!AL28,'2019 FINAL'!CA28,'2019 FINAL'!DP28,'2019 FINAL'!FE28,'2019 FINAL'!GT28)+AL28/10000,(-1)*(SUM(VLOOKUP(AL28,'Tablas auxiliares'!$BG$1:$BH$28,2,FALSE),VLOOKUP(CA28,'Tablas auxiliares'!$BG$1:$BH$28,2,FALSE),VLOOKUP(DP28,'Tablas auxiliares'!$BG$1:$BH$28,2,FALSE),VLOOKUP(FE28,'Tablas auxiliares'!$BG$1:$BH$28,2,FALSE),VLOOKUP(GT28,'Tablas auxiliares'!$BG$1:$BH$28,2,FALSE))-AL28/100000000))</f>
        <v>-5.2294529471757514</v>
      </c>
      <c r="IJ28">
        <f>IF('Tablas auxiliares'!$C$7=1,AVERAGE('2019 FINAL'!AM28,'2019 FINAL'!CB28,'2019 FINAL'!DQ28,'2019 FINAL'!FF28,'2019 FINAL'!GU28)+AM28/10000,(-1)*(SUM(VLOOKUP(AM28,'Tablas auxiliares'!$BG$1:$BH$28,2,FALSE),VLOOKUP(CB28,'Tablas auxiliares'!$BG$1:$BH$28,2,FALSE),VLOOKUP(DQ28,'Tablas auxiliares'!$BG$1:$BH$28,2,FALSE),VLOOKUP(FF28,'Tablas auxiliares'!$BG$1:$BH$28,2,FALSE),VLOOKUP(GU28,'Tablas auxiliares'!$BG$1:$BH$28,2,FALSE))-AM28/100000000))</f>
        <v>-13.875797053857964</v>
      </c>
      <c r="IK28">
        <f>IF('Tablas auxiliares'!$C$7=1,AVERAGE('2019 FINAL'!AN28,'2019 FINAL'!CC28,'2019 FINAL'!DR28,'2019 FINAL'!FG28,'2019 FINAL'!GV28)+AN28/10000,(-1)*(SUM(VLOOKUP(AN28,'Tablas auxiliares'!$BG$1:$BH$28,2,FALSE),VLOOKUP(CC28,'Tablas auxiliares'!$BG$1:$BH$28,2,FALSE),VLOOKUP(DR28,'Tablas auxiliares'!$BG$1:$BH$28,2,FALSE),VLOOKUP(FG28,'Tablas auxiliares'!$BG$1:$BH$28,2,FALSE),VLOOKUP(GV28,'Tablas auxiliares'!$BG$1:$BH$28,2,FALSE))-AN28/100000000))</f>
        <v>-23.757893021780308</v>
      </c>
      <c r="IL28">
        <f>IF('Tablas auxiliares'!$C$7=1,AVERAGE('2019 FINAL'!AO28,'2019 FINAL'!CD28,'2019 FINAL'!DS28,'2019 FINAL'!FH28,'2019 FINAL'!GW28)+AO28/10000,(-1)*(SUM(VLOOKUP(AO28,'Tablas auxiliares'!$BG$1:$BH$28,2,FALSE),VLOOKUP(CD28,'Tablas auxiliares'!$BG$1:$BH$28,2,FALSE),VLOOKUP(DS28,'Tablas auxiliares'!$BG$1:$BH$28,2,FALSE),VLOOKUP(FH28,'Tablas auxiliares'!$BG$1:$BH$28,2,FALSE),VLOOKUP(GW28,'Tablas auxiliares'!$BG$1:$BH$28,2,FALSE))-AO28/100000000))</f>
        <v>-43.883541997312676</v>
      </c>
      <c r="IN28">
        <f>RANK(GY28,GY3:GY28,1)</f>
        <v>2</v>
      </c>
      <c r="IO28">
        <f t="shared" ref="IO28:KA28" si="164">RANK(GZ28,GZ3:GZ28,1)</f>
        <v>5</v>
      </c>
      <c r="IP28">
        <f t="shared" si="164"/>
        <v>4</v>
      </c>
      <c r="IQ28">
        <f t="shared" si="164"/>
        <v>14</v>
      </c>
      <c r="IR28">
        <f t="shared" si="164"/>
        <v>2</v>
      </c>
      <c r="IS28">
        <f t="shared" si="164"/>
        <v>12</v>
      </c>
      <c r="IT28">
        <f t="shared" si="164"/>
        <v>4</v>
      </c>
      <c r="IU28" s="118">
        <v>7</v>
      </c>
      <c r="IV28">
        <f t="shared" si="164"/>
        <v>14</v>
      </c>
      <c r="IW28">
        <f t="shared" si="164"/>
        <v>10</v>
      </c>
      <c r="IX28">
        <f t="shared" si="164"/>
        <v>3</v>
      </c>
      <c r="IY28">
        <f t="shared" si="164"/>
        <v>5</v>
      </c>
      <c r="IZ28">
        <f t="shared" si="164"/>
        <v>6</v>
      </c>
      <c r="JA28">
        <f t="shared" si="164"/>
        <v>8</v>
      </c>
      <c r="JB28">
        <f t="shared" si="164"/>
        <v>2</v>
      </c>
      <c r="JC28">
        <f t="shared" si="164"/>
        <v>8</v>
      </c>
      <c r="JD28">
        <f t="shared" si="164"/>
        <v>9</v>
      </c>
      <c r="JE28">
        <f t="shared" si="164"/>
        <v>8</v>
      </c>
      <c r="JF28">
        <f t="shared" si="164"/>
        <v>19</v>
      </c>
      <c r="JG28">
        <f t="shared" si="164"/>
        <v>8</v>
      </c>
      <c r="JH28">
        <f t="shared" si="164"/>
        <v>2</v>
      </c>
      <c r="JI28">
        <f t="shared" si="164"/>
        <v>6</v>
      </c>
      <c r="JJ28">
        <f t="shared" si="164"/>
        <v>8</v>
      </c>
      <c r="JK28">
        <f t="shared" si="164"/>
        <v>17</v>
      </c>
      <c r="JL28">
        <f t="shared" si="164"/>
        <v>24</v>
      </c>
      <c r="JM28">
        <f t="shared" si="164"/>
        <v>14</v>
      </c>
      <c r="JN28">
        <f t="shared" si="164"/>
        <v>8</v>
      </c>
      <c r="JO28">
        <f t="shared" si="164"/>
        <v>14</v>
      </c>
      <c r="JP28">
        <f t="shared" si="164"/>
        <v>11</v>
      </c>
      <c r="JQ28">
        <f t="shared" si="164"/>
        <v>16</v>
      </c>
      <c r="JR28">
        <f t="shared" si="164"/>
        <v>5</v>
      </c>
      <c r="JS28">
        <f t="shared" si="164"/>
        <v>2</v>
      </c>
      <c r="JT28">
        <f t="shared" si="164"/>
        <v>12</v>
      </c>
      <c r="JU28">
        <f t="shared" si="164"/>
        <v>10</v>
      </c>
      <c r="JV28">
        <f t="shared" si="164"/>
        <v>6</v>
      </c>
      <c r="JW28">
        <f t="shared" si="164"/>
        <v>7</v>
      </c>
      <c r="JX28">
        <f t="shared" si="164"/>
        <v>16</v>
      </c>
      <c r="JY28">
        <f t="shared" si="164"/>
        <v>9</v>
      </c>
      <c r="JZ28">
        <f t="shared" si="164"/>
        <v>6</v>
      </c>
      <c r="KA28">
        <f t="shared" si="164"/>
        <v>2</v>
      </c>
      <c r="KC28">
        <f>VLOOKUP(IN28,'Tablas auxiliares'!$O$2:$Y$28,'Tablas auxiliares'!$C$4+1,FALSE)</f>
        <v>10</v>
      </c>
      <c r="KD28">
        <f>VLOOKUP(IO28,'Tablas auxiliares'!$O$2:$Y$28,'Tablas auxiliares'!$C$4+1,FALSE)</f>
        <v>6</v>
      </c>
      <c r="KE28">
        <f>VLOOKUP(IP28,'Tablas auxiliares'!$O$2:$Y$28,'Tablas auxiliares'!$C$4+1,FALSE)</f>
        <v>7</v>
      </c>
      <c r="KF28">
        <f>VLOOKUP(IQ28,'Tablas auxiliares'!$O$2:$Y$28,'Tablas auxiliares'!$C$4+1,FALSE)</f>
        <v>0</v>
      </c>
      <c r="KG28">
        <f>VLOOKUP(IR28,'Tablas auxiliares'!$O$2:$Y$28,'Tablas auxiliares'!$C$4+1,FALSE)</f>
        <v>10</v>
      </c>
      <c r="KH28">
        <f>VLOOKUP(IS28,'Tablas auxiliares'!$O$2:$Y$28,'Tablas auxiliares'!$C$4+1,FALSE)</f>
        <v>0</v>
      </c>
      <c r="KI28">
        <f>VLOOKUP(IT28,'Tablas auxiliares'!$O$2:$Y$28,'Tablas auxiliares'!$C$4+1,FALSE)</f>
        <v>7</v>
      </c>
      <c r="KJ28">
        <f>VLOOKUP(IU28,'Tablas auxiliares'!$O$2:$Y$28,'Tablas auxiliares'!$C$4+1,FALSE)</f>
        <v>4</v>
      </c>
      <c r="KK28">
        <f>VLOOKUP(IV28,'Tablas auxiliares'!$O$2:$Y$28,'Tablas auxiliares'!$C$4+1,FALSE)</f>
        <v>0</v>
      </c>
      <c r="KL28">
        <f>VLOOKUP(IW28,'Tablas auxiliares'!$O$2:$Y$28,'Tablas auxiliares'!$C$4+1,FALSE)</f>
        <v>1</v>
      </c>
      <c r="KM28">
        <f>VLOOKUP(IX28,'Tablas auxiliares'!$O$2:$Y$28,'Tablas auxiliares'!$C$4+1,FALSE)</f>
        <v>8</v>
      </c>
      <c r="KN28">
        <f>VLOOKUP(IY28,'Tablas auxiliares'!$O$2:$Y$28,'Tablas auxiliares'!$C$4+1,FALSE)</f>
        <v>6</v>
      </c>
      <c r="KO28">
        <f>VLOOKUP(IZ28,'Tablas auxiliares'!$O$2:$Y$28,'Tablas auxiliares'!$C$4+1,FALSE)</f>
        <v>5</v>
      </c>
      <c r="KP28">
        <f>VLOOKUP(JA28,'Tablas auxiliares'!$O$2:$Y$28,'Tablas auxiliares'!$C$4+1,FALSE)</f>
        <v>3</v>
      </c>
      <c r="KQ28">
        <f>VLOOKUP(JB28,'Tablas auxiliares'!$O$2:$Y$28,'Tablas auxiliares'!$C$4+1,FALSE)</f>
        <v>10</v>
      </c>
      <c r="KR28">
        <f>VLOOKUP(JC28,'Tablas auxiliares'!$O$2:$Y$28,'Tablas auxiliares'!$C$4+1,FALSE)</f>
        <v>3</v>
      </c>
      <c r="KS28">
        <f>VLOOKUP(JD28,'Tablas auxiliares'!$O$2:$Y$28,'Tablas auxiliares'!$C$4+1,FALSE)</f>
        <v>2</v>
      </c>
      <c r="KT28">
        <f>VLOOKUP(JE28,'Tablas auxiliares'!$O$2:$Y$28,'Tablas auxiliares'!$C$4+1,FALSE)</f>
        <v>3</v>
      </c>
      <c r="KU28">
        <f>VLOOKUP(JF28,'Tablas auxiliares'!$O$2:$Y$28,'Tablas auxiliares'!$C$4+1,FALSE)</f>
        <v>0</v>
      </c>
      <c r="KV28" s="119">
        <f>VLOOKUP(JG28,'Tablas auxiliares'!$O$2:$Y$28,'Tablas auxiliares'!$C$4+1,FALSE)</f>
        <v>3</v>
      </c>
      <c r="KW28">
        <f>VLOOKUP(JH28,'Tablas auxiliares'!$O$2:$Y$28,'Tablas auxiliares'!$C$4+1,FALSE)</f>
        <v>10</v>
      </c>
      <c r="KX28">
        <f>VLOOKUP(JI28,'Tablas auxiliares'!$O$2:$Y$28,'Tablas auxiliares'!$C$4+1,FALSE)</f>
        <v>5</v>
      </c>
      <c r="KY28">
        <f>VLOOKUP(JJ28,'Tablas auxiliares'!$O$2:$Y$28,'Tablas auxiliares'!$C$4+1,FALSE)</f>
        <v>3</v>
      </c>
      <c r="KZ28">
        <f>VLOOKUP(JK28,'Tablas auxiliares'!$O$2:$Y$28,'Tablas auxiliares'!$C$4+1,FALSE)</f>
        <v>0</v>
      </c>
      <c r="LA28">
        <f>VLOOKUP(JL28,'Tablas auxiliares'!$O$2:$Y$28,'Tablas auxiliares'!$C$4+1,FALSE)</f>
        <v>0</v>
      </c>
      <c r="LB28">
        <f>VLOOKUP(JM28,'Tablas auxiliares'!$O$2:$Y$28,'Tablas auxiliares'!$C$4+1,FALSE)</f>
        <v>0</v>
      </c>
      <c r="LC28">
        <f>VLOOKUP(JN28,'Tablas auxiliares'!$O$2:$Y$28,'Tablas auxiliares'!$C$4+1,FALSE)</f>
        <v>3</v>
      </c>
      <c r="LD28">
        <f>VLOOKUP(JO28,'Tablas auxiliares'!$O$2:$Y$28,'Tablas auxiliares'!$C$4+1,FALSE)</f>
        <v>0</v>
      </c>
      <c r="LE28">
        <f>VLOOKUP(JP28,'Tablas auxiliares'!$O$2:$Y$28,'Tablas auxiliares'!$C$4+1,FALSE)</f>
        <v>0</v>
      </c>
      <c r="LF28">
        <f>VLOOKUP(JQ28,'Tablas auxiliares'!$O$2:$Y$28,'Tablas auxiliares'!$C$4+1,FALSE)</f>
        <v>0</v>
      </c>
      <c r="LG28">
        <f>VLOOKUP(JR28,'Tablas auxiliares'!$O$2:$Y$28,'Tablas auxiliares'!$C$4+1,FALSE)</f>
        <v>6</v>
      </c>
      <c r="LH28">
        <f>VLOOKUP(JS28,'Tablas auxiliares'!$O$2:$Y$28,'Tablas auxiliares'!$C$4+1,FALSE)</f>
        <v>10</v>
      </c>
      <c r="LI28">
        <f>VLOOKUP(JT28,'Tablas auxiliares'!$O$2:$Y$28,'Tablas auxiliares'!$C$4+1,FALSE)</f>
        <v>0</v>
      </c>
      <c r="LJ28">
        <f>VLOOKUP(JU28,'Tablas auxiliares'!$O$2:$Y$28,'Tablas auxiliares'!$C$4+1,FALSE)</f>
        <v>1</v>
      </c>
      <c r="LK28">
        <f>VLOOKUP(JV28,'Tablas auxiliares'!$O$2:$Y$28,'Tablas auxiliares'!$C$4+1,FALSE)</f>
        <v>5</v>
      </c>
      <c r="LL28">
        <f>VLOOKUP(JW28,'Tablas auxiliares'!$O$2:$Y$28,'Tablas auxiliares'!$C$4+1,FALSE)</f>
        <v>4</v>
      </c>
      <c r="LM28">
        <f>VLOOKUP(JX28,'Tablas auxiliares'!$O$2:$Y$28,'Tablas auxiliares'!$C$4+1,FALSE)</f>
        <v>0</v>
      </c>
      <c r="LN28">
        <f>VLOOKUP(JY28,'Tablas auxiliares'!$O$2:$Y$28,'Tablas auxiliares'!$C$4+1,FALSE)</f>
        <v>2</v>
      </c>
      <c r="LO28">
        <f>VLOOKUP(JZ28,'Tablas auxiliares'!$O$2:$Y$28,'Tablas auxiliares'!$C$4+1,FALSE)</f>
        <v>5</v>
      </c>
      <c r="LP28">
        <f>VLOOKUP(KA28,'Tablas auxiliares'!$O$2:$Y$28,'Tablas auxiliares'!$C$4+1,FALSE)</f>
        <v>10</v>
      </c>
      <c r="LR28">
        <v>7</v>
      </c>
      <c r="LS28">
        <v>2</v>
      </c>
      <c r="LT28">
        <v>3</v>
      </c>
      <c r="LU28">
        <v>4</v>
      </c>
      <c r="LV28">
        <v>1</v>
      </c>
      <c r="LW28">
        <v>3</v>
      </c>
      <c r="LX28">
        <v>6</v>
      </c>
      <c r="LY28" s="118">
        <v>7</v>
      </c>
      <c r="LZ28">
        <v>6</v>
      </c>
      <c r="MA28">
        <v>4</v>
      </c>
      <c r="MB28">
        <v>5</v>
      </c>
      <c r="MC28">
        <v>5</v>
      </c>
      <c r="MD28">
        <v>7</v>
      </c>
      <c r="ME28">
        <v>2</v>
      </c>
      <c r="MF28">
        <v>7</v>
      </c>
      <c r="MG28">
        <v>9</v>
      </c>
      <c r="MH28">
        <v>9</v>
      </c>
      <c r="MI28">
        <v>13</v>
      </c>
      <c r="MJ28">
        <v>4</v>
      </c>
      <c r="MK28">
        <v>6</v>
      </c>
      <c r="ML28">
        <v>4</v>
      </c>
      <c r="MM28">
        <v>4</v>
      </c>
      <c r="MN28">
        <v>4</v>
      </c>
      <c r="MO28">
        <v>8</v>
      </c>
      <c r="MP28">
        <v>10</v>
      </c>
      <c r="MQ28">
        <v>9</v>
      </c>
      <c r="MR28">
        <v>7</v>
      </c>
      <c r="MS28">
        <v>3</v>
      </c>
      <c r="MT28">
        <v>7</v>
      </c>
      <c r="MU28">
        <v>11</v>
      </c>
      <c r="MV28">
        <v>5</v>
      </c>
      <c r="MW28">
        <v>5</v>
      </c>
      <c r="MX28">
        <v>6</v>
      </c>
      <c r="MY28">
        <v>6</v>
      </c>
      <c r="MZ28">
        <v>4</v>
      </c>
      <c r="NA28">
        <v>2</v>
      </c>
      <c r="NB28">
        <v>9</v>
      </c>
      <c r="NC28">
        <v>6</v>
      </c>
      <c r="ND28">
        <v>5</v>
      </c>
      <c r="NE28">
        <v>10</v>
      </c>
      <c r="NG28">
        <f>VLOOKUP(LR28,'Tablas auxiliares'!$O$2:$Y$28,'Tablas auxiliares'!$C$4+1,FALSE)</f>
        <v>4</v>
      </c>
      <c r="NH28">
        <f>VLOOKUP(LS28,'Tablas auxiliares'!$O$2:$Y$28,'Tablas auxiliares'!$C$4+1,FALSE)</f>
        <v>10</v>
      </c>
      <c r="NI28">
        <f>VLOOKUP(LT28,'Tablas auxiliares'!$O$2:$Y$28,'Tablas auxiliares'!$C$4+1,FALSE)</f>
        <v>8</v>
      </c>
      <c r="NJ28">
        <f>VLOOKUP(LU28,'Tablas auxiliares'!$O$2:$Y$28,'Tablas auxiliares'!$C$4+1,FALSE)</f>
        <v>7</v>
      </c>
      <c r="NK28">
        <f>VLOOKUP(LV28,'Tablas auxiliares'!$O$2:$Y$28,'Tablas auxiliares'!$C$4+1,FALSE)</f>
        <v>12</v>
      </c>
      <c r="NL28">
        <f>VLOOKUP(LW28,'Tablas auxiliares'!$O$2:$Y$28,'Tablas auxiliares'!$C$4+1,FALSE)</f>
        <v>8</v>
      </c>
      <c r="NM28">
        <f>VLOOKUP(LX28,'Tablas auxiliares'!$O$2:$Y$28,'Tablas auxiliares'!$C$4+1,FALSE)</f>
        <v>5</v>
      </c>
      <c r="NN28">
        <f>VLOOKUP(LY28,'Tablas auxiliares'!$O$2:$Y$28,'Tablas auxiliares'!$C$4+1,FALSE)</f>
        <v>4</v>
      </c>
      <c r="NO28">
        <f>VLOOKUP(LZ28,'Tablas auxiliares'!$O$2:$Y$28,'Tablas auxiliares'!$C$4+1,FALSE)</f>
        <v>5</v>
      </c>
      <c r="NP28">
        <f>VLOOKUP(MA28,'Tablas auxiliares'!$O$2:$Y$28,'Tablas auxiliares'!$C$4+1,FALSE)</f>
        <v>7</v>
      </c>
      <c r="NQ28">
        <f>VLOOKUP(MB28,'Tablas auxiliares'!$O$2:$Y$28,'Tablas auxiliares'!$C$4+1,FALSE)</f>
        <v>6</v>
      </c>
      <c r="NR28">
        <f>VLOOKUP(MC28,'Tablas auxiliares'!$O$2:$Y$28,'Tablas auxiliares'!$C$4+1,FALSE)</f>
        <v>6</v>
      </c>
      <c r="NS28">
        <f>VLOOKUP(MD28,'Tablas auxiliares'!$O$2:$Y$28,'Tablas auxiliares'!$C$4+1,FALSE)</f>
        <v>4</v>
      </c>
      <c r="NT28">
        <f>VLOOKUP(ME28,'Tablas auxiliares'!$O$2:$Y$28,'Tablas auxiliares'!$C$4+1,FALSE)</f>
        <v>10</v>
      </c>
      <c r="NU28">
        <f>VLOOKUP(MF28,'Tablas auxiliares'!$O$2:$Y$28,'Tablas auxiliares'!$C$4+1,FALSE)</f>
        <v>4</v>
      </c>
      <c r="NV28">
        <f>VLOOKUP(MG28,'Tablas auxiliares'!$O$2:$Y$28,'Tablas auxiliares'!$C$4+1,FALSE)</f>
        <v>2</v>
      </c>
      <c r="NW28">
        <f>VLOOKUP(MH28,'Tablas auxiliares'!$O$2:$Y$28,'Tablas auxiliares'!$C$4+1,FALSE)</f>
        <v>2</v>
      </c>
      <c r="NX28">
        <f>VLOOKUP(MI28,'Tablas auxiliares'!$O$2:$Y$28,'Tablas auxiliares'!$C$4+1,FALSE)</f>
        <v>0</v>
      </c>
      <c r="NY28">
        <f>VLOOKUP(MJ28,'Tablas auxiliares'!$O$2:$Y$28,'Tablas auxiliares'!$C$4+1,FALSE)</f>
        <v>7</v>
      </c>
      <c r="NZ28">
        <f>VLOOKUP(MK28,'Tablas auxiliares'!$O$2:$Y$28,'Tablas auxiliares'!$C$4+1,FALSE)</f>
        <v>5</v>
      </c>
      <c r="OA28">
        <f>VLOOKUP(ML28,'Tablas auxiliares'!$O$2:$Y$28,'Tablas auxiliares'!$C$4+1,FALSE)</f>
        <v>7</v>
      </c>
      <c r="OB28">
        <f>VLOOKUP(MM28,'Tablas auxiliares'!$O$2:$Y$28,'Tablas auxiliares'!$C$4+1,FALSE)</f>
        <v>7</v>
      </c>
      <c r="OC28">
        <f>VLOOKUP(MN28,'Tablas auxiliares'!$O$2:$Y$28,'Tablas auxiliares'!$C$4+1,FALSE)</f>
        <v>7</v>
      </c>
      <c r="OD28">
        <f>VLOOKUP(MO28,'Tablas auxiliares'!$O$2:$Y$28,'Tablas auxiliares'!$C$4+1,FALSE)</f>
        <v>3</v>
      </c>
      <c r="OE28">
        <f>VLOOKUP(MP28,'Tablas auxiliares'!$O$2:$Y$28,'Tablas auxiliares'!$C$4+1,FALSE)</f>
        <v>1</v>
      </c>
      <c r="OF28">
        <f>VLOOKUP(MQ28,'Tablas auxiliares'!$O$2:$Y$28,'Tablas auxiliares'!$C$4+1,FALSE)</f>
        <v>2</v>
      </c>
      <c r="OG28">
        <f>VLOOKUP(MR28,'Tablas auxiliares'!$O$2:$Y$28,'Tablas auxiliares'!$C$4+1,FALSE)</f>
        <v>4</v>
      </c>
      <c r="OH28">
        <f>VLOOKUP(MS28,'Tablas auxiliares'!$O$2:$Y$28,'Tablas auxiliares'!$C$4+1,FALSE)</f>
        <v>8</v>
      </c>
      <c r="OI28">
        <f>VLOOKUP(MT28,'Tablas auxiliares'!$O$2:$Y$28,'Tablas auxiliares'!$C$4+1,FALSE)</f>
        <v>4</v>
      </c>
      <c r="OJ28">
        <f>VLOOKUP(MU28,'Tablas auxiliares'!$O$2:$Y$28,'Tablas auxiliares'!$C$4+1,FALSE)</f>
        <v>0</v>
      </c>
      <c r="OK28">
        <f>VLOOKUP(MV28,'Tablas auxiliares'!$O$2:$Y$28,'Tablas auxiliares'!$C$4+1,FALSE)</f>
        <v>6</v>
      </c>
      <c r="OL28">
        <f>VLOOKUP(MW28,'Tablas auxiliares'!$O$2:$Y$28,'Tablas auxiliares'!$C$4+1,FALSE)</f>
        <v>6</v>
      </c>
      <c r="OM28">
        <f>VLOOKUP(MX28,'Tablas auxiliares'!$O$2:$Y$28,'Tablas auxiliares'!$C$4+1,FALSE)</f>
        <v>5</v>
      </c>
      <c r="ON28">
        <f>VLOOKUP(MY28,'Tablas auxiliares'!$O$2:$Y$28,'Tablas auxiliares'!$C$4+1,FALSE)</f>
        <v>5</v>
      </c>
      <c r="OO28">
        <f>VLOOKUP(MZ28,'Tablas auxiliares'!$O$2:$Y$28,'Tablas auxiliares'!$C$4+1,FALSE)</f>
        <v>7</v>
      </c>
      <c r="OP28">
        <f>VLOOKUP(NA28,'Tablas auxiliares'!$O$2:$Y$28,'Tablas auxiliares'!$C$4+1,FALSE)</f>
        <v>10</v>
      </c>
      <c r="OQ28">
        <f>VLOOKUP(NB28,'Tablas auxiliares'!$O$2:$Y$28,'Tablas auxiliares'!$C$4+1,FALSE)</f>
        <v>2</v>
      </c>
      <c r="OR28">
        <f>VLOOKUP(NC28,'Tablas auxiliares'!$O$2:$Y$28,'Tablas auxiliares'!$C$4+1,FALSE)</f>
        <v>5</v>
      </c>
      <c r="OS28">
        <f>VLOOKUP(ND28,'Tablas auxiliares'!$O$2:$Y$28,'Tablas auxiliares'!$C$4+1,FALSE)</f>
        <v>6</v>
      </c>
      <c r="OT28">
        <f>VLOOKUP(NE28,'Tablas auxiliares'!$O$2:$Y$28,'Tablas auxiliares'!$C$4+1,FALSE)</f>
        <v>1</v>
      </c>
      <c r="OV28">
        <f>IF('Tablas auxiliares'!$C$6&lt;&gt;2,IF('Tablas auxiliares'!$C$5=1,SUM(KC28:LQ28),SUMIF($IN$29:$KB$29,"=325",KC28:LQ28)),0)+IF('Tablas auxiliares'!$C$6&lt;&gt;3,IF('Tablas auxiliares'!$C$5=1,SUM(NG28:OU28),SUMIF($IN$29:$KB$29,"=325",NG28:OU28)),0)</f>
        <v>364</v>
      </c>
      <c r="OW28">
        <f t="shared" si="15"/>
        <v>4.5069999999999997</v>
      </c>
      <c r="OX28">
        <f t="shared" si="81"/>
        <v>3.5019999999999998</v>
      </c>
      <c r="OY28">
        <f t="shared" si="82"/>
        <v>3.5030000000000001</v>
      </c>
      <c r="OZ28">
        <f t="shared" si="83"/>
        <v>9.0039999999999996</v>
      </c>
      <c r="PA28">
        <f t="shared" si="84"/>
        <v>1.5009999999999999</v>
      </c>
      <c r="PB28">
        <f t="shared" si="85"/>
        <v>7.5030000000000001</v>
      </c>
      <c r="PC28">
        <f t="shared" si="86"/>
        <v>5.0060000000000002</v>
      </c>
      <c r="PD28">
        <f t="shared" si="87"/>
        <v>7.0069999999999997</v>
      </c>
      <c r="PE28">
        <f t="shared" si="88"/>
        <v>10.006</v>
      </c>
      <c r="PF28">
        <f t="shared" si="89"/>
        <v>7.0039999999999996</v>
      </c>
      <c r="PG28">
        <f t="shared" si="90"/>
        <v>4.0049999999999999</v>
      </c>
      <c r="PH28">
        <f t="shared" si="113"/>
        <v>5.0049999999999999</v>
      </c>
      <c r="PI28">
        <f t="shared" si="91"/>
        <v>6.5069999999999997</v>
      </c>
      <c r="PJ28">
        <f t="shared" si="92"/>
        <v>5.0019999999999998</v>
      </c>
      <c r="PK28">
        <f t="shared" si="93"/>
        <v>4.5069999999999997</v>
      </c>
      <c r="PL28">
        <f t="shared" si="94"/>
        <v>8.5090000000000003</v>
      </c>
      <c r="PM28">
        <f t="shared" si="28"/>
        <v>9.0090000000000003</v>
      </c>
      <c r="PN28">
        <f t="shared" si="29"/>
        <v>10.513</v>
      </c>
      <c r="PO28">
        <f t="shared" si="30"/>
        <v>11.504</v>
      </c>
      <c r="PP28">
        <f t="shared" si="31"/>
        <v>7.0060000000000002</v>
      </c>
      <c r="PQ28">
        <f t="shared" si="32"/>
        <v>3.004</v>
      </c>
      <c r="PR28">
        <f t="shared" si="33"/>
        <v>5.0039999999999996</v>
      </c>
      <c r="PS28">
        <f t="shared" si="34"/>
        <v>6.0039999999999996</v>
      </c>
      <c r="PT28">
        <f t="shared" si="35"/>
        <v>12.507999999999999</v>
      </c>
      <c r="PU28">
        <f t="shared" si="36"/>
        <v>17.010000000000002</v>
      </c>
      <c r="PV28">
        <f t="shared" si="37"/>
        <v>11.509</v>
      </c>
      <c r="PW28">
        <f t="shared" si="38"/>
        <v>7.5069999999999997</v>
      </c>
      <c r="PX28">
        <f t="shared" si="39"/>
        <v>8.5030000000000001</v>
      </c>
      <c r="PY28">
        <f t="shared" si="40"/>
        <v>9.0069999999999997</v>
      </c>
      <c r="PZ28">
        <f t="shared" si="41"/>
        <v>13.510999999999999</v>
      </c>
      <c r="QA28">
        <f t="shared" si="42"/>
        <v>5.0049999999999999</v>
      </c>
      <c r="QB28">
        <f t="shared" si="43"/>
        <v>3.5049999999999999</v>
      </c>
      <c r="QC28">
        <f t="shared" si="44"/>
        <v>9.0060000000000002</v>
      </c>
      <c r="QD28">
        <f t="shared" si="45"/>
        <v>8.0060000000000002</v>
      </c>
      <c r="QE28">
        <f t="shared" si="46"/>
        <v>5.0039999999999996</v>
      </c>
      <c r="QF28">
        <f t="shared" si="47"/>
        <v>4.5019999999999998</v>
      </c>
      <c r="QG28">
        <f t="shared" si="48"/>
        <v>12.509</v>
      </c>
      <c r="QH28">
        <f t="shared" si="49"/>
        <v>7.5060000000000002</v>
      </c>
      <c r="QI28">
        <f t="shared" si="50"/>
        <v>5.5049999999999999</v>
      </c>
      <c r="QJ28">
        <f t="shared" si="51"/>
        <v>6.01</v>
      </c>
      <c r="QL28">
        <f>RANK(OW28,OW3:OW28,1)</f>
        <v>3</v>
      </c>
      <c r="QM28">
        <f t="shared" ref="QM28:RY28" si="165">RANK(OX28,OX3:OX28,1)</f>
        <v>3</v>
      </c>
      <c r="QN28">
        <f t="shared" si="165"/>
        <v>3</v>
      </c>
      <c r="QO28">
        <f t="shared" si="165"/>
        <v>8</v>
      </c>
      <c r="QP28">
        <f t="shared" si="165"/>
        <v>1</v>
      </c>
      <c r="QQ28">
        <f t="shared" si="165"/>
        <v>6</v>
      </c>
      <c r="QR28">
        <f t="shared" si="165"/>
        <v>4</v>
      </c>
      <c r="QS28">
        <f t="shared" si="165"/>
        <v>6</v>
      </c>
      <c r="QT28">
        <f t="shared" si="165"/>
        <v>9</v>
      </c>
      <c r="QU28">
        <f t="shared" si="165"/>
        <v>5</v>
      </c>
      <c r="QV28">
        <f t="shared" si="165"/>
        <v>3</v>
      </c>
      <c r="QW28">
        <f t="shared" si="165"/>
        <v>4</v>
      </c>
      <c r="QX28">
        <f t="shared" si="165"/>
        <v>4</v>
      </c>
      <c r="QY28">
        <f t="shared" si="165"/>
        <v>5</v>
      </c>
      <c r="QZ28">
        <f t="shared" si="165"/>
        <v>3</v>
      </c>
      <c r="RA28">
        <f t="shared" si="165"/>
        <v>8</v>
      </c>
      <c r="RB28">
        <f t="shared" si="165"/>
        <v>9</v>
      </c>
      <c r="RC28">
        <f t="shared" si="165"/>
        <v>7</v>
      </c>
      <c r="RD28">
        <f t="shared" si="165"/>
        <v>10</v>
      </c>
      <c r="RE28">
        <f t="shared" si="165"/>
        <v>5</v>
      </c>
      <c r="RF28">
        <f t="shared" si="165"/>
        <v>3</v>
      </c>
      <c r="RG28">
        <f t="shared" si="165"/>
        <v>3</v>
      </c>
      <c r="RH28">
        <f t="shared" si="165"/>
        <v>4</v>
      </c>
      <c r="RI28">
        <f t="shared" si="165"/>
        <v>12</v>
      </c>
      <c r="RJ28">
        <f t="shared" si="165"/>
        <v>18</v>
      </c>
      <c r="RK28">
        <f t="shared" si="165"/>
        <v>12</v>
      </c>
      <c r="RL28">
        <f t="shared" si="165"/>
        <v>5</v>
      </c>
      <c r="RM28">
        <f t="shared" si="165"/>
        <v>7</v>
      </c>
      <c r="RN28">
        <f t="shared" si="165"/>
        <v>8</v>
      </c>
      <c r="RO28">
        <f t="shared" si="165"/>
        <v>15</v>
      </c>
      <c r="RP28">
        <f t="shared" si="165"/>
        <v>3</v>
      </c>
      <c r="RQ28">
        <f t="shared" si="165"/>
        <v>3</v>
      </c>
      <c r="RR28">
        <f t="shared" si="165"/>
        <v>8</v>
      </c>
      <c r="RS28">
        <f t="shared" si="165"/>
        <v>5</v>
      </c>
      <c r="RT28">
        <f t="shared" si="165"/>
        <v>3</v>
      </c>
      <c r="RU28">
        <f t="shared" si="165"/>
        <v>3</v>
      </c>
      <c r="RV28">
        <f t="shared" si="165"/>
        <v>14</v>
      </c>
      <c r="RW28">
        <f t="shared" si="165"/>
        <v>8</v>
      </c>
      <c r="RX28">
        <f t="shared" si="165"/>
        <v>3</v>
      </c>
      <c r="RY28">
        <f t="shared" si="165"/>
        <v>5</v>
      </c>
      <c r="SA28" cm="1">
        <f t="array" ref="SA28">VLOOKUP(QL28,'Tablas auxiliares'!$O$2:$Y$28,_xlfn.SINGLE('Tablas auxiliares'!$C$4)+1,FALSE)</f>
        <v>8</v>
      </c>
      <c r="SB28" cm="1">
        <f t="array" ref="SB28">VLOOKUP(QM28,'Tablas auxiliares'!$O$2:$Y$28,_xlfn.SINGLE('Tablas auxiliares'!$C$4)+1,FALSE)</f>
        <v>8</v>
      </c>
      <c r="SC28" cm="1">
        <f t="array" ref="SC28">VLOOKUP(QN28,'Tablas auxiliares'!$O$2:$Y$28,_xlfn.SINGLE('Tablas auxiliares'!$C$4)+1,FALSE)</f>
        <v>8</v>
      </c>
      <c r="SD28" cm="1">
        <f t="array" ref="SD28">VLOOKUP(QO28,'Tablas auxiliares'!$O$2:$Y$28,_xlfn.SINGLE('Tablas auxiliares'!$C$4)+1,FALSE)</f>
        <v>3</v>
      </c>
      <c r="SE28" cm="1">
        <f t="array" ref="SE28">VLOOKUP(QP28,'Tablas auxiliares'!$O$2:$Y$28,_xlfn.SINGLE('Tablas auxiliares'!$C$4)+1,FALSE)</f>
        <v>12</v>
      </c>
      <c r="SF28" cm="1">
        <f t="array" ref="SF28">VLOOKUP(QQ28,'Tablas auxiliares'!$O$2:$Y$28,_xlfn.SINGLE('Tablas auxiliares'!$C$4)+1,FALSE)</f>
        <v>5</v>
      </c>
      <c r="SG28" cm="1">
        <f t="array" ref="SG28">VLOOKUP(QR28,'Tablas auxiliares'!$O$2:$Y$28,_xlfn.SINGLE('Tablas auxiliares'!$C$4)+1,FALSE)</f>
        <v>7</v>
      </c>
      <c r="SH28" cm="1">
        <f t="array" ref="SH28">VLOOKUP(QS28,'Tablas auxiliares'!$O$2:$Y$28,_xlfn.SINGLE('Tablas auxiliares'!$C$4)+1,FALSE)</f>
        <v>5</v>
      </c>
      <c r="SI28" cm="1">
        <f t="array" ref="SI28">VLOOKUP(QT28,'Tablas auxiliares'!$O$2:$Y$28,_xlfn.SINGLE('Tablas auxiliares'!$C$4)+1,FALSE)</f>
        <v>2</v>
      </c>
      <c r="SJ28" cm="1">
        <f t="array" ref="SJ28">VLOOKUP(QU28,'Tablas auxiliares'!$O$2:$Y$28,_xlfn.SINGLE('Tablas auxiliares'!$C$4)+1,FALSE)</f>
        <v>6</v>
      </c>
      <c r="SK28" cm="1">
        <f t="array" ref="SK28">VLOOKUP(QV28,'Tablas auxiliares'!$O$2:$Y$28,_xlfn.SINGLE('Tablas auxiliares'!$C$4)+1,FALSE)</f>
        <v>8</v>
      </c>
      <c r="SL28" cm="1">
        <f t="array" ref="SL28">VLOOKUP(QW28,'Tablas auxiliares'!$O$2:$Y$28,_xlfn.SINGLE('Tablas auxiliares'!$C$4)+1,FALSE)</f>
        <v>7</v>
      </c>
      <c r="SM28" cm="1">
        <f t="array" ref="SM28">VLOOKUP(QX28,'Tablas auxiliares'!$O$2:$Y$28,_xlfn.SINGLE('Tablas auxiliares'!$C$4)+1,FALSE)</f>
        <v>7</v>
      </c>
      <c r="SN28" cm="1">
        <f t="array" ref="SN28">VLOOKUP(QY28,'Tablas auxiliares'!$O$2:$Y$28,_xlfn.SINGLE('Tablas auxiliares'!$C$4)+1,FALSE)</f>
        <v>6</v>
      </c>
      <c r="SO28" cm="1">
        <f t="array" ref="SO28">VLOOKUP(QZ28,'Tablas auxiliares'!$O$2:$Y$28,_xlfn.SINGLE('Tablas auxiliares'!$C$4)+1,FALSE)</f>
        <v>8</v>
      </c>
      <c r="SP28" cm="1">
        <f t="array" ref="SP28">VLOOKUP(RA28,'Tablas auxiliares'!$O$2:$Y$28,_xlfn.SINGLE('Tablas auxiliares'!$C$4)+1,FALSE)</f>
        <v>3</v>
      </c>
      <c r="SQ28" cm="1">
        <f t="array" ref="SQ28">VLOOKUP(RB28,'Tablas auxiliares'!$O$2:$Y$28,_xlfn.SINGLE('Tablas auxiliares'!$C$4)+1,FALSE)</f>
        <v>2</v>
      </c>
      <c r="SR28" cm="1">
        <f t="array" ref="SR28">VLOOKUP(RC28,'Tablas auxiliares'!$O$2:$Y$28,_xlfn.SINGLE('Tablas auxiliares'!$C$4)+1,FALSE)</f>
        <v>4</v>
      </c>
      <c r="SS28" cm="1">
        <f t="array" ref="SS28">VLOOKUP(RD28,'Tablas auxiliares'!$O$2:$Y$28,_xlfn.SINGLE('Tablas auxiliares'!$C$4)+1,FALSE)</f>
        <v>1</v>
      </c>
      <c r="ST28" cm="1">
        <f t="array" ref="ST28">VLOOKUP(RE28,'Tablas auxiliares'!$O$2:$Y$28,_xlfn.SINGLE('Tablas auxiliares'!$C$4)+1,FALSE)</f>
        <v>6</v>
      </c>
      <c r="SU28" cm="1">
        <f t="array" ref="SU28">VLOOKUP(RF28,'Tablas auxiliares'!$O$2:$Y$28,_xlfn.SINGLE('Tablas auxiliares'!$C$4)+1,FALSE)</f>
        <v>8</v>
      </c>
      <c r="SV28" cm="1">
        <f t="array" ref="SV28">VLOOKUP(RG28,'Tablas auxiliares'!$O$2:$Y$28,_xlfn.SINGLE('Tablas auxiliares'!$C$4)+1,FALSE)</f>
        <v>8</v>
      </c>
      <c r="SW28" cm="1">
        <f t="array" ref="SW28">VLOOKUP(RH28,'Tablas auxiliares'!$O$2:$Y$28,_xlfn.SINGLE('Tablas auxiliares'!$C$4)+1,FALSE)</f>
        <v>7</v>
      </c>
      <c r="SX28" cm="1">
        <f t="array" ref="SX28">VLOOKUP(RI28,'Tablas auxiliares'!$O$2:$Y$28,_xlfn.SINGLE('Tablas auxiliares'!$C$4)+1,FALSE)</f>
        <v>0</v>
      </c>
      <c r="SY28" cm="1">
        <f t="array" ref="SY28">VLOOKUP(RJ28,'Tablas auxiliares'!$O$2:$Y$28,_xlfn.SINGLE('Tablas auxiliares'!$C$4)+1,FALSE)</f>
        <v>0</v>
      </c>
      <c r="SZ28" cm="1">
        <f t="array" ref="SZ28">VLOOKUP(RK28,'Tablas auxiliares'!$O$2:$Y$28,_xlfn.SINGLE('Tablas auxiliares'!$C$4)+1,FALSE)</f>
        <v>0</v>
      </c>
      <c r="TA28" cm="1">
        <f t="array" ref="TA28">VLOOKUP(RL28,'Tablas auxiliares'!$O$2:$Y$28,_xlfn.SINGLE('Tablas auxiliares'!$C$4)+1,FALSE)</f>
        <v>6</v>
      </c>
      <c r="TB28" cm="1">
        <f t="array" ref="TB28">VLOOKUP(RM28,'Tablas auxiliares'!$O$2:$Y$28,_xlfn.SINGLE('Tablas auxiliares'!$C$4)+1,FALSE)</f>
        <v>4</v>
      </c>
      <c r="TC28" cm="1">
        <f t="array" ref="TC28">VLOOKUP(RN28,'Tablas auxiliares'!$O$2:$Y$28,_xlfn.SINGLE('Tablas auxiliares'!$C$4)+1,FALSE)</f>
        <v>3</v>
      </c>
      <c r="TD28" cm="1">
        <f t="array" ref="TD28">VLOOKUP(RO28,'Tablas auxiliares'!$O$2:$Y$28,_xlfn.SINGLE('Tablas auxiliares'!$C$4)+1,FALSE)</f>
        <v>0</v>
      </c>
      <c r="TE28" cm="1">
        <f t="array" ref="TE28">VLOOKUP(RP28,'Tablas auxiliares'!$O$2:$Y$28,_xlfn.SINGLE('Tablas auxiliares'!$C$4)+1,FALSE)</f>
        <v>8</v>
      </c>
      <c r="TF28" cm="1">
        <f t="array" ref="TF28">VLOOKUP(RQ28,'Tablas auxiliares'!$O$2:$Y$28,_xlfn.SINGLE('Tablas auxiliares'!$C$4)+1,FALSE)</f>
        <v>8</v>
      </c>
      <c r="TG28" cm="1">
        <f t="array" ref="TG28">VLOOKUP(RR28,'Tablas auxiliares'!$O$2:$Y$28,_xlfn.SINGLE('Tablas auxiliares'!$C$4)+1,FALSE)</f>
        <v>3</v>
      </c>
      <c r="TH28" cm="1">
        <f t="array" ref="TH28">VLOOKUP(RS28,'Tablas auxiliares'!$O$2:$Y$28,_xlfn.SINGLE('Tablas auxiliares'!$C$4)+1,FALSE)</f>
        <v>6</v>
      </c>
      <c r="TI28" cm="1">
        <f t="array" ref="TI28">VLOOKUP(RT28,'Tablas auxiliares'!$O$2:$Y$28,_xlfn.SINGLE('Tablas auxiliares'!$C$4)+1,FALSE)</f>
        <v>8</v>
      </c>
      <c r="TJ28" cm="1">
        <f t="array" ref="TJ28">VLOOKUP(RU28,'Tablas auxiliares'!$O$2:$Y$28,_xlfn.SINGLE('Tablas auxiliares'!$C$4)+1,FALSE)</f>
        <v>8</v>
      </c>
      <c r="TK28" cm="1">
        <f t="array" ref="TK28">VLOOKUP(RV28,'Tablas auxiliares'!$O$2:$Y$28,_xlfn.SINGLE('Tablas auxiliares'!$C$4)+1,FALSE)</f>
        <v>0</v>
      </c>
      <c r="TL28" cm="1">
        <f t="array" ref="TL28">VLOOKUP(RW28,'Tablas auxiliares'!$O$2:$Y$28,_xlfn.SINGLE('Tablas auxiliares'!$C$4)+1,FALSE)</f>
        <v>3</v>
      </c>
      <c r="TM28" cm="1">
        <f t="array" ref="TM28">VLOOKUP(RX28,'Tablas auxiliares'!$O$2:$Y$28,_xlfn.SINGLE('Tablas auxiliares'!$C$4)+1,FALSE)</f>
        <v>8</v>
      </c>
      <c r="TN28" cm="1">
        <f t="array" ref="TN28">VLOOKUP(RY28,'Tablas auxiliares'!$O$2:$Y$28,_xlfn.SINGLE('Tablas auxiliares'!$C$4)+1,FALSE)</f>
        <v>6</v>
      </c>
      <c r="TP28">
        <f>IF('Tablas auxiliares'!$C$5=1,SUM(SA28:TO28),SUMIF($IN$29:$KB$29,"=325",SA28:TO28))</f>
        <v>210</v>
      </c>
      <c r="TQ28">
        <v>7</v>
      </c>
      <c r="TR28">
        <v>6</v>
      </c>
      <c r="TS28">
        <v>8</v>
      </c>
      <c r="TT28">
        <v>0</v>
      </c>
      <c r="TU28">
        <v>12</v>
      </c>
      <c r="TV28">
        <v>2</v>
      </c>
      <c r="TW28">
        <v>8</v>
      </c>
      <c r="TX28">
        <v>4</v>
      </c>
      <c r="TY28">
        <v>0</v>
      </c>
      <c r="TZ28">
        <v>3</v>
      </c>
      <c r="UA28">
        <v>8</v>
      </c>
      <c r="UB28">
        <v>7</v>
      </c>
      <c r="UC28">
        <v>3</v>
      </c>
      <c r="UD28">
        <v>4</v>
      </c>
      <c r="UE28">
        <v>10</v>
      </c>
      <c r="UF28">
        <v>1</v>
      </c>
      <c r="UG28">
        <v>5</v>
      </c>
      <c r="UH28">
        <v>2</v>
      </c>
      <c r="UI28">
        <v>0</v>
      </c>
      <c r="UJ28">
        <v>0</v>
      </c>
      <c r="UK28">
        <v>10</v>
      </c>
      <c r="UL28">
        <v>4</v>
      </c>
      <c r="UM28">
        <v>1</v>
      </c>
      <c r="UN28">
        <v>0</v>
      </c>
      <c r="UO28">
        <v>0</v>
      </c>
      <c r="UP28">
        <v>0</v>
      </c>
      <c r="UQ28">
        <v>3</v>
      </c>
      <c r="UR28">
        <v>0</v>
      </c>
      <c r="US28">
        <v>0</v>
      </c>
      <c r="UT28">
        <v>0</v>
      </c>
      <c r="UU28">
        <v>7</v>
      </c>
      <c r="UV28">
        <v>10</v>
      </c>
      <c r="UW28">
        <v>0</v>
      </c>
      <c r="UX28">
        <v>0</v>
      </c>
      <c r="UY28">
        <v>6</v>
      </c>
      <c r="UZ28">
        <v>6</v>
      </c>
      <c r="VA28">
        <v>0</v>
      </c>
      <c r="VB28">
        <v>2</v>
      </c>
      <c r="VC28">
        <v>7</v>
      </c>
      <c r="VD28">
        <v>10</v>
      </c>
      <c r="VF28">
        <v>4</v>
      </c>
      <c r="VG28">
        <v>10</v>
      </c>
      <c r="VH28">
        <v>8</v>
      </c>
      <c r="VI28">
        <v>7</v>
      </c>
      <c r="VJ28">
        <v>12</v>
      </c>
      <c r="VK28">
        <v>8</v>
      </c>
      <c r="VL28">
        <v>5</v>
      </c>
      <c r="VM28">
        <v>4</v>
      </c>
      <c r="VN28">
        <v>5</v>
      </c>
      <c r="VO28">
        <v>7</v>
      </c>
      <c r="VP28">
        <v>6</v>
      </c>
      <c r="VQ28">
        <v>6</v>
      </c>
      <c r="VR28">
        <v>4</v>
      </c>
      <c r="VS28">
        <v>10</v>
      </c>
      <c r="VT28">
        <v>4</v>
      </c>
      <c r="VU28">
        <v>2</v>
      </c>
      <c r="VV28">
        <v>2</v>
      </c>
      <c r="VW28">
        <v>0</v>
      </c>
      <c r="VX28">
        <v>7</v>
      </c>
      <c r="VY28">
        <v>5</v>
      </c>
      <c r="VZ28">
        <v>7</v>
      </c>
      <c r="WA28">
        <v>7</v>
      </c>
      <c r="WB28">
        <v>7</v>
      </c>
      <c r="WC28">
        <v>3</v>
      </c>
      <c r="WD28">
        <v>1</v>
      </c>
      <c r="WE28">
        <v>2</v>
      </c>
      <c r="WF28">
        <v>4</v>
      </c>
      <c r="WG28">
        <v>8</v>
      </c>
      <c r="WH28">
        <v>4</v>
      </c>
      <c r="WI28">
        <v>0</v>
      </c>
      <c r="WJ28">
        <v>6</v>
      </c>
      <c r="WK28">
        <v>6</v>
      </c>
      <c r="WL28">
        <v>5</v>
      </c>
      <c r="WM28">
        <v>5</v>
      </c>
      <c r="WN28">
        <v>7</v>
      </c>
      <c r="WO28">
        <v>10</v>
      </c>
      <c r="WP28">
        <v>2</v>
      </c>
      <c r="WQ28">
        <v>5</v>
      </c>
      <c r="WR28">
        <v>6</v>
      </c>
      <c r="WS28">
        <v>1</v>
      </c>
      <c r="WU28">
        <f t="shared" si="8"/>
        <v>11.004</v>
      </c>
      <c r="WV28">
        <f t="shared" si="96"/>
        <v>16.010000000000002</v>
      </c>
      <c r="WW28">
        <f t="shared" si="97"/>
        <v>16.007999999999999</v>
      </c>
      <c r="WX28">
        <f t="shared" si="98"/>
        <v>7.0069999999999997</v>
      </c>
      <c r="WY28">
        <f t="shared" si="99"/>
        <v>24.012</v>
      </c>
      <c r="WZ28">
        <f t="shared" si="100"/>
        <v>10.007999999999999</v>
      </c>
      <c r="XA28">
        <f t="shared" si="101"/>
        <v>13.005000000000001</v>
      </c>
      <c r="XB28">
        <f t="shared" si="102"/>
        <v>8.0039999999999996</v>
      </c>
      <c r="XC28">
        <f t="shared" si="103"/>
        <v>5.0049999999999999</v>
      </c>
      <c r="XD28">
        <f t="shared" si="104"/>
        <v>10.007</v>
      </c>
      <c r="XE28">
        <f t="shared" si="105"/>
        <v>14.006</v>
      </c>
      <c r="XF28">
        <f t="shared" si="106"/>
        <v>13.006</v>
      </c>
      <c r="XG28">
        <f t="shared" si="107"/>
        <v>7.0039999999999996</v>
      </c>
      <c r="XH28">
        <f t="shared" si="108"/>
        <v>14.01</v>
      </c>
      <c r="XI28">
        <f t="shared" si="109"/>
        <v>14.004</v>
      </c>
      <c r="XJ28">
        <f t="shared" si="110"/>
        <v>3.0019999999999998</v>
      </c>
      <c r="XK28">
        <f t="shared" si="54"/>
        <v>7.0019999999999998</v>
      </c>
      <c r="XL28">
        <f t="shared" si="55"/>
        <v>2</v>
      </c>
      <c r="XM28">
        <f t="shared" si="56"/>
        <v>7.0069999999999997</v>
      </c>
      <c r="XN28">
        <f t="shared" si="57"/>
        <v>5.0049999999999999</v>
      </c>
      <c r="XO28">
        <f t="shared" si="58"/>
        <v>17.007000000000001</v>
      </c>
      <c r="XP28">
        <f t="shared" si="59"/>
        <v>11.007</v>
      </c>
      <c r="XQ28">
        <f t="shared" si="60"/>
        <v>8.0069999999999997</v>
      </c>
      <c r="XR28">
        <f t="shared" si="61"/>
        <v>3.0030000000000001</v>
      </c>
      <c r="XS28">
        <f t="shared" si="62"/>
        <v>1.0009999999999999</v>
      </c>
      <c r="XT28">
        <f t="shared" si="63"/>
        <v>2.0019999999999998</v>
      </c>
      <c r="XU28">
        <f t="shared" si="64"/>
        <v>7.0039999999999996</v>
      </c>
      <c r="XV28">
        <f t="shared" si="65"/>
        <v>8.0079999999999991</v>
      </c>
      <c r="XW28">
        <f t="shared" si="66"/>
        <v>4.0039999999999996</v>
      </c>
      <c r="XX28">
        <f t="shared" si="67"/>
        <v>0</v>
      </c>
      <c r="XY28">
        <f t="shared" si="68"/>
        <v>13.006</v>
      </c>
      <c r="XZ28">
        <f t="shared" si="69"/>
        <v>16.006</v>
      </c>
      <c r="YA28">
        <f t="shared" si="70"/>
        <v>5.0049999999999999</v>
      </c>
      <c r="YB28">
        <f t="shared" si="71"/>
        <v>5.0049999999999999</v>
      </c>
      <c r="YC28">
        <f t="shared" si="72"/>
        <v>13.007</v>
      </c>
      <c r="YD28">
        <f t="shared" si="73"/>
        <v>16.010000000000002</v>
      </c>
      <c r="YE28">
        <f t="shared" si="74"/>
        <v>2.0019999999999998</v>
      </c>
      <c r="YF28">
        <f t="shared" si="75"/>
        <v>7.0049999999999999</v>
      </c>
      <c r="YG28">
        <f t="shared" si="76"/>
        <v>13.006</v>
      </c>
      <c r="YH28">
        <f t="shared" si="77"/>
        <v>11.000999999999999</v>
      </c>
      <c r="YI28">
        <f t="shared" si="78"/>
        <v>0</v>
      </c>
      <c r="YJ28">
        <f>RANK(WU28,WU3:WU28,0)</f>
        <v>5</v>
      </c>
      <c r="YK28">
        <f t="shared" ref="YK28:ZX28" si="166">RANK(WV28,WV3:WV28,0)</f>
        <v>3</v>
      </c>
      <c r="YL28">
        <f t="shared" si="166"/>
        <v>3</v>
      </c>
      <c r="YM28">
        <f t="shared" si="166"/>
        <v>7</v>
      </c>
      <c r="YN28">
        <f t="shared" si="166"/>
        <v>1</v>
      </c>
      <c r="YO28">
        <f t="shared" si="166"/>
        <v>6</v>
      </c>
      <c r="YP28">
        <f t="shared" si="166"/>
        <v>4</v>
      </c>
      <c r="YQ28">
        <f t="shared" si="166"/>
        <v>8</v>
      </c>
      <c r="YR28">
        <f t="shared" si="166"/>
        <v>11</v>
      </c>
      <c r="YS28">
        <f t="shared" si="166"/>
        <v>5</v>
      </c>
      <c r="YT28">
        <f t="shared" si="166"/>
        <v>3</v>
      </c>
      <c r="YU28">
        <f t="shared" si="166"/>
        <v>5</v>
      </c>
      <c r="YV28">
        <f t="shared" si="166"/>
        <v>10</v>
      </c>
      <c r="YW28">
        <f t="shared" si="166"/>
        <v>5</v>
      </c>
      <c r="YX28">
        <f t="shared" si="166"/>
        <v>3</v>
      </c>
      <c r="YY28">
        <f t="shared" si="166"/>
        <v>13</v>
      </c>
      <c r="YZ28">
        <f t="shared" si="166"/>
        <v>9</v>
      </c>
      <c r="ZA28">
        <f t="shared" si="166"/>
        <v>15</v>
      </c>
      <c r="ZB28">
        <f t="shared" si="166"/>
        <v>7</v>
      </c>
      <c r="ZC28">
        <f t="shared" si="166"/>
        <v>11</v>
      </c>
      <c r="ZD28">
        <f t="shared" si="166"/>
        <v>2</v>
      </c>
      <c r="ZE28">
        <f t="shared" si="166"/>
        <v>4</v>
      </c>
      <c r="ZF28">
        <f t="shared" si="166"/>
        <v>7</v>
      </c>
      <c r="ZG28">
        <f t="shared" si="166"/>
        <v>13</v>
      </c>
      <c r="ZH28">
        <f t="shared" si="166"/>
        <v>14</v>
      </c>
      <c r="ZI28">
        <f t="shared" si="166"/>
        <v>13</v>
      </c>
      <c r="ZJ28">
        <f t="shared" si="166"/>
        <v>8</v>
      </c>
      <c r="ZK28">
        <f t="shared" si="166"/>
        <v>6</v>
      </c>
      <c r="ZL28">
        <f t="shared" si="166"/>
        <v>12</v>
      </c>
      <c r="ZM28">
        <f t="shared" si="166"/>
        <v>15</v>
      </c>
      <c r="ZN28">
        <f t="shared" si="166"/>
        <v>3</v>
      </c>
      <c r="ZO28">
        <f t="shared" si="166"/>
        <v>3</v>
      </c>
      <c r="ZP28">
        <f t="shared" si="166"/>
        <v>10</v>
      </c>
      <c r="ZQ28">
        <f t="shared" si="166"/>
        <v>9</v>
      </c>
      <c r="ZR28">
        <f t="shared" si="166"/>
        <v>4</v>
      </c>
      <c r="ZS28">
        <f t="shared" si="166"/>
        <v>2</v>
      </c>
      <c r="ZT28">
        <f t="shared" si="166"/>
        <v>15</v>
      </c>
      <c r="ZU28">
        <f t="shared" si="166"/>
        <v>6</v>
      </c>
      <c r="ZV28">
        <f t="shared" si="166"/>
        <v>3</v>
      </c>
      <c r="ZW28">
        <f t="shared" si="166"/>
        <v>5</v>
      </c>
      <c r="ZX28">
        <f t="shared" si="166"/>
        <v>16</v>
      </c>
      <c r="ZY28">
        <f>VLOOKUP(YJ28,'Tablas auxiliares'!$O$2:$P$28,2,FALSE)</f>
        <v>6</v>
      </c>
      <c r="ZZ28">
        <f>VLOOKUP(YK28,'Tablas auxiliares'!$O$2:$P$28,2,FALSE)</f>
        <v>8</v>
      </c>
      <c r="AAA28">
        <f>VLOOKUP(YL28,'Tablas auxiliares'!$O$2:$P$28,2,FALSE)</f>
        <v>8</v>
      </c>
      <c r="AAB28">
        <f>VLOOKUP(YM28,'Tablas auxiliares'!$O$2:$P$28,2,FALSE)</f>
        <v>4</v>
      </c>
      <c r="AAC28">
        <f>VLOOKUP(YN28,'Tablas auxiliares'!$O$2:$P$28,2,FALSE)</f>
        <v>12</v>
      </c>
      <c r="AAD28">
        <f>VLOOKUP(YO28,'Tablas auxiliares'!$O$2:$P$28,2,FALSE)</f>
        <v>5</v>
      </c>
      <c r="AAE28">
        <f>VLOOKUP(YP28,'Tablas auxiliares'!$O$2:$P$28,2,FALSE)</f>
        <v>7</v>
      </c>
      <c r="AAF28">
        <f>VLOOKUP(YQ28,'Tablas auxiliares'!$O$2:$P$28,2,FALSE)</f>
        <v>3</v>
      </c>
      <c r="AAG28">
        <f>VLOOKUP(YR28,'Tablas auxiliares'!$O$2:$P$28,2,FALSE)</f>
        <v>0</v>
      </c>
      <c r="AAH28">
        <f>VLOOKUP(YS28,'Tablas auxiliares'!$O$2:$P$28,2,FALSE)</f>
        <v>6</v>
      </c>
      <c r="AAI28">
        <f>VLOOKUP(YT28,'Tablas auxiliares'!$O$2:$P$28,2,FALSE)</f>
        <v>8</v>
      </c>
      <c r="AAJ28">
        <f>VLOOKUP(YU28,'Tablas auxiliares'!$O$2:$P$28,2,FALSE)</f>
        <v>6</v>
      </c>
      <c r="AAK28">
        <f>VLOOKUP(YV28,'Tablas auxiliares'!$O$2:$P$28,2,FALSE)</f>
        <v>1</v>
      </c>
      <c r="AAL28">
        <f>VLOOKUP(YW28,'Tablas auxiliares'!$O$2:$P$28,2,FALSE)</f>
        <v>6</v>
      </c>
      <c r="AAM28">
        <f>VLOOKUP(YX28,'Tablas auxiliares'!$O$2:$P$28,2,FALSE)</f>
        <v>8</v>
      </c>
      <c r="AAN28">
        <f>VLOOKUP(YY28,'Tablas auxiliares'!$O$2:$P$28,2,FALSE)</f>
        <v>0</v>
      </c>
      <c r="AAO28">
        <f>VLOOKUP(YZ28,'Tablas auxiliares'!$O$2:$P$28,2,FALSE)</f>
        <v>2</v>
      </c>
      <c r="AAP28">
        <f>VLOOKUP(ZA28,'Tablas auxiliares'!$O$2:$P$28,2,FALSE)</f>
        <v>0</v>
      </c>
      <c r="AAQ28">
        <f>VLOOKUP(ZB28,'Tablas auxiliares'!$O$2:$P$28,2,FALSE)</f>
        <v>4</v>
      </c>
      <c r="AAR28">
        <f>VLOOKUP(ZC28,'Tablas auxiliares'!$O$2:$P$28,2,FALSE)</f>
        <v>0</v>
      </c>
      <c r="AAS28">
        <f>VLOOKUP(ZD28,'Tablas auxiliares'!$O$2:$P$28,2,FALSE)</f>
        <v>10</v>
      </c>
      <c r="AAT28">
        <f>VLOOKUP(ZE28,'Tablas auxiliares'!$O$2:$P$28,2,FALSE)</f>
        <v>7</v>
      </c>
      <c r="AAU28">
        <f>VLOOKUP(ZF28,'Tablas auxiliares'!$O$2:$P$28,2,FALSE)</f>
        <v>4</v>
      </c>
      <c r="AAV28">
        <f>VLOOKUP(ZG28,'Tablas auxiliares'!$O$2:$P$28,2,FALSE)</f>
        <v>0</v>
      </c>
      <c r="AAW28">
        <f>VLOOKUP(ZH28,'Tablas auxiliares'!$O$2:$P$28,2,FALSE)</f>
        <v>0</v>
      </c>
      <c r="AAX28">
        <f>VLOOKUP(ZI28,'Tablas auxiliares'!$O$2:$P$28,2,FALSE)</f>
        <v>0</v>
      </c>
      <c r="AAY28">
        <f>VLOOKUP(ZJ28,'Tablas auxiliares'!$O$2:$P$28,2,FALSE)</f>
        <v>3</v>
      </c>
      <c r="AAZ28">
        <f>VLOOKUP(ZK28,'Tablas auxiliares'!$O$2:$P$28,2,FALSE)</f>
        <v>5</v>
      </c>
      <c r="ABA28">
        <f>VLOOKUP(ZL28,'Tablas auxiliares'!$O$2:$P$28,2,FALSE)</f>
        <v>0</v>
      </c>
      <c r="ABB28">
        <f>VLOOKUP(ZM28,'Tablas auxiliares'!$O$2:$P$28,2,FALSE)</f>
        <v>0</v>
      </c>
      <c r="ABC28">
        <f>VLOOKUP(ZN28,'Tablas auxiliares'!$O$2:$P$28,2,FALSE)</f>
        <v>8</v>
      </c>
      <c r="ABD28">
        <f>VLOOKUP(ZO28,'Tablas auxiliares'!$O$2:$P$28,2,FALSE)</f>
        <v>8</v>
      </c>
      <c r="ABE28">
        <f>VLOOKUP(ZP28,'Tablas auxiliares'!$O$2:$P$28,2,FALSE)</f>
        <v>1</v>
      </c>
      <c r="ABF28">
        <f>VLOOKUP(ZQ28,'Tablas auxiliares'!$O$2:$P$28,2,FALSE)</f>
        <v>2</v>
      </c>
      <c r="ABG28">
        <f>VLOOKUP(ZR28,'Tablas auxiliares'!$O$2:$P$28,2,FALSE)</f>
        <v>7</v>
      </c>
      <c r="ABH28">
        <f>VLOOKUP(ZS28,'Tablas auxiliares'!$O$2:$P$28,2,FALSE)</f>
        <v>10</v>
      </c>
      <c r="ABI28">
        <f>VLOOKUP(ZT28,'Tablas auxiliares'!$O$2:$P$28,2,FALSE)</f>
        <v>0</v>
      </c>
      <c r="ABJ28">
        <f>VLOOKUP(ZU28,'Tablas auxiliares'!$O$2:$P$28,2,FALSE)</f>
        <v>5</v>
      </c>
      <c r="ABK28">
        <f>VLOOKUP(ZV28,'Tablas auxiliares'!$O$2:$P$28,2,FALSE)</f>
        <v>8</v>
      </c>
      <c r="ABL28">
        <f>VLOOKUP(ZW28,'Tablas auxiliares'!$O$2:$P$28,2,FALSE)</f>
        <v>6</v>
      </c>
      <c r="ABM28">
        <f>VLOOKUP(ZX28,'Tablas auxiliares'!$O$2:$P$28,2,FALSE)</f>
        <v>0</v>
      </c>
      <c r="ABN28">
        <f>IF('Tablas auxiliares'!$C$5=1,SUM(ZY28:ABM28),SUMIF($IN$29:$KB$29,"=325",ZY28:ABM28))</f>
        <v>178</v>
      </c>
      <c r="ABP28">
        <f t="shared" si="10"/>
        <v>178</v>
      </c>
      <c r="ABQ28">
        <f t="shared" si="11"/>
        <v>210</v>
      </c>
      <c r="ABR28">
        <f t="shared" si="5"/>
        <v>364</v>
      </c>
      <c r="ABS28">
        <f>IF('Tablas auxiliares'!$C$3=1,'2019 FINAL'!ABP28,IF('Tablas auxiliares'!$C$3=2,'2019 FINAL'!ABQ28,'2019 FINAL'!ABR28))</f>
        <v>364</v>
      </c>
      <c r="ABT28" t="s">
        <v>61</v>
      </c>
      <c r="ABV28">
        <v>26</v>
      </c>
      <c r="ABW28">
        <f t="shared" si="12"/>
        <v>11.000500000000001</v>
      </c>
      <c r="ABX28" t="str">
        <f t="shared" si="13"/>
        <v>Reino Unido</v>
      </c>
    </row>
    <row r="29" spans="1:752" x14ac:dyDescent="0.25">
      <c r="IN29">
        <f>SUM(IN3:IN28)</f>
        <v>325</v>
      </c>
      <c r="IO29">
        <f t="shared" ref="IO29:KB29" si="167">SUM(IO3:IO28)</f>
        <v>325</v>
      </c>
      <c r="IP29">
        <f t="shared" si="167"/>
        <v>351</v>
      </c>
      <c r="IQ29">
        <f t="shared" si="167"/>
        <v>325</v>
      </c>
      <c r="IR29">
        <f t="shared" si="167"/>
        <v>351</v>
      </c>
      <c r="IS29">
        <f t="shared" si="167"/>
        <v>325</v>
      </c>
      <c r="IT29">
        <f t="shared" si="167"/>
        <v>351</v>
      </c>
      <c r="IU29">
        <f t="shared" si="167"/>
        <v>325</v>
      </c>
      <c r="IV29">
        <f t="shared" si="167"/>
        <v>325</v>
      </c>
      <c r="IW29">
        <f t="shared" si="167"/>
        <v>325</v>
      </c>
      <c r="IX29">
        <f t="shared" si="167"/>
        <v>351</v>
      </c>
      <c r="IY29">
        <f t="shared" si="167"/>
        <v>325</v>
      </c>
      <c r="IZ29">
        <f t="shared" si="167"/>
        <v>325</v>
      </c>
      <c r="JA29">
        <f t="shared" si="167"/>
        <v>325</v>
      </c>
      <c r="JB29">
        <f t="shared" si="167"/>
        <v>325</v>
      </c>
      <c r="JC29">
        <f t="shared" si="167"/>
        <v>351</v>
      </c>
      <c r="JD29">
        <f t="shared" si="167"/>
        <v>325</v>
      </c>
      <c r="JE29">
        <f t="shared" si="167"/>
        <v>351</v>
      </c>
      <c r="JF29">
        <f t="shared" si="167"/>
        <v>325</v>
      </c>
      <c r="JG29">
        <f t="shared" si="167"/>
        <v>351</v>
      </c>
      <c r="JH29">
        <f t="shared" si="167"/>
        <v>351</v>
      </c>
      <c r="JI29">
        <f t="shared" si="167"/>
        <v>325</v>
      </c>
      <c r="JJ29">
        <f t="shared" si="167"/>
        <v>325</v>
      </c>
      <c r="JK29">
        <f t="shared" si="167"/>
        <v>325</v>
      </c>
      <c r="JL29">
        <f t="shared" si="167"/>
        <v>351</v>
      </c>
      <c r="JM29">
        <f t="shared" si="167"/>
        <v>351</v>
      </c>
      <c r="JN29">
        <f t="shared" si="167"/>
        <v>325</v>
      </c>
      <c r="JO29">
        <f t="shared" si="167"/>
        <v>325</v>
      </c>
      <c r="JP29">
        <f t="shared" si="167"/>
        <v>351</v>
      </c>
      <c r="JQ29">
        <f t="shared" si="167"/>
        <v>351</v>
      </c>
      <c r="JR29">
        <f t="shared" si="167"/>
        <v>325</v>
      </c>
      <c r="JS29">
        <f t="shared" si="167"/>
        <v>325</v>
      </c>
      <c r="JT29">
        <f t="shared" si="167"/>
        <v>351</v>
      </c>
      <c r="JU29">
        <f t="shared" si="167"/>
        <v>351</v>
      </c>
      <c r="JV29">
        <f t="shared" si="167"/>
        <v>325</v>
      </c>
      <c r="JW29">
        <f t="shared" si="167"/>
        <v>351</v>
      </c>
      <c r="JX29">
        <f t="shared" si="167"/>
        <v>325</v>
      </c>
      <c r="JY29">
        <f t="shared" si="167"/>
        <v>325</v>
      </c>
      <c r="JZ29">
        <f t="shared" si="167"/>
        <v>325</v>
      </c>
      <c r="KA29">
        <f t="shared" si="167"/>
        <v>325</v>
      </c>
      <c r="KB29">
        <f t="shared" si="167"/>
        <v>325</v>
      </c>
      <c r="KC29">
        <f>SUM(KC3:KC28)</f>
        <v>58</v>
      </c>
      <c r="KD29">
        <f t="shared" ref="KD29:LQ29" si="168">SUM(KD3:KD28)</f>
        <v>58</v>
      </c>
      <c r="KE29">
        <f t="shared" si="168"/>
        <v>58</v>
      </c>
      <c r="KF29">
        <f t="shared" si="168"/>
        <v>58</v>
      </c>
      <c r="KG29">
        <f t="shared" si="168"/>
        <v>58</v>
      </c>
      <c r="KH29">
        <f t="shared" si="168"/>
        <v>58</v>
      </c>
      <c r="KI29">
        <f t="shared" si="168"/>
        <v>58</v>
      </c>
      <c r="KJ29">
        <f t="shared" si="168"/>
        <v>58</v>
      </c>
      <c r="KK29">
        <f t="shared" si="168"/>
        <v>58</v>
      </c>
      <c r="KL29">
        <f t="shared" si="168"/>
        <v>58</v>
      </c>
      <c r="KM29">
        <f t="shared" si="168"/>
        <v>58</v>
      </c>
      <c r="KN29">
        <f t="shared" si="168"/>
        <v>58</v>
      </c>
      <c r="KO29">
        <f t="shared" si="168"/>
        <v>58</v>
      </c>
      <c r="KP29">
        <f t="shared" si="168"/>
        <v>58</v>
      </c>
      <c r="KQ29">
        <f t="shared" si="168"/>
        <v>58</v>
      </c>
      <c r="KR29">
        <f t="shared" si="168"/>
        <v>58</v>
      </c>
      <c r="KS29">
        <f t="shared" si="168"/>
        <v>58</v>
      </c>
      <c r="KT29">
        <f t="shared" si="168"/>
        <v>58</v>
      </c>
      <c r="KU29">
        <f t="shared" si="168"/>
        <v>58</v>
      </c>
      <c r="KV29">
        <f t="shared" si="168"/>
        <v>58</v>
      </c>
      <c r="KW29">
        <f t="shared" si="168"/>
        <v>58</v>
      </c>
      <c r="KX29">
        <f t="shared" si="168"/>
        <v>58</v>
      </c>
      <c r="KY29">
        <f t="shared" si="168"/>
        <v>58</v>
      </c>
      <c r="KZ29">
        <f t="shared" si="168"/>
        <v>58</v>
      </c>
      <c r="LA29">
        <f t="shared" si="168"/>
        <v>58</v>
      </c>
      <c r="LB29">
        <f t="shared" si="168"/>
        <v>58</v>
      </c>
      <c r="LC29">
        <f t="shared" si="168"/>
        <v>58</v>
      </c>
      <c r="LD29">
        <f t="shared" si="168"/>
        <v>58</v>
      </c>
      <c r="LE29">
        <f t="shared" si="168"/>
        <v>58</v>
      </c>
      <c r="LF29">
        <f t="shared" si="168"/>
        <v>58</v>
      </c>
      <c r="LG29">
        <f t="shared" si="168"/>
        <v>58</v>
      </c>
      <c r="LH29">
        <f t="shared" si="168"/>
        <v>58</v>
      </c>
      <c r="LI29">
        <f t="shared" si="168"/>
        <v>58</v>
      </c>
      <c r="LJ29">
        <f t="shared" si="168"/>
        <v>58</v>
      </c>
      <c r="LK29">
        <f t="shared" si="168"/>
        <v>58</v>
      </c>
      <c r="LL29">
        <f t="shared" si="168"/>
        <v>58</v>
      </c>
      <c r="LM29">
        <f t="shared" si="168"/>
        <v>58</v>
      </c>
      <c r="LN29">
        <f t="shared" si="168"/>
        <v>58</v>
      </c>
      <c r="LO29">
        <f t="shared" si="168"/>
        <v>58</v>
      </c>
      <c r="LP29">
        <f t="shared" si="168"/>
        <v>58</v>
      </c>
      <c r="LQ29">
        <f t="shared" si="168"/>
        <v>58</v>
      </c>
      <c r="NG29">
        <f>SUM(NG3:NG28)</f>
        <v>58</v>
      </c>
      <c r="NH29">
        <f t="shared" ref="NH29:OU29" si="169">SUM(NH3:NH28)</f>
        <v>58</v>
      </c>
      <c r="NI29">
        <f t="shared" si="169"/>
        <v>58</v>
      </c>
      <c r="NJ29">
        <f t="shared" si="169"/>
        <v>58</v>
      </c>
      <c r="NK29">
        <f t="shared" si="169"/>
        <v>58</v>
      </c>
      <c r="NL29">
        <f t="shared" si="169"/>
        <v>58</v>
      </c>
      <c r="NM29">
        <f t="shared" si="169"/>
        <v>58</v>
      </c>
      <c r="NN29">
        <f t="shared" si="169"/>
        <v>58</v>
      </c>
      <c r="NO29">
        <f t="shared" si="169"/>
        <v>58</v>
      </c>
      <c r="NP29">
        <f t="shared" si="169"/>
        <v>58</v>
      </c>
      <c r="NQ29">
        <f t="shared" si="169"/>
        <v>58</v>
      </c>
      <c r="NR29">
        <f t="shared" si="169"/>
        <v>58</v>
      </c>
      <c r="NS29">
        <f t="shared" si="169"/>
        <v>58</v>
      </c>
      <c r="NT29">
        <f t="shared" si="169"/>
        <v>58</v>
      </c>
      <c r="NU29">
        <f t="shared" si="169"/>
        <v>58</v>
      </c>
      <c r="NV29">
        <f t="shared" si="169"/>
        <v>58</v>
      </c>
      <c r="NW29">
        <f t="shared" si="169"/>
        <v>58</v>
      </c>
      <c r="NX29">
        <f t="shared" si="169"/>
        <v>58</v>
      </c>
      <c r="NY29">
        <f t="shared" si="169"/>
        <v>58</v>
      </c>
      <c r="NZ29">
        <f t="shared" si="169"/>
        <v>58</v>
      </c>
      <c r="OA29">
        <f t="shared" si="169"/>
        <v>58</v>
      </c>
      <c r="OB29">
        <f t="shared" si="169"/>
        <v>58</v>
      </c>
      <c r="OC29">
        <f t="shared" si="169"/>
        <v>58</v>
      </c>
      <c r="OD29">
        <f t="shared" si="169"/>
        <v>58</v>
      </c>
      <c r="OE29">
        <f t="shared" si="169"/>
        <v>58</v>
      </c>
      <c r="OF29">
        <f t="shared" si="169"/>
        <v>58</v>
      </c>
      <c r="OG29">
        <f t="shared" si="169"/>
        <v>58</v>
      </c>
      <c r="OH29">
        <f t="shared" si="169"/>
        <v>58</v>
      </c>
      <c r="OI29">
        <f t="shared" si="169"/>
        <v>58</v>
      </c>
      <c r="OJ29">
        <f t="shared" si="169"/>
        <v>58</v>
      </c>
      <c r="OK29">
        <f t="shared" si="169"/>
        <v>58</v>
      </c>
      <c r="OL29">
        <f t="shared" si="169"/>
        <v>58</v>
      </c>
      <c r="OM29">
        <f t="shared" si="169"/>
        <v>58</v>
      </c>
      <c r="ON29">
        <f t="shared" si="169"/>
        <v>58</v>
      </c>
      <c r="OO29">
        <f t="shared" si="169"/>
        <v>58</v>
      </c>
      <c r="OP29">
        <f t="shared" si="169"/>
        <v>58</v>
      </c>
      <c r="OQ29">
        <f t="shared" si="169"/>
        <v>58</v>
      </c>
      <c r="OR29">
        <f t="shared" si="169"/>
        <v>58</v>
      </c>
      <c r="OS29">
        <f t="shared" si="169"/>
        <v>58</v>
      </c>
      <c r="OT29">
        <f t="shared" si="169"/>
        <v>58</v>
      </c>
      <c r="OU29">
        <f t="shared" si="169"/>
        <v>58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outlinePr summaryRight="0"/>
  </sheetPr>
  <dimension ref="A1:NJ20"/>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1" width="11.42578125" hidden="1" customWidth="1" outlineLevel="1"/>
    <col min="122" max="122" width="11.42578125" collapsed="1"/>
    <col min="123" max="141" width="11.42578125" hidden="1" customWidth="1" outlineLevel="1"/>
    <col min="142" max="142" width="11.42578125" collapsed="1"/>
    <col min="143" max="161" width="11.42578125" hidden="1" customWidth="1" outlineLevel="1"/>
    <col min="162" max="162" width="11.42578125" collapsed="1"/>
    <col min="163" max="181" width="11.42578125" hidden="1" customWidth="1" outlineLevel="1"/>
    <col min="182" max="182" width="11.42578125" collapsed="1"/>
    <col min="183" max="201" width="11.42578125" hidden="1" customWidth="1" outlineLevel="1"/>
    <col min="203" max="203" width="11.42578125" collapsed="1"/>
    <col min="204" max="222" width="11.42578125" hidden="1" customWidth="1" outlineLevel="1"/>
    <col min="223" max="223" width="11.42578125" collapsed="1"/>
    <col min="224" max="242" width="11.42578125" hidden="1" customWidth="1" outlineLevel="1"/>
    <col min="243" max="243" width="11.42578125" collapsed="1"/>
    <col min="244" max="262" width="11.42578125" hidden="1" customWidth="1" outlineLevel="1"/>
    <col min="264" max="264" width="11.42578125" collapsed="1"/>
    <col min="265" max="283" width="0" hidden="1" customWidth="1" outlineLevel="1"/>
    <col min="284" max="284" width="11.42578125" collapsed="1"/>
    <col min="285" max="303" width="11.42578125" hidden="1" customWidth="1" outlineLevel="1"/>
    <col min="304" max="304" width="11.42578125" collapsed="1"/>
    <col min="305" max="323" width="11.42578125" hidden="1" customWidth="1" outlineLevel="1"/>
    <col min="324" max="324" width="11.42578125" collapsed="1"/>
    <col min="325" max="343" width="11.42578125" hidden="1" customWidth="1" outlineLevel="1"/>
    <col min="344" max="344" width="11.42578125" collapsed="1"/>
    <col min="345" max="363" width="11.42578125" hidden="1" customWidth="1" outlineLevel="1"/>
  </cols>
  <sheetData>
    <row r="1" spans="1:374" x14ac:dyDescent="0.25">
      <c r="B1" s="126" t="s">
        <v>90</v>
      </c>
      <c r="C1" t="s">
        <v>91</v>
      </c>
      <c r="V1" t="s">
        <v>92</v>
      </c>
      <c r="AP1" t="s">
        <v>93</v>
      </c>
      <c r="BJ1" t="s">
        <v>94</v>
      </c>
      <c r="CD1" t="s">
        <v>95</v>
      </c>
      <c r="CX1" s="8" t="s">
        <v>97</v>
      </c>
      <c r="DR1" s="125" t="s">
        <v>96</v>
      </c>
      <c r="EL1" s="124" t="s">
        <v>99</v>
      </c>
      <c r="FF1" s="123" t="s">
        <v>98</v>
      </c>
      <c r="FZ1" s="122" t="s">
        <v>100</v>
      </c>
      <c r="GT1" s="121">
        <v>2016</v>
      </c>
      <c r="GU1" s="120" t="s">
        <v>101</v>
      </c>
      <c r="HO1" s="120" t="s">
        <v>102</v>
      </c>
      <c r="II1" s="120" t="s">
        <v>103</v>
      </c>
      <c r="JC1" s="127">
        <v>2013</v>
      </c>
      <c r="JD1" s="120" t="s">
        <v>104</v>
      </c>
      <c r="JX1" s="120" t="s">
        <v>105</v>
      </c>
      <c r="KR1" s="120" t="s">
        <v>106</v>
      </c>
      <c r="LL1" s="120" t="s">
        <v>102</v>
      </c>
      <c r="MF1" s="120" t="s">
        <v>103</v>
      </c>
      <c r="MZ1" s="128">
        <v>2009</v>
      </c>
      <c r="NB1" s="128">
        <v>2009</v>
      </c>
      <c r="NC1" s="127">
        <v>2013</v>
      </c>
      <c r="ND1" s="121">
        <v>2016</v>
      </c>
    </row>
    <row r="2" spans="1:374" x14ac:dyDescent="0.25">
      <c r="A2" t="s">
        <v>89</v>
      </c>
      <c r="B2" t="s">
        <v>6</v>
      </c>
      <c r="C2" t="s">
        <v>15</v>
      </c>
      <c r="D2" t="s">
        <v>44</v>
      </c>
      <c r="E2" t="s">
        <v>16</v>
      </c>
      <c r="F2" t="s">
        <v>25</v>
      </c>
      <c r="G2" t="s">
        <v>59</v>
      </c>
      <c r="H2" t="s">
        <v>29</v>
      </c>
      <c r="I2" t="s">
        <v>12</v>
      </c>
      <c r="J2" t="s">
        <v>57</v>
      </c>
      <c r="K2" t="s">
        <v>23</v>
      </c>
      <c r="L2" t="s">
        <v>9</v>
      </c>
      <c r="M2" t="s">
        <v>47</v>
      </c>
      <c r="N2" t="s">
        <v>19</v>
      </c>
      <c r="O2" t="s">
        <v>60</v>
      </c>
      <c r="P2" t="s">
        <v>4</v>
      </c>
      <c r="Q2" t="s">
        <v>13</v>
      </c>
      <c r="R2" t="s">
        <v>24</v>
      </c>
      <c r="S2" t="s">
        <v>41</v>
      </c>
      <c r="T2" t="s">
        <v>14</v>
      </c>
      <c r="U2" t="s">
        <v>7</v>
      </c>
      <c r="V2" t="s">
        <v>6</v>
      </c>
      <c r="W2" t="s">
        <v>15</v>
      </c>
      <c r="X2" t="s">
        <v>44</v>
      </c>
      <c r="Y2" t="s">
        <v>16</v>
      </c>
      <c r="Z2" t="s">
        <v>25</v>
      </c>
      <c r="AA2" t="s">
        <v>59</v>
      </c>
      <c r="AB2" t="s">
        <v>29</v>
      </c>
      <c r="AC2" t="s">
        <v>12</v>
      </c>
      <c r="AD2" t="s">
        <v>57</v>
      </c>
      <c r="AE2" t="s">
        <v>23</v>
      </c>
      <c r="AF2" t="s">
        <v>9</v>
      </c>
      <c r="AG2" t="s">
        <v>47</v>
      </c>
      <c r="AH2" t="s">
        <v>19</v>
      </c>
      <c r="AI2" t="s">
        <v>60</v>
      </c>
      <c r="AJ2" t="s">
        <v>4</v>
      </c>
      <c r="AK2" t="s">
        <v>13</v>
      </c>
      <c r="AL2" t="s">
        <v>24</v>
      </c>
      <c r="AM2" t="s">
        <v>41</v>
      </c>
      <c r="AN2" t="s">
        <v>14</v>
      </c>
      <c r="AO2" t="s">
        <v>7</v>
      </c>
      <c r="AP2" t="s">
        <v>6</v>
      </c>
      <c r="AQ2" t="s">
        <v>15</v>
      </c>
      <c r="AR2" t="s">
        <v>44</v>
      </c>
      <c r="AS2" t="s">
        <v>16</v>
      </c>
      <c r="AT2" t="s">
        <v>25</v>
      </c>
      <c r="AU2" t="s">
        <v>59</v>
      </c>
      <c r="AV2" t="s">
        <v>29</v>
      </c>
      <c r="AW2" t="s">
        <v>12</v>
      </c>
      <c r="AX2" t="s">
        <v>57</v>
      </c>
      <c r="AY2" t="s">
        <v>23</v>
      </c>
      <c r="AZ2" t="s">
        <v>9</v>
      </c>
      <c r="BA2" t="s">
        <v>47</v>
      </c>
      <c r="BB2" t="s">
        <v>19</v>
      </c>
      <c r="BC2" t="s">
        <v>60</v>
      </c>
      <c r="BD2" t="s">
        <v>4</v>
      </c>
      <c r="BE2" t="s">
        <v>13</v>
      </c>
      <c r="BF2" t="s">
        <v>24</v>
      </c>
      <c r="BG2" t="s">
        <v>41</v>
      </c>
      <c r="BH2" t="s">
        <v>14</v>
      </c>
      <c r="BI2" t="s">
        <v>7</v>
      </c>
      <c r="BJ2" t="s">
        <v>6</v>
      </c>
      <c r="BK2" t="s">
        <v>15</v>
      </c>
      <c r="BL2" t="s">
        <v>44</v>
      </c>
      <c r="BM2" t="s">
        <v>16</v>
      </c>
      <c r="BN2" t="s">
        <v>25</v>
      </c>
      <c r="BO2" t="s">
        <v>59</v>
      </c>
      <c r="BP2" t="s">
        <v>29</v>
      </c>
      <c r="BQ2" t="s">
        <v>12</v>
      </c>
      <c r="BR2" t="s">
        <v>57</v>
      </c>
      <c r="BS2" t="s">
        <v>23</v>
      </c>
      <c r="BT2" t="s">
        <v>9</v>
      </c>
      <c r="BU2" t="s">
        <v>47</v>
      </c>
      <c r="BV2" t="s">
        <v>19</v>
      </c>
      <c r="BW2" t="s">
        <v>60</v>
      </c>
      <c r="BX2" t="s">
        <v>4</v>
      </c>
      <c r="BY2" t="s">
        <v>13</v>
      </c>
      <c r="BZ2" t="s">
        <v>24</v>
      </c>
      <c r="CA2" t="s">
        <v>41</v>
      </c>
      <c r="CB2" t="s">
        <v>14</v>
      </c>
      <c r="CC2" t="s">
        <v>7</v>
      </c>
      <c r="CD2" t="s">
        <v>6</v>
      </c>
      <c r="CE2" t="s">
        <v>15</v>
      </c>
      <c r="CF2" t="s">
        <v>44</v>
      </c>
      <c r="CG2" t="s">
        <v>16</v>
      </c>
      <c r="CH2" t="s">
        <v>25</v>
      </c>
      <c r="CI2" t="s">
        <v>59</v>
      </c>
      <c r="CJ2" t="s">
        <v>29</v>
      </c>
      <c r="CK2" t="s">
        <v>12</v>
      </c>
      <c r="CL2" t="s">
        <v>57</v>
      </c>
      <c r="CM2" t="s">
        <v>23</v>
      </c>
      <c r="CN2" t="s">
        <v>9</v>
      </c>
      <c r="CO2" t="s">
        <v>47</v>
      </c>
      <c r="CP2" t="s">
        <v>19</v>
      </c>
      <c r="CQ2" t="s">
        <v>60</v>
      </c>
      <c r="CR2" t="s">
        <v>4</v>
      </c>
      <c r="CS2" t="s">
        <v>13</v>
      </c>
      <c r="CT2" t="s">
        <v>24</v>
      </c>
      <c r="CU2" t="s">
        <v>41</v>
      </c>
      <c r="CV2" t="s">
        <v>14</v>
      </c>
      <c r="CW2" t="s">
        <v>7</v>
      </c>
      <c r="CX2" t="s">
        <v>6</v>
      </c>
      <c r="CY2" t="s">
        <v>15</v>
      </c>
      <c r="CZ2" t="s">
        <v>44</v>
      </c>
      <c r="DA2" t="s">
        <v>16</v>
      </c>
      <c r="DB2" t="s">
        <v>25</v>
      </c>
      <c r="DC2" t="s">
        <v>59</v>
      </c>
      <c r="DD2" t="s">
        <v>29</v>
      </c>
      <c r="DE2" t="s">
        <v>12</v>
      </c>
      <c r="DF2" t="s">
        <v>57</v>
      </c>
      <c r="DG2" t="s">
        <v>23</v>
      </c>
      <c r="DH2" t="s">
        <v>9</v>
      </c>
      <c r="DI2" t="s">
        <v>47</v>
      </c>
      <c r="DJ2" t="s">
        <v>19</v>
      </c>
      <c r="DK2" t="s">
        <v>60</v>
      </c>
      <c r="DL2" t="s">
        <v>4</v>
      </c>
      <c r="DM2" t="s">
        <v>13</v>
      </c>
      <c r="DN2" t="s">
        <v>24</v>
      </c>
      <c r="DO2" t="s">
        <v>41</v>
      </c>
      <c r="DP2" t="s">
        <v>14</v>
      </c>
      <c r="DQ2" t="s">
        <v>7</v>
      </c>
      <c r="DR2" t="s">
        <v>6</v>
      </c>
      <c r="DS2" t="s">
        <v>15</v>
      </c>
      <c r="DT2" t="s">
        <v>44</v>
      </c>
      <c r="DU2" t="s">
        <v>16</v>
      </c>
      <c r="DV2" t="s">
        <v>25</v>
      </c>
      <c r="DW2" t="s">
        <v>59</v>
      </c>
      <c r="DX2" t="s">
        <v>29</v>
      </c>
      <c r="DY2" t="s">
        <v>12</v>
      </c>
      <c r="DZ2" t="s">
        <v>57</v>
      </c>
      <c r="EA2" t="s">
        <v>23</v>
      </c>
      <c r="EB2" t="s">
        <v>9</v>
      </c>
      <c r="EC2" t="s">
        <v>47</v>
      </c>
      <c r="ED2" t="s">
        <v>19</v>
      </c>
      <c r="EE2" t="s">
        <v>60</v>
      </c>
      <c r="EF2" t="s">
        <v>4</v>
      </c>
      <c r="EG2" t="s">
        <v>13</v>
      </c>
      <c r="EH2" t="s">
        <v>24</v>
      </c>
      <c r="EI2" t="s">
        <v>41</v>
      </c>
      <c r="EJ2" t="s">
        <v>14</v>
      </c>
      <c r="EK2" t="s">
        <v>7</v>
      </c>
      <c r="EL2" t="s">
        <v>6</v>
      </c>
      <c r="EM2" t="s">
        <v>15</v>
      </c>
      <c r="EN2" t="s">
        <v>44</v>
      </c>
      <c r="EO2" t="s">
        <v>16</v>
      </c>
      <c r="EP2" t="s">
        <v>25</v>
      </c>
      <c r="EQ2" t="s">
        <v>59</v>
      </c>
      <c r="ER2" t="s">
        <v>29</v>
      </c>
      <c r="ES2" t="s">
        <v>12</v>
      </c>
      <c r="ET2" t="s">
        <v>57</v>
      </c>
      <c r="EU2" t="s">
        <v>23</v>
      </c>
      <c r="EV2" t="s">
        <v>9</v>
      </c>
      <c r="EW2" t="s">
        <v>47</v>
      </c>
      <c r="EX2" t="s">
        <v>19</v>
      </c>
      <c r="EY2" t="s">
        <v>60</v>
      </c>
      <c r="EZ2" t="s">
        <v>4</v>
      </c>
      <c r="FA2" t="s">
        <v>13</v>
      </c>
      <c r="FB2" t="s">
        <v>24</v>
      </c>
      <c r="FC2" t="s">
        <v>41</v>
      </c>
      <c r="FD2" t="s">
        <v>14</v>
      </c>
      <c r="FE2" t="s">
        <v>7</v>
      </c>
      <c r="FF2" t="s">
        <v>6</v>
      </c>
      <c r="FG2" t="s">
        <v>15</v>
      </c>
      <c r="FH2" t="s">
        <v>44</v>
      </c>
      <c r="FI2" t="s">
        <v>16</v>
      </c>
      <c r="FJ2" t="s">
        <v>25</v>
      </c>
      <c r="FK2" t="s">
        <v>59</v>
      </c>
      <c r="FL2" t="s">
        <v>29</v>
      </c>
      <c r="FM2" t="s">
        <v>12</v>
      </c>
      <c r="FN2" t="s">
        <v>57</v>
      </c>
      <c r="FO2" t="s">
        <v>23</v>
      </c>
      <c r="FP2" t="s">
        <v>9</v>
      </c>
      <c r="FQ2" t="s">
        <v>47</v>
      </c>
      <c r="FR2" t="s">
        <v>19</v>
      </c>
      <c r="FS2" t="s">
        <v>60</v>
      </c>
      <c r="FT2" t="s">
        <v>4</v>
      </c>
      <c r="FU2" t="s">
        <v>13</v>
      </c>
      <c r="FV2" t="s">
        <v>24</v>
      </c>
      <c r="FW2" t="s">
        <v>41</v>
      </c>
      <c r="FX2" t="s">
        <v>14</v>
      </c>
      <c r="FY2" t="s">
        <v>7</v>
      </c>
      <c r="FZ2" t="s">
        <v>6</v>
      </c>
      <c r="GA2" t="s">
        <v>15</v>
      </c>
      <c r="GB2" t="s">
        <v>44</v>
      </c>
      <c r="GC2" t="s">
        <v>16</v>
      </c>
      <c r="GD2" t="s">
        <v>25</v>
      </c>
      <c r="GE2" t="s">
        <v>59</v>
      </c>
      <c r="GF2" t="s">
        <v>29</v>
      </c>
      <c r="GG2" t="s">
        <v>12</v>
      </c>
      <c r="GH2" t="s">
        <v>57</v>
      </c>
      <c r="GI2" t="s">
        <v>23</v>
      </c>
      <c r="GJ2" t="s">
        <v>9</v>
      </c>
      <c r="GK2" t="s">
        <v>47</v>
      </c>
      <c r="GL2" t="s">
        <v>19</v>
      </c>
      <c r="GM2" t="s">
        <v>60</v>
      </c>
      <c r="GN2" t="s">
        <v>4</v>
      </c>
      <c r="GO2" t="s">
        <v>13</v>
      </c>
      <c r="GP2" t="s">
        <v>24</v>
      </c>
      <c r="GQ2" t="s">
        <v>41</v>
      </c>
      <c r="GR2" t="s">
        <v>14</v>
      </c>
      <c r="GS2" t="s">
        <v>7</v>
      </c>
      <c r="GU2" t="s">
        <v>6</v>
      </c>
      <c r="GV2" t="s">
        <v>15</v>
      </c>
      <c r="GW2" t="s">
        <v>44</v>
      </c>
      <c r="GX2" t="s">
        <v>16</v>
      </c>
      <c r="GY2" t="s">
        <v>25</v>
      </c>
      <c r="GZ2" t="s">
        <v>59</v>
      </c>
      <c r="HA2" t="s">
        <v>29</v>
      </c>
      <c r="HB2" t="s">
        <v>12</v>
      </c>
      <c r="HC2" t="s">
        <v>57</v>
      </c>
      <c r="HD2" t="s">
        <v>23</v>
      </c>
      <c r="HE2" t="s">
        <v>9</v>
      </c>
      <c r="HF2" t="s">
        <v>47</v>
      </c>
      <c r="HG2" t="s">
        <v>19</v>
      </c>
      <c r="HH2" t="s">
        <v>60</v>
      </c>
      <c r="HI2" t="s">
        <v>4</v>
      </c>
      <c r="HJ2" t="s">
        <v>13</v>
      </c>
      <c r="HK2" t="s">
        <v>24</v>
      </c>
      <c r="HL2" t="s">
        <v>41</v>
      </c>
      <c r="HM2" t="s">
        <v>14</v>
      </c>
      <c r="HN2" t="s">
        <v>7</v>
      </c>
      <c r="HO2" t="s">
        <v>6</v>
      </c>
      <c r="HP2" t="s">
        <v>15</v>
      </c>
      <c r="HQ2" t="s">
        <v>44</v>
      </c>
      <c r="HR2" t="s">
        <v>16</v>
      </c>
      <c r="HS2" t="s">
        <v>25</v>
      </c>
      <c r="HT2" t="s">
        <v>59</v>
      </c>
      <c r="HU2" t="s">
        <v>29</v>
      </c>
      <c r="HV2" t="s">
        <v>12</v>
      </c>
      <c r="HW2" t="s">
        <v>57</v>
      </c>
      <c r="HX2" t="s">
        <v>23</v>
      </c>
      <c r="HY2" t="s">
        <v>9</v>
      </c>
      <c r="HZ2" t="s">
        <v>47</v>
      </c>
      <c r="IA2" t="s">
        <v>19</v>
      </c>
      <c r="IB2" t="s">
        <v>60</v>
      </c>
      <c r="IC2" t="s">
        <v>4</v>
      </c>
      <c r="ID2" t="s">
        <v>13</v>
      </c>
      <c r="IE2" t="s">
        <v>24</v>
      </c>
      <c r="IF2" t="s">
        <v>41</v>
      </c>
      <c r="IG2" t="s">
        <v>14</v>
      </c>
      <c r="IH2" t="s">
        <v>7</v>
      </c>
      <c r="II2" t="s">
        <v>6</v>
      </c>
      <c r="IJ2" t="s">
        <v>15</v>
      </c>
      <c r="IK2" t="s">
        <v>44</v>
      </c>
      <c r="IL2" t="s">
        <v>16</v>
      </c>
      <c r="IM2" t="s">
        <v>25</v>
      </c>
      <c r="IN2" t="s">
        <v>59</v>
      </c>
      <c r="IO2" t="s">
        <v>29</v>
      </c>
      <c r="IP2" t="s">
        <v>12</v>
      </c>
      <c r="IQ2" t="s">
        <v>57</v>
      </c>
      <c r="IR2" t="s">
        <v>23</v>
      </c>
      <c r="IS2" t="s">
        <v>9</v>
      </c>
      <c r="IT2" t="s">
        <v>47</v>
      </c>
      <c r="IU2" t="s">
        <v>19</v>
      </c>
      <c r="IV2" t="s">
        <v>60</v>
      </c>
      <c r="IW2" t="s">
        <v>4</v>
      </c>
      <c r="IX2" t="s">
        <v>13</v>
      </c>
      <c r="IY2" t="s">
        <v>24</v>
      </c>
      <c r="IZ2" t="s">
        <v>41</v>
      </c>
      <c r="JA2" t="s">
        <v>14</v>
      </c>
      <c r="JB2" t="s">
        <v>7</v>
      </c>
      <c r="JD2" t="s">
        <v>6</v>
      </c>
      <c r="JE2" t="s">
        <v>15</v>
      </c>
      <c r="JF2" t="s">
        <v>44</v>
      </c>
      <c r="JG2" t="s">
        <v>16</v>
      </c>
      <c r="JH2" t="s">
        <v>25</v>
      </c>
      <c r="JI2" t="s">
        <v>59</v>
      </c>
      <c r="JJ2" t="s">
        <v>29</v>
      </c>
      <c r="JK2" t="s">
        <v>12</v>
      </c>
      <c r="JL2" t="s">
        <v>57</v>
      </c>
      <c r="JM2" t="s">
        <v>23</v>
      </c>
      <c r="JN2" t="s">
        <v>9</v>
      </c>
      <c r="JO2" t="s">
        <v>47</v>
      </c>
      <c r="JP2" t="s">
        <v>19</v>
      </c>
      <c r="JQ2" t="s">
        <v>60</v>
      </c>
      <c r="JR2" t="s">
        <v>4</v>
      </c>
      <c r="JS2" t="s">
        <v>13</v>
      </c>
      <c r="JT2" t="s">
        <v>24</v>
      </c>
      <c r="JU2" t="s">
        <v>41</v>
      </c>
      <c r="JV2" t="s">
        <v>14</v>
      </c>
      <c r="JW2" t="s">
        <v>7</v>
      </c>
      <c r="JX2" t="s">
        <v>6</v>
      </c>
      <c r="JY2" t="s">
        <v>15</v>
      </c>
      <c r="JZ2" t="s">
        <v>44</v>
      </c>
      <c r="KA2" t="s">
        <v>16</v>
      </c>
      <c r="KB2" t="s">
        <v>25</v>
      </c>
      <c r="KC2" t="s">
        <v>59</v>
      </c>
      <c r="KD2" t="s">
        <v>29</v>
      </c>
      <c r="KE2" t="s">
        <v>12</v>
      </c>
      <c r="KF2" t="s">
        <v>57</v>
      </c>
      <c r="KG2" t="s">
        <v>23</v>
      </c>
      <c r="KH2" t="s">
        <v>9</v>
      </c>
      <c r="KI2" t="s">
        <v>47</v>
      </c>
      <c r="KJ2" t="s">
        <v>19</v>
      </c>
      <c r="KK2" t="s">
        <v>60</v>
      </c>
      <c r="KL2" t="s">
        <v>4</v>
      </c>
      <c r="KM2" t="s">
        <v>13</v>
      </c>
      <c r="KN2" t="s">
        <v>24</v>
      </c>
      <c r="KO2" t="s">
        <v>41</v>
      </c>
      <c r="KP2" t="s">
        <v>14</v>
      </c>
      <c r="KQ2" t="s">
        <v>7</v>
      </c>
      <c r="KR2" t="s">
        <v>6</v>
      </c>
      <c r="KS2" t="s">
        <v>15</v>
      </c>
      <c r="KT2" t="s">
        <v>44</v>
      </c>
      <c r="KU2" t="s">
        <v>16</v>
      </c>
      <c r="KV2" t="s">
        <v>25</v>
      </c>
      <c r="KW2" t="s">
        <v>59</v>
      </c>
      <c r="KX2" t="s">
        <v>29</v>
      </c>
      <c r="KY2" t="s">
        <v>12</v>
      </c>
      <c r="KZ2" t="s">
        <v>57</v>
      </c>
      <c r="LA2" t="s">
        <v>23</v>
      </c>
      <c r="LB2" t="s">
        <v>9</v>
      </c>
      <c r="LC2" t="s">
        <v>47</v>
      </c>
      <c r="LD2" t="s">
        <v>19</v>
      </c>
      <c r="LE2" t="s">
        <v>60</v>
      </c>
      <c r="LF2" t="s">
        <v>4</v>
      </c>
      <c r="LG2" t="s">
        <v>13</v>
      </c>
      <c r="LH2" t="s">
        <v>24</v>
      </c>
      <c r="LI2" t="s">
        <v>41</v>
      </c>
      <c r="LJ2" t="s">
        <v>14</v>
      </c>
      <c r="LK2" t="s">
        <v>7</v>
      </c>
      <c r="LL2" t="s">
        <v>6</v>
      </c>
      <c r="LM2" t="s">
        <v>15</v>
      </c>
      <c r="LN2" t="s">
        <v>44</v>
      </c>
      <c r="LO2" t="s">
        <v>16</v>
      </c>
      <c r="LP2" t="s">
        <v>25</v>
      </c>
      <c r="LQ2" t="s">
        <v>59</v>
      </c>
      <c r="LR2" t="s">
        <v>29</v>
      </c>
      <c r="LS2" t="s">
        <v>12</v>
      </c>
      <c r="LT2" t="s">
        <v>57</v>
      </c>
      <c r="LU2" t="s">
        <v>23</v>
      </c>
      <c r="LV2" t="s">
        <v>9</v>
      </c>
      <c r="LW2" t="s">
        <v>47</v>
      </c>
      <c r="LX2" t="s">
        <v>19</v>
      </c>
      <c r="LY2" t="s">
        <v>60</v>
      </c>
      <c r="LZ2" t="s">
        <v>4</v>
      </c>
      <c r="MA2" t="s">
        <v>13</v>
      </c>
      <c r="MB2" t="s">
        <v>24</v>
      </c>
      <c r="MC2" t="s">
        <v>41</v>
      </c>
      <c r="MD2" t="s">
        <v>14</v>
      </c>
      <c r="ME2" t="s">
        <v>7</v>
      </c>
      <c r="MF2" t="s">
        <v>6</v>
      </c>
      <c r="MG2" t="s">
        <v>15</v>
      </c>
      <c r="MH2" t="s">
        <v>44</v>
      </c>
      <c r="MI2" t="s">
        <v>16</v>
      </c>
      <c r="MJ2" t="s">
        <v>25</v>
      </c>
      <c r="MK2" t="s">
        <v>59</v>
      </c>
      <c r="ML2" t="s">
        <v>29</v>
      </c>
      <c r="MM2" t="s">
        <v>12</v>
      </c>
      <c r="MN2" t="s">
        <v>57</v>
      </c>
      <c r="MO2" t="s">
        <v>23</v>
      </c>
      <c r="MP2" t="s">
        <v>9</v>
      </c>
      <c r="MQ2" t="s">
        <v>47</v>
      </c>
      <c r="MR2" t="s">
        <v>19</v>
      </c>
      <c r="MS2" t="s">
        <v>60</v>
      </c>
      <c r="MT2" t="s">
        <v>4</v>
      </c>
      <c r="MU2" t="s">
        <v>13</v>
      </c>
      <c r="MV2" t="s">
        <v>24</v>
      </c>
      <c r="MW2" t="s">
        <v>41</v>
      </c>
      <c r="MX2" t="s">
        <v>14</v>
      </c>
      <c r="MY2" t="s">
        <v>7</v>
      </c>
    </row>
    <row r="3" spans="1:374" x14ac:dyDescent="0.25">
      <c r="A3" t="s">
        <v>6</v>
      </c>
      <c r="C3">
        <v>3</v>
      </c>
      <c r="D3">
        <v>7</v>
      </c>
      <c r="E3">
        <v>10</v>
      </c>
      <c r="F3">
        <v>9</v>
      </c>
      <c r="G3">
        <v>13</v>
      </c>
      <c r="H3">
        <v>2</v>
      </c>
      <c r="I3">
        <v>16</v>
      </c>
      <c r="J3">
        <v>2</v>
      </c>
      <c r="K3">
        <v>14</v>
      </c>
      <c r="L3">
        <v>5</v>
      </c>
      <c r="M3">
        <v>10</v>
      </c>
      <c r="N3">
        <v>5</v>
      </c>
      <c r="O3">
        <v>4</v>
      </c>
      <c r="P3">
        <v>2</v>
      </c>
      <c r="Q3">
        <v>7</v>
      </c>
      <c r="R3">
        <v>1</v>
      </c>
      <c r="S3">
        <v>9</v>
      </c>
      <c r="T3">
        <v>4</v>
      </c>
      <c r="U3">
        <v>5</v>
      </c>
      <c r="W3">
        <v>8</v>
      </c>
      <c r="X3">
        <v>1</v>
      </c>
      <c r="Y3">
        <v>7</v>
      </c>
      <c r="Z3">
        <v>2</v>
      </c>
      <c r="AA3">
        <v>15</v>
      </c>
      <c r="AB3">
        <v>6</v>
      </c>
      <c r="AC3">
        <v>4</v>
      </c>
      <c r="AD3">
        <v>4</v>
      </c>
      <c r="AE3">
        <v>14</v>
      </c>
      <c r="AF3">
        <v>11</v>
      </c>
      <c r="AG3">
        <v>12</v>
      </c>
      <c r="AH3">
        <v>9</v>
      </c>
      <c r="AI3">
        <v>2</v>
      </c>
      <c r="AJ3">
        <v>14</v>
      </c>
      <c r="AK3">
        <v>3</v>
      </c>
      <c r="AL3">
        <v>1</v>
      </c>
      <c r="AM3">
        <v>11</v>
      </c>
      <c r="AN3">
        <v>3</v>
      </c>
      <c r="AO3">
        <v>9</v>
      </c>
      <c r="AQ3">
        <v>1</v>
      </c>
      <c r="AR3">
        <v>3</v>
      </c>
      <c r="AS3">
        <v>6</v>
      </c>
      <c r="AT3">
        <v>12</v>
      </c>
      <c r="AU3">
        <v>6</v>
      </c>
      <c r="AV3">
        <v>2</v>
      </c>
      <c r="AW3">
        <v>16</v>
      </c>
      <c r="AX3">
        <v>1</v>
      </c>
      <c r="AY3">
        <v>3</v>
      </c>
      <c r="AZ3">
        <v>7</v>
      </c>
      <c r="BA3">
        <v>2</v>
      </c>
      <c r="BB3">
        <v>6</v>
      </c>
      <c r="BC3">
        <v>1</v>
      </c>
      <c r="BD3">
        <v>2</v>
      </c>
      <c r="BE3">
        <v>9</v>
      </c>
      <c r="BF3">
        <v>5</v>
      </c>
      <c r="BG3">
        <v>5</v>
      </c>
      <c r="BH3">
        <v>10</v>
      </c>
      <c r="BI3">
        <v>8</v>
      </c>
      <c r="BK3">
        <v>2</v>
      </c>
      <c r="BL3">
        <v>3</v>
      </c>
      <c r="BM3">
        <v>14</v>
      </c>
      <c r="BN3">
        <v>11</v>
      </c>
      <c r="BO3">
        <v>6</v>
      </c>
      <c r="BP3">
        <v>5</v>
      </c>
      <c r="BQ3">
        <v>15</v>
      </c>
      <c r="BR3">
        <v>4</v>
      </c>
      <c r="BS3">
        <v>1</v>
      </c>
      <c r="BT3">
        <v>7</v>
      </c>
      <c r="BU3">
        <v>2</v>
      </c>
      <c r="BV3">
        <v>5</v>
      </c>
      <c r="BW3">
        <v>2</v>
      </c>
      <c r="BX3">
        <v>5</v>
      </c>
      <c r="BY3">
        <v>5</v>
      </c>
      <c r="BZ3">
        <v>4</v>
      </c>
      <c r="CA3">
        <v>10</v>
      </c>
      <c r="CB3">
        <v>14</v>
      </c>
      <c r="CC3">
        <v>6</v>
      </c>
      <c r="CE3">
        <v>3</v>
      </c>
      <c r="CF3">
        <v>7</v>
      </c>
      <c r="CG3">
        <v>12</v>
      </c>
      <c r="CH3">
        <v>15</v>
      </c>
      <c r="CI3">
        <v>15</v>
      </c>
      <c r="CJ3">
        <v>1</v>
      </c>
      <c r="CK3">
        <v>5</v>
      </c>
      <c r="CL3">
        <v>1</v>
      </c>
      <c r="CM3">
        <v>3</v>
      </c>
      <c r="CN3">
        <v>6</v>
      </c>
      <c r="CO3">
        <v>3</v>
      </c>
      <c r="CP3">
        <v>8</v>
      </c>
      <c r="CQ3">
        <v>5</v>
      </c>
      <c r="CR3">
        <v>3</v>
      </c>
      <c r="CS3">
        <v>8</v>
      </c>
      <c r="CT3">
        <v>1</v>
      </c>
      <c r="CU3">
        <v>6</v>
      </c>
      <c r="CV3">
        <v>10</v>
      </c>
      <c r="CW3">
        <v>6</v>
      </c>
      <c r="CY3">
        <f>IF('Tablas auxiliares'!$C$7=1,AVERAGE(C3,W3,AQ3,BK3,CE3)+C3/10000,(-1)*(SUM(VLOOKUP(C3,'Tablas auxiliares'!$BG$2:$BH$28,2,FALSE),VLOOKUP(W3,'Tablas auxiliares'!$BG$2:$BH$28,2,FALSE),VLOOKUP(AQ3,'Tablas auxiliares'!$BG$2:$BH$28,2,FALSE),VLOOKUP(BK3,'Tablas auxiliares'!$BG$2:$BH$28,2,FALSE),VLOOKUP(CE3,'Tablas auxiliares'!$BG$2:$BH$28,2,FALSE))-C3/100000000))</f>
        <v>-41.509910534014772</v>
      </c>
      <c r="CZ3">
        <f>IF('Tablas auxiliares'!$C$7=1,AVERAGE(D3,X3,AR3,BL3,CF3)+D3/10000,(-1)*(SUM(VLOOKUP(D3,'Tablas auxiliares'!$BG$2:$BH$28,2,FALSE),VLOOKUP(X3,'Tablas auxiliares'!$BG$2:$BH$28,2,FALSE),VLOOKUP(AR3,'Tablas auxiliares'!$BG$2:$BH$28,2,FALSE),VLOOKUP(BL3,'Tablas auxiliares'!$BG$2:$BH$28,2,FALSE),VLOOKUP(CF3,'Tablas auxiliares'!$BG$2:$BH$28,2,FALSE))-D3/100000000))</f>
        <v>-36.088330274687827</v>
      </c>
      <c r="DA3">
        <f>IF('Tablas auxiliares'!$C$7=1,AVERAGE(E3,Y3,AS3,BM3,CG3)+E3/10000,(-1)*(SUM(VLOOKUP(E3,'Tablas auxiliares'!$BG$2:$BH$28,2,FALSE),VLOOKUP(Y3,'Tablas auxiliares'!$BG$2:$BH$28,2,FALSE),VLOOKUP(AS3,'Tablas auxiliares'!$BG$2:$BH$28,2,FALSE),VLOOKUP(BM3,'Tablas auxiliares'!$BG$2:$BH$28,2,FALSE),VLOOKUP(CG3,'Tablas auxiliares'!$BG$2:$BH$28,2,FALSE))-E3/100000000))</f>
        <v>-13.14837389248336</v>
      </c>
      <c r="DB3">
        <f>IF('Tablas auxiliares'!$C$7=1,AVERAGE(F3,Z3,AT3,BN3,CH3)+F3/10000,(-1)*(SUM(VLOOKUP(F3,'Tablas auxiliares'!$BG$2:$BH$28,2,FALSE),VLOOKUP(Z3,'Tablas auxiliares'!$BG$2:$BH$28,2,FALSE),VLOOKUP(AT3,'Tablas auxiliares'!$BG$2:$BH$28,2,FALSE),VLOOKUP(BN3,'Tablas auxiliares'!$BG$2:$BH$28,2,FALSE),VLOOKUP(CH3,'Tablas auxiliares'!$BG$2:$BH$28,2,FALSE))-F3/100000000))</f>
        <v>-16.666499882163865</v>
      </c>
      <c r="DC3">
        <f>IF('Tablas auxiliares'!$C$7=1,AVERAGE(G3,AA3,AU3,BO3,CI3)+G3/10000,(-1)*(SUM(VLOOKUP(G3,'Tablas auxiliares'!$BG$2:$BH$28,2,FALSE),VLOOKUP(AA3,'Tablas auxiliares'!$BG$2:$BH$28,2,FALSE),VLOOKUP(AU3,'Tablas auxiliares'!$BG$2:$BH$28,2,FALSE),VLOOKUP(BO3,'Tablas auxiliares'!$BG$2:$BH$28,2,FALSE),VLOOKUP(CI3,'Tablas auxiliares'!$BG$2:$BH$28,2,FALSE))-G3/100000000))</f>
        <v>-12.187952235366208</v>
      </c>
      <c r="DD3">
        <f>IF('Tablas auxiliares'!$C$7=1,AVERAGE(H3,AB3,AV3,BP3,CJ3)+H3/10000,(-1)*(SUM(VLOOKUP(H3,'Tablas auxiliares'!$BG$2:$BH$28,2,FALSE),VLOOKUP(AB3,'Tablas auxiliares'!$BG$2:$BH$28,2,FALSE),VLOOKUP(AV3,'Tablas auxiliares'!$BG$2:$BH$28,2,FALSE),VLOOKUP(BP3,'Tablas auxiliares'!$BG$2:$BH$28,2,FALSE),VLOOKUP(CJ3,'Tablas auxiliares'!$BG$2:$BH$28,2,FALSE))-H3/100000000))</f>
        <v>-42.099908600213624</v>
      </c>
      <c r="DE3">
        <f>IF('Tablas auxiliares'!$C$7=1,AVERAGE(I3,AC3,AW3,BQ3,CK3)+I3/10000,(-1)*(SUM(VLOOKUP(I3,'Tablas auxiliares'!$BG$2:$BH$28,2,FALSE),VLOOKUP(AC3,'Tablas auxiliares'!$BG$2:$BH$28,2,FALSE),VLOOKUP(AW3,'Tablas auxiliares'!$BG$2:$BH$28,2,FALSE),VLOOKUP(BQ3,'Tablas auxiliares'!$BG$2:$BH$28,2,FALSE),VLOOKUP(CK3,'Tablas auxiliares'!$BG$2:$BH$28,2,FALSE))-I3/100000000))</f>
        <v>-14.625944590445343</v>
      </c>
      <c r="DF3">
        <f>IF('Tablas auxiliares'!$C$7=1,AVERAGE(J3,AD3,AX3,BR3,CL3)+J3/10000,(-1)*(SUM(VLOOKUP(J3,'Tablas auxiliares'!$BG$2:$BH$28,2,FALSE),VLOOKUP(AD3,'Tablas auxiliares'!$BG$2:$BH$28,2,FALSE),VLOOKUP(AX3,'Tablas auxiliares'!$BG$2:$BH$28,2,FALSE),VLOOKUP(BR3,'Tablas auxiliares'!$BG$2:$BH$28,2,FALSE),VLOOKUP(CL3,'Tablas auxiliares'!$BG$2:$BH$28,2,FALSE))-J3/100000000))</f>
        <v>-47.496120116109232</v>
      </c>
      <c r="DG3">
        <f>IF('Tablas auxiliares'!$C$7=1,AVERAGE(K3,AE3,AY3,BS3,CM3)+K3/10000,(-1)*(SUM(VLOOKUP(K3,'Tablas auxiliares'!$BG$2:$BH$28,2,FALSE),VLOOKUP(AE3,'Tablas auxiliares'!$BG$2:$BH$28,2,FALSE),VLOOKUP(AY3,'Tablas auxiliares'!$BG$2:$BH$28,2,FALSE),VLOOKUP(BS3,'Tablas auxiliares'!$BG$2:$BH$28,2,FALSE),VLOOKUP(CM3,'Tablas auxiliares'!$BG$2:$BH$28,2,FALSE))-K3/100000000))</f>
        <v>-30.442710297134091</v>
      </c>
      <c r="DH3">
        <f>IF('Tablas auxiliares'!$C$7=1,AVERAGE(L3,AF3,AZ3,BT3,CN3)+L3/10000,(-1)*(SUM(VLOOKUP(L3,'Tablas auxiliares'!$BG$2:$BH$28,2,FALSE),VLOOKUP(AF3,'Tablas auxiliares'!$BG$2:$BH$28,2,FALSE),VLOOKUP(AZ3,'Tablas auxiliares'!$BG$2:$BH$28,2,FALSE),VLOOKUP(BT3,'Tablas auxiliares'!$BG$2:$BH$28,2,FALSE),VLOOKUP(CN3,'Tablas auxiliares'!$BG$2:$BH$28,2,FALSE))-L3/100000000))</f>
        <v>-19.723369309835839</v>
      </c>
      <c r="DI3">
        <f>IF('Tablas auxiliares'!$C$7=1,AVERAGE(M3,AG3,BA3,BU3,CO3)+M3/10000,(-1)*(SUM(VLOOKUP(M3,'Tablas auxiliares'!$BG$2:$BH$28,2,FALSE),VLOOKUP(AG3,'Tablas auxiliares'!$BG$2:$BH$28,2,FALSE),VLOOKUP(BA3,'Tablas auxiliares'!$BG$2:$BH$28,2,FALSE),VLOOKUP(BU3,'Tablas auxiliares'!$BG$2:$BH$28,2,FALSE),VLOOKUP(CO3,'Tablas auxiliares'!$BG$2:$BH$28,2,FALSE))-M3/100000000))</f>
        <v>-31.70799116640389</v>
      </c>
      <c r="DJ3">
        <f>IF('Tablas auxiliares'!$C$7=1,AVERAGE(N3,AH3,BB3,BV3,CP3)+N3/10000,(-1)*(SUM(VLOOKUP(N3,'Tablas auxiliares'!$BG$2:$BH$28,2,FALSE),VLOOKUP(AH3,'Tablas auxiliares'!$BG$2:$BH$28,2,FALSE),VLOOKUP(BB3,'Tablas auxiliares'!$BG$2:$BH$28,2,FALSE),VLOOKUP(BV3,'Tablas auxiliares'!$BG$2:$BH$28,2,FALSE),VLOOKUP(CP3,'Tablas auxiliares'!$BG$2:$BH$28,2,FALSE))-N3/100000000))</f>
        <v>-21.663156258716299</v>
      </c>
      <c r="DK3">
        <f>IF('Tablas auxiliares'!$C$7=1,AVERAGE(O3,AI3,BC3,BW3,CQ3)+O3/10000,(-1)*(SUM(VLOOKUP(O3,'Tablas auxiliares'!$BG$2:$BH$28,2,FALSE),VLOOKUP(AI3,'Tablas auxiliares'!$BG$2:$BH$28,2,FALSE),VLOOKUP(BC3,'Tablas auxiliares'!$BG$2:$BH$28,2,FALSE),VLOOKUP(BW3,'Tablas auxiliares'!$BG$2:$BH$28,2,FALSE),VLOOKUP(CQ3,'Tablas auxiliares'!$BG$2:$BH$28,2,FALSE))-O3/100000000))</f>
        <v>-44.24532156315405</v>
      </c>
      <c r="DL3">
        <f>IF('Tablas auxiliares'!$C$7=1,AVERAGE(P3,AJ3,BD3,BX3,CR3)+P3/10000,(-1)*(SUM(VLOOKUP(P3,'Tablas auxiliares'!$BG$2:$BH$28,2,FALSE),VLOOKUP(AJ3,'Tablas auxiliares'!$BG$2:$BH$28,2,FALSE),VLOOKUP(BD3,'Tablas auxiliares'!$BG$2:$BH$28,2,FALSE),VLOOKUP(BX3,'Tablas auxiliares'!$BG$2:$BH$28,2,FALSE),VLOOKUP(CR3,'Tablas auxiliares'!$BG$2:$BH$28,2,FALSE))-P3/100000000))</f>
        <v>-34.68037153732665</v>
      </c>
      <c r="DM3">
        <f>IF('Tablas auxiliares'!$C$7=1,AVERAGE(Q3,AK3,BE3,BY3,CS3)+Q3/10000,(-1)*(SUM(VLOOKUP(Q3,'Tablas auxiliares'!$BG$2:$BH$28,2,FALSE),VLOOKUP(AK3,'Tablas auxiliares'!$BG$2:$BH$28,2,FALSE),VLOOKUP(BE3,'Tablas auxiliares'!$BG$2:$BH$28,2,FALSE),VLOOKUP(BY3,'Tablas auxiliares'!$BG$2:$BH$28,2,FALSE),VLOOKUP(CS3,'Tablas auxiliares'!$BG$2:$BH$28,2,FALSE))-Q3/100000000))</f>
        <v>-23.454432005487291</v>
      </c>
      <c r="DN3">
        <f>IF('Tablas auxiliares'!$C$7=1,AVERAGE(R3,AL3,BF3,BZ3,CT3)+R3/10000,(-1)*(SUM(VLOOKUP(R3,'Tablas auxiliares'!$BG$2:$BH$28,2,FALSE),VLOOKUP(AL3,'Tablas auxiliares'!$BG$2:$BH$28,2,FALSE),VLOOKUP(BF3,'Tablas auxiliares'!$BG$2:$BH$28,2,FALSE),VLOOKUP(BZ3,'Tablas auxiliares'!$BG$2:$BH$28,2,FALSE),VLOOKUP(CT3,'Tablas auxiliares'!$BG$2:$BH$28,2,FALSE))-R3/100000000))</f>
        <v>-48.398302378513357</v>
      </c>
      <c r="DO3">
        <f>IF('Tablas auxiliares'!$C$7=1,AVERAGE(S3,AM3,BG3,CA3,CU3)+S3/10000,(-1)*(SUM(VLOOKUP(S3,'Tablas auxiliares'!$BG$2:$BH$28,2,FALSE),VLOOKUP(AM3,'Tablas auxiliares'!$BG$2:$BH$28,2,FALSE),VLOOKUP(BG3,'Tablas auxiliares'!$BG$2:$BH$28,2,FALSE),VLOOKUP(CA3,'Tablas auxiliares'!$BG$2:$BH$28,2,FALSE),VLOOKUP(CU3,'Tablas auxiliares'!$BG$2:$BH$28,2,FALSE))-S3/100000000))</f>
        <v>-16.842644901076589</v>
      </c>
      <c r="DP3">
        <f>IF('Tablas auxiliares'!$C$7=1,AVERAGE(T3,AN3,BH3,CB3,CV3)+T3/10000,(-1)*(SUM(VLOOKUP(T3,'Tablas auxiliares'!$BG$2:$BH$28,2,FALSE),VLOOKUP(AN3,'Tablas auxiliares'!$BG$2:$BH$28,2,FALSE),VLOOKUP(BH3,'Tablas auxiliares'!$BG$2:$BH$28,2,FALSE),VLOOKUP(CB3,'Tablas auxiliares'!$BG$2:$BH$28,2,FALSE),VLOOKUP(CV3,'Tablas auxiliares'!$BG$2:$BH$28,2,FALSE))-T3/100000000))</f>
        <v>-20.348439465772422</v>
      </c>
      <c r="DQ3">
        <f>IF('Tablas auxiliares'!$C$7=1,AVERAGE(U3,AO3,BI3,CC3,CW3)+U3/10000,(-1)*(SUM(VLOOKUP(U3,'Tablas auxiliares'!$BG$2:$BH$28,2,FALSE),VLOOKUP(AO3,'Tablas auxiliares'!$BG$2:$BH$28,2,FALSE),VLOOKUP(BI3,'Tablas auxiliares'!$BG$2:$BH$28,2,FALSE),VLOOKUP(CC3,'Tablas auxiliares'!$BG$2:$BH$28,2,FALSE),VLOOKUP(CW3,'Tablas auxiliares'!$BG$2:$BH$28,2,FALSE))-U3/100000000))</f>
        <v>-20.692051416051402</v>
      </c>
      <c r="DS3">
        <f t="shared" ref="DS3:EK3" si="0">RANK(CY3,CY3:CY19,1)</f>
        <v>1</v>
      </c>
      <c r="DT3">
        <f t="shared" si="0"/>
        <v>3</v>
      </c>
      <c r="DU3">
        <f t="shared" si="0"/>
        <v>13</v>
      </c>
      <c r="DV3">
        <f t="shared" si="0"/>
        <v>11</v>
      </c>
      <c r="DW3">
        <f t="shared" si="0"/>
        <v>12</v>
      </c>
      <c r="DX3">
        <f t="shared" si="0"/>
        <v>1</v>
      </c>
      <c r="DY3">
        <f t="shared" si="0"/>
        <v>10</v>
      </c>
      <c r="DZ3">
        <f t="shared" si="0"/>
        <v>1</v>
      </c>
      <c r="EA3">
        <f t="shared" si="0"/>
        <v>4</v>
      </c>
      <c r="EB3">
        <f t="shared" si="0"/>
        <v>7</v>
      </c>
      <c r="EC3">
        <f t="shared" si="0"/>
        <v>2</v>
      </c>
      <c r="ED3">
        <f t="shared" si="0"/>
        <v>6</v>
      </c>
      <c r="EE3">
        <f t="shared" si="0"/>
        <v>1</v>
      </c>
      <c r="EF3">
        <f t="shared" si="0"/>
        <v>3</v>
      </c>
      <c r="EG3">
        <f t="shared" si="0"/>
        <v>6</v>
      </c>
      <c r="EH3">
        <f t="shared" si="0"/>
        <v>1</v>
      </c>
      <c r="EI3">
        <f t="shared" si="0"/>
        <v>9</v>
      </c>
      <c r="EJ3">
        <f t="shared" si="0"/>
        <v>5</v>
      </c>
      <c r="EK3">
        <f t="shared" si="0"/>
        <v>6</v>
      </c>
      <c r="EM3">
        <f>VLOOKUP(DS3,'Tablas auxiliares'!$O$2:$Y$28,'Tablas auxiliares'!$C$4+1,FALSE)</f>
        <v>12</v>
      </c>
      <c r="EN3">
        <f>VLOOKUP(DT3,'Tablas auxiliares'!$O$2:$Y$28,'Tablas auxiliares'!$C$4+1,FALSE)</f>
        <v>8</v>
      </c>
      <c r="EO3">
        <f>VLOOKUP(DU3,'Tablas auxiliares'!$O$2:$Y$28,'Tablas auxiliares'!$C$4+1,FALSE)</f>
        <v>0</v>
      </c>
      <c r="EP3">
        <f>VLOOKUP(DV3,'Tablas auxiliares'!$O$2:$Y$28,'Tablas auxiliares'!$C$4+1,FALSE)</f>
        <v>0</v>
      </c>
      <c r="EQ3">
        <f>VLOOKUP(DW3,'Tablas auxiliares'!$O$2:$Y$28,'Tablas auxiliares'!$C$4+1,FALSE)</f>
        <v>0</v>
      </c>
      <c r="ER3">
        <f>VLOOKUP(DX3,'Tablas auxiliares'!$O$2:$Y$28,'Tablas auxiliares'!$C$4+1,FALSE)</f>
        <v>12</v>
      </c>
      <c r="ES3">
        <f>VLOOKUP(DY3,'Tablas auxiliares'!$O$2:$Y$28,'Tablas auxiliares'!$C$4+1,FALSE)</f>
        <v>1</v>
      </c>
      <c r="ET3">
        <f>VLOOKUP(DZ3,'Tablas auxiliares'!$O$2:$Y$28,'Tablas auxiliares'!$C$4+1,FALSE)</f>
        <v>12</v>
      </c>
      <c r="EU3">
        <f>VLOOKUP(EA3,'Tablas auxiliares'!$O$2:$Y$28,'Tablas auxiliares'!$C$4+1,FALSE)</f>
        <v>7</v>
      </c>
      <c r="EV3">
        <f>VLOOKUP(EB3,'Tablas auxiliares'!$O$2:$Y$28,'Tablas auxiliares'!$C$4+1,FALSE)</f>
        <v>4</v>
      </c>
      <c r="EW3">
        <f>VLOOKUP(EC3,'Tablas auxiliares'!$O$2:$Y$28,'Tablas auxiliares'!$C$4+1,FALSE)</f>
        <v>10</v>
      </c>
      <c r="EX3">
        <f>VLOOKUP(ED3,'Tablas auxiliares'!$O$2:$Y$28,'Tablas auxiliares'!$C$4+1,FALSE)</f>
        <v>5</v>
      </c>
      <c r="EY3">
        <f>VLOOKUP(EE3,'Tablas auxiliares'!$O$2:$Y$28,'Tablas auxiliares'!$C$4+1,FALSE)</f>
        <v>12</v>
      </c>
      <c r="EZ3">
        <f>VLOOKUP(EF3,'Tablas auxiliares'!$O$2:$Y$28,'Tablas auxiliares'!$C$4+1,FALSE)</f>
        <v>8</v>
      </c>
      <c r="FA3">
        <f>VLOOKUP(EG3,'Tablas auxiliares'!$O$2:$Y$28,'Tablas auxiliares'!$C$4+1,FALSE)</f>
        <v>5</v>
      </c>
      <c r="FB3">
        <f>VLOOKUP(EH3,'Tablas auxiliares'!$O$2:$Y$28,'Tablas auxiliares'!$C$4+1,FALSE)</f>
        <v>12</v>
      </c>
      <c r="FC3">
        <f>VLOOKUP(EI3,'Tablas auxiliares'!$O$2:$Y$28,'Tablas auxiliares'!$C$4+1,FALSE)</f>
        <v>2</v>
      </c>
      <c r="FD3">
        <f>VLOOKUP(EJ3,'Tablas auxiliares'!$O$2:$Y$28,'Tablas auxiliares'!$C$4+1,FALSE)</f>
        <v>6</v>
      </c>
      <c r="FE3">
        <f>VLOOKUP(EK3,'Tablas auxiliares'!$O$2:$Y$28,'Tablas auxiliares'!$C$4+1,FALSE)</f>
        <v>5</v>
      </c>
      <c r="FG3">
        <v>2</v>
      </c>
      <c r="FH3">
        <v>2</v>
      </c>
      <c r="FI3">
        <v>2</v>
      </c>
      <c r="FJ3">
        <v>7</v>
      </c>
      <c r="FK3">
        <v>7</v>
      </c>
      <c r="FL3">
        <v>4</v>
      </c>
      <c r="FM3">
        <v>6</v>
      </c>
      <c r="FN3">
        <v>3</v>
      </c>
      <c r="FO3">
        <v>4</v>
      </c>
      <c r="FP3">
        <v>11</v>
      </c>
      <c r="FQ3">
        <v>3</v>
      </c>
      <c r="FR3">
        <v>6</v>
      </c>
      <c r="FS3">
        <v>2</v>
      </c>
      <c r="FT3">
        <v>1</v>
      </c>
      <c r="FU3">
        <v>4</v>
      </c>
      <c r="FV3">
        <v>2</v>
      </c>
      <c r="FW3">
        <v>2</v>
      </c>
      <c r="FX3">
        <v>5</v>
      </c>
      <c r="FY3">
        <v>4</v>
      </c>
      <c r="GA3">
        <f>VLOOKUP(FG3,'Tablas auxiliares'!$O$2:$Y$28,_xlfn.SINGLE('Tablas auxiliares'!$C$4)+1,FALSE)</f>
        <v>10</v>
      </c>
      <c r="GB3">
        <f>VLOOKUP(FH3,'Tablas auxiliares'!$O$2:$Y$28,_xlfn.SINGLE('Tablas auxiliares'!$C$4)+1,FALSE)</f>
        <v>10</v>
      </c>
      <c r="GC3">
        <f>VLOOKUP(FI3,'Tablas auxiliares'!$O$2:$Y$28,_xlfn.SINGLE('Tablas auxiliares'!$C$4)+1,FALSE)</f>
        <v>10</v>
      </c>
      <c r="GD3">
        <f>VLOOKUP(FJ3,'Tablas auxiliares'!$O$2:$Y$28,_xlfn.SINGLE('Tablas auxiliares'!$C$4)+1,FALSE)</f>
        <v>4</v>
      </c>
      <c r="GE3">
        <f>VLOOKUP(FK3,'Tablas auxiliares'!$O$2:$Y$28,_xlfn.SINGLE('Tablas auxiliares'!$C$4)+1,FALSE)</f>
        <v>4</v>
      </c>
      <c r="GF3">
        <f>VLOOKUP(FL3,'Tablas auxiliares'!$O$2:$Y$28,_xlfn.SINGLE('Tablas auxiliares'!$C$4)+1,FALSE)</f>
        <v>7</v>
      </c>
      <c r="GG3">
        <f>VLOOKUP(FM3,'Tablas auxiliares'!$O$2:$Y$28,_xlfn.SINGLE('Tablas auxiliares'!$C$4)+1,FALSE)</f>
        <v>5</v>
      </c>
      <c r="GH3">
        <f>VLOOKUP(FN3,'Tablas auxiliares'!$O$2:$Y$28,_xlfn.SINGLE('Tablas auxiliares'!$C$4)+1,FALSE)</f>
        <v>8</v>
      </c>
      <c r="GI3">
        <f>VLOOKUP(FO3,'Tablas auxiliares'!$O$2:$Y$28,_xlfn.SINGLE('Tablas auxiliares'!$C$4)+1,FALSE)</f>
        <v>7</v>
      </c>
      <c r="GJ3">
        <f>VLOOKUP(FP3,'Tablas auxiliares'!$O$2:$Y$28,_xlfn.SINGLE('Tablas auxiliares'!$C$4)+1,FALSE)</f>
        <v>0</v>
      </c>
      <c r="GK3">
        <f>VLOOKUP(FQ3,'Tablas auxiliares'!$O$2:$Y$28,_xlfn.SINGLE('Tablas auxiliares'!$C$4)+1,FALSE)</f>
        <v>8</v>
      </c>
      <c r="GL3">
        <f>VLOOKUP(FR3,'Tablas auxiliares'!$O$2:$Y$28,_xlfn.SINGLE('Tablas auxiliares'!$C$4)+1,FALSE)</f>
        <v>5</v>
      </c>
      <c r="GM3">
        <f>VLOOKUP(FS3,'Tablas auxiliares'!$O$2:$Y$28,_xlfn.SINGLE('Tablas auxiliares'!$C$4)+1,FALSE)</f>
        <v>10</v>
      </c>
      <c r="GN3">
        <f>VLOOKUP(FT3,'Tablas auxiliares'!$O$2:$Y$28,_xlfn.SINGLE('Tablas auxiliares'!$C$4)+1,FALSE)</f>
        <v>12</v>
      </c>
      <c r="GO3">
        <f>VLOOKUP(FU3,'Tablas auxiliares'!$O$2:$Y$28,_xlfn.SINGLE('Tablas auxiliares'!$C$4)+1,FALSE)</f>
        <v>7</v>
      </c>
      <c r="GP3">
        <f>VLOOKUP(FV3,'Tablas auxiliares'!$O$2:$Y$28,_xlfn.SINGLE('Tablas auxiliares'!$C$4)+1,FALSE)</f>
        <v>10</v>
      </c>
      <c r="GQ3">
        <f>VLOOKUP(FW3,'Tablas auxiliares'!$O$2:$Y$28,_xlfn.SINGLE('Tablas auxiliares'!$C$4)+1,FALSE)</f>
        <v>10</v>
      </c>
      <c r="GR3">
        <f>VLOOKUP(FX3,'Tablas auxiliares'!$O$2:$Y$28,_xlfn.SINGLE('Tablas auxiliares'!$C$4)+1,FALSE)</f>
        <v>6</v>
      </c>
      <c r="GS3">
        <f>VLOOKUP(FY3,'Tablas auxiliares'!$O$2:$Y$28,_xlfn.SINGLE('Tablas auxiliares'!$C$4)+1,FALSE)</f>
        <v>7</v>
      </c>
      <c r="GT3">
        <f>IF('Tablas auxiliares'!$C$6&lt;&gt;2,SUM(EL3:FE3),0)+IF('Tablas auxiliares'!$C$6&lt;&gt;3,SUM(FZ3:GS3),0)</f>
        <v>261</v>
      </c>
      <c r="GV3">
        <f t="shared" ref="GV3:HN16" si="1">AVERAGE(DS3,FG3)+FG3/1000</f>
        <v>1.502</v>
      </c>
      <c r="GW3">
        <f t="shared" si="1"/>
        <v>2.5019999999999998</v>
      </c>
      <c r="GX3">
        <f t="shared" si="1"/>
        <v>7.5019999999999998</v>
      </c>
      <c r="GY3">
        <f t="shared" si="1"/>
        <v>9.0069999999999997</v>
      </c>
      <c r="GZ3">
        <f t="shared" si="1"/>
        <v>9.5069999999999997</v>
      </c>
      <c r="HA3">
        <f t="shared" si="1"/>
        <v>2.504</v>
      </c>
      <c r="HB3">
        <f t="shared" si="1"/>
        <v>8.0060000000000002</v>
      </c>
      <c r="HC3">
        <f t="shared" si="1"/>
        <v>2.0030000000000001</v>
      </c>
      <c r="HD3">
        <f t="shared" si="1"/>
        <v>4.0039999999999996</v>
      </c>
      <c r="HE3">
        <f t="shared" si="1"/>
        <v>9.0109999999999992</v>
      </c>
      <c r="HF3">
        <f t="shared" si="1"/>
        <v>2.5030000000000001</v>
      </c>
      <c r="HG3">
        <f t="shared" si="1"/>
        <v>6.0060000000000002</v>
      </c>
      <c r="HH3">
        <f t="shared" si="1"/>
        <v>1.502</v>
      </c>
      <c r="HI3">
        <f t="shared" si="1"/>
        <v>2.0009999999999999</v>
      </c>
      <c r="HJ3">
        <f t="shared" si="1"/>
        <v>5.0039999999999996</v>
      </c>
      <c r="HK3">
        <f t="shared" si="1"/>
        <v>1.502</v>
      </c>
      <c r="HL3">
        <f t="shared" si="1"/>
        <v>5.5019999999999998</v>
      </c>
      <c r="HM3">
        <f t="shared" si="1"/>
        <v>5.0049999999999999</v>
      </c>
      <c r="HN3">
        <f t="shared" si="1"/>
        <v>5.0039999999999996</v>
      </c>
      <c r="HP3">
        <f t="shared" ref="HP3:IH3" si="2">RANK(GV3,GV3:GV19,1)</f>
        <v>1</v>
      </c>
      <c r="HQ3">
        <f t="shared" si="2"/>
        <v>1</v>
      </c>
      <c r="HR3">
        <f t="shared" si="2"/>
        <v>6</v>
      </c>
      <c r="HS3">
        <f t="shared" si="2"/>
        <v>8</v>
      </c>
      <c r="HT3">
        <f t="shared" si="2"/>
        <v>12</v>
      </c>
      <c r="HU3">
        <f t="shared" si="2"/>
        <v>1</v>
      </c>
      <c r="HV3">
        <f t="shared" si="2"/>
        <v>9</v>
      </c>
      <c r="HW3">
        <f t="shared" si="2"/>
        <v>1</v>
      </c>
      <c r="HX3">
        <f t="shared" si="2"/>
        <v>2</v>
      </c>
      <c r="HY3">
        <f t="shared" si="2"/>
        <v>10</v>
      </c>
      <c r="HZ3">
        <f t="shared" si="2"/>
        <v>2</v>
      </c>
      <c r="IA3">
        <f t="shared" si="2"/>
        <v>6</v>
      </c>
      <c r="IB3">
        <f t="shared" si="2"/>
        <v>2</v>
      </c>
      <c r="IC3">
        <f t="shared" si="2"/>
        <v>1</v>
      </c>
      <c r="ID3">
        <f t="shared" si="2"/>
        <v>3</v>
      </c>
      <c r="IE3">
        <f t="shared" si="2"/>
        <v>1</v>
      </c>
      <c r="IF3">
        <f t="shared" si="2"/>
        <v>4</v>
      </c>
      <c r="IG3">
        <f t="shared" si="2"/>
        <v>4</v>
      </c>
      <c r="IH3">
        <f t="shared" si="2"/>
        <v>4</v>
      </c>
      <c r="IJ3">
        <f>VLOOKUP(HP3,'Tablas auxiliares'!$O$2:$Y$28,_xlfn.SINGLE('Tablas auxiliares'!$C$4)+1,FALSE)</f>
        <v>12</v>
      </c>
      <c r="IK3">
        <f>VLOOKUP(HQ3,'Tablas auxiliares'!$O$2:$Y$28,_xlfn.SINGLE('Tablas auxiliares'!$C$4)+1,FALSE)</f>
        <v>12</v>
      </c>
      <c r="IL3">
        <f>VLOOKUP(HR3,'Tablas auxiliares'!$O$2:$Y$28,_xlfn.SINGLE('Tablas auxiliares'!$C$4)+1,FALSE)</f>
        <v>5</v>
      </c>
      <c r="IM3">
        <f>VLOOKUP(HS3,'Tablas auxiliares'!$O$2:$Y$28,_xlfn.SINGLE('Tablas auxiliares'!$C$4)+1,FALSE)</f>
        <v>3</v>
      </c>
      <c r="IN3">
        <f>VLOOKUP(HT3,'Tablas auxiliares'!$O$2:$Y$28,_xlfn.SINGLE('Tablas auxiliares'!$C$4)+1,FALSE)</f>
        <v>0</v>
      </c>
      <c r="IO3">
        <f>VLOOKUP(HU3,'Tablas auxiliares'!$O$2:$Y$28,_xlfn.SINGLE('Tablas auxiliares'!$C$4)+1,FALSE)</f>
        <v>12</v>
      </c>
      <c r="IP3">
        <f>VLOOKUP(HV3,'Tablas auxiliares'!$O$2:$Y$28,_xlfn.SINGLE('Tablas auxiliares'!$C$4)+1,FALSE)</f>
        <v>2</v>
      </c>
      <c r="IQ3">
        <f>VLOOKUP(HW3,'Tablas auxiliares'!$O$2:$Y$28,_xlfn.SINGLE('Tablas auxiliares'!$C$4)+1,FALSE)</f>
        <v>12</v>
      </c>
      <c r="IR3">
        <f>VLOOKUP(HX3,'Tablas auxiliares'!$O$2:$Y$28,_xlfn.SINGLE('Tablas auxiliares'!$C$4)+1,FALSE)</f>
        <v>10</v>
      </c>
      <c r="IS3">
        <f>VLOOKUP(HY3,'Tablas auxiliares'!$O$2:$Y$28,_xlfn.SINGLE('Tablas auxiliares'!$C$4)+1,FALSE)</f>
        <v>1</v>
      </c>
      <c r="IT3">
        <f>VLOOKUP(HZ3,'Tablas auxiliares'!$O$2:$Y$28,_xlfn.SINGLE('Tablas auxiliares'!$C$4)+1,FALSE)</f>
        <v>10</v>
      </c>
      <c r="IU3">
        <f>VLOOKUP(IA3,'Tablas auxiliares'!$O$2:$Y$28,_xlfn.SINGLE('Tablas auxiliares'!$C$4)+1,FALSE)</f>
        <v>5</v>
      </c>
      <c r="IV3">
        <f>VLOOKUP(IB3,'Tablas auxiliares'!$O$2:$Y$28,_xlfn.SINGLE('Tablas auxiliares'!$C$4)+1,FALSE)</f>
        <v>10</v>
      </c>
      <c r="IW3">
        <f>VLOOKUP(IC3,'Tablas auxiliares'!$O$2:$Y$28,_xlfn.SINGLE('Tablas auxiliares'!$C$4)+1,FALSE)</f>
        <v>12</v>
      </c>
      <c r="IX3">
        <f>VLOOKUP(ID3,'Tablas auxiliares'!$O$2:$Y$28,_xlfn.SINGLE('Tablas auxiliares'!$C$4)+1,FALSE)</f>
        <v>8</v>
      </c>
      <c r="IY3">
        <f>VLOOKUP(IE3,'Tablas auxiliares'!$O$2:$Y$28,_xlfn.SINGLE('Tablas auxiliares'!$C$4)+1,FALSE)</f>
        <v>12</v>
      </c>
      <c r="IZ3">
        <f>VLOOKUP(IF3,'Tablas auxiliares'!$O$2:$Y$28,_xlfn.SINGLE('Tablas auxiliares'!$C$4)+1,FALSE)</f>
        <v>7</v>
      </c>
      <c r="JA3">
        <f>VLOOKUP(IG3,'Tablas auxiliares'!$O$2:$Y$28,_xlfn.SINGLE('Tablas auxiliares'!$C$4)+1,FALSE)</f>
        <v>7</v>
      </c>
      <c r="JB3">
        <f>VLOOKUP(IH3,'Tablas auxiliares'!$O$2:$Y$28,_xlfn.SINGLE('Tablas auxiliares'!$C$4)+1,FALSE)</f>
        <v>7</v>
      </c>
      <c r="JC3">
        <f>SUM(II3:JB3)</f>
        <v>147</v>
      </c>
      <c r="JE3">
        <v>12</v>
      </c>
      <c r="JF3">
        <v>8</v>
      </c>
      <c r="JG3">
        <v>1</v>
      </c>
      <c r="JH3">
        <v>0</v>
      </c>
      <c r="JI3">
        <v>0</v>
      </c>
      <c r="JJ3">
        <v>12</v>
      </c>
      <c r="JK3">
        <v>0</v>
      </c>
      <c r="JL3">
        <v>12</v>
      </c>
      <c r="JM3">
        <v>5</v>
      </c>
      <c r="JN3">
        <v>4</v>
      </c>
      <c r="JO3">
        <v>10</v>
      </c>
      <c r="JP3">
        <v>7</v>
      </c>
      <c r="JQ3">
        <v>12</v>
      </c>
      <c r="JR3">
        <v>7</v>
      </c>
      <c r="JS3">
        <v>5</v>
      </c>
      <c r="JT3">
        <v>12</v>
      </c>
      <c r="JU3">
        <v>3</v>
      </c>
      <c r="JV3">
        <v>4</v>
      </c>
      <c r="JW3">
        <v>5</v>
      </c>
      <c r="JY3">
        <v>10</v>
      </c>
      <c r="JZ3">
        <v>10</v>
      </c>
      <c r="KA3">
        <v>10</v>
      </c>
      <c r="KB3">
        <v>4</v>
      </c>
      <c r="KC3">
        <v>4</v>
      </c>
      <c r="KD3">
        <v>7</v>
      </c>
      <c r="KE3">
        <v>5</v>
      </c>
      <c r="KF3">
        <v>8</v>
      </c>
      <c r="KG3">
        <v>7</v>
      </c>
      <c r="KH3">
        <v>0</v>
      </c>
      <c r="KI3">
        <v>8</v>
      </c>
      <c r="KJ3">
        <v>5</v>
      </c>
      <c r="KK3">
        <v>10</v>
      </c>
      <c r="KL3">
        <v>12</v>
      </c>
      <c r="KM3">
        <v>7</v>
      </c>
      <c r="KN3">
        <v>10</v>
      </c>
      <c r="KO3">
        <v>10</v>
      </c>
      <c r="KP3">
        <v>6</v>
      </c>
      <c r="KQ3">
        <v>7</v>
      </c>
      <c r="KR3">
        <f>SUM(JD3,JX3)+JX3/1000</f>
        <v>0</v>
      </c>
      <c r="KS3">
        <f t="shared" ref="KS3:LK16" si="3">SUM(JE3,JY3)+JY3/1000</f>
        <v>22.01</v>
      </c>
      <c r="KT3">
        <f t="shared" si="3"/>
        <v>18.010000000000002</v>
      </c>
      <c r="KU3">
        <f t="shared" si="3"/>
        <v>11.01</v>
      </c>
      <c r="KV3">
        <f t="shared" si="3"/>
        <v>4.0039999999999996</v>
      </c>
      <c r="KW3">
        <f t="shared" si="3"/>
        <v>4.0039999999999996</v>
      </c>
      <c r="KX3">
        <f t="shared" si="3"/>
        <v>19.007000000000001</v>
      </c>
      <c r="KY3">
        <f t="shared" si="3"/>
        <v>5.0049999999999999</v>
      </c>
      <c r="KZ3">
        <f t="shared" si="3"/>
        <v>20.007999999999999</v>
      </c>
      <c r="LA3">
        <f t="shared" si="3"/>
        <v>12.007</v>
      </c>
      <c r="LB3">
        <f t="shared" si="3"/>
        <v>4</v>
      </c>
      <c r="LC3">
        <f t="shared" si="3"/>
        <v>18.007999999999999</v>
      </c>
      <c r="LD3">
        <f t="shared" si="3"/>
        <v>12.005000000000001</v>
      </c>
      <c r="LE3">
        <f t="shared" si="3"/>
        <v>22.01</v>
      </c>
      <c r="LF3">
        <f t="shared" si="3"/>
        <v>19.012</v>
      </c>
      <c r="LG3">
        <f t="shared" si="3"/>
        <v>12.007</v>
      </c>
      <c r="LH3">
        <f t="shared" si="3"/>
        <v>22.01</v>
      </c>
      <c r="LI3">
        <f t="shared" si="3"/>
        <v>13.01</v>
      </c>
      <c r="LJ3">
        <f t="shared" si="3"/>
        <v>10.006</v>
      </c>
      <c r="LK3">
        <f t="shared" si="3"/>
        <v>12.007</v>
      </c>
      <c r="LL3">
        <f>RANK(KR3,KR3:KR19,0)</f>
        <v>15</v>
      </c>
      <c r="LM3">
        <f t="shared" ref="LM3:ME3" si="4">RANK(KS3,KS3:KS19,0)</f>
        <v>1</v>
      </c>
      <c r="LN3">
        <f t="shared" si="4"/>
        <v>1</v>
      </c>
      <c r="LO3">
        <f t="shared" si="4"/>
        <v>4</v>
      </c>
      <c r="LP3">
        <f t="shared" si="4"/>
        <v>11</v>
      </c>
      <c r="LQ3">
        <f t="shared" si="4"/>
        <v>11</v>
      </c>
      <c r="LR3">
        <f t="shared" si="4"/>
        <v>1</v>
      </c>
      <c r="LS3">
        <f t="shared" si="4"/>
        <v>11</v>
      </c>
      <c r="LT3">
        <f t="shared" si="4"/>
        <v>1</v>
      </c>
      <c r="LU3">
        <f t="shared" si="4"/>
        <v>3</v>
      </c>
      <c r="LV3">
        <f t="shared" si="4"/>
        <v>10</v>
      </c>
      <c r="LW3">
        <f t="shared" si="4"/>
        <v>2</v>
      </c>
      <c r="LX3">
        <f t="shared" si="4"/>
        <v>5</v>
      </c>
      <c r="LY3">
        <f t="shared" si="4"/>
        <v>2</v>
      </c>
      <c r="LZ3">
        <f t="shared" si="4"/>
        <v>2</v>
      </c>
      <c r="MA3">
        <f t="shared" si="4"/>
        <v>4</v>
      </c>
      <c r="MB3">
        <f t="shared" si="4"/>
        <v>1</v>
      </c>
      <c r="MC3">
        <f t="shared" si="4"/>
        <v>4</v>
      </c>
      <c r="MD3">
        <f t="shared" si="4"/>
        <v>4</v>
      </c>
      <c r="ME3">
        <f t="shared" si="4"/>
        <v>4</v>
      </c>
      <c r="MF3">
        <f>VLOOKUP(LL3,'Tablas auxiliares'!$O$2:$P$28,2,FALSE)</f>
        <v>0</v>
      </c>
      <c r="MG3">
        <f>VLOOKUP(LM3,'Tablas auxiliares'!$O$2:$P$28,2,FALSE)</f>
        <v>12</v>
      </c>
      <c r="MH3">
        <f>VLOOKUP(LN3,'Tablas auxiliares'!$O$2:$P$28,2,FALSE)</f>
        <v>12</v>
      </c>
      <c r="MI3">
        <f>VLOOKUP(LO3,'Tablas auxiliares'!$O$2:$P$28,2,FALSE)</f>
        <v>7</v>
      </c>
      <c r="MJ3">
        <f>VLOOKUP(LP3,'Tablas auxiliares'!$O$2:$P$28,2,FALSE)</f>
        <v>0</v>
      </c>
      <c r="MK3">
        <f>VLOOKUP(LQ3,'Tablas auxiliares'!$O$2:$P$28,2,FALSE)</f>
        <v>0</v>
      </c>
      <c r="ML3">
        <f>VLOOKUP(LR3,'Tablas auxiliares'!$O$2:$P$28,2,FALSE)</f>
        <v>12</v>
      </c>
      <c r="MM3">
        <f>VLOOKUP(LS3,'Tablas auxiliares'!$O$2:$P$28,2,FALSE)</f>
        <v>0</v>
      </c>
      <c r="MN3">
        <f>VLOOKUP(LT3,'Tablas auxiliares'!$O$2:$P$28,2,FALSE)</f>
        <v>12</v>
      </c>
      <c r="MO3">
        <f>VLOOKUP(LU3,'Tablas auxiliares'!$O$2:$P$28,2,FALSE)</f>
        <v>8</v>
      </c>
      <c r="MP3">
        <f>VLOOKUP(LV3,'Tablas auxiliares'!$O$2:$P$28,2,FALSE)</f>
        <v>1</v>
      </c>
      <c r="MQ3">
        <f>VLOOKUP(LW3,'Tablas auxiliares'!$O$2:$P$28,2,FALSE)</f>
        <v>10</v>
      </c>
      <c r="MR3">
        <f>VLOOKUP(LX3,'Tablas auxiliares'!$O$2:$P$28,2,FALSE)</f>
        <v>6</v>
      </c>
      <c r="MS3">
        <f>VLOOKUP(LY3,'Tablas auxiliares'!$O$2:$P$28,2,FALSE)</f>
        <v>10</v>
      </c>
      <c r="MT3">
        <f>VLOOKUP(LZ3,'Tablas auxiliares'!$O$2:$P$28,2,FALSE)</f>
        <v>10</v>
      </c>
      <c r="MU3">
        <f>VLOOKUP(MA3,'Tablas auxiliares'!$O$2:$P$28,2,FALSE)</f>
        <v>7</v>
      </c>
      <c r="MV3">
        <f>VLOOKUP(MB3,'Tablas auxiliares'!$O$2:$P$28,2,FALSE)</f>
        <v>12</v>
      </c>
      <c r="MW3">
        <f>VLOOKUP(MC3,'Tablas auxiliares'!$O$2:$P$28,2,FALSE)</f>
        <v>7</v>
      </c>
      <c r="MX3">
        <f>VLOOKUP(MD3,'Tablas auxiliares'!$O$2:$P$28,2,FALSE)</f>
        <v>7</v>
      </c>
      <c r="MY3">
        <f>VLOOKUP(ME3,'Tablas auxiliares'!$O$2:$P$28,2,FALSE)</f>
        <v>7</v>
      </c>
      <c r="MZ3">
        <f>SUM(MF3:MY3)</f>
        <v>140</v>
      </c>
      <c r="NB3">
        <f>ROUND(MZ3,0)+(26-NH3)/10000</f>
        <v>140.0025</v>
      </c>
      <c r="NC3">
        <f>ROUND(JC3,0)+(26-NH3)/10000</f>
        <v>147.0025</v>
      </c>
      <c r="ND3">
        <f>ROUND(GT3,0)+(26-NH3)/10000</f>
        <v>261.0025</v>
      </c>
      <c r="NE3">
        <f>IF('Tablas auxiliares'!$C$3=1,NB3,IF('Tablas auxiliares'!$C$3=2,NC3,ND3))</f>
        <v>261.0025</v>
      </c>
      <c r="NF3" t="s">
        <v>6</v>
      </c>
      <c r="NH3">
        <v>1</v>
      </c>
      <c r="NI3">
        <f>LARGE($NE$3:$NE$19,NH3)</f>
        <v>261.0025</v>
      </c>
      <c r="NJ3" t="str">
        <f>VLOOKUP(NI3,$NE$3:$NF$19,2,FALSE)</f>
        <v>Australia</v>
      </c>
    </row>
    <row r="4" spans="1:374" x14ac:dyDescent="0.25">
      <c r="A4" t="s">
        <v>15</v>
      </c>
      <c r="B4">
        <v>16</v>
      </c>
      <c r="D4">
        <v>16</v>
      </c>
      <c r="E4">
        <v>11</v>
      </c>
      <c r="F4">
        <v>2</v>
      </c>
      <c r="G4">
        <v>2</v>
      </c>
      <c r="H4">
        <v>3</v>
      </c>
      <c r="I4">
        <v>14</v>
      </c>
      <c r="J4">
        <v>11</v>
      </c>
      <c r="K4">
        <v>13</v>
      </c>
      <c r="L4">
        <v>13</v>
      </c>
      <c r="M4">
        <v>6</v>
      </c>
      <c r="N4">
        <v>7</v>
      </c>
      <c r="O4">
        <v>5</v>
      </c>
      <c r="P4">
        <v>8</v>
      </c>
      <c r="Q4">
        <v>8</v>
      </c>
      <c r="R4">
        <v>8</v>
      </c>
      <c r="S4">
        <v>8</v>
      </c>
      <c r="T4">
        <v>5</v>
      </c>
      <c r="U4">
        <v>15</v>
      </c>
      <c r="V4">
        <v>8</v>
      </c>
      <c r="X4">
        <v>5</v>
      </c>
      <c r="Y4">
        <v>10</v>
      </c>
      <c r="Z4">
        <v>8</v>
      </c>
      <c r="AA4">
        <v>2</v>
      </c>
      <c r="AB4">
        <v>3</v>
      </c>
      <c r="AC4">
        <v>11</v>
      </c>
      <c r="AD4">
        <v>7</v>
      </c>
      <c r="AE4">
        <v>16</v>
      </c>
      <c r="AF4">
        <v>8</v>
      </c>
      <c r="AG4">
        <v>13</v>
      </c>
      <c r="AH4">
        <v>15</v>
      </c>
      <c r="AI4">
        <v>10</v>
      </c>
      <c r="AJ4">
        <v>7</v>
      </c>
      <c r="AK4">
        <v>14</v>
      </c>
      <c r="AL4">
        <v>8</v>
      </c>
      <c r="AM4">
        <v>2</v>
      </c>
      <c r="AN4">
        <v>12</v>
      </c>
      <c r="AO4">
        <v>7</v>
      </c>
      <c r="AP4">
        <v>12</v>
      </c>
      <c r="AR4">
        <v>12</v>
      </c>
      <c r="AS4">
        <v>2</v>
      </c>
      <c r="AT4">
        <v>13</v>
      </c>
      <c r="AU4">
        <v>9</v>
      </c>
      <c r="AV4">
        <v>7</v>
      </c>
      <c r="AW4">
        <v>11</v>
      </c>
      <c r="AX4">
        <v>11</v>
      </c>
      <c r="AY4">
        <v>8</v>
      </c>
      <c r="AZ4">
        <v>12</v>
      </c>
      <c r="BA4">
        <v>4</v>
      </c>
      <c r="BB4">
        <v>8</v>
      </c>
      <c r="BC4">
        <v>7</v>
      </c>
      <c r="BD4">
        <v>4</v>
      </c>
      <c r="BE4">
        <v>16</v>
      </c>
      <c r="BF4">
        <v>7</v>
      </c>
      <c r="BG4">
        <v>6</v>
      </c>
      <c r="BH4">
        <v>3</v>
      </c>
      <c r="BI4">
        <v>14</v>
      </c>
      <c r="BJ4">
        <v>3</v>
      </c>
      <c r="BL4">
        <v>16</v>
      </c>
      <c r="BM4">
        <v>15</v>
      </c>
      <c r="BN4">
        <v>4</v>
      </c>
      <c r="BO4">
        <v>8</v>
      </c>
      <c r="BP4">
        <v>6</v>
      </c>
      <c r="BQ4">
        <v>8</v>
      </c>
      <c r="BR4">
        <v>1</v>
      </c>
      <c r="BS4">
        <v>12</v>
      </c>
      <c r="BT4">
        <v>6</v>
      </c>
      <c r="BU4">
        <v>16</v>
      </c>
      <c r="BV4">
        <v>6</v>
      </c>
      <c r="BW4">
        <v>9</v>
      </c>
      <c r="BX4">
        <v>10</v>
      </c>
      <c r="BY4">
        <v>14</v>
      </c>
      <c r="BZ4">
        <v>9</v>
      </c>
      <c r="CA4">
        <v>13</v>
      </c>
      <c r="CB4">
        <v>16</v>
      </c>
      <c r="CC4">
        <v>13</v>
      </c>
      <c r="CD4">
        <v>14</v>
      </c>
      <c r="CF4">
        <v>12</v>
      </c>
      <c r="CG4">
        <v>6</v>
      </c>
      <c r="CH4">
        <v>3</v>
      </c>
      <c r="CI4">
        <v>7</v>
      </c>
      <c r="CJ4">
        <v>10</v>
      </c>
      <c r="CK4">
        <v>15</v>
      </c>
      <c r="CL4">
        <v>15</v>
      </c>
      <c r="CM4">
        <v>14</v>
      </c>
      <c r="CN4">
        <v>4</v>
      </c>
      <c r="CO4">
        <v>16</v>
      </c>
      <c r="CP4">
        <v>12</v>
      </c>
      <c r="CQ4">
        <v>2</v>
      </c>
      <c r="CR4">
        <v>8</v>
      </c>
      <c r="CS4">
        <v>12</v>
      </c>
      <c r="CT4">
        <v>13</v>
      </c>
      <c r="CU4">
        <v>1</v>
      </c>
      <c r="CV4">
        <v>13</v>
      </c>
      <c r="CW4">
        <v>13</v>
      </c>
      <c r="CX4">
        <f>IF('Tablas auxiliares'!$C$7=1,AVERAGE(B4,V4,AP4,BJ4,CD4)+B4/10000,(-1)*(SUM(VLOOKUP(B4,'Tablas auxiliares'!$BG$2:$BH$28,2,FALSE),VLOOKUP(V4,'Tablas auxiliares'!$BG$2:$BH$28,2,FALSE),VLOOKUP(AP4,'Tablas auxiliares'!$BG$2:$BH$28,2,FALSE),VLOOKUP(BJ4,'Tablas auxiliares'!$BG$2:$BH$28,2,FALSE),VLOOKUP(CD4,'Tablas auxiliares'!$BG$2:$BH$28,2,FALSE))-B4/100000000))</f>
        <v>-14.573459674472453</v>
      </c>
      <c r="CZ4">
        <f>IF('Tablas auxiliares'!$C$7=1,AVERAGE(D4,X4,AR4,BL4,CF4)+D4/10000,(-1)*(SUM(VLOOKUP(D4,'Tablas auxiliares'!$BG$2:$BH$28,2,FALSE),VLOOKUP(X4,'Tablas auxiliares'!$BG$2:$BH$28,2,FALSE),VLOOKUP(AR4,'Tablas auxiliares'!$BG$2:$BH$28,2,FALSE),VLOOKUP(BL4,'Tablas auxiliares'!$BG$2:$BH$28,2,FALSE),VLOOKUP(CF4,'Tablas auxiliares'!$BG$2:$BH$28,2,FALSE))-D4/100000000))</f>
        <v>-9.9687519247339491</v>
      </c>
      <c r="DA4">
        <f>IF('Tablas auxiliares'!$C$7=1,AVERAGE(E4,Y4,AS4,BM4,CG4)+E4/10000,(-1)*(SUM(VLOOKUP(E4,'Tablas auxiliares'!$BG$2:$BH$28,2,FALSE),VLOOKUP(Y4,'Tablas auxiliares'!$BG$2:$BH$28,2,FALSE),VLOOKUP(AS4,'Tablas auxiliares'!$BG$2:$BH$28,2,FALSE),VLOOKUP(BM4,'Tablas auxiliares'!$BG$2:$BH$28,2,FALSE),VLOOKUP(CG4,'Tablas auxiliares'!$BG$2:$BH$28,2,FALSE))-E4/100000000))</f>
        <v>-19.368993381787316</v>
      </c>
      <c r="DB4">
        <f>IF('Tablas auxiliares'!$C$7=1,AVERAGE(F4,Z4,AT4,BN4,CH4)+F4/10000,(-1)*(SUM(VLOOKUP(F4,'Tablas auxiliares'!$BG$2:$BH$28,2,FALSE),VLOOKUP(Z4,'Tablas auxiliares'!$BG$2:$BH$28,2,FALSE),VLOOKUP(AT4,'Tablas auxiliares'!$BG$2:$BH$28,2,FALSE),VLOOKUP(BN4,'Tablas auxiliares'!$BG$2:$BH$28,2,FALSE),VLOOKUP(CH4,'Tablas auxiliares'!$BG$2:$BH$28,2,FALSE))-F4/100000000))</f>
        <v>-29.317289378447398</v>
      </c>
      <c r="DC4">
        <f>IF('Tablas auxiliares'!$C$7=1,AVERAGE(G4,AA4,AU4,BO4,CI4)+G4/10000,(-1)*(SUM(VLOOKUP(G4,'Tablas auxiliares'!$BG$2:$BH$28,2,FALSE),VLOOKUP(AA4,'Tablas auxiliares'!$BG$2:$BH$28,2,FALSE),VLOOKUP(AU4,'Tablas auxiliares'!$BG$2:$BH$28,2,FALSE),VLOOKUP(BO4,'Tablas auxiliares'!$BG$2:$BH$28,2,FALSE),VLOOKUP(CI4,'Tablas auxiliares'!$BG$2:$BH$28,2,FALSE))-G4/100000000))</f>
        <v>-29.483117235460803</v>
      </c>
      <c r="DD4">
        <f>IF('Tablas auxiliares'!$C$7=1,AVERAGE(H4,AB4,AV4,BP4,CJ4)+H4/10000,(-1)*(SUM(VLOOKUP(H4,'Tablas auxiliares'!$BG$2:$BH$28,2,FALSE),VLOOKUP(AB4,'Tablas auxiliares'!$BG$2:$BH$28,2,FALSE),VLOOKUP(AV4,'Tablas auxiliares'!$BG$2:$BH$28,2,FALSE),VLOOKUP(BP4,'Tablas auxiliares'!$BG$2:$BH$28,2,FALSE),VLOOKUP(CJ4,'Tablas auxiliares'!$BG$2:$BH$28,2,FALSE))-H4/100000000))</f>
        <v>-27.061783845751666</v>
      </c>
      <c r="DE4">
        <f>IF('Tablas auxiliares'!$C$7=1,AVERAGE(I4,AC4,AW4,BQ4,CK4)+I4/10000,(-1)*(SUM(VLOOKUP(I4,'Tablas auxiliares'!$BG$2:$BH$28,2,FALSE),VLOOKUP(AC4,'Tablas auxiliares'!$BG$2:$BH$28,2,FALSE),VLOOKUP(AW4,'Tablas auxiliares'!$BG$2:$BH$28,2,FALSE),VLOOKUP(BQ4,'Tablas auxiliares'!$BG$2:$BH$28,2,FALSE),VLOOKUP(CK4,'Tablas auxiliares'!$BG$2:$BH$28,2,FALSE))-I4/100000000))</f>
        <v>-8.6177708258957697</v>
      </c>
      <c r="DF4">
        <f>IF('Tablas auxiliares'!$C$7=1,AVERAGE(J4,AD4,AX4,BR4,CL4)+J4/10000,(-1)*(SUM(VLOOKUP(J4,'Tablas auxiliares'!$BG$2:$BH$28,2,FALSE),VLOOKUP(AD4,'Tablas auxiliares'!$BG$2:$BH$28,2,FALSE),VLOOKUP(AX4,'Tablas auxiliares'!$BG$2:$BH$28,2,FALSE),VLOOKUP(BR4,'Tablas auxiliares'!$BG$2:$BH$28,2,FALSE),VLOOKUP(CL4,'Tablas auxiliares'!$BG$2:$BH$28,2,FALSE))-J4/100000000))</f>
        <v>-20.266853674074753</v>
      </c>
      <c r="DG4">
        <f>IF('Tablas auxiliares'!$C$7=1,AVERAGE(K4,AE4,AY4,BS4,CM4)+K4/10000,(-1)*(SUM(VLOOKUP(K4,'Tablas auxiliares'!$BG$2:$BH$28,2,FALSE),VLOOKUP(AE4,'Tablas auxiliares'!$BG$2:$BH$28,2,FALSE),VLOOKUP(AY4,'Tablas auxiliares'!$BG$2:$BH$28,2,FALSE),VLOOKUP(BS4,'Tablas auxiliares'!$BG$2:$BH$28,2,FALSE),VLOOKUP(CM4,'Tablas auxiliares'!$BG$2:$BH$28,2,FALSE))-K4/100000000))</f>
        <v>-7.5945332745106313</v>
      </c>
      <c r="DH4">
        <f>IF('Tablas auxiliares'!$C$7=1,AVERAGE(L4,AF4,AZ4,BT4,CN4)+L4/10000,(-1)*(SUM(VLOOKUP(L4,'Tablas auxiliares'!$BG$2:$BH$28,2,FALSE),VLOOKUP(AF4,'Tablas auxiliares'!$BG$2:$BH$28,2,FALSE),VLOOKUP(AZ4,'Tablas auxiliares'!$BG$2:$BH$28,2,FALSE),VLOOKUP(BT4,'Tablas auxiliares'!$BG$2:$BH$28,2,FALSE),VLOOKUP(CN4,'Tablas auxiliares'!$BG$2:$BH$28,2,FALSE))-L4/100000000))</f>
        <v>-17.312580661842254</v>
      </c>
      <c r="DI4">
        <f>IF('Tablas auxiliares'!$C$7=1,AVERAGE(M4,AG4,BA4,BU4,CO4)+M4/10000,(-1)*(SUM(VLOOKUP(M4,'Tablas auxiliares'!$BG$2:$BH$28,2,FALSE),VLOOKUP(AG4,'Tablas auxiliares'!$BG$2:$BH$28,2,FALSE),VLOOKUP(BA4,'Tablas auxiliares'!$BG$2:$BH$28,2,FALSE),VLOOKUP(BU4,'Tablas auxiliares'!$BG$2:$BH$28,2,FALSE),VLOOKUP(CO4,'Tablas auxiliares'!$BG$2:$BH$28,2,FALSE))-M4/100000000))</f>
        <v>-14.042871667431033</v>
      </c>
      <c r="DJ4">
        <f>IF('Tablas auxiliares'!$C$7=1,AVERAGE(N4,AH4,BB4,BV4,CP4)+N4/10000,(-1)*(SUM(VLOOKUP(N4,'Tablas auxiliares'!$BG$2:$BH$28,2,FALSE),VLOOKUP(AH4,'Tablas auxiliares'!$BG$2:$BH$28,2,FALSE),VLOOKUP(BB4,'Tablas auxiliares'!$BG$2:$BH$28,2,FALSE),VLOOKUP(BV4,'Tablas auxiliares'!$BG$2:$BH$28,2,FALSE),VLOOKUP(CP4,'Tablas auxiliares'!$BG$2:$BH$28,2,FALSE))-N4/100000000))</f>
        <v>-13.976071899592871</v>
      </c>
      <c r="DK4">
        <f>IF('Tablas auxiliares'!$C$7=1,AVERAGE(O4,AI4,BC4,BW4,CQ4)+O4/10000,(-1)*(SUM(VLOOKUP(O4,'Tablas auxiliares'!$BG$2:$BH$28,2,FALSE),VLOOKUP(AI4,'Tablas auxiliares'!$BG$2:$BH$28,2,FALSE),VLOOKUP(BC4,'Tablas auxiliares'!$BG$2:$BH$28,2,FALSE),VLOOKUP(BW4,'Tablas auxiliares'!$BG$2:$BH$28,2,FALSE),VLOOKUP(CQ4,'Tablas auxiliares'!$BG$2:$BH$28,2,FALSE))-O4/100000000))</f>
        <v>-24.168267098066949</v>
      </c>
      <c r="DL4">
        <f>IF('Tablas auxiliares'!$C$7=1,AVERAGE(P4,AJ4,BD4,BX4,CR4)+P4/10000,(-1)*(SUM(VLOOKUP(P4,'Tablas auxiliares'!$BG$2:$BH$28,2,FALSE),VLOOKUP(AJ4,'Tablas auxiliares'!$BG$2:$BH$28,2,FALSE),VLOOKUP(BD4,'Tablas auxiliares'!$BG$2:$BH$28,2,FALSE),VLOOKUP(BX4,'Tablas auxiliares'!$BG$2:$BH$28,2,FALSE),VLOOKUP(CR4,'Tablas auxiliares'!$BG$2:$BH$28,2,FALSE))-P4/100000000))</f>
        <v>-19.141977228791333</v>
      </c>
      <c r="DM4">
        <f>IF('Tablas auxiliares'!$C$7=1,AVERAGE(Q4,AK4,BE4,BY4,CS4)+Q4/10000,(-1)*(SUM(VLOOKUP(Q4,'Tablas auxiliares'!$BG$2:$BH$28,2,FALSE),VLOOKUP(AK4,'Tablas auxiliares'!$BG$2:$BH$28,2,FALSE),VLOOKUP(BE4,'Tablas auxiliares'!$BG$2:$BH$28,2,FALSE),VLOOKUP(BY4,'Tablas auxiliares'!$BG$2:$BH$28,2,FALSE),VLOOKUP(CS4,'Tablas auxiliares'!$BG$2:$BH$28,2,FALSE))-Q4/100000000))</f>
        <v>-7.3821411519429594</v>
      </c>
      <c r="DN4">
        <f>IF('Tablas auxiliares'!$C$7=1,AVERAGE(R4,AL4,BF4,BZ4,CT4)+R4/10000,(-1)*(SUM(VLOOKUP(R4,'Tablas auxiliares'!$BG$2:$BH$28,2,FALSE),VLOOKUP(AL4,'Tablas auxiliares'!$BG$2:$BH$28,2,FALSE),VLOOKUP(BF4,'Tablas auxiliares'!$BG$2:$BH$28,2,FALSE),VLOOKUP(BZ4,'Tablas auxiliares'!$BG$2:$BH$28,2,FALSE),VLOOKUP(CT4,'Tablas auxiliares'!$BG$2:$BH$28,2,FALSE))-R4/100000000))</f>
        <v>-14.037235577004449</v>
      </c>
      <c r="DO4">
        <f>IF('Tablas auxiliares'!$C$7=1,AVERAGE(S4,AM4,BG4,CA4,CU4)+S4/10000,(-1)*(SUM(VLOOKUP(S4,'Tablas auxiliares'!$BG$2:$BH$28,2,FALSE),VLOOKUP(AM4,'Tablas auxiliares'!$BG$2:$BH$28,2,FALSE),VLOOKUP(BG4,'Tablas auxiliares'!$BG$2:$BH$28,2,FALSE),VLOOKUP(CA4,'Tablas auxiliares'!$BG$2:$BH$28,2,FALSE),VLOOKUP(CU4,'Tablas auxiliares'!$BG$2:$BH$28,2,FALSE))-S4/100000000))</f>
        <v>-30.965539424958699</v>
      </c>
      <c r="DP4">
        <f>IF('Tablas auxiliares'!$C$7=1,AVERAGE(T4,AN4,BH4,CB4,CV4)+T4/10000,(-1)*(SUM(VLOOKUP(T4,'Tablas auxiliares'!$BG$2:$BH$28,2,FALSE),VLOOKUP(AN4,'Tablas auxiliares'!$BG$2:$BH$28,2,FALSE),VLOOKUP(BH4,'Tablas auxiliares'!$BG$2:$BH$28,2,FALSE),VLOOKUP(CB4,'Tablas auxiliares'!$BG$2:$BH$28,2,FALSE),VLOOKUP(CV4,'Tablas auxiliares'!$BG$2:$BH$28,2,FALSE))-T4/100000000))</f>
        <v>-17.224121945561148</v>
      </c>
      <c r="DQ4">
        <f>IF('Tablas auxiliares'!$C$7=1,AVERAGE(U4,AO4,BI4,CC4,CW4)+U4/10000,(-1)*(SUM(VLOOKUP(U4,'Tablas auxiliares'!$BG$2:$BH$28,2,FALSE),VLOOKUP(AO4,'Tablas auxiliares'!$BG$2:$BH$28,2,FALSE),VLOOKUP(BI4,'Tablas auxiliares'!$BG$2:$BH$28,2,FALSE),VLOOKUP(CC4,'Tablas auxiliares'!$BG$2:$BH$28,2,FALSE),VLOOKUP(CW4,'Tablas auxiliares'!$BG$2:$BH$28,2,FALSE))-U4/100000000))</f>
        <v>-8.1470460419231863</v>
      </c>
      <c r="DR4">
        <f>RANK(CX4,CX3:CX19,1)</f>
        <v>11</v>
      </c>
      <c r="DT4">
        <f t="shared" ref="DT4:EK4" si="5">RANK(CZ4,CZ3:CZ19,1)</f>
        <v>11</v>
      </c>
      <c r="DU4">
        <f t="shared" si="5"/>
        <v>8</v>
      </c>
      <c r="DV4">
        <f t="shared" si="5"/>
        <v>2</v>
      </c>
      <c r="DW4">
        <f t="shared" si="5"/>
        <v>5</v>
      </c>
      <c r="DX4">
        <f t="shared" si="5"/>
        <v>6</v>
      </c>
      <c r="DY4">
        <f t="shared" si="5"/>
        <v>14</v>
      </c>
      <c r="DZ4">
        <f t="shared" si="5"/>
        <v>9</v>
      </c>
      <c r="EA4">
        <f t="shared" si="5"/>
        <v>15</v>
      </c>
      <c r="EB4">
        <f t="shared" si="5"/>
        <v>9</v>
      </c>
      <c r="EC4">
        <f t="shared" si="5"/>
        <v>13</v>
      </c>
      <c r="ED4">
        <f t="shared" si="5"/>
        <v>12</v>
      </c>
      <c r="EE4">
        <f t="shared" si="5"/>
        <v>7</v>
      </c>
      <c r="EF4">
        <f t="shared" si="5"/>
        <v>8</v>
      </c>
      <c r="EG4">
        <f t="shared" si="5"/>
        <v>11</v>
      </c>
      <c r="EH4">
        <f t="shared" si="5"/>
        <v>8</v>
      </c>
      <c r="EI4">
        <f t="shared" si="5"/>
        <v>2</v>
      </c>
      <c r="EJ4">
        <f t="shared" si="5"/>
        <v>9</v>
      </c>
      <c r="EK4">
        <f t="shared" si="5"/>
        <v>13</v>
      </c>
      <c r="EL4">
        <f>VLOOKUP(DR4,'Tablas auxiliares'!$O$2:$Y$28,'Tablas auxiliares'!$C$4+1,FALSE)</f>
        <v>0</v>
      </c>
      <c r="EN4">
        <f>VLOOKUP(DT4,'Tablas auxiliares'!$O$2:$Y$28,'Tablas auxiliares'!$C$4+1,FALSE)</f>
        <v>0</v>
      </c>
      <c r="EO4">
        <f>VLOOKUP(DU4,'Tablas auxiliares'!$O$2:$Y$28,'Tablas auxiliares'!$C$4+1,FALSE)</f>
        <v>3</v>
      </c>
      <c r="EP4">
        <f>VLOOKUP(DV4,'Tablas auxiliares'!$O$2:$Y$28,'Tablas auxiliares'!$C$4+1,FALSE)</f>
        <v>10</v>
      </c>
      <c r="EQ4">
        <f>VLOOKUP(DW4,'Tablas auxiliares'!$O$2:$Y$28,'Tablas auxiliares'!$C$4+1,FALSE)</f>
        <v>6</v>
      </c>
      <c r="ER4">
        <f>VLOOKUP(DX4,'Tablas auxiliares'!$O$2:$Y$28,'Tablas auxiliares'!$C$4+1,FALSE)</f>
        <v>5</v>
      </c>
      <c r="ES4">
        <f>VLOOKUP(DY4,'Tablas auxiliares'!$O$2:$Y$28,'Tablas auxiliares'!$C$4+1,FALSE)</f>
        <v>0</v>
      </c>
      <c r="ET4">
        <f>VLOOKUP(DZ4,'Tablas auxiliares'!$O$2:$Y$28,'Tablas auxiliares'!$C$4+1,FALSE)</f>
        <v>2</v>
      </c>
      <c r="EU4">
        <f>VLOOKUP(EA4,'Tablas auxiliares'!$O$2:$Y$28,'Tablas auxiliares'!$C$4+1,FALSE)</f>
        <v>0</v>
      </c>
      <c r="EV4">
        <f>VLOOKUP(EB4,'Tablas auxiliares'!$O$2:$Y$28,'Tablas auxiliares'!$C$4+1,FALSE)</f>
        <v>2</v>
      </c>
      <c r="EW4">
        <f>VLOOKUP(EC4,'Tablas auxiliares'!$O$2:$Y$28,'Tablas auxiliares'!$C$4+1,FALSE)</f>
        <v>0</v>
      </c>
      <c r="EX4">
        <f>VLOOKUP(ED4,'Tablas auxiliares'!$O$2:$Y$28,'Tablas auxiliares'!$C$4+1,FALSE)</f>
        <v>0</v>
      </c>
      <c r="EY4">
        <f>VLOOKUP(EE4,'Tablas auxiliares'!$O$2:$Y$28,'Tablas auxiliares'!$C$4+1,FALSE)</f>
        <v>4</v>
      </c>
      <c r="EZ4">
        <f>VLOOKUP(EF4,'Tablas auxiliares'!$O$2:$Y$28,'Tablas auxiliares'!$C$4+1,FALSE)</f>
        <v>3</v>
      </c>
      <c r="FA4">
        <f>VLOOKUP(EG4,'Tablas auxiliares'!$O$2:$Y$28,'Tablas auxiliares'!$C$4+1,FALSE)</f>
        <v>0</v>
      </c>
      <c r="FB4">
        <f>VLOOKUP(EH4,'Tablas auxiliares'!$O$2:$Y$28,'Tablas auxiliares'!$C$4+1,FALSE)</f>
        <v>3</v>
      </c>
      <c r="FC4">
        <f>VLOOKUP(EI4,'Tablas auxiliares'!$O$2:$Y$28,'Tablas auxiliares'!$C$4+1,FALSE)</f>
        <v>10</v>
      </c>
      <c r="FD4">
        <f>VLOOKUP(EJ4,'Tablas auxiliares'!$O$2:$Y$28,'Tablas auxiliares'!$C$4+1,FALSE)</f>
        <v>2</v>
      </c>
      <c r="FE4">
        <f>VLOOKUP(EK4,'Tablas auxiliares'!$O$2:$Y$28,'Tablas auxiliares'!$C$4+1,FALSE)</f>
        <v>0</v>
      </c>
      <c r="FF4">
        <v>14</v>
      </c>
      <c r="FH4">
        <v>12</v>
      </c>
      <c r="FI4">
        <v>12</v>
      </c>
      <c r="FJ4">
        <v>8</v>
      </c>
      <c r="FK4">
        <v>11</v>
      </c>
      <c r="FL4">
        <v>7</v>
      </c>
      <c r="FM4">
        <v>7</v>
      </c>
      <c r="FN4">
        <v>11</v>
      </c>
      <c r="FO4">
        <v>6</v>
      </c>
      <c r="FP4">
        <v>13</v>
      </c>
      <c r="FQ4">
        <v>12</v>
      </c>
      <c r="FR4">
        <v>12</v>
      </c>
      <c r="FS4">
        <v>10</v>
      </c>
      <c r="FT4">
        <v>14</v>
      </c>
      <c r="FU4">
        <v>11</v>
      </c>
      <c r="FV4">
        <v>10</v>
      </c>
      <c r="FW4">
        <v>9</v>
      </c>
      <c r="FX4">
        <v>14</v>
      </c>
      <c r="FY4">
        <v>14</v>
      </c>
      <c r="FZ4">
        <f>VLOOKUP(FF4,'Tablas auxiliares'!$O$2:$Y$28,_xlfn.SINGLE('Tablas auxiliares'!$C$4)+1,FALSE)</f>
        <v>0</v>
      </c>
      <c r="GB4">
        <f>VLOOKUP(FH4,'Tablas auxiliares'!$O$2:$Y$28,_xlfn.SINGLE('Tablas auxiliares'!$C$4)+1,FALSE)</f>
        <v>0</v>
      </c>
      <c r="GC4">
        <f>VLOOKUP(FI4,'Tablas auxiliares'!$O$2:$Y$28,_xlfn.SINGLE('Tablas auxiliares'!$C$4)+1,FALSE)</f>
        <v>0</v>
      </c>
      <c r="GD4">
        <f>VLOOKUP(FJ4,'Tablas auxiliares'!$O$2:$Y$28,_xlfn.SINGLE('Tablas auxiliares'!$C$4)+1,FALSE)</f>
        <v>3</v>
      </c>
      <c r="GE4">
        <f>VLOOKUP(FK4,'Tablas auxiliares'!$O$2:$Y$28,_xlfn.SINGLE('Tablas auxiliares'!$C$4)+1,FALSE)</f>
        <v>0</v>
      </c>
      <c r="GF4">
        <f>VLOOKUP(FL4,'Tablas auxiliares'!$O$2:$Y$28,_xlfn.SINGLE('Tablas auxiliares'!$C$4)+1,FALSE)</f>
        <v>4</v>
      </c>
      <c r="GG4">
        <f>VLOOKUP(FM4,'Tablas auxiliares'!$O$2:$Y$28,_xlfn.SINGLE('Tablas auxiliares'!$C$4)+1,FALSE)</f>
        <v>4</v>
      </c>
      <c r="GH4">
        <f>VLOOKUP(FN4,'Tablas auxiliares'!$O$2:$Y$28,_xlfn.SINGLE('Tablas auxiliares'!$C$4)+1,FALSE)</f>
        <v>0</v>
      </c>
      <c r="GI4">
        <f>VLOOKUP(FO4,'Tablas auxiliares'!$O$2:$Y$28,_xlfn.SINGLE('Tablas auxiliares'!$C$4)+1,FALSE)</f>
        <v>5</v>
      </c>
      <c r="GJ4">
        <f>VLOOKUP(FP4,'Tablas auxiliares'!$O$2:$Y$28,_xlfn.SINGLE('Tablas auxiliares'!$C$4)+1,FALSE)</f>
        <v>0</v>
      </c>
      <c r="GK4">
        <f>VLOOKUP(FQ4,'Tablas auxiliares'!$O$2:$Y$28,_xlfn.SINGLE('Tablas auxiliares'!$C$4)+1,FALSE)</f>
        <v>0</v>
      </c>
      <c r="GL4">
        <f>VLOOKUP(FR4,'Tablas auxiliares'!$O$2:$Y$28,_xlfn.SINGLE('Tablas auxiliares'!$C$4)+1,FALSE)</f>
        <v>0</v>
      </c>
      <c r="GM4">
        <f>VLOOKUP(FS4,'Tablas auxiliares'!$O$2:$Y$28,_xlfn.SINGLE('Tablas auxiliares'!$C$4)+1,FALSE)</f>
        <v>1</v>
      </c>
      <c r="GN4">
        <f>VLOOKUP(FT4,'Tablas auxiliares'!$O$2:$Y$28,_xlfn.SINGLE('Tablas auxiliares'!$C$4)+1,FALSE)</f>
        <v>0</v>
      </c>
      <c r="GO4">
        <f>VLOOKUP(FU4,'Tablas auxiliares'!$O$2:$Y$28,_xlfn.SINGLE('Tablas auxiliares'!$C$4)+1,FALSE)</f>
        <v>0</v>
      </c>
      <c r="GP4">
        <f>VLOOKUP(FV4,'Tablas auxiliares'!$O$2:$Y$28,_xlfn.SINGLE('Tablas auxiliares'!$C$4)+1,FALSE)</f>
        <v>1</v>
      </c>
      <c r="GQ4">
        <f>VLOOKUP(FW4,'Tablas auxiliares'!$O$2:$Y$28,_xlfn.SINGLE('Tablas auxiliares'!$C$4)+1,FALSE)</f>
        <v>2</v>
      </c>
      <c r="GR4">
        <f>VLOOKUP(FX4,'Tablas auxiliares'!$O$2:$Y$28,_xlfn.SINGLE('Tablas auxiliares'!$C$4)+1,FALSE)</f>
        <v>0</v>
      </c>
      <c r="GS4">
        <f>VLOOKUP(FY4,'Tablas auxiliares'!$O$2:$Y$28,_xlfn.SINGLE('Tablas auxiliares'!$C$4)+1,FALSE)</f>
        <v>0</v>
      </c>
      <c r="GT4">
        <f>IF('Tablas auxiliares'!$C$6&lt;&gt;2,SUM(EL4:FE4),0)+IF('Tablas auxiliares'!$C$6&lt;&gt;3,SUM(FZ4:GS4),0)</f>
        <v>70</v>
      </c>
      <c r="GU4">
        <f>AVERAGE(DR4,FF4)+FF4/1000</f>
        <v>12.513999999999999</v>
      </c>
      <c r="GW4">
        <f t="shared" si="1"/>
        <v>11.512</v>
      </c>
      <c r="GX4">
        <f t="shared" si="1"/>
        <v>10.012</v>
      </c>
      <c r="GY4">
        <f t="shared" si="1"/>
        <v>5.008</v>
      </c>
      <c r="GZ4">
        <f t="shared" si="1"/>
        <v>8.0109999999999992</v>
      </c>
      <c r="HA4">
        <f t="shared" si="1"/>
        <v>6.5069999999999997</v>
      </c>
      <c r="HB4">
        <f t="shared" si="1"/>
        <v>10.507</v>
      </c>
      <c r="HC4">
        <f t="shared" si="1"/>
        <v>10.010999999999999</v>
      </c>
      <c r="HD4">
        <f t="shared" si="1"/>
        <v>10.506</v>
      </c>
      <c r="HE4">
        <f t="shared" si="1"/>
        <v>11.013</v>
      </c>
      <c r="HF4">
        <f t="shared" si="1"/>
        <v>12.512</v>
      </c>
      <c r="HG4">
        <f t="shared" si="1"/>
        <v>12.012</v>
      </c>
      <c r="HH4">
        <f t="shared" si="1"/>
        <v>8.51</v>
      </c>
      <c r="HI4">
        <f t="shared" si="1"/>
        <v>11.013999999999999</v>
      </c>
      <c r="HJ4">
        <f t="shared" si="1"/>
        <v>11.010999999999999</v>
      </c>
      <c r="HK4">
        <f t="shared" si="1"/>
        <v>9.01</v>
      </c>
      <c r="HL4">
        <f t="shared" si="1"/>
        <v>5.5090000000000003</v>
      </c>
      <c r="HM4">
        <f t="shared" si="1"/>
        <v>11.513999999999999</v>
      </c>
      <c r="HN4">
        <f t="shared" si="1"/>
        <v>13.513999999999999</v>
      </c>
      <c r="HO4">
        <f>RANK(GU4,GU3:GU19,1)</f>
        <v>15</v>
      </c>
      <c r="HQ4">
        <f t="shared" ref="HQ4:IH4" si="6">RANK(GW4,GW3:GW19,1)</f>
        <v>13</v>
      </c>
      <c r="HR4">
        <f t="shared" si="6"/>
        <v>12</v>
      </c>
      <c r="HS4">
        <f t="shared" si="6"/>
        <v>3</v>
      </c>
      <c r="HT4">
        <f t="shared" si="6"/>
        <v>9</v>
      </c>
      <c r="HU4">
        <f t="shared" si="6"/>
        <v>4</v>
      </c>
      <c r="HV4">
        <f t="shared" si="6"/>
        <v>13</v>
      </c>
      <c r="HW4">
        <f t="shared" si="6"/>
        <v>11</v>
      </c>
      <c r="HX4">
        <f t="shared" si="6"/>
        <v>12</v>
      </c>
      <c r="HY4">
        <f t="shared" si="6"/>
        <v>12</v>
      </c>
      <c r="HZ4">
        <f t="shared" si="6"/>
        <v>14</v>
      </c>
      <c r="IA4">
        <f t="shared" si="6"/>
        <v>12</v>
      </c>
      <c r="IB4">
        <f t="shared" si="6"/>
        <v>9</v>
      </c>
      <c r="IC4">
        <f t="shared" si="6"/>
        <v>11</v>
      </c>
      <c r="ID4">
        <f t="shared" si="6"/>
        <v>11</v>
      </c>
      <c r="IE4">
        <f t="shared" si="6"/>
        <v>8</v>
      </c>
      <c r="IF4">
        <f t="shared" si="6"/>
        <v>5</v>
      </c>
      <c r="IG4">
        <f t="shared" si="6"/>
        <v>13</v>
      </c>
      <c r="IH4">
        <f t="shared" si="6"/>
        <v>15</v>
      </c>
      <c r="II4">
        <f>VLOOKUP(HO4,'Tablas auxiliares'!$O$2:$Y$28,_xlfn.SINGLE('Tablas auxiliares'!$C$4)+1,FALSE)</f>
        <v>0</v>
      </c>
      <c r="IK4">
        <f>VLOOKUP(HQ4,'Tablas auxiliares'!$O$2:$Y$28,_xlfn.SINGLE('Tablas auxiliares'!$C$4)+1,FALSE)</f>
        <v>0</v>
      </c>
      <c r="IL4">
        <f>VLOOKUP(HR4,'Tablas auxiliares'!$O$2:$Y$28,_xlfn.SINGLE('Tablas auxiliares'!$C$4)+1,FALSE)</f>
        <v>0</v>
      </c>
      <c r="IM4">
        <f>VLOOKUP(HS4,'Tablas auxiliares'!$O$2:$Y$28,_xlfn.SINGLE('Tablas auxiliares'!$C$4)+1,FALSE)</f>
        <v>8</v>
      </c>
      <c r="IN4">
        <f>VLOOKUP(HT4,'Tablas auxiliares'!$O$2:$Y$28,_xlfn.SINGLE('Tablas auxiliares'!$C$4)+1,FALSE)</f>
        <v>2</v>
      </c>
      <c r="IO4">
        <f>VLOOKUP(HU4,'Tablas auxiliares'!$O$2:$Y$28,_xlfn.SINGLE('Tablas auxiliares'!$C$4)+1,FALSE)</f>
        <v>7</v>
      </c>
      <c r="IP4">
        <f>VLOOKUP(HV4,'Tablas auxiliares'!$O$2:$Y$28,_xlfn.SINGLE('Tablas auxiliares'!$C$4)+1,FALSE)</f>
        <v>0</v>
      </c>
      <c r="IQ4">
        <f>VLOOKUP(HW4,'Tablas auxiliares'!$O$2:$Y$28,_xlfn.SINGLE('Tablas auxiliares'!$C$4)+1,FALSE)</f>
        <v>0</v>
      </c>
      <c r="IR4">
        <f>VLOOKUP(HX4,'Tablas auxiliares'!$O$2:$Y$28,_xlfn.SINGLE('Tablas auxiliares'!$C$4)+1,FALSE)</f>
        <v>0</v>
      </c>
      <c r="IS4">
        <f>VLOOKUP(HY4,'Tablas auxiliares'!$O$2:$Y$28,_xlfn.SINGLE('Tablas auxiliares'!$C$4)+1,FALSE)</f>
        <v>0</v>
      </c>
      <c r="IT4">
        <f>VLOOKUP(HZ4,'Tablas auxiliares'!$O$2:$Y$28,_xlfn.SINGLE('Tablas auxiliares'!$C$4)+1,FALSE)</f>
        <v>0</v>
      </c>
      <c r="IU4">
        <f>VLOOKUP(IA4,'Tablas auxiliares'!$O$2:$Y$28,_xlfn.SINGLE('Tablas auxiliares'!$C$4)+1,FALSE)</f>
        <v>0</v>
      </c>
      <c r="IV4">
        <f>VLOOKUP(IB4,'Tablas auxiliares'!$O$2:$Y$28,_xlfn.SINGLE('Tablas auxiliares'!$C$4)+1,FALSE)</f>
        <v>2</v>
      </c>
      <c r="IW4">
        <f>VLOOKUP(IC4,'Tablas auxiliares'!$O$2:$Y$28,_xlfn.SINGLE('Tablas auxiliares'!$C$4)+1,FALSE)</f>
        <v>0</v>
      </c>
      <c r="IX4">
        <f>VLOOKUP(ID4,'Tablas auxiliares'!$O$2:$Y$28,_xlfn.SINGLE('Tablas auxiliares'!$C$4)+1,FALSE)</f>
        <v>0</v>
      </c>
      <c r="IY4">
        <f>VLOOKUP(IE4,'Tablas auxiliares'!$O$2:$Y$28,_xlfn.SINGLE('Tablas auxiliares'!$C$4)+1,FALSE)</f>
        <v>3</v>
      </c>
      <c r="IZ4">
        <f>VLOOKUP(IF4,'Tablas auxiliares'!$O$2:$Y$28,_xlfn.SINGLE('Tablas auxiliares'!$C$4)+1,FALSE)</f>
        <v>6</v>
      </c>
      <c r="JA4">
        <f>VLOOKUP(IG4,'Tablas auxiliares'!$O$2:$Y$28,_xlfn.SINGLE('Tablas auxiliares'!$C$4)+1,FALSE)</f>
        <v>0</v>
      </c>
      <c r="JB4">
        <f>VLOOKUP(IH4,'Tablas auxiliares'!$O$2:$Y$28,_xlfn.SINGLE('Tablas auxiliares'!$C$4)+1,FALSE)</f>
        <v>0</v>
      </c>
      <c r="JC4">
        <f t="shared" ref="JC4:JC19" si="7">SUM(II4:JB4)</f>
        <v>28</v>
      </c>
      <c r="JD4">
        <v>0</v>
      </c>
      <c r="JF4">
        <v>0</v>
      </c>
      <c r="JG4">
        <v>3</v>
      </c>
      <c r="JH4">
        <v>10</v>
      </c>
      <c r="JI4">
        <v>5</v>
      </c>
      <c r="JJ4">
        <v>6</v>
      </c>
      <c r="JK4">
        <v>0</v>
      </c>
      <c r="JL4">
        <v>1</v>
      </c>
      <c r="JM4">
        <v>0</v>
      </c>
      <c r="JN4">
        <v>2</v>
      </c>
      <c r="JO4">
        <v>0</v>
      </c>
      <c r="JP4">
        <v>0</v>
      </c>
      <c r="JQ4">
        <v>4</v>
      </c>
      <c r="JR4">
        <v>4</v>
      </c>
      <c r="JS4">
        <v>0</v>
      </c>
      <c r="JT4">
        <v>4</v>
      </c>
      <c r="JU4">
        <v>7</v>
      </c>
      <c r="JV4">
        <v>1</v>
      </c>
      <c r="JW4">
        <v>0</v>
      </c>
      <c r="JX4">
        <v>0</v>
      </c>
      <c r="JZ4">
        <v>0</v>
      </c>
      <c r="KA4">
        <v>0</v>
      </c>
      <c r="KB4">
        <v>3</v>
      </c>
      <c r="KC4">
        <v>0</v>
      </c>
      <c r="KD4">
        <v>4</v>
      </c>
      <c r="KE4">
        <v>4</v>
      </c>
      <c r="KF4">
        <v>0</v>
      </c>
      <c r="KG4">
        <v>5</v>
      </c>
      <c r="KH4">
        <v>0</v>
      </c>
      <c r="KI4">
        <v>0</v>
      </c>
      <c r="KJ4">
        <v>0</v>
      </c>
      <c r="KK4">
        <v>1</v>
      </c>
      <c r="KL4">
        <v>0</v>
      </c>
      <c r="KM4">
        <v>0</v>
      </c>
      <c r="KN4">
        <v>1</v>
      </c>
      <c r="KO4">
        <v>2</v>
      </c>
      <c r="KP4">
        <v>0</v>
      </c>
      <c r="KQ4">
        <v>0</v>
      </c>
      <c r="KR4">
        <f t="shared" ref="KR4:KR19" si="8">SUM(JD4,JX4)+JX4/1000</f>
        <v>0</v>
      </c>
      <c r="KS4">
        <f t="shared" si="3"/>
        <v>0</v>
      </c>
      <c r="KT4">
        <f t="shared" si="3"/>
        <v>0</v>
      </c>
      <c r="KU4">
        <f t="shared" si="3"/>
        <v>3</v>
      </c>
      <c r="KV4">
        <f t="shared" si="3"/>
        <v>13.003</v>
      </c>
      <c r="KW4">
        <f t="shared" si="3"/>
        <v>5</v>
      </c>
      <c r="KX4">
        <f t="shared" si="3"/>
        <v>10.004</v>
      </c>
      <c r="KY4">
        <f t="shared" si="3"/>
        <v>4.0039999999999996</v>
      </c>
      <c r="KZ4">
        <f t="shared" si="3"/>
        <v>1</v>
      </c>
      <c r="LA4">
        <f t="shared" si="3"/>
        <v>5.0049999999999999</v>
      </c>
      <c r="LB4">
        <f t="shared" si="3"/>
        <v>2</v>
      </c>
      <c r="LC4">
        <f t="shared" si="3"/>
        <v>0</v>
      </c>
      <c r="LD4">
        <f t="shared" si="3"/>
        <v>0</v>
      </c>
      <c r="LE4">
        <f t="shared" si="3"/>
        <v>5.0010000000000003</v>
      </c>
      <c r="LF4">
        <f t="shared" si="3"/>
        <v>4</v>
      </c>
      <c r="LG4">
        <f t="shared" si="3"/>
        <v>0</v>
      </c>
      <c r="LH4">
        <f t="shared" si="3"/>
        <v>5.0010000000000003</v>
      </c>
      <c r="LI4">
        <f t="shared" si="3"/>
        <v>9.0020000000000007</v>
      </c>
      <c r="LJ4">
        <f t="shared" si="3"/>
        <v>1</v>
      </c>
      <c r="LK4">
        <f t="shared" si="3"/>
        <v>0</v>
      </c>
      <c r="LL4">
        <f>RANK(KR4,KR3:KR19,0)</f>
        <v>15</v>
      </c>
      <c r="LM4">
        <f t="shared" ref="LM4:ME4" si="9">RANK(KS4,KS3:KS19,0)</f>
        <v>14</v>
      </c>
      <c r="LN4">
        <f t="shared" si="9"/>
        <v>14</v>
      </c>
      <c r="LO4">
        <f t="shared" si="9"/>
        <v>12</v>
      </c>
      <c r="LP4">
        <f t="shared" si="9"/>
        <v>4</v>
      </c>
      <c r="LQ4">
        <f t="shared" si="9"/>
        <v>10</v>
      </c>
      <c r="LR4">
        <f t="shared" si="9"/>
        <v>6</v>
      </c>
      <c r="LS4">
        <f t="shared" si="9"/>
        <v>12</v>
      </c>
      <c r="LT4">
        <f t="shared" si="9"/>
        <v>12</v>
      </c>
      <c r="LU4">
        <f t="shared" si="9"/>
        <v>12</v>
      </c>
      <c r="LV4">
        <f t="shared" si="9"/>
        <v>12</v>
      </c>
      <c r="LW4">
        <f t="shared" si="9"/>
        <v>14</v>
      </c>
      <c r="LX4">
        <f t="shared" si="9"/>
        <v>13</v>
      </c>
      <c r="LY4">
        <f t="shared" si="9"/>
        <v>9</v>
      </c>
      <c r="LZ4">
        <f t="shared" si="9"/>
        <v>11</v>
      </c>
      <c r="MA4">
        <f t="shared" si="9"/>
        <v>14</v>
      </c>
      <c r="MB4">
        <f t="shared" si="9"/>
        <v>9</v>
      </c>
      <c r="MC4">
        <f t="shared" si="9"/>
        <v>5</v>
      </c>
      <c r="MD4">
        <f t="shared" si="9"/>
        <v>13</v>
      </c>
      <c r="ME4">
        <f t="shared" si="9"/>
        <v>13</v>
      </c>
      <c r="MF4">
        <f>VLOOKUP(LL4,'Tablas auxiliares'!$O$2:$P$28,2,FALSE)</f>
        <v>0</v>
      </c>
      <c r="MG4">
        <f>VLOOKUP(LM4,'Tablas auxiliares'!$O$2:$P$28,2,FALSE)</f>
        <v>0</v>
      </c>
      <c r="MH4">
        <f>VLOOKUP(LN4,'Tablas auxiliares'!$O$2:$P$28,2,FALSE)</f>
        <v>0</v>
      </c>
      <c r="MI4">
        <f>VLOOKUP(LO4,'Tablas auxiliares'!$O$2:$P$28,2,FALSE)</f>
        <v>0</v>
      </c>
      <c r="MJ4">
        <f>VLOOKUP(LP4,'Tablas auxiliares'!$O$2:$P$28,2,FALSE)</f>
        <v>7</v>
      </c>
      <c r="MK4">
        <f>VLOOKUP(LQ4,'Tablas auxiliares'!$O$2:$P$28,2,FALSE)</f>
        <v>1</v>
      </c>
      <c r="ML4">
        <f>VLOOKUP(LR4,'Tablas auxiliares'!$O$2:$P$28,2,FALSE)</f>
        <v>5</v>
      </c>
      <c r="MM4">
        <f>VLOOKUP(LS4,'Tablas auxiliares'!$O$2:$P$28,2,FALSE)</f>
        <v>0</v>
      </c>
      <c r="MN4">
        <f>VLOOKUP(LT4,'Tablas auxiliares'!$O$2:$P$28,2,FALSE)</f>
        <v>0</v>
      </c>
      <c r="MO4">
        <f>VLOOKUP(LU4,'Tablas auxiliares'!$O$2:$P$28,2,FALSE)</f>
        <v>0</v>
      </c>
      <c r="MP4">
        <f>VLOOKUP(LV4,'Tablas auxiliares'!$O$2:$P$28,2,FALSE)</f>
        <v>0</v>
      </c>
      <c r="MQ4">
        <f>VLOOKUP(LW4,'Tablas auxiliares'!$O$2:$P$28,2,FALSE)</f>
        <v>0</v>
      </c>
      <c r="MR4">
        <f>VLOOKUP(LX4,'Tablas auxiliares'!$O$2:$P$28,2,FALSE)</f>
        <v>0</v>
      </c>
      <c r="MS4">
        <f>VLOOKUP(LY4,'Tablas auxiliares'!$O$2:$P$28,2,FALSE)</f>
        <v>2</v>
      </c>
      <c r="MT4">
        <f>VLOOKUP(LZ4,'Tablas auxiliares'!$O$2:$P$28,2,FALSE)</f>
        <v>0</v>
      </c>
      <c r="MU4">
        <f>VLOOKUP(MA4,'Tablas auxiliares'!$O$2:$P$28,2,FALSE)</f>
        <v>0</v>
      </c>
      <c r="MV4">
        <f>VLOOKUP(MB4,'Tablas auxiliares'!$O$2:$P$28,2,FALSE)</f>
        <v>2</v>
      </c>
      <c r="MW4">
        <f>VLOOKUP(MC4,'Tablas auxiliares'!$O$2:$P$28,2,FALSE)</f>
        <v>6</v>
      </c>
      <c r="MX4">
        <f>VLOOKUP(MD4,'Tablas auxiliares'!$O$2:$P$28,2,FALSE)</f>
        <v>0</v>
      </c>
      <c r="MY4">
        <f>VLOOKUP(ME4,'Tablas auxiliares'!$O$2:$P$28,2,FALSE)</f>
        <v>0</v>
      </c>
      <c r="MZ4">
        <f t="shared" ref="MZ4:MZ19" si="10">SUM(MF4:MY4)</f>
        <v>23</v>
      </c>
      <c r="NB4">
        <f t="shared" ref="NB4:NB19" si="11">ROUND(MZ4,0)+(26-NH4)/10000</f>
        <v>23.002400000000002</v>
      </c>
      <c r="NC4">
        <f t="shared" ref="NC4:NC19" si="12">ROUND(JC4,0)+(26-NH4)/10000</f>
        <v>28.002400000000002</v>
      </c>
      <c r="ND4">
        <f t="shared" ref="ND4:ND19" si="13">ROUND(GT4,0)+(26-NH4)/10000</f>
        <v>70.002399999999994</v>
      </c>
      <c r="NE4">
        <f>IF('Tablas auxiliares'!$C$3=1,NB4,IF('Tablas auxiliares'!$C$3=2,NC4,ND4))</f>
        <v>70.002399999999994</v>
      </c>
      <c r="NF4" t="s">
        <v>15</v>
      </c>
      <c r="NH4">
        <v>2</v>
      </c>
      <c r="NI4">
        <f t="shared" ref="NI4:NI19" si="14">LARGE($NE$3:$NE$19,NH4)</f>
        <v>242.00219999999999</v>
      </c>
      <c r="NJ4" t="str">
        <f t="shared" ref="NJ4:NJ19" si="15">VLOOKUP(NI4,$NE$3:$NF$19,2,FALSE)</f>
        <v>Chequia</v>
      </c>
    </row>
    <row r="5" spans="1:374" x14ac:dyDescent="0.25">
      <c r="A5" t="s">
        <v>44</v>
      </c>
      <c r="B5">
        <v>9</v>
      </c>
      <c r="C5">
        <v>9</v>
      </c>
      <c r="E5">
        <v>9</v>
      </c>
      <c r="F5">
        <v>13</v>
      </c>
      <c r="G5">
        <v>6</v>
      </c>
      <c r="H5">
        <v>12</v>
      </c>
      <c r="I5">
        <v>7</v>
      </c>
      <c r="J5">
        <v>7</v>
      </c>
      <c r="K5">
        <v>5</v>
      </c>
      <c r="L5">
        <v>9</v>
      </c>
      <c r="M5">
        <v>8</v>
      </c>
      <c r="N5">
        <v>10</v>
      </c>
      <c r="O5">
        <v>14</v>
      </c>
      <c r="P5">
        <v>10</v>
      </c>
      <c r="Q5">
        <v>16</v>
      </c>
      <c r="R5">
        <v>15</v>
      </c>
      <c r="S5">
        <v>2</v>
      </c>
      <c r="T5">
        <v>14</v>
      </c>
      <c r="U5">
        <v>6</v>
      </c>
      <c r="V5">
        <v>15</v>
      </c>
      <c r="W5">
        <v>4</v>
      </c>
      <c r="Y5">
        <v>11</v>
      </c>
      <c r="Z5">
        <v>16</v>
      </c>
      <c r="AA5">
        <v>10</v>
      </c>
      <c r="AB5">
        <v>4</v>
      </c>
      <c r="AC5">
        <v>2</v>
      </c>
      <c r="AD5">
        <v>14</v>
      </c>
      <c r="AE5">
        <v>8</v>
      </c>
      <c r="AF5">
        <v>6</v>
      </c>
      <c r="AG5">
        <v>10</v>
      </c>
      <c r="AH5">
        <v>2</v>
      </c>
      <c r="AI5">
        <v>7</v>
      </c>
      <c r="AJ5">
        <v>6</v>
      </c>
      <c r="AK5">
        <v>10</v>
      </c>
      <c r="AL5">
        <v>13</v>
      </c>
      <c r="AM5">
        <v>4</v>
      </c>
      <c r="AN5">
        <v>14</v>
      </c>
      <c r="AO5">
        <v>6</v>
      </c>
      <c r="AP5">
        <v>14</v>
      </c>
      <c r="AQ5">
        <v>3</v>
      </c>
      <c r="AS5">
        <v>5</v>
      </c>
      <c r="AT5">
        <v>15</v>
      </c>
      <c r="AU5">
        <v>1</v>
      </c>
      <c r="AV5">
        <v>3</v>
      </c>
      <c r="AW5">
        <v>4</v>
      </c>
      <c r="AX5">
        <v>12</v>
      </c>
      <c r="AY5">
        <v>2</v>
      </c>
      <c r="AZ5">
        <v>4</v>
      </c>
      <c r="BA5">
        <v>3</v>
      </c>
      <c r="BB5">
        <v>1</v>
      </c>
      <c r="BC5">
        <v>3</v>
      </c>
      <c r="BD5">
        <v>7</v>
      </c>
      <c r="BE5">
        <v>14</v>
      </c>
      <c r="BF5">
        <v>14</v>
      </c>
      <c r="BG5">
        <v>4</v>
      </c>
      <c r="BH5">
        <v>11</v>
      </c>
      <c r="BI5">
        <v>9</v>
      </c>
      <c r="BJ5">
        <v>16</v>
      </c>
      <c r="BK5">
        <v>6</v>
      </c>
      <c r="BM5">
        <v>2</v>
      </c>
      <c r="BN5">
        <v>5</v>
      </c>
      <c r="BO5">
        <v>5</v>
      </c>
      <c r="BP5">
        <v>3</v>
      </c>
      <c r="BQ5">
        <v>3</v>
      </c>
      <c r="BR5">
        <v>13</v>
      </c>
      <c r="BS5">
        <v>8</v>
      </c>
      <c r="BT5">
        <v>9</v>
      </c>
      <c r="BU5">
        <v>7</v>
      </c>
      <c r="BV5">
        <v>1</v>
      </c>
      <c r="BW5">
        <v>7</v>
      </c>
      <c r="BX5">
        <v>11</v>
      </c>
      <c r="BY5">
        <v>10</v>
      </c>
      <c r="BZ5">
        <v>11</v>
      </c>
      <c r="CA5">
        <v>7</v>
      </c>
      <c r="CB5">
        <v>5</v>
      </c>
      <c r="CC5">
        <v>7</v>
      </c>
      <c r="CD5">
        <v>11</v>
      </c>
      <c r="CE5">
        <v>10</v>
      </c>
      <c r="CG5">
        <v>3</v>
      </c>
      <c r="CH5">
        <v>16</v>
      </c>
      <c r="CI5">
        <v>2</v>
      </c>
      <c r="CJ5">
        <v>4</v>
      </c>
      <c r="CK5">
        <v>2</v>
      </c>
      <c r="CL5">
        <v>13</v>
      </c>
      <c r="CM5">
        <v>11</v>
      </c>
      <c r="CN5">
        <v>10</v>
      </c>
      <c r="CO5">
        <v>4</v>
      </c>
      <c r="CP5">
        <v>2</v>
      </c>
      <c r="CQ5">
        <v>8</v>
      </c>
      <c r="CR5">
        <v>9</v>
      </c>
      <c r="CS5">
        <v>13</v>
      </c>
      <c r="CT5">
        <v>5</v>
      </c>
      <c r="CU5">
        <v>13</v>
      </c>
      <c r="CV5">
        <v>5</v>
      </c>
      <c r="CW5">
        <v>9</v>
      </c>
      <c r="CX5">
        <f>IF('Tablas auxiliares'!$C$7=1,AVERAGE(B5,V5,AP5,BJ5,CD5)+B5/10000,(-1)*(SUM(VLOOKUP(B5,'Tablas auxiliares'!$BG$2:$BH$28,2,FALSE),VLOOKUP(V5,'Tablas auxiliares'!$BG$2:$BH$28,2,FALSE),VLOOKUP(AP5,'Tablas auxiliares'!$BG$2:$BH$28,2,FALSE),VLOOKUP(BJ5,'Tablas auxiliares'!$BG$2:$BH$28,2,FALSE),VLOOKUP(CD5,'Tablas auxiliares'!$BG$2:$BH$28,2,FALSE))-B5/100000000))</f>
        <v>-6.9678948035508999</v>
      </c>
      <c r="CY5">
        <f>IF('Tablas auxiliares'!$C$7=1,AVERAGE(C5,W5,AQ5,BK5,CE5)+C5/10000,(-1)*(SUM(VLOOKUP(C5,'Tablas auxiliares'!$BG$2:$BH$28,2,FALSE),VLOOKUP(W5,'Tablas auxiliares'!$BG$2:$BH$28,2,FALSE),VLOOKUP(AQ5,'Tablas auxiliares'!$BG$2:$BH$28,2,FALSE),VLOOKUP(BK5,'Tablas auxiliares'!$BG$2:$BH$28,2,FALSE),VLOOKUP(CE5,'Tablas auxiliares'!$BG$2:$BH$28,2,FALSE))-C5/100000000))</f>
        <v>-24.428466521228771</v>
      </c>
      <c r="DA5">
        <f>IF('Tablas auxiliares'!$C$7=1,AVERAGE(E5,Y5,AS5,BM5,CG5)+E5/10000,(-1)*(SUM(VLOOKUP(E5,'Tablas auxiliares'!$BG$2:$BH$28,2,FALSE),VLOOKUP(Y5,'Tablas auxiliares'!$BG$2:$BH$28,2,FALSE),VLOOKUP(AS5,'Tablas auxiliares'!$BG$2:$BH$28,2,FALSE),VLOOKUP(BM5,'Tablas auxiliares'!$BG$2:$BH$28,2,FALSE),VLOOKUP(CG5,'Tablas auxiliares'!$BG$2:$BH$28,2,FALSE))-E5/100000000))</f>
        <v>-28.161209626085725</v>
      </c>
      <c r="DB5">
        <f>IF('Tablas auxiliares'!$C$7=1,AVERAGE(F5,Z5,AT5,BN5,CH5)+F5/10000,(-1)*(SUM(VLOOKUP(F5,'Tablas auxiliares'!$BG$2:$BH$28,2,FALSE),VLOOKUP(Z5,'Tablas auxiliares'!$BG$2:$BH$28,2,FALSE),VLOOKUP(AT5,'Tablas auxiliares'!$BG$2:$BH$28,2,FALSE),VLOOKUP(BN5,'Tablas auxiliares'!$BG$2:$BH$28,2,FALSE),VLOOKUP(CH5,'Tablas auxiliares'!$BG$2:$BH$28,2,FALSE))-F5/100000000))</f>
        <v>-9.0670498366373469</v>
      </c>
      <c r="DC5">
        <f>IF('Tablas auxiliares'!$C$7=1,AVERAGE(G5,AA5,AU5,BO5,CI5)+G5/10000,(-1)*(SUM(VLOOKUP(G5,'Tablas auxiliares'!$BG$2:$BH$28,2,FALSE),VLOOKUP(AA5,'Tablas auxiliares'!$BG$2:$BH$28,2,FALSE),VLOOKUP(AU5,'Tablas auxiliares'!$BG$2:$BH$28,2,FALSE),VLOOKUP(BO5,'Tablas auxiliares'!$BG$2:$BH$28,2,FALSE),VLOOKUP(CI5,'Tablas auxiliares'!$BG$2:$BH$28,2,FALSE))-G5/100000000))</f>
        <v>-34.346788464298747</v>
      </c>
      <c r="DD5">
        <f>IF('Tablas auxiliares'!$C$7=1,AVERAGE(H5,AB5,AV5,BP5,CJ5)+H5/10000,(-1)*(SUM(VLOOKUP(H5,'Tablas auxiliares'!$BG$2:$BH$28,2,FALSE),VLOOKUP(AB5,'Tablas auxiliares'!$BG$2:$BH$28,2,FALSE),VLOOKUP(AV5,'Tablas auxiliares'!$BG$2:$BH$28,2,FALSE),VLOOKUP(BP5,'Tablas auxiliares'!$BG$2:$BH$28,2,FALSE),VLOOKUP(CJ5,'Tablas auxiliares'!$BG$2:$BH$28,2,FALSE))-H5/100000000))</f>
        <v>-31.469529859694891</v>
      </c>
      <c r="DE5">
        <f>IF('Tablas auxiliares'!$C$7=1,AVERAGE(I5,AC5,AW5,BQ5,CK5)+I5/10000,(-1)*(SUM(VLOOKUP(I5,'Tablas auxiliares'!$BG$2:$BH$28,2,FALSE),VLOOKUP(AC5,'Tablas auxiliares'!$BG$2:$BH$28,2,FALSE),VLOOKUP(AW5,'Tablas auxiliares'!$BG$2:$BH$28,2,FALSE),VLOOKUP(BQ5,'Tablas auxiliares'!$BG$2:$BH$28,2,FALSE),VLOOKUP(CK5,'Tablas auxiliares'!$BG$2:$BH$28,2,FALSE))-I5/100000000))</f>
        <v>-38.677489581379064</v>
      </c>
      <c r="DF5">
        <f>IF('Tablas auxiliares'!$C$7=1,AVERAGE(J5,AD5,AX5,BR5,CL5)+J5/10000,(-1)*(SUM(VLOOKUP(J5,'Tablas auxiliares'!$BG$2:$BH$28,2,FALSE),VLOOKUP(AD5,'Tablas auxiliares'!$BG$2:$BH$28,2,FALSE),VLOOKUP(AX5,'Tablas auxiliares'!$BG$2:$BH$28,2,FALSE),VLOOKUP(BR5,'Tablas auxiliares'!$BG$2:$BH$28,2,FALSE),VLOOKUP(CL5,'Tablas auxiliares'!$BG$2:$BH$28,2,FALSE))-J5/100000000))</f>
        <v>-8.7919130907967791</v>
      </c>
      <c r="DG5">
        <f>IF('Tablas auxiliares'!$C$7=1,AVERAGE(K5,AE5,AY5,BS5,CM5)+K5/10000,(-1)*(SUM(VLOOKUP(K5,'Tablas auxiliares'!$BG$2:$BH$28,2,FALSE),VLOOKUP(AE5,'Tablas auxiliares'!$BG$2:$BH$28,2,FALSE),VLOOKUP(AY5,'Tablas auxiliares'!$BG$2:$BH$28,2,FALSE),VLOOKUP(BS5,'Tablas auxiliares'!$BG$2:$BH$28,2,FALSE),VLOOKUP(CM5,'Tablas auxiliares'!$BG$2:$BH$28,2,FALSE))-K5/100000000))</f>
        <v>-23.677784383306655</v>
      </c>
      <c r="DH5">
        <f>IF('Tablas auxiliares'!$C$7=1,AVERAGE(L5,AF5,AZ5,BT5,CN5)+L5/10000,(-1)*(SUM(VLOOKUP(L5,'Tablas auxiliares'!$BG$2:$BH$28,2,FALSE),VLOOKUP(AF5,'Tablas auxiliares'!$BG$2:$BH$28,2,FALSE),VLOOKUP(AZ5,'Tablas auxiliares'!$BG$2:$BH$28,2,FALSE),VLOOKUP(BT5,'Tablas auxiliares'!$BG$2:$BH$28,2,FALSE),VLOOKUP(CN5,'Tablas auxiliares'!$BG$2:$BH$28,2,FALSE))-L5/100000000))</f>
        <v>-18.846672254107077</v>
      </c>
      <c r="DI5">
        <f>IF('Tablas auxiliares'!$C$7=1,AVERAGE(M5,AG5,BA5,BU5,CO5)+M5/10000,(-1)*(SUM(VLOOKUP(M5,'Tablas auxiliares'!$BG$2:$BH$28,2,FALSE),VLOOKUP(AG5,'Tablas auxiliares'!$BG$2:$BH$28,2,FALSE),VLOOKUP(BA5,'Tablas auxiliares'!$BG$2:$BH$28,2,FALSE),VLOOKUP(BU5,'Tablas auxiliares'!$BG$2:$BH$28,2,FALSE),VLOOKUP(CO5,'Tablas auxiliares'!$BG$2:$BH$28,2,FALSE))-M5/100000000))</f>
        <v>-24.174587003741713</v>
      </c>
      <c r="DJ5">
        <f>IF('Tablas auxiliares'!$C$7=1,AVERAGE(N5,AH5,BB5,BV5,CP5)+N5/10000,(-1)*(SUM(VLOOKUP(N5,'Tablas auxiliares'!$BG$2:$BH$28,2,FALSE),VLOOKUP(AH5,'Tablas auxiliares'!$BG$2:$BH$28,2,FALSE),VLOOKUP(BB5,'Tablas auxiliares'!$BG$2:$BH$28,2,FALSE),VLOOKUP(BV5,'Tablas auxiliares'!$BG$2:$BH$28,2,FALSE),VLOOKUP(CP5,'Tablas auxiliares'!$BG$2:$BH$28,2,FALSE))-N5/100000000))</f>
        <v>-46.017408626046162</v>
      </c>
      <c r="DK5">
        <f>IF('Tablas auxiliares'!$C$7=1,AVERAGE(O5,AI5,BC5,BW5,CQ5)+O5/10000,(-1)*(SUM(VLOOKUP(O5,'Tablas auxiliares'!$BG$2:$BH$28,2,FALSE),VLOOKUP(AI5,'Tablas auxiliares'!$BG$2:$BH$28,2,FALSE),VLOOKUP(BC5,'Tablas auxiliares'!$BG$2:$BH$28,2,FALSE),VLOOKUP(BW5,'Tablas auxiliares'!$BG$2:$BH$28,2,FALSE),VLOOKUP(CQ5,'Tablas auxiliares'!$BG$2:$BH$28,2,FALSE))-O5/100000000))</f>
        <v>-20.070738737756223</v>
      </c>
      <c r="DL5">
        <f>IF('Tablas auxiliares'!$C$7=1,AVERAGE(P5,AJ5,BD5,BX5,CR5)+P5/10000,(-1)*(SUM(VLOOKUP(P5,'Tablas auxiliares'!$BG$2:$BH$28,2,FALSE),VLOOKUP(AJ5,'Tablas auxiliares'!$BG$2:$BH$28,2,FALSE),VLOOKUP(BD5,'Tablas auxiliares'!$BG$2:$BH$28,2,FALSE),VLOOKUP(BX5,'Tablas auxiliares'!$BG$2:$BH$28,2,FALSE),VLOOKUP(CR5,'Tablas auxiliares'!$BG$2:$BH$28,2,FALSE))-P5/100000000))</f>
        <v>-15.068476028753325</v>
      </c>
      <c r="DM5">
        <f>IF('Tablas auxiliares'!$C$7=1,AVERAGE(Q5,AK5,BE5,BY5,CS5)+Q5/10000,(-1)*(SUM(VLOOKUP(Q5,'Tablas auxiliares'!$BG$2:$BH$28,2,FALSE),VLOOKUP(AK5,'Tablas auxiliares'!$BG$2:$BH$28,2,FALSE),VLOOKUP(BE5,'Tablas auxiliares'!$BG$2:$BH$28,2,FALSE),VLOOKUP(BY5,'Tablas auxiliares'!$BG$2:$BH$28,2,FALSE),VLOOKUP(CS5,'Tablas auxiliares'!$BG$2:$BH$28,2,FALSE))-Q5/100000000))</f>
        <v>-7.2773395019142173</v>
      </c>
      <c r="DN5">
        <f>IF('Tablas auxiliares'!$C$7=1,AVERAGE(R5,AL5,BF5,BZ5,CT5)+R5/10000,(-1)*(SUM(VLOOKUP(R5,'Tablas auxiliares'!$BG$2:$BH$28,2,FALSE),VLOOKUP(AL5,'Tablas auxiliares'!$BG$2:$BH$28,2,FALSE),VLOOKUP(BF5,'Tablas auxiliares'!$BG$2:$BH$28,2,FALSE),VLOOKUP(BZ5,'Tablas auxiliares'!$BG$2:$BH$28,2,FALSE),VLOOKUP(CT5,'Tablas auxiliares'!$BG$2:$BH$28,2,FALSE))-R5/100000000))</f>
        <v>-10.488627854331622</v>
      </c>
      <c r="DO5">
        <f>IF('Tablas auxiliares'!$C$7=1,AVERAGE(S5,AM5,BG5,CA5,CU5)+S5/10000,(-1)*(SUM(VLOOKUP(S5,'Tablas auxiliares'!$BG$2:$BH$28,2,FALSE),VLOOKUP(AM5,'Tablas auxiliares'!$BG$2:$BH$28,2,FALSE),VLOOKUP(BG5,'Tablas auxiliares'!$BG$2:$BH$28,2,FALSE),VLOOKUP(CA5,'Tablas auxiliares'!$BG$2:$BH$28,2,FALSE),VLOOKUP(CU5,'Tablas auxiliares'!$BG$2:$BH$28,2,FALSE))-S5/100000000))</f>
        <v>-28.561358858491328</v>
      </c>
      <c r="DP5">
        <f>IF('Tablas auxiliares'!$C$7=1,AVERAGE(T5,AN5,BH5,CB5,CV5)+T5/10000,(-1)*(SUM(VLOOKUP(T5,'Tablas auxiliares'!$BG$2:$BH$28,2,FALSE),VLOOKUP(AN5,'Tablas auxiliares'!$BG$2:$BH$28,2,FALSE),VLOOKUP(BH5,'Tablas auxiliares'!$BG$2:$BH$28,2,FALSE),VLOOKUP(CB5,'Tablas auxiliares'!$BG$2:$BH$28,2,FALSE),VLOOKUP(CV5,'Tablas auxiliares'!$BG$2:$BH$28,2,FALSE))-T5/100000000))</f>
        <v>-15.048854154946996</v>
      </c>
      <c r="DQ5">
        <f>IF('Tablas auxiliares'!$C$7=1,AVERAGE(U5,AO5,BI5,CC5,CW5)+U5/10000,(-1)*(SUM(VLOOKUP(U5,'Tablas auxiliares'!$BG$2:$BH$28,2,FALSE),VLOOKUP(AO5,'Tablas auxiliares'!$BG$2:$BH$28,2,FALSE),VLOOKUP(BI5,'Tablas auxiliares'!$BG$2:$BH$28,2,FALSE),VLOOKUP(CC5,'Tablas auxiliares'!$BG$2:$BH$28,2,FALSE),VLOOKUP(CW5,'Tablas auxiliares'!$BG$2:$BH$28,2,FALSE))-U5/100000000))</f>
        <v>-18.368698051556827</v>
      </c>
      <c r="DR5">
        <f>RANK(CX5,CX3:CX19,1)</f>
        <v>15</v>
      </c>
      <c r="DS5">
        <f t="shared" ref="DS5:EK5" si="16">RANK(CY5,CY3:CY19,1)</f>
        <v>7</v>
      </c>
      <c r="DU5">
        <f t="shared" si="16"/>
        <v>3</v>
      </c>
      <c r="DV5">
        <f t="shared" si="16"/>
        <v>16</v>
      </c>
      <c r="DW5">
        <f t="shared" si="16"/>
        <v>3</v>
      </c>
      <c r="DX5">
        <f t="shared" si="16"/>
        <v>4</v>
      </c>
      <c r="DY5">
        <f t="shared" si="16"/>
        <v>2</v>
      </c>
      <c r="DZ5">
        <f t="shared" si="16"/>
        <v>14</v>
      </c>
      <c r="EA5">
        <f t="shared" si="16"/>
        <v>7</v>
      </c>
      <c r="EB5">
        <f t="shared" si="16"/>
        <v>8</v>
      </c>
      <c r="EC5">
        <f t="shared" si="16"/>
        <v>4</v>
      </c>
      <c r="ED5">
        <f t="shared" si="16"/>
        <v>1</v>
      </c>
      <c r="EE5">
        <f t="shared" si="16"/>
        <v>8</v>
      </c>
      <c r="EF5">
        <f t="shared" si="16"/>
        <v>10</v>
      </c>
      <c r="EG5">
        <f t="shared" si="16"/>
        <v>14</v>
      </c>
      <c r="EH5">
        <f t="shared" si="16"/>
        <v>13</v>
      </c>
      <c r="EI5">
        <f t="shared" si="16"/>
        <v>5</v>
      </c>
      <c r="EJ5">
        <f t="shared" si="16"/>
        <v>10</v>
      </c>
      <c r="EK5">
        <f t="shared" si="16"/>
        <v>7</v>
      </c>
      <c r="EL5">
        <f>VLOOKUP(DR5,'Tablas auxiliares'!$O$2:$Y$28,'Tablas auxiliares'!$C$4+1,FALSE)</f>
        <v>0</v>
      </c>
      <c r="EM5">
        <f>VLOOKUP(DS5,'Tablas auxiliares'!$O$2:$Y$28,'Tablas auxiliares'!$C$4+1,FALSE)</f>
        <v>4</v>
      </c>
      <c r="EO5">
        <f>VLOOKUP(DU5,'Tablas auxiliares'!$O$2:$Y$28,'Tablas auxiliares'!$C$4+1,FALSE)</f>
        <v>8</v>
      </c>
      <c r="EP5">
        <f>VLOOKUP(DV5,'Tablas auxiliares'!$O$2:$Y$28,'Tablas auxiliares'!$C$4+1,FALSE)</f>
        <v>0</v>
      </c>
      <c r="EQ5">
        <f>VLOOKUP(DW5,'Tablas auxiliares'!$O$2:$Y$28,'Tablas auxiliares'!$C$4+1,FALSE)</f>
        <v>8</v>
      </c>
      <c r="ER5">
        <f>VLOOKUP(DX5,'Tablas auxiliares'!$O$2:$Y$28,'Tablas auxiliares'!$C$4+1,FALSE)</f>
        <v>7</v>
      </c>
      <c r="ES5">
        <f>VLOOKUP(DY5,'Tablas auxiliares'!$O$2:$Y$28,'Tablas auxiliares'!$C$4+1,FALSE)</f>
        <v>10</v>
      </c>
      <c r="ET5">
        <f>VLOOKUP(DZ5,'Tablas auxiliares'!$O$2:$Y$28,'Tablas auxiliares'!$C$4+1,FALSE)</f>
        <v>0</v>
      </c>
      <c r="EU5">
        <f>VLOOKUP(EA5,'Tablas auxiliares'!$O$2:$Y$28,'Tablas auxiliares'!$C$4+1,FALSE)</f>
        <v>4</v>
      </c>
      <c r="EV5">
        <f>VLOOKUP(EB5,'Tablas auxiliares'!$O$2:$Y$28,'Tablas auxiliares'!$C$4+1,FALSE)</f>
        <v>3</v>
      </c>
      <c r="EW5">
        <f>VLOOKUP(EC5,'Tablas auxiliares'!$O$2:$Y$28,'Tablas auxiliares'!$C$4+1,FALSE)</f>
        <v>7</v>
      </c>
      <c r="EX5">
        <f>VLOOKUP(ED5,'Tablas auxiliares'!$O$2:$Y$28,'Tablas auxiliares'!$C$4+1,FALSE)</f>
        <v>12</v>
      </c>
      <c r="EY5">
        <f>VLOOKUP(EE5,'Tablas auxiliares'!$O$2:$Y$28,'Tablas auxiliares'!$C$4+1,FALSE)</f>
        <v>3</v>
      </c>
      <c r="EZ5">
        <f>VLOOKUP(EF5,'Tablas auxiliares'!$O$2:$Y$28,'Tablas auxiliares'!$C$4+1,FALSE)</f>
        <v>1</v>
      </c>
      <c r="FA5">
        <f>VLOOKUP(EG5,'Tablas auxiliares'!$O$2:$Y$28,'Tablas auxiliares'!$C$4+1,FALSE)</f>
        <v>0</v>
      </c>
      <c r="FB5">
        <f>VLOOKUP(EH5,'Tablas auxiliares'!$O$2:$Y$28,'Tablas auxiliares'!$C$4+1,FALSE)</f>
        <v>0</v>
      </c>
      <c r="FC5">
        <f>VLOOKUP(EI5,'Tablas auxiliares'!$O$2:$Y$28,'Tablas auxiliares'!$C$4+1,FALSE)</f>
        <v>6</v>
      </c>
      <c r="FD5">
        <f>VLOOKUP(EJ5,'Tablas auxiliares'!$O$2:$Y$28,'Tablas auxiliares'!$C$4+1,FALSE)</f>
        <v>1</v>
      </c>
      <c r="FE5">
        <f>VLOOKUP(EK5,'Tablas auxiliares'!$O$2:$Y$28,'Tablas auxiliares'!$C$4+1,FALSE)</f>
        <v>4</v>
      </c>
      <c r="FF5">
        <v>9</v>
      </c>
      <c r="FG5">
        <v>13</v>
      </c>
      <c r="FI5">
        <v>8</v>
      </c>
      <c r="FJ5">
        <v>5</v>
      </c>
      <c r="FK5">
        <v>9</v>
      </c>
      <c r="FL5">
        <v>11</v>
      </c>
      <c r="FM5">
        <v>10</v>
      </c>
      <c r="FN5">
        <v>12</v>
      </c>
      <c r="FO5">
        <v>15</v>
      </c>
      <c r="FP5">
        <v>4</v>
      </c>
      <c r="FQ5">
        <v>9</v>
      </c>
      <c r="FR5">
        <v>11</v>
      </c>
      <c r="FS5">
        <v>5</v>
      </c>
      <c r="FT5">
        <v>7</v>
      </c>
      <c r="FU5">
        <v>6</v>
      </c>
      <c r="FV5">
        <v>9</v>
      </c>
      <c r="FW5">
        <v>13</v>
      </c>
      <c r="FX5">
        <v>11</v>
      </c>
      <c r="FY5">
        <v>7</v>
      </c>
      <c r="FZ5">
        <f>VLOOKUP(FF5,'Tablas auxiliares'!$O$2:$Y$28,_xlfn.SINGLE('Tablas auxiliares'!$C$4)+1,FALSE)</f>
        <v>2</v>
      </c>
      <c r="GA5">
        <f>VLOOKUP(FG5,'Tablas auxiliares'!$O$2:$Y$28,_xlfn.SINGLE('Tablas auxiliares'!$C$4)+1,FALSE)</f>
        <v>0</v>
      </c>
      <c r="GC5">
        <f>VLOOKUP(FI5,'Tablas auxiliares'!$O$2:$Y$28,_xlfn.SINGLE('Tablas auxiliares'!$C$4)+1,FALSE)</f>
        <v>3</v>
      </c>
      <c r="GD5">
        <f>VLOOKUP(FJ5,'Tablas auxiliares'!$O$2:$Y$28,_xlfn.SINGLE('Tablas auxiliares'!$C$4)+1,FALSE)</f>
        <v>6</v>
      </c>
      <c r="GE5">
        <f>VLOOKUP(FK5,'Tablas auxiliares'!$O$2:$Y$28,_xlfn.SINGLE('Tablas auxiliares'!$C$4)+1,FALSE)</f>
        <v>2</v>
      </c>
      <c r="GF5">
        <f>VLOOKUP(FL5,'Tablas auxiliares'!$O$2:$Y$28,_xlfn.SINGLE('Tablas auxiliares'!$C$4)+1,FALSE)</f>
        <v>0</v>
      </c>
      <c r="GG5">
        <f>VLOOKUP(FM5,'Tablas auxiliares'!$O$2:$Y$28,_xlfn.SINGLE('Tablas auxiliares'!$C$4)+1,FALSE)</f>
        <v>1</v>
      </c>
      <c r="GH5">
        <f>VLOOKUP(FN5,'Tablas auxiliares'!$O$2:$Y$28,_xlfn.SINGLE('Tablas auxiliares'!$C$4)+1,FALSE)</f>
        <v>0</v>
      </c>
      <c r="GI5">
        <f>VLOOKUP(FO5,'Tablas auxiliares'!$O$2:$Y$28,_xlfn.SINGLE('Tablas auxiliares'!$C$4)+1,FALSE)</f>
        <v>0</v>
      </c>
      <c r="GJ5">
        <f>VLOOKUP(FP5,'Tablas auxiliares'!$O$2:$Y$28,_xlfn.SINGLE('Tablas auxiliares'!$C$4)+1,FALSE)</f>
        <v>7</v>
      </c>
      <c r="GK5">
        <f>VLOOKUP(FQ5,'Tablas auxiliares'!$O$2:$Y$28,_xlfn.SINGLE('Tablas auxiliares'!$C$4)+1,FALSE)</f>
        <v>2</v>
      </c>
      <c r="GL5">
        <f>VLOOKUP(FR5,'Tablas auxiliares'!$O$2:$Y$28,_xlfn.SINGLE('Tablas auxiliares'!$C$4)+1,FALSE)</f>
        <v>0</v>
      </c>
      <c r="GM5">
        <f>VLOOKUP(FS5,'Tablas auxiliares'!$O$2:$Y$28,_xlfn.SINGLE('Tablas auxiliares'!$C$4)+1,FALSE)</f>
        <v>6</v>
      </c>
      <c r="GN5">
        <f>VLOOKUP(FT5,'Tablas auxiliares'!$O$2:$Y$28,_xlfn.SINGLE('Tablas auxiliares'!$C$4)+1,FALSE)</f>
        <v>4</v>
      </c>
      <c r="GO5">
        <f>VLOOKUP(FU5,'Tablas auxiliares'!$O$2:$Y$28,_xlfn.SINGLE('Tablas auxiliares'!$C$4)+1,FALSE)</f>
        <v>5</v>
      </c>
      <c r="GP5">
        <f>VLOOKUP(FV5,'Tablas auxiliares'!$O$2:$Y$28,_xlfn.SINGLE('Tablas auxiliares'!$C$4)+1,FALSE)</f>
        <v>2</v>
      </c>
      <c r="GQ5">
        <f>VLOOKUP(FW5,'Tablas auxiliares'!$O$2:$Y$28,_xlfn.SINGLE('Tablas auxiliares'!$C$4)+1,FALSE)</f>
        <v>0</v>
      </c>
      <c r="GR5">
        <f>VLOOKUP(FX5,'Tablas auxiliares'!$O$2:$Y$28,_xlfn.SINGLE('Tablas auxiliares'!$C$4)+1,FALSE)</f>
        <v>0</v>
      </c>
      <c r="GS5">
        <f>VLOOKUP(FY5,'Tablas auxiliares'!$O$2:$Y$28,_xlfn.SINGLE('Tablas auxiliares'!$C$4)+1,FALSE)</f>
        <v>4</v>
      </c>
      <c r="GT5">
        <f>IF('Tablas auxiliares'!$C$6&lt;&gt;2,SUM(EL5:FE5),0)+IF('Tablas auxiliares'!$C$6&lt;&gt;3,SUM(FZ5:GS5),0)</f>
        <v>122</v>
      </c>
      <c r="GU5">
        <f t="shared" ref="GU5:GU19" si="17">AVERAGE(DR5,FF5)+FF5/1000</f>
        <v>12.009</v>
      </c>
      <c r="GV5">
        <f t="shared" si="1"/>
        <v>10.013</v>
      </c>
      <c r="GX5">
        <f t="shared" si="1"/>
        <v>5.508</v>
      </c>
      <c r="GY5">
        <f t="shared" si="1"/>
        <v>10.505000000000001</v>
      </c>
      <c r="GZ5">
        <f t="shared" si="1"/>
        <v>6.0090000000000003</v>
      </c>
      <c r="HA5">
        <f t="shared" si="1"/>
        <v>7.5110000000000001</v>
      </c>
      <c r="HB5">
        <f t="shared" si="1"/>
        <v>6.01</v>
      </c>
      <c r="HC5">
        <f t="shared" si="1"/>
        <v>13.012</v>
      </c>
      <c r="HD5">
        <f t="shared" si="1"/>
        <v>11.015000000000001</v>
      </c>
      <c r="HE5">
        <f t="shared" si="1"/>
        <v>6.0039999999999996</v>
      </c>
      <c r="HF5">
        <f t="shared" si="1"/>
        <v>6.5090000000000003</v>
      </c>
      <c r="HG5">
        <f t="shared" si="1"/>
        <v>6.0110000000000001</v>
      </c>
      <c r="HH5">
        <f t="shared" si="1"/>
        <v>6.5049999999999999</v>
      </c>
      <c r="HI5">
        <f t="shared" si="1"/>
        <v>8.5069999999999997</v>
      </c>
      <c r="HJ5">
        <f t="shared" si="1"/>
        <v>10.006</v>
      </c>
      <c r="HK5">
        <f t="shared" si="1"/>
        <v>11.009</v>
      </c>
      <c r="HL5">
        <f t="shared" si="1"/>
        <v>9.0129999999999999</v>
      </c>
      <c r="HM5">
        <f t="shared" si="1"/>
        <v>10.510999999999999</v>
      </c>
      <c r="HN5">
        <f t="shared" si="1"/>
        <v>7.0069999999999997</v>
      </c>
      <c r="HO5">
        <f>RANK(GU5,GU3:GU19,1)</f>
        <v>14</v>
      </c>
      <c r="HP5">
        <f t="shared" ref="HP5:IH5" si="18">RANK(GV5,GV3:GV19,1)</f>
        <v>11</v>
      </c>
      <c r="HR5">
        <f t="shared" si="18"/>
        <v>3</v>
      </c>
      <c r="HS5">
        <f t="shared" si="18"/>
        <v>12</v>
      </c>
      <c r="HT5">
        <f t="shared" si="18"/>
        <v>4</v>
      </c>
      <c r="HU5">
        <f t="shared" si="18"/>
        <v>9</v>
      </c>
      <c r="HV5">
        <f t="shared" si="18"/>
        <v>3</v>
      </c>
      <c r="HW5">
        <f t="shared" si="18"/>
        <v>13</v>
      </c>
      <c r="HX5">
        <f t="shared" si="18"/>
        <v>14</v>
      </c>
      <c r="HY5">
        <f t="shared" si="18"/>
        <v>6</v>
      </c>
      <c r="HZ5">
        <f t="shared" si="18"/>
        <v>5</v>
      </c>
      <c r="IA5">
        <f t="shared" si="18"/>
        <v>7</v>
      </c>
      <c r="IB5">
        <f t="shared" si="18"/>
        <v>5</v>
      </c>
      <c r="IC5">
        <f t="shared" si="18"/>
        <v>9</v>
      </c>
      <c r="ID5">
        <f t="shared" si="18"/>
        <v>10</v>
      </c>
      <c r="IE5">
        <f t="shared" si="18"/>
        <v>12</v>
      </c>
      <c r="IF5">
        <f t="shared" si="18"/>
        <v>11</v>
      </c>
      <c r="IG5">
        <f t="shared" si="18"/>
        <v>11</v>
      </c>
      <c r="IH5">
        <f t="shared" si="18"/>
        <v>6</v>
      </c>
      <c r="II5">
        <f>VLOOKUP(HO5,'Tablas auxiliares'!$O$2:$Y$28,_xlfn.SINGLE('Tablas auxiliares'!$C$4)+1,FALSE)</f>
        <v>0</v>
      </c>
      <c r="IJ5">
        <f>VLOOKUP(HP5,'Tablas auxiliares'!$O$2:$Y$28,_xlfn.SINGLE('Tablas auxiliares'!$C$4)+1,FALSE)</f>
        <v>0</v>
      </c>
      <c r="IL5">
        <f>VLOOKUP(HR5,'Tablas auxiliares'!$O$2:$Y$28,_xlfn.SINGLE('Tablas auxiliares'!$C$4)+1,FALSE)</f>
        <v>8</v>
      </c>
      <c r="IM5">
        <f>VLOOKUP(HS5,'Tablas auxiliares'!$O$2:$Y$28,_xlfn.SINGLE('Tablas auxiliares'!$C$4)+1,FALSE)</f>
        <v>0</v>
      </c>
      <c r="IN5">
        <f>VLOOKUP(HT5,'Tablas auxiliares'!$O$2:$Y$28,_xlfn.SINGLE('Tablas auxiliares'!$C$4)+1,FALSE)</f>
        <v>7</v>
      </c>
      <c r="IO5">
        <f>VLOOKUP(HU5,'Tablas auxiliares'!$O$2:$Y$28,_xlfn.SINGLE('Tablas auxiliares'!$C$4)+1,FALSE)</f>
        <v>2</v>
      </c>
      <c r="IP5">
        <f>VLOOKUP(HV5,'Tablas auxiliares'!$O$2:$Y$28,_xlfn.SINGLE('Tablas auxiliares'!$C$4)+1,FALSE)</f>
        <v>8</v>
      </c>
      <c r="IQ5">
        <f>VLOOKUP(HW5,'Tablas auxiliares'!$O$2:$Y$28,_xlfn.SINGLE('Tablas auxiliares'!$C$4)+1,FALSE)</f>
        <v>0</v>
      </c>
      <c r="IR5">
        <f>VLOOKUP(HX5,'Tablas auxiliares'!$O$2:$Y$28,_xlfn.SINGLE('Tablas auxiliares'!$C$4)+1,FALSE)</f>
        <v>0</v>
      </c>
      <c r="IS5">
        <f>VLOOKUP(HY5,'Tablas auxiliares'!$O$2:$Y$28,_xlfn.SINGLE('Tablas auxiliares'!$C$4)+1,FALSE)</f>
        <v>5</v>
      </c>
      <c r="IT5">
        <f>VLOOKUP(HZ5,'Tablas auxiliares'!$O$2:$Y$28,_xlfn.SINGLE('Tablas auxiliares'!$C$4)+1,FALSE)</f>
        <v>6</v>
      </c>
      <c r="IU5">
        <f>VLOOKUP(IA5,'Tablas auxiliares'!$O$2:$Y$28,_xlfn.SINGLE('Tablas auxiliares'!$C$4)+1,FALSE)</f>
        <v>4</v>
      </c>
      <c r="IV5">
        <f>VLOOKUP(IB5,'Tablas auxiliares'!$O$2:$Y$28,_xlfn.SINGLE('Tablas auxiliares'!$C$4)+1,FALSE)</f>
        <v>6</v>
      </c>
      <c r="IW5">
        <f>VLOOKUP(IC5,'Tablas auxiliares'!$O$2:$Y$28,_xlfn.SINGLE('Tablas auxiliares'!$C$4)+1,FALSE)</f>
        <v>2</v>
      </c>
      <c r="IX5">
        <f>VLOOKUP(ID5,'Tablas auxiliares'!$O$2:$Y$28,_xlfn.SINGLE('Tablas auxiliares'!$C$4)+1,FALSE)</f>
        <v>1</v>
      </c>
      <c r="IY5">
        <f>VLOOKUP(IE5,'Tablas auxiliares'!$O$2:$Y$28,_xlfn.SINGLE('Tablas auxiliares'!$C$4)+1,FALSE)</f>
        <v>0</v>
      </c>
      <c r="IZ5">
        <f>VLOOKUP(IF5,'Tablas auxiliares'!$O$2:$Y$28,_xlfn.SINGLE('Tablas auxiliares'!$C$4)+1,FALSE)</f>
        <v>0</v>
      </c>
      <c r="JA5">
        <f>VLOOKUP(IG5,'Tablas auxiliares'!$O$2:$Y$28,_xlfn.SINGLE('Tablas auxiliares'!$C$4)+1,FALSE)</f>
        <v>0</v>
      </c>
      <c r="JB5">
        <f>VLOOKUP(IH5,'Tablas auxiliares'!$O$2:$Y$28,_xlfn.SINGLE('Tablas auxiliares'!$C$4)+1,FALSE)</f>
        <v>5</v>
      </c>
      <c r="JC5">
        <f t="shared" si="7"/>
        <v>54</v>
      </c>
      <c r="JD5">
        <v>0</v>
      </c>
      <c r="JE5">
        <v>5</v>
      </c>
      <c r="JG5">
        <v>8</v>
      </c>
      <c r="JH5">
        <v>0</v>
      </c>
      <c r="JI5">
        <v>7</v>
      </c>
      <c r="JJ5">
        <v>7</v>
      </c>
      <c r="JK5">
        <v>10</v>
      </c>
      <c r="JL5">
        <v>0</v>
      </c>
      <c r="JM5">
        <v>6</v>
      </c>
      <c r="JN5">
        <v>3</v>
      </c>
      <c r="JO5">
        <v>8</v>
      </c>
      <c r="JP5">
        <v>12</v>
      </c>
      <c r="JQ5">
        <v>3</v>
      </c>
      <c r="JR5">
        <v>2</v>
      </c>
      <c r="JS5">
        <v>0</v>
      </c>
      <c r="JT5">
        <v>0</v>
      </c>
      <c r="JU5">
        <v>8</v>
      </c>
      <c r="JV5">
        <v>0</v>
      </c>
      <c r="JW5">
        <v>4</v>
      </c>
      <c r="JX5">
        <v>2</v>
      </c>
      <c r="JY5">
        <v>0</v>
      </c>
      <c r="KA5">
        <v>3</v>
      </c>
      <c r="KB5">
        <v>6</v>
      </c>
      <c r="KC5">
        <v>2</v>
      </c>
      <c r="KD5">
        <v>0</v>
      </c>
      <c r="KE5">
        <v>1</v>
      </c>
      <c r="KF5">
        <v>0</v>
      </c>
      <c r="KG5">
        <v>0</v>
      </c>
      <c r="KH5">
        <v>7</v>
      </c>
      <c r="KI5">
        <v>2</v>
      </c>
      <c r="KJ5">
        <v>0</v>
      </c>
      <c r="KK5">
        <v>6</v>
      </c>
      <c r="KL5">
        <v>4</v>
      </c>
      <c r="KM5">
        <v>5</v>
      </c>
      <c r="KN5">
        <v>2</v>
      </c>
      <c r="KO5">
        <v>0</v>
      </c>
      <c r="KP5">
        <v>0</v>
      </c>
      <c r="KQ5">
        <v>4</v>
      </c>
      <c r="KR5">
        <f t="shared" si="8"/>
        <v>2.0019999999999998</v>
      </c>
      <c r="KS5">
        <f t="shared" si="3"/>
        <v>5</v>
      </c>
      <c r="KT5">
        <f t="shared" si="3"/>
        <v>0</v>
      </c>
      <c r="KU5">
        <f t="shared" si="3"/>
        <v>11.003</v>
      </c>
      <c r="KV5">
        <f t="shared" si="3"/>
        <v>6.0060000000000002</v>
      </c>
      <c r="KW5">
        <f t="shared" si="3"/>
        <v>9.0020000000000007</v>
      </c>
      <c r="KX5">
        <f t="shared" si="3"/>
        <v>7</v>
      </c>
      <c r="KY5">
        <f t="shared" si="3"/>
        <v>11.000999999999999</v>
      </c>
      <c r="KZ5">
        <f t="shared" si="3"/>
        <v>0</v>
      </c>
      <c r="LA5">
        <f t="shared" si="3"/>
        <v>6</v>
      </c>
      <c r="LB5">
        <f t="shared" si="3"/>
        <v>10.007</v>
      </c>
      <c r="LC5">
        <f t="shared" si="3"/>
        <v>10.002000000000001</v>
      </c>
      <c r="LD5">
        <f t="shared" si="3"/>
        <v>12</v>
      </c>
      <c r="LE5">
        <f t="shared" si="3"/>
        <v>9.0060000000000002</v>
      </c>
      <c r="LF5">
        <f t="shared" si="3"/>
        <v>6.0039999999999996</v>
      </c>
      <c r="LG5">
        <f t="shared" si="3"/>
        <v>5.0049999999999999</v>
      </c>
      <c r="LH5">
        <f t="shared" si="3"/>
        <v>2.0019999999999998</v>
      </c>
      <c r="LI5">
        <f t="shared" si="3"/>
        <v>8</v>
      </c>
      <c r="LJ5">
        <f t="shared" si="3"/>
        <v>0</v>
      </c>
      <c r="LK5">
        <f t="shared" si="3"/>
        <v>8.0039999999999996</v>
      </c>
      <c r="LL5">
        <f>RANK(KR5,KR3:KR19,0)</f>
        <v>13</v>
      </c>
      <c r="LM5">
        <f t="shared" ref="LM5:ME5" si="19">RANK(KS5,KS3:KS19,0)</f>
        <v>9</v>
      </c>
      <c r="LN5">
        <f t="shared" si="19"/>
        <v>14</v>
      </c>
      <c r="LO5">
        <f t="shared" si="19"/>
        <v>5</v>
      </c>
      <c r="LP5">
        <f t="shared" si="19"/>
        <v>7</v>
      </c>
      <c r="LQ5">
        <f t="shared" si="19"/>
        <v>7</v>
      </c>
      <c r="LR5">
        <f t="shared" si="19"/>
        <v>8</v>
      </c>
      <c r="LS5">
        <f t="shared" si="19"/>
        <v>4</v>
      </c>
      <c r="LT5">
        <f t="shared" si="19"/>
        <v>13</v>
      </c>
      <c r="LU5">
        <f t="shared" si="19"/>
        <v>11</v>
      </c>
      <c r="LV5">
        <f t="shared" si="19"/>
        <v>7</v>
      </c>
      <c r="LW5">
        <f t="shared" si="19"/>
        <v>6</v>
      </c>
      <c r="LX5">
        <f t="shared" si="19"/>
        <v>6</v>
      </c>
      <c r="LY5">
        <f t="shared" si="19"/>
        <v>6</v>
      </c>
      <c r="LZ5">
        <f t="shared" si="19"/>
        <v>9</v>
      </c>
      <c r="MA5">
        <f t="shared" si="19"/>
        <v>10</v>
      </c>
      <c r="MB5">
        <f t="shared" si="19"/>
        <v>11</v>
      </c>
      <c r="MC5">
        <f t="shared" si="19"/>
        <v>7</v>
      </c>
      <c r="MD5">
        <f t="shared" si="19"/>
        <v>14</v>
      </c>
      <c r="ME5">
        <f t="shared" si="19"/>
        <v>6</v>
      </c>
      <c r="MF5">
        <f>VLOOKUP(LL5,'Tablas auxiliares'!$O$2:$P$28,2,FALSE)</f>
        <v>0</v>
      </c>
      <c r="MG5">
        <f>VLOOKUP(LM5,'Tablas auxiliares'!$O$2:$P$28,2,FALSE)</f>
        <v>2</v>
      </c>
      <c r="MH5">
        <f>VLOOKUP(LN5,'Tablas auxiliares'!$O$2:$P$28,2,FALSE)</f>
        <v>0</v>
      </c>
      <c r="MI5">
        <f>VLOOKUP(LO5,'Tablas auxiliares'!$O$2:$P$28,2,FALSE)</f>
        <v>6</v>
      </c>
      <c r="MJ5">
        <f>VLOOKUP(LP5,'Tablas auxiliares'!$O$2:$P$28,2,FALSE)</f>
        <v>4</v>
      </c>
      <c r="MK5">
        <f>VLOOKUP(LQ5,'Tablas auxiliares'!$O$2:$P$28,2,FALSE)</f>
        <v>4</v>
      </c>
      <c r="ML5">
        <f>VLOOKUP(LR5,'Tablas auxiliares'!$O$2:$P$28,2,FALSE)</f>
        <v>3</v>
      </c>
      <c r="MM5">
        <f>VLOOKUP(LS5,'Tablas auxiliares'!$O$2:$P$28,2,FALSE)</f>
        <v>7</v>
      </c>
      <c r="MN5">
        <f>VLOOKUP(LT5,'Tablas auxiliares'!$O$2:$P$28,2,FALSE)</f>
        <v>0</v>
      </c>
      <c r="MO5">
        <f>VLOOKUP(LU5,'Tablas auxiliares'!$O$2:$P$28,2,FALSE)</f>
        <v>0</v>
      </c>
      <c r="MP5">
        <f>VLOOKUP(LV5,'Tablas auxiliares'!$O$2:$P$28,2,FALSE)</f>
        <v>4</v>
      </c>
      <c r="MQ5">
        <f>VLOOKUP(LW5,'Tablas auxiliares'!$O$2:$P$28,2,FALSE)</f>
        <v>5</v>
      </c>
      <c r="MR5">
        <f>VLOOKUP(LX5,'Tablas auxiliares'!$O$2:$P$28,2,FALSE)</f>
        <v>5</v>
      </c>
      <c r="MS5">
        <f>VLOOKUP(LY5,'Tablas auxiliares'!$O$2:$P$28,2,FALSE)</f>
        <v>5</v>
      </c>
      <c r="MT5">
        <f>VLOOKUP(LZ5,'Tablas auxiliares'!$O$2:$P$28,2,FALSE)</f>
        <v>2</v>
      </c>
      <c r="MU5">
        <f>VLOOKUP(MA5,'Tablas auxiliares'!$O$2:$P$28,2,FALSE)</f>
        <v>1</v>
      </c>
      <c r="MV5">
        <f>VLOOKUP(MB5,'Tablas auxiliares'!$O$2:$P$28,2,FALSE)</f>
        <v>0</v>
      </c>
      <c r="MW5">
        <f>VLOOKUP(MC5,'Tablas auxiliares'!$O$2:$P$28,2,FALSE)</f>
        <v>4</v>
      </c>
      <c r="MX5">
        <f>VLOOKUP(MD5,'Tablas auxiliares'!$O$2:$P$28,2,FALSE)</f>
        <v>0</v>
      </c>
      <c r="MY5">
        <f>VLOOKUP(ME5,'Tablas auxiliares'!$O$2:$P$28,2,FALSE)</f>
        <v>5</v>
      </c>
      <c r="MZ5">
        <f t="shared" si="10"/>
        <v>57</v>
      </c>
      <c r="NB5">
        <f t="shared" si="11"/>
        <v>57.002299999999998</v>
      </c>
      <c r="NC5">
        <f t="shared" si="12"/>
        <v>54.002299999999998</v>
      </c>
      <c r="ND5">
        <f t="shared" si="13"/>
        <v>122.00230000000001</v>
      </c>
      <c r="NE5">
        <f>IF('Tablas auxiliares'!$C$3=1,NB5,IF('Tablas auxiliares'!$C$3=2,NC5,ND5))</f>
        <v>122.00230000000001</v>
      </c>
      <c r="NF5" t="s">
        <v>44</v>
      </c>
      <c r="NH5">
        <v>3</v>
      </c>
      <c r="NI5">
        <f t="shared" si="14"/>
        <v>221.00139999999999</v>
      </c>
      <c r="NJ5" t="str">
        <f t="shared" si="15"/>
        <v>Islandia</v>
      </c>
    </row>
    <row r="6" spans="1:374" x14ac:dyDescent="0.25">
      <c r="A6" t="s">
        <v>16</v>
      </c>
      <c r="B6">
        <v>8</v>
      </c>
      <c r="C6">
        <v>2</v>
      </c>
      <c r="D6">
        <v>8</v>
      </c>
      <c r="F6">
        <v>11</v>
      </c>
      <c r="G6">
        <v>1</v>
      </c>
      <c r="H6">
        <v>4</v>
      </c>
      <c r="I6">
        <v>2</v>
      </c>
      <c r="J6">
        <v>3</v>
      </c>
      <c r="K6">
        <v>10</v>
      </c>
      <c r="L6">
        <v>3</v>
      </c>
      <c r="M6">
        <v>3</v>
      </c>
      <c r="N6">
        <v>6</v>
      </c>
      <c r="O6">
        <v>10</v>
      </c>
      <c r="P6">
        <v>4</v>
      </c>
      <c r="Q6">
        <v>4</v>
      </c>
      <c r="R6">
        <v>5</v>
      </c>
      <c r="S6">
        <v>1</v>
      </c>
      <c r="T6">
        <v>6</v>
      </c>
      <c r="U6">
        <v>2</v>
      </c>
      <c r="V6">
        <v>6</v>
      </c>
      <c r="W6">
        <v>7</v>
      </c>
      <c r="X6">
        <v>4</v>
      </c>
      <c r="Z6">
        <v>3</v>
      </c>
      <c r="AA6">
        <v>1</v>
      </c>
      <c r="AB6">
        <v>9</v>
      </c>
      <c r="AC6">
        <v>6</v>
      </c>
      <c r="AD6">
        <v>3</v>
      </c>
      <c r="AE6">
        <v>3</v>
      </c>
      <c r="AF6">
        <v>1</v>
      </c>
      <c r="AG6">
        <v>2</v>
      </c>
      <c r="AH6">
        <v>1</v>
      </c>
      <c r="AI6">
        <v>3</v>
      </c>
      <c r="AJ6">
        <v>2</v>
      </c>
      <c r="AK6">
        <v>5</v>
      </c>
      <c r="AL6">
        <v>5</v>
      </c>
      <c r="AM6">
        <v>3</v>
      </c>
      <c r="AN6">
        <v>6</v>
      </c>
      <c r="AO6">
        <v>3</v>
      </c>
      <c r="AP6">
        <v>3</v>
      </c>
      <c r="AQ6">
        <v>4</v>
      </c>
      <c r="AR6">
        <v>4</v>
      </c>
      <c r="AT6">
        <v>10</v>
      </c>
      <c r="AU6">
        <v>2</v>
      </c>
      <c r="AV6">
        <v>4</v>
      </c>
      <c r="AW6">
        <v>1</v>
      </c>
      <c r="AX6">
        <v>5</v>
      </c>
      <c r="AY6">
        <v>5</v>
      </c>
      <c r="AZ6">
        <v>1</v>
      </c>
      <c r="BA6">
        <v>16</v>
      </c>
      <c r="BB6">
        <v>11</v>
      </c>
      <c r="BC6">
        <v>2</v>
      </c>
      <c r="BD6">
        <v>11</v>
      </c>
      <c r="BE6">
        <v>7</v>
      </c>
      <c r="BF6">
        <v>3</v>
      </c>
      <c r="BG6">
        <v>1</v>
      </c>
      <c r="BH6">
        <v>8</v>
      </c>
      <c r="BI6">
        <v>2</v>
      </c>
      <c r="BJ6">
        <v>1</v>
      </c>
      <c r="BK6">
        <v>12</v>
      </c>
      <c r="BL6">
        <v>4</v>
      </c>
      <c r="BN6">
        <v>7</v>
      </c>
      <c r="BO6">
        <v>1</v>
      </c>
      <c r="BP6">
        <v>1</v>
      </c>
      <c r="BQ6">
        <v>1</v>
      </c>
      <c r="BR6">
        <v>3</v>
      </c>
      <c r="BS6">
        <v>3</v>
      </c>
      <c r="BT6">
        <v>1</v>
      </c>
      <c r="BU6">
        <v>4</v>
      </c>
      <c r="BV6">
        <v>2</v>
      </c>
      <c r="BW6">
        <v>3</v>
      </c>
      <c r="BX6">
        <v>9</v>
      </c>
      <c r="BY6">
        <v>9</v>
      </c>
      <c r="BZ6">
        <v>2</v>
      </c>
      <c r="CA6">
        <v>2</v>
      </c>
      <c r="CB6">
        <v>8</v>
      </c>
      <c r="CC6">
        <v>2</v>
      </c>
      <c r="CD6">
        <v>6</v>
      </c>
      <c r="CE6">
        <v>1</v>
      </c>
      <c r="CF6">
        <v>3</v>
      </c>
      <c r="CH6">
        <v>10</v>
      </c>
      <c r="CI6">
        <v>3</v>
      </c>
      <c r="CJ6">
        <v>3</v>
      </c>
      <c r="CK6">
        <v>1</v>
      </c>
      <c r="CL6">
        <v>7</v>
      </c>
      <c r="CM6">
        <v>4</v>
      </c>
      <c r="CN6">
        <v>1</v>
      </c>
      <c r="CO6">
        <v>13</v>
      </c>
      <c r="CP6">
        <v>1</v>
      </c>
      <c r="CQ6">
        <v>1</v>
      </c>
      <c r="CR6">
        <v>5</v>
      </c>
      <c r="CS6">
        <v>10</v>
      </c>
      <c r="CT6">
        <v>7</v>
      </c>
      <c r="CU6">
        <v>3</v>
      </c>
      <c r="CV6">
        <v>11</v>
      </c>
      <c r="CW6">
        <v>2</v>
      </c>
      <c r="CX6">
        <f>IF('Tablas auxiliares'!$C$7=1,AVERAGE(B6,V6,AP6,BJ6,CD6)+B6/10000,(-1)*(SUM(VLOOKUP(B6,'Tablas auxiliares'!$BG$2:$BH$28,2,FALSE),VLOOKUP(V6,'Tablas auxiliares'!$BG$2:$BH$28,2,FALSE),VLOOKUP(AP6,'Tablas auxiliares'!$BG$2:$BH$28,2,FALSE),VLOOKUP(BJ6,'Tablas auxiliares'!$BG$2:$BH$28,2,FALSE),VLOOKUP(CD6,'Tablas auxiliares'!$BG$2:$BH$28,2,FALSE))-B6/100000000))</f>
        <v>-32.66184852905419</v>
      </c>
      <c r="CY6">
        <f>IF('Tablas auxiliares'!$C$7=1,AVERAGE(C6,W6,AQ6,BK6,CE6)+C6/10000,(-1)*(SUM(VLOOKUP(C6,'Tablas auxiliares'!$BG$2:$BH$28,2,FALSE),VLOOKUP(W6,'Tablas auxiliares'!$BG$2:$BH$28,2,FALSE),VLOOKUP(AQ6,'Tablas auxiliares'!$BG$2:$BH$28,2,FALSE),VLOOKUP(BK6,'Tablas auxiliares'!$BG$2:$BH$28,2,FALSE),VLOOKUP(CE6,'Tablas auxiliares'!$BG$2:$BH$28,2,FALSE))-C6/100000000))</f>
        <v>-34.031888743319897</v>
      </c>
      <c r="CZ6">
        <f>IF('Tablas auxiliares'!$C$7=1,AVERAGE(D6,X6,AR6,BL6,CF6)+D6/10000,(-1)*(SUM(VLOOKUP(D6,'Tablas auxiliares'!$BG$2:$BH$28,2,FALSE),VLOOKUP(X6,'Tablas auxiliares'!$BG$2:$BH$28,2,FALSE),VLOOKUP(AR6,'Tablas auxiliares'!$BG$2:$BH$28,2,FALSE),VLOOKUP(BL6,'Tablas auxiliares'!$BG$2:$BH$28,2,FALSE),VLOOKUP(CF6,'Tablas auxiliares'!$BG$2:$BH$28,2,FALSE))-D6/100000000))</f>
        <v>-31.738979759329492</v>
      </c>
      <c r="DB6">
        <f>IF('Tablas auxiliares'!$C$7=1,AVERAGE(F6,Z6,AT6,BN6,CH6)+F6/10000,(-1)*(SUM(VLOOKUP(F6,'Tablas auxiliares'!$BG$2:$BH$28,2,FALSE),VLOOKUP(Z6,'Tablas auxiliares'!$BG$2:$BH$28,2,FALSE),VLOOKUP(AT6,'Tablas auxiliares'!$BG$2:$BH$28,2,FALSE),VLOOKUP(BN6,'Tablas auxiliares'!$BG$2:$BH$28,2,FALSE),VLOOKUP(CH6,'Tablas auxiliares'!$BG$2:$BH$28,2,FALSE))-F6/100000000))</f>
        <v>-18.179767515826466</v>
      </c>
      <c r="DC6">
        <f>IF('Tablas auxiliares'!$C$7=1,AVERAGE(G6,AA6,AU6,BO6,CI6)+G6/10000,(-1)*(SUM(VLOOKUP(G6,'Tablas auxiliares'!$BG$2:$BH$28,2,FALSE),VLOOKUP(AA6,'Tablas auxiliares'!$BG$2:$BH$28,2,FALSE),VLOOKUP(AU6,'Tablas auxiliares'!$BG$2:$BH$28,2,FALSE),VLOOKUP(BO6,'Tablas auxiliares'!$BG$2:$BH$28,2,FALSE),VLOOKUP(CI6,'Tablas auxiliares'!$BG$2:$BH$28,2,FALSE))-G6/100000000))</f>
        <v>-54.129846507868614</v>
      </c>
      <c r="DD6">
        <f>IF('Tablas auxiliares'!$C$7=1,AVERAGE(H6,AB6,AV6,BP6,CJ6)+H6/10000,(-1)*(SUM(VLOOKUP(H6,'Tablas auxiliares'!$BG$2:$BH$28,2,FALSE),VLOOKUP(AB6,'Tablas auxiliares'!$BG$2:$BH$28,2,FALSE),VLOOKUP(AV6,'Tablas auxiliares'!$BG$2:$BH$28,2,FALSE),VLOOKUP(BP6,'Tablas auxiliares'!$BG$2:$BH$28,2,FALSE),VLOOKUP(CJ6,'Tablas auxiliares'!$BG$2:$BH$28,2,FALSE))-H6/100000000))</f>
        <v>-36.403490042763735</v>
      </c>
      <c r="DE6">
        <f>IF('Tablas auxiliares'!$C$7=1,AVERAGE(I6,AC6,AW6,BQ6,CK6)+I6/10000,(-1)*(SUM(VLOOKUP(I6,'Tablas auxiliares'!$BG$2:$BH$28,2,FALSE),VLOOKUP(AC6,'Tablas auxiliares'!$BG$2:$BH$28,2,FALSE),VLOOKUP(AW6,'Tablas auxiliares'!$BG$2:$BH$28,2,FALSE),VLOOKUP(BQ6,'Tablas auxiliares'!$BG$2:$BH$28,2,FALSE),VLOOKUP(CK6,'Tablas auxiliares'!$BG$2:$BH$28,2,FALSE))-I6/100000000))</f>
        <v>-50.564401868774361</v>
      </c>
      <c r="DF6">
        <f>IF('Tablas auxiliares'!$C$7=1,AVERAGE(J6,AD6,AX6,BR6,CL6)+J6/10000,(-1)*(SUM(VLOOKUP(J6,'Tablas auxiliares'!$BG$2:$BH$28,2,FALSE),VLOOKUP(AD6,'Tablas auxiliares'!$BG$2:$BH$28,2,FALSE),VLOOKUP(AX6,'Tablas auxiliares'!$BG$2:$BH$28,2,FALSE),VLOOKUP(BR6,'Tablas auxiliares'!$BG$2:$BH$28,2,FALSE),VLOOKUP(CL6,'Tablas auxiliares'!$BG$2:$BH$28,2,FALSE))-J6/100000000))</f>
        <v>-34.068836087559362</v>
      </c>
      <c r="DG6">
        <f>IF('Tablas auxiliares'!$C$7=1,AVERAGE(K6,AE6,AY6,BS6,CM6)+K6/10000,(-1)*(SUM(VLOOKUP(K6,'Tablas auxiliares'!$BG$2:$BH$28,2,FALSE),VLOOKUP(AE6,'Tablas auxiliares'!$BG$2:$BH$28,2,FALSE),VLOOKUP(AY6,'Tablas auxiliares'!$BG$2:$BH$28,2,FALSE),VLOOKUP(BS6,'Tablas auxiliares'!$BG$2:$BH$28,2,FALSE),VLOOKUP(CM6,'Tablas auxiliares'!$BG$2:$BH$28,2,FALSE))-K6/100000000))</f>
        <v>-30.981365621015357</v>
      </c>
      <c r="DH6">
        <f>IF('Tablas auxiliares'!$C$7=1,AVERAGE(L6,AF6,AZ6,BT6,CN6)+L6/10000,(-1)*(SUM(VLOOKUP(L6,'Tablas auxiliares'!$BG$2:$BH$28,2,FALSE),VLOOKUP(AF6,'Tablas auxiliares'!$BG$2:$BH$28,2,FALSE),VLOOKUP(AZ6,'Tablas auxiliares'!$BG$2:$BH$28,2,FALSE),VLOOKUP(BT6,'Tablas auxiliares'!$BG$2:$BH$28,2,FALSE),VLOOKUP(CN6,'Tablas auxiliares'!$BG$2:$BH$28,2,FALSE))-L6/100000000))</f>
        <v>-56.206336880548271</v>
      </c>
      <c r="DI6">
        <f>IF('Tablas auxiliares'!$C$7=1,AVERAGE(M6,AG6,BA6,BU6,CO6)+M6/10000,(-1)*(SUM(VLOOKUP(M6,'Tablas auxiliares'!$BG$2:$BH$28,2,FALSE),VLOOKUP(AG6,'Tablas auxiliares'!$BG$2:$BH$28,2,FALSE),VLOOKUP(BA6,'Tablas auxiliares'!$BG$2:$BH$28,2,FALSE),VLOOKUP(BU6,'Tablas auxiliares'!$BG$2:$BH$28,2,FALSE),VLOOKUP(CO6,'Tablas auxiliares'!$BG$2:$BH$28,2,FALSE))-M6/100000000))</f>
        <v>-26.837694083347575</v>
      </c>
      <c r="DJ6">
        <f>IF('Tablas auxiliares'!$C$7=1,AVERAGE(N6,AH6,BB6,BV6,CP6)+N6/10000,(-1)*(SUM(VLOOKUP(N6,'Tablas auxiliares'!$BG$2:$BH$28,2,FALSE),VLOOKUP(AH6,'Tablas auxiliares'!$BG$2:$BH$28,2,FALSE),VLOOKUP(BB6,'Tablas auxiliares'!$BG$2:$BH$28,2,FALSE),VLOOKUP(BV6,'Tablas auxiliares'!$BG$2:$BH$28,2,FALSE),VLOOKUP(CP6,'Tablas auxiliares'!$BG$2:$BH$28,2,FALSE))-N6/100000000))</f>
        <v>-40.359225259445985</v>
      </c>
      <c r="DK6">
        <f>IF('Tablas auxiliares'!$C$7=1,AVERAGE(O6,AI6,BC6,BW6,CQ6)+O6/10000,(-1)*(SUM(VLOOKUP(O6,'Tablas auxiliares'!$BG$2:$BH$28,2,FALSE),VLOOKUP(AI6,'Tablas auxiliares'!$BG$2:$BH$28,2,FALSE),VLOOKUP(BC6,'Tablas auxiliares'!$BG$2:$BH$28,2,FALSE),VLOOKUP(BW6,'Tablas auxiliares'!$BG$2:$BH$28,2,FALSE),VLOOKUP(CQ6,'Tablas auxiliares'!$BG$2:$BH$28,2,FALSE))-O6/100000000))</f>
        <v>-40.506572839822347</v>
      </c>
      <c r="DL6">
        <f>IF('Tablas auxiliares'!$C$7=1,AVERAGE(P6,AJ6,BD6,BX6,CR6)+P6/10000,(-1)*(SUM(VLOOKUP(P6,'Tablas auxiliares'!$BG$2:$BH$28,2,FALSE),VLOOKUP(AJ6,'Tablas auxiliares'!$BG$2:$BH$28,2,FALSE),VLOOKUP(BD6,'Tablas auxiliares'!$BG$2:$BH$28,2,FALSE),VLOOKUP(BX6,'Tablas auxiliares'!$BG$2:$BH$28,2,FALSE),VLOOKUP(CR6,'Tablas auxiliares'!$BG$2:$BH$28,2,FALSE))-P6/100000000))</f>
        <v>-26.741178029931898</v>
      </c>
      <c r="DM6">
        <f>IF('Tablas auxiliares'!$C$7=1,AVERAGE(Q6,AK6,BE6,BY6,CS6)+Q6/10000,(-1)*(SUM(VLOOKUP(Q6,'Tablas auxiliares'!$BG$2:$BH$28,2,FALSE),VLOOKUP(AK6,'Tablas auxiliares'!$BG$2:$BH$28,2,FALSE),VLOOKUP(BE6,'Tablas auxiliares'!$BG$2:$BH$28,2,FALSE),VLOOKUP(BY6,'Tablas auxiliares'!$BG$2:$BH$28,2,FALSE),VLOOKUP(CS6,'Tablas auxiliares'!$BG$2:$BH$28,2,FALSE))-Q6/100000000))</f>
        <v>-21.031062765141041</v>
      </c>
      <c r="DN6">
        <f>IF('Tablas auxiliares'!$C$7=1,AVERAGE(R6,AL6,BF6,BZ6,CT6)+R6/10000,(-1)*(SUM(VLOOKUP(R6,'Tablas auxiliares'!$BG$2:$BH$28,2,FALSE),VLOOKUP(AL6,'Tablas auxiliares'!$BG$2:$BH$28,2,FALSE),VLOOKUP(BF6,'Tablas auxiliares'!$BG$2:$BH$28,2,FALSE),VLOOKUP(BZ6,'Tablas auxiliares'!$BG$2:$BH$28,2,FALSE),VLOOKUP(CT6,'Tablas auxiliares'!$BG$2:$BH$28,2,FALSE))-R6/100000000))</f>
        <v>-33.19166897790209</v>
      </c>
      <c r="DO6">
        <f>IF('Tablas auxiliares'!$C$7=1,AVERAGE(S6,AM6,BG6,CA6,CU6)+S6/10000,(-1)*(SUM(VLOOKUP(S6,'Tablas auxiliares'!$BG$2:$BH$28,2,FALSE),VLOOKUP(AM6,'Tablas auxiliares'!$BG$2:$BH$28,2,FALSE),VLOOKUP(BG6,'Tablas auxiliares'!$BG$2:$BH$28,2,FALSE),VLOOKUP(CA6,'Tablas auxiliares'!$BG$2:$BH$28,2,FALSE),VLOOKUP(CU6,'Tablas auxiliares'!$BG$2:$BH$28,2,FALSE))-S6/100000000))</f>
        <v>-50.336183418416887</v>
      </c>
      <c r="DP6">
        <f>IF('Tablas auxiliares'!$C$7=1,AVERAGE(T6,AN6,BH6,CB6,CV6)+T6/10000,(-1)*(SUM(VLOOKUP(T6,'Tablas auxiliares'!$BG$2:$BH$28,2,FALSE),VLOOKUP(AN6,'Tablas auxiliares'!$BG$2:$BH$28,2,FALSE),VLOOKUP(BH6,'Tablas auxiliares'!$BG$2:$BH$28,2,FALSE),VLOOKUP(CB6,'Tablas auxiliares'!$BG$2:$BH$28,2,FALSE),VLOOKUP(CV6,'Tablas auxiliares'!$BG$2:$BH$28,2,FALSE))-T6/100000000))</f>
        <v>-17.424062204775424</v>
      </c>
      <c r="DQ6">
        <f>IF('Tablas auxiliares'!$C$7=1,AVERAGE(U6,AO6,BI6,CC6,CW6)+U6/10000,(-1)*(SUM(VLOOKUP(U6,'Tablas auxiliares'!$BG$2:$BH$28,2,FALSE),VLOOKUP(AO6,'Tablas auxiliares'!$BG$2:$BH$28,2,FALSE),VLOOKUP(BI6,'Tablas auxiliares'!$BG$2:$BH$28,2,FALSE),VLOOKUP(CC6,'Tablas auxiliares'!$BG$2:$BH$28,2,FALSE),VLOOKUP(CW6,'Tablas auxiliares'!$BG$2:$BH$28,2,FALSE))-U6/100000000))</f>
        <v>-47.900375319829656</v>
      </c>
      <c r="DR6">
        <f>RANK(CX6,CX3:CX19,1)</f>
        <v>1</v>
      </c>
      <c r="DS6">
        <f t="shared" ref="DS6:EK6" si="20">RANK(CY6,CY3:CY19,1)</f>
        <v>3</v>
      </c>
      <c r="DT6">
        <f t="shared" si="20"/>
        <v>4</v>
      </c>
      <c r="DV6">
        <f t="shared" si="20"/>
        <v>10</v>
      </c>
      <c r="DW6">
        <f t="shared" si="20"/>
        <v>1</v>
      </c>
      <c r="DX6">
        <f t="shared" si="20"/>
        <v>3</v>
      </c>
      <c r="DY6">
        <f t="shared" si="20"/>
        <v>1</v>
      </c>
      <c r="DZ6">
        <f t="shared" si="20"/>
        <v>3</v>
      </c>
      <c r="EA6">
        <f t="shared" si="20"/>
        <v>3</v>
      </c>
      <c r="EB6">
        <f t="shared" si="20"/>
        <v>1</v>
      </c>
      <c r="EC6">
        <f t="shared" si="20"/>
        <v>3</v>
      </c>
      <c r="ED6">
        <f t="shared" si="20"/>
        <v>2</v>
      </c>
      <c r="EE6">
        <f t="shared" si="20"/>
        <v>2</v>
      </c>
      <c r="EF6">
        <f t="shared" si="20"/>
        <v>5</v>
      </c>
      <c r="EG6">
        <f t="shared" si="20"/>
        <v>8</v>
      </c>
      <c r="EH6">
        <f t="shared" si="20"/>
        <v>4</v>
      </c>
      <c r="EI6">
        <f t="shared" si="20"/>
        <v>1</v>
      </c>
      <c r="EJ6">
        <f t="shared" si="20"/>
        <v>8</v>
      </c>
      <c r="EK6">
        <f t="shared" si="20"/>
        <v>2</v>
      </c>
      <c r="EL6">
        <f>VLOOKUP(DR6,'Tablas auxiliares'!$O$2:$Y$28,'Tablas auxiliares'!$C$4+1,FALSE)</f>
        <v>12</v>
      </c>
      <c r="EM6">
        <f>VLOOKUP(DS6,'Tablas auxiliares'!$O$2:$Y$28,'Tablas auxiliares'!$C$4+1,FALSE)</f>
        <v>8</v>
      </c>
      <c r="EN6">
        <f>VLOOKUP(DT6,'Tablas auxiliares'!$O$2:$Y$28,'Tablas auxiliares'!$C$4+1,FALSE)</f>
        <v>7</v>
      </c>
      <c r="EP6">
        <f>VLOOKUP(DV6,'Tablas auxiliares'!$O$2:$Y$28,'Tablas auxiliares'!$C$4+1,FALSE)</f>
        <v>1</v>
      </c>
      <c r="EQ6">
        <f>VLOOKUP(DW6,'Tablas auxiliares'!$O$2:$Y$28,'Tablas auxiliares'!$C$4+1,FALSE)</f>
        <v>12</v>
      </c>
      <c r="ER6">
        <f>VLOOKUP(DX6,'Tablas auxiliares'!$O$2:$Y$28,'Tablas auxiliares'!$C$4+1,FALSE)</f>
        <v>8</v>
      </c>
      <c r="ES6">
        <f>VLOOKUP(DY6,'Tablas auxiliares'!$O$2:$Y$28,'Tablas auxiliares'!$C$4+1,FALSE)</f>
        <v>12</v>
      </c>
      <c r="ET6">
        <f>VLOOKUP(DZ6,'Tablas auxiliares'!$O$2:$Y$28,'Tablas auxiliares'!$C$4+1,FALSE)</f>
        <v>8</v>
      </c>
      <c r="EU6">
        <f>VLOOKUP(EA6,'Tablas auxiliares'!$O$2:$Y$28,'Tablas auxiliares'!$C$4+1,FALSE)</f>
        <v>8</v>
      </c>
      <c r="EV6">
        <f>VLOOKUP(EB6,'Tablas auxiliares'!$O$2:$Y$28,'Tablas auxiliares'!$C$4+1,FALSE)</f>
        <v>12</v>
      </c>
      <c r="EW6">
        <f>VLOOKUP(EC6,'Tablas auxiliares'!$O$2:$Y$28,'Tablas auxiliares'!$C$4+1,FALSE)</f>
        <v>8</v>
      </c>
      <c r="EX6">
        <f>VLOOKUP(ED6,'Tablas auxiliares'!$O$2:$Y$28,'Tablas auxiliares'!$C$4+1,FALSE)</f>
        <v>10</v>
      </c>
      <c r="EY6">
        <f>VLOOKUP(EE6,'Tablas auxiliares'!$O$2:$Y$28,'Tablas auxiliares'!$C$4+1,FALSE)</f>
        <v>10</v>
      </c>
      <c r="EZ6">
        <f>VLOOKUP(EF6,'Tablas auxiliares'!$O$2:$Y$28,'Tablas auxiliares'!$C$4+1,FALSE)</f>
        <v>6</v>
      </c>
      <c r="FA6">
        <f>VLOOKUP(EG6,'Tablas auxiliares'!$O$2:$Y$28,'Tablas auxiliares'!$C$4+1,FALSE)</f>
        <v>3</v>
      </c>
      <c r="FB6">
        <f>VLOOKUP(EH6,'Tablas auxiliares'!$O$2:$Y$28,'Tablas auxiliares'!$C$4+1,FALSE)</f>
        <v>7</v>
      </c>
      <c r="FC6">
        <f>VLOOKUP(EI6,'Tablas auxiliares'!$O$2:$Y$28,'Tablas auxiliares'!$C$4+1,FALSE)</f>
        <v>12</v>
      </c>
      <c r="FD6">
        <f>VLOOKUP(EJ6,'Tablas auxiliares'!$O$2:$Y$28,'Tablas auxiliares'!$C$4+1,FALSE)</f>
        <v>3</v>
      </c>
      <c r="FE6">
        <f>VLOOKUP(EK6,'Tablas auxiliares'!$O$2:$Y$28,'Tablas auxiliares'!$C$4+1,FALSE)</f>
        <v>10</v>
      </c>
      <c r="FF6">
        <v>2</v>
      </c>
      <c r="FG6">
        <v>5</v>
      </c>
      <c r="FH6">
        <v>8</v>
      </c>
      <c r="FJ6">
        <v>9</v>
      </c>
      <c r="FK6">
        <v>6</v>
      </c>
      <c r="FL6">
        <v>6</v>
      </c>
      <c r="FM6">
        <v>3</v>
      </c>
      <c r="FN6">
        <v>6</v>
      </c>
      <c r="FO6">
        <v>12</v>
      </c>
      <c r="FP6">
        <v>10</v>
      </c>
      <c r="FQ6">
        <v>10</v>
      </c>
      <c r="FR6">
        <v>7</v>
      </c>
      <c r="FS6">
        <v>1</v>
      </c>
      <c r="FT6">
        <v>5</v>
      </c>
      <c r="FU6">
        <v>8</v>
      </c>
      <c r="FV6">
        <v>6</v>
      </c>
      <c r="FW6">
        <v>7</v>
      </c>
      <c r="FX6">
        <v>7</v>
      </c>
      <c r="FY6">
        <v>10</v>
      </c>
      <c r="FZ6">
        <f>VLOOKUP(FF6,'Tablas auxiliares'!$O$2:$Y$28,_xlfn.SINGLE('Tablas auxiliares'!$C$4)+1,FALSE)</f>
        <v>10</v>
      </c>
      <c r="GA6">
        <f>VLOOKUP(FG6,'Tablas auxiliares'!$O$2:$Y$28,_xlfn.SINGLE('Tablas auxiliares'!$C$4)+1,FALSE)</f>
        <v>6</v>
      </c>
      <c r="GB6">
        <f>VLOOKUP(FH6,'Tablas auxiliares'!$O$2:$Y$28,_xlfn.SINGLE('Tablas auxiliares'!$C$4)+1,FALSE)</f>
        <v>3</v>
      </c>
      <c r="GD6">
        <f>VLOOKUP(FJ6,'Tablas auxiliares'!$O$2:$Y$28,_xlfn.SINGLE('Tablas auxiliares'!$C$4)+1,FALSE)</f>
        <v>2</v>
      </c>
      <c r="GE6">
        <f>VLOOKUP(FK6,'Tablas auxiliares'!$O$2:$Y$28,_xlfn.SINGLE('Tablas auxiliares'!$C$4)+1,FALSE)</f>
        <v>5</v>
      </c>
      <c r="GF6">
        <f>VLOOKUP(FL6,'Tablas auxiliares'!$O$2:$Y$28,_xlfn.SINGLE('Tablas auxiliares'!$C$4)+1,FALSE)</f>
        <v>5</v>
      </c>
      <c r="GG6">
        <f>VLOOKUP(FM6,'Tablas auxiliares'!$O$2:$Y$28,_xlfn.SINGLE('Tablas auxiliares'!$C$4)+1,FALSE)</f>
        <v>8</v>
      </c>
      <c r="GH6">
        <f>VLOOKUP(FN6,'Tablas auxiliares'!$O$2:$Y$28,_xlfn.SINGLE('Tablas auxiliares'!$C$4)+1,FALSE)</f>
        <v>5</v>
      </c>
      <c r="GI6">
        <f>VLOOKUP(FO6,'Tablas auxiliares'!$O$2:$Y$28,_xlfn.SINGLE('Tablas auxiliares'!$C$4)+1,FALSE)</f>
        <v>0</v>
      </c>
      <c r="GJ6">
        <f>VLOOKUP(FP6,'Tablas auxiliares'!$O$2:$Y$28,_xlfn.SINGLE('Tablas auxiliares'!$C$4)+1,FALSE)</f>
        <v>1</v>
      </c>
      <c r="GK6">
        <f>VLOOKUP(FQ6,'Tablas auxiliares'!$O$2:$Y$28,_xlfn.SINGLE('Tablas auxiliares'!$C$4)+1,FALSE)</f>
        <v>1</v>
      </c>
      <c r="GL6">
        <f>VLOOKUP(FR6,'Tablas auxiliares'!$O$2:$Y$28,_xlfn.SINGLE('Tablas auxiliares'!$C$4)+1,FALSE)</f>
        <v>4</v>
      </c>
      <c r="GM6">
        <f>VLOOKUP(FS6,'Tablas auxiliares'!$O$2:$Y$28,_xlfn.SINGLE('Tablas auxiliares'!$C$4)+1,FALSE)</f>
        <v>12</v>
      </c>
      <c r="GN6">
        <f>VLOOKUP(FT6,'Tablas auxiliares'!$O$2:$Y$28,_xlfn.SINGLE('Tablas auxiliares'!$C$4)+1,FALSE)</f>
        <v>6</v>
      </c>
      <c r="GO6">
        <f>VLOOKUP(FU6,'Tablas auxiliares'!$O$2:$Y$28,_xlfn.SINGLE('Tablas auxiliares'!$C$4)+1,FALSE)</f>
        <v>3</v>
      </c>
      <c r="GP6">
        <f>VLOOKUP(FV6,'Tablas auxiliares'!$O$2:$Y$28,_xlfn.SINGLE('Tablas auxiliares'!$C$4)+1,FALSE)</f>
        <v>5</v>
      </c>
      <c r="GQ6">
        <f>VLOOKUP(FW6,'Tablas auxiliares'!$O$2:$Y$28,_xlfn.SINGLE('Tablas auxiliares'!$C$4)+1,FALSE)</f>
        <v>4</v>
      </c>
      <c r="GR6">
        <f>VLOOKUP(FX6,'Tablas auxiliares'!$O$2:$Y$28,_xlfn.SINGLE('Tablas auxiliares'!$C$4)+1,FALSE)</f>
        <v>4</v>
      </c>
      <c r="GS6">
        <f>VLOOKUP(FY6,'Tablas auxiliares'!$O$2:$Y$28,_xlfn.SINGLE('Tablas auxiliares'!$C$4)+1,FALSE)</f>
        <v>1</v>
      </c>
      <c r="GT6">
        <f>IF('Tablas auxiliares'!$C$6&lt;&gt;2,SUM(EL6:FE6),0)+IF('Tablas auxiliares'!$C$6&lt;&gt;3,SUM(FZ6:GS6),0)</f>
        <v>242</v>
      </c>
      <c r="GU6">
        <f t="shared" si="17"/>
        <v>1.502</v>
      </c>
      <c r="GV6">
        <f t="shared" si="1"/>
        <v>4.0049999999999999</v>
      </c>
      <c r="GW6">
        <f t="shared" si="1"/>
        <v>6.008</v>
      </c>
      <c r="GY6">
        <f t="shared" si="1"/>
        <v>9.5090000000000003</v>
      </c>
      <c r="GZ6">
        <f t="shared" si="1"/>
        <v>3.5059999999999998</v>
      </c>
      <c r="HA6">
        <f t="shared" si="1"/>
        <v>4.5060000000000002</v>
      </c>
      <c r="HB6">
        <f t="shared" si="1"/>
        <v>2.0030000000000001</v>
      </c>
      <c r="HC6">
        <f t="shared" si="1"/>
        <v>4.5060000000000002</v>
      </c>
      <c r="HD6">
        <f t="shared" si="1"/>
        <v>7.5119999999999996</v>
      </c>
      <c r="HE6">
        <f t="shared" si="1"/>
        <v>5.51</v>
      </c>
      <c r="HF6">
        <f t="shared" si="1"/>
        <v>6.51</v>
      </c>
      <c r="HG6">
        <f t="shared" si="1"/>
        <v>4.5069999999999997</v>
      </c>
      <c r="HH6">
        <f t="shared" si="1"/>
        <v>1.5009999999999999</v>
      </c>
      <c r="HI6">
        <f t="shared" si="1"/>
        <v>5.0049999999999999</v>
      </c>
      <c r="HJ6">
        <f t="shared" si="1"/>
        <v>8.0079999999999991</v>
      </c>
      <c r="HK6">
        <f t="shared" si="1"/>
        <v>5.0060000000000002</v>
      </c>
      <c r="HL6">
        <f t="shared" si="1"/>
        <v>4.0069999999999997</v>
      </c>
      <c r="HM6">
        <f t="shared" si="1"/>
        <v>7.5069999999999997</v>
      </c>
      <c r="HN6">
        <f t="shared" si="1"/>
        <v>6.01</v>
      </c>
      <c r="HO6">
        <f>RANK(GU6,GU3:GU19,1)</f>
        <v>2</v>
      </c>
      <c r="HP6">
        <f t="shared" ref="HP6:IH6" si="21">RANK(GV6,GV3:GV19,1)</f>
        <v>4</v>
      </c>
      <c r="HQ6">
        <f t="shared" si="21"/>
        <v>6</v>
      </c>
      <c r="HS6">
        <f t="shared" si="21"/>
        <v>9</v>
      </c>
      <c r="HT6">
        <f t="shared" si="21"/>
        <v>2</v>
      </c>
      <c r="HU6">
        <f t="shared" si="21"/>
        <v>2</v>
      </c>
      <c r="HV6">
        <f t="shared" si="21"/>
        <v>1</v>
      </c>
      <c r="HW6">
        <f t="shared" si="21"/>
        <v>5</v>
      </c>
      <c r="HX6">
        <f t="shared" si="21"/>
        <v>7</v>
      </c>
      <c r="HY6">
        <f t="shared" si="21"/>
        <v>5</v>
      </c>
      <c r="HZ6">
        <f t="shared" si="21"/>
        <v>6</v>
      </c>
      <c r="IA6">
        <f t="shared" si="21"/>
        <v>3</v>
      </c>
      <c r="IB6">
        <f t="shared" si="21"/>
        <v>1</v>
      </c>
      <c r="IC6">
        <f t="shared" si="21"/>
        <v>4</v>
      </c>
      <c r="ID6">
        <f t="shared" si="21"/>
        <v>8</v>
      </c>
      <c r="IE6">
        <f t="shared" si="21"/>
        <v>5</v>
      </c>
      <c r="IF6">
        <f t="shared" si="21"/>
        <v>3</v>
      </c>
      <c r="IG6">
        <f t="shared" si="21"/>
        <v>5</v>
      </c>
      <c r="IH6">
        <f t="shared" si="21"/>
        <v>5</v>
      </c>
      <c r="II6">
        <f>VLOOKUP(HO6,'Tablas auxiliares'!$O$2:$Y$28,_xlfn.SINGLE('Tablas auxiliares'!$C$4)+1,FALSE)</f>
        <v>10</v>
      </c>
      <c r="IJ6">
        <f>VLOOKUP(HP6,'Tablas auxiliares'!$O$2:$Y$28,_xlfn.SINGLE('Tablas auxiliares'!$C$4)+1,FALSE)</f>
        <v>7</v>
      </c>
      <c r="IK6">
        <f>VLOOKUP(HQ6,'Tablas auxiliares'!$O$2:$Y$28,_xlfn.SINGLE('Tablas auxiliares'!$C$4)+1,FALSE)</f>
        <v>5</v>
      </c>
      <c r="IM6">
        <f>VLOOKUP(HS6,'Tablas auxiliares'!$O$2:$Y$28,_xlfn.SINGLE('Tablas auxiliares'!$C$4)+1,FALSE)</f>
        <v>2</v>
      </c>
      <c r="IN6">
        <f>VLOOKUP(HT6,'Tablas auxiliares'!$O$2:$Y$28,_xlfn.SINGLE('Tablas auxiliares'!$C$4)+1,FALSE)</f>
        <v>10</v>
      </c>
      <c r="IO6">
        <f>VLOOKUP(HU6,'Tablas auxiliares'!$O$2:$Y$28,_xlfn.SINGLE('Tablas auxiliares'!$C$4)+1,FALSE)</f>
        <v>10</v>
      </c>
      <c r="IP6">
        <f>VLOOKUP(HV6,'Tablas auxiliares'!$O$2:$Y$28,_xlfn.SINGLE('Tablas auxiliares'!$C$4)+1,FALSE)</f>
        <v>12</v>
      </c>
      <c r="IQ6">
        <f>VLOOKUP(HW6,'Tablas auxiliares'!$O$2:$Y$28,_xlfn.SINGLE('Tablas auxiliares'!$C$4)+1,FALSE)</f>
        <v>6</v>
      </c>
      <c r="IR6">
        <f>VLOOKUP(HX6,'Tablas auxiliares'!$O$2:$Y$28,_xlfn.SINGLE('Tablas auxiliares'!$C$4)+1,FALSE)</f>
        <v>4</v>
      </c>
      <c r="IS6">
        <f>VLOOKUP(HY6,'Tablas auxiliares'!$O$2:$Y$28,_xlfn.SINGLE('Tablas auxiliares'!$C$4)+1,FALSE)</f>
        <v>6</v>
      </c>
      <c r="IT6">
        <f>VLOOKUP(HZ6,'Tablas auxiliares'!$O$2:$Y$28,_xlfn.SINGLE('Tablas auxiliares'!$C$4)+1,FALSE)</f>
        <v>5</v>
      </c>
      <c r="IU6">
        <f>VLOOKUP(IA6,'Tablas auxiliares'!$O$2:$Y$28,_xlfn.SINGLE('Tablas auxiliares'!$C$4)+1,FALSE)</f>
        <v>8</v>
      </c>
      <c r="IV6">
        <f>VLOOKUP(IB6,'Tablas auxiliares'!$O$2:$Y$28,_xlfn.SINGLE('Tablas auxiliares'!$C$4)+1,FALSE)</f>
        <v>12</v>
      </c>
      <c r="IW6">
        <f>VLOOKUP(IC6,'Tablas auxiliares'!$O$2:$Y$28,_xlfn.SINGLE('Tablas auxiliares'!$C$4)+1,FALSE)</f>
        <v>7</v>
      </c>
      <c r="IX6">
        <f>VLOOKUP(ID6,'Tablas auxiliares'!$O$2:$Y$28,_xlfn.SINGLE('Tablas auxiliares'!$C$4)+1,FALSE)</f>
        <v>3</v>
      </c>
      <c r="IY6">
        <f>VLOOKUP(IE6,'Tablas auxiliares'!$O$2:$Y$28,_xlfn.SINGLE('Tablas auxiliares'!$C$4)+1,FALSE)</f>
        <v>6</v>
      </c>
      <c r="IZ6">
        <f>VLOOKUP(IF6,'Tablas auxiliares'!$O$2:$Y$28,_xlfn.SINGLE('Tablas auxiliares'!$C$4)+1,FALSE)</f>
        <v>8</v>
      </c>
      <c r="JA6">
        <f>VLOOKUP(IG6,'Tablas auxiliares'!$O$2:$Y$28,_xlfn.SINGLE('Tablas auxiliares'!$C$4)+1,FALSE)</f>
        <v>6</v>
      </c>
      <c r="JB6">
        <f>VLOOKUP(IH6,'Tablas auxiliares'!$O$2:$Y$28,_xlfn.SINGLE('Tablas auxiliares'!$C$4)+1,FALSE)</f>
        <v>6</v>
      </c>
      <c r="JC6">
        <f t="shared" si="7"/>
        <v>133</v>
      </c>
      <c r="JD6">
        <v>12</v>
      </c>
      <c r="JE6">
        <v>10</v>
      </c>
      <c r="JF6">
        <v>7</v>
      </c>
      <c r="JH6">
        <v>3</v>
      </c>
      <c r="JI6">
        <v>12</v>
      </c>
      <c r="JJ6">
        <v>8</v>
      </c>
      <c r="JK6">
        <v>12</v>
      </c>
      <c r="JL6">
        <v>10</v>
      </c>
      <c r="JM6">
        <v>12</v>
      </c>
      <c r="JN6">
        <v>12</v>
      </c>
      <c r="JO6">
        <v>5</v>
      </c>
      <c r="JP6">
        <v>10</v>
      </c>
      <c r="JQ6">
        <v>10</v>
      </c>
      <c r="JR6">
        <v>6</v>
      </c>
      <c r="JS6">
        <v>3</v>
      </c>
      <c r="JT6">
        <v>7</v>
      </c>
      <c r="JU6">
        <v>12</v>
      </c>
      <c r="JV6">
        <v>5</v>
      </c>
      <c r="JW6">
        <v>10</v>
      </c>
      <c r="JX6">
        <v>10</v>
      </c>
      <c r="JY6">
        <v>6</v>
      </c>
      <c r="JZ6">
        <v>3</v>
      </c>
      <c r="KB6">
        <v>2</v>
      </c>
      <c r="KC6">
        <v>5</v>
      </c>
      <c r="KD6">
        <v>5</v>
      </c>
      <c r="KE6">
        <v>8</v>
      </c>
      <c r="KF6">
        <v>5</v>
      </c>
      <c r="KG6">
        <v>0</v>
      </c>
      <c r="KH6">
        <v>1</v>
      </c>
      <c r="KI6">
        <v>1</v>
      </c>
      <c r="KJ6">
        <v>4</v>
      </c>
      <c r="KK6">
        <v>12</v>
      </c>
      <c r="KL6">
        <v>6</v>
      </c>
      <c r="KM6">
        <v>3</v>
      </c>
      <c r="KN6">
        <v>5</v>
      </c>
      <c r="KO6">
        <v>4</v>
      </c>
      <c r="KP6">
        <v>4</v>
      </c>
      <c r="KQ6">
        <v>1</v>
      </c>
      <c r="KR6">
        <f t="shared" si="8"/>
        <v>22.01</v>
      </c>
      <c r="KS6">
        <f t="shared" si="3"/>
        <v>16.006</v>
      </c>
      <c r="KT6">
        <f t="shared" si="3"/>
        <v>10.003</v>
      </c>
      <c r="KU6">
        <f t="shared" si="3"/>
        <v>0</v>
      </c>
      <c r="KV6">
        <f t="shared" si="3"/>
        <v>5.0019999999999998</v>
      </c>
      <c r="KW6">
        <f t="shared" si="3"/>
        <v>17.004999999999999</v>
      </c>
      <c r="KX6">
        <f t="shared" si="3"/>
        <v>13.005000000000001</v>
      </c>
      <c r="KY6">
        <f t="shared" si="3"/>
        <v>20.007999999999999</v>
      </c>
      <c r="KZ6">
        <f t="shared" si="3"/>
        <v>15.005000000000001</v>
      </c>
      <c r="LA6">
        <f t="shared" si="3"/>
        <v>12</v>
      </c>
      <c r="LB6">
        <f t="shared" si="3"/>
        <v>13.000999999999999</v>
      </c>
      <c r="LC6">
        <f t="shared" si="3"/>
        <v>6.0010000000000003</v>
      </c>
      <c r="LD6">
        <f t="shared" si="3"/>
        <v>14.004</v>
      </c>
      <c r="LE6">
        <f t="shared" si="3"/>
        <v>22.012</v>
      </c>
      <c r="LF6">
        <f t="shared" si="3"/>
        <v>12.006</v>
      </c>
      <c r="LG6">
        <f t="shared" si="3"/>
        <v>6.0030000000000001</v>
      </c>
      <c r="LH6">
        <f t="shared" si="3"/>
        <v>12.005000000000001</v>
      </c>
      <c r="LI6">
        <f t="shared" si="3"/>
        <v>16.004000000000001</v>
      </c>
      <c r="LJ6">
        <f t="shared" si="3"/>
        <v>9.0039999999999996</v>
      </c>
      <c r="LK6">
        <f t="shared" si="3"/>
        <v>11.000999999999999</v>
      </c>
      <c r="LL6">
        <f>RANK(KR6,KR3:KR19,0)</f>
        <v>1</v>
      </c>
      <c r="LM6">
        <f t="shared" ref="LM6:ME6" si="22">RANK(KS6,KS3:KS19,0)</f>
        <v>3</v>
      </c>
      <c r="LN6">
        <f t="shared" si="22"/>
        <v>7</v>
      </c>
      <c r="LO6">
        <f t="shared" si="22"/>
        <v>14</v>
      </c>
      <c r="LP6">
        <f t="shared" si="22"/>
        <v>9</v>
      </c>
      <c r="LQ6">
        <f t="shared" si="22"/>
        <v>2</v>
      </c>
      <c r="LR6">
        <f t="shared" si="22"/>
        <v>2</v>
      </c>
      <c r="LS6">
        <f t="shared" si="22"/>
        <v>1</v>
      </c>
      <c r="LT6">
        <f t="shared" si="22"/>
        <v>4</v>
      </c>
      <c r="LU6">
        <f t="shared" si="22"/>
        <v>4</v>
      </c>
      <c r="LV6">
        <f t="shared" si="22"/>
        <v>4</v>
      </c>
      <c r="LW6">
        <f t="shared" si="22"/>
        <v>7</v>
      </c>
      <c r="LX6">
        <f t="shared" si="22"/>
        <v>2</v>
      </c>
      <c r="LY6">
        <f t="shared" si="22"/>
        <v>1</v>
      </c>
      <c r="LZ6">
        <f t="shared" si="22"/>
        <v>3</v>
      </c>
      <c r="MA6">
        <f t="shared" si="22"/>
        <v>8</v>
      </c>
      <c r="MB6">
        <f t="shared" si="22"/>
        <v>5</v>
      </c>
      <c r="MC6">
        <f t="shared" si="22"/>
        <v>3</v>
      </c>
      <c r="MD6">
        <f t="shared" si="22"/>
        <v>6</v>
      </c>
      <c r="ME6">
        <f t="shared" si="22"/>
        <v>5</v>
      </c>
      <c r="MF6">
        <f>VLOOKUP(LL6,'Tablas auxiliares'!$O$2:$P$28,2,FALSE)</f>
        <v>12</v>
      </c>
      <c r="MG6">
        <f>VLOOKUP(LM6,'Tablas auxiliares'!$O$2:$P$28,2,FALSE)</f>
        <v>8</v>
      </c>
      <c r="MH6">
        <f>VLOOKUP(LN6,'Tablas auxiliares'!$O$2:$P$28,2,FALSE)</f>
        <v>4</v>
      </c>
      <c r="MI6">
        <f>VLOOKUP(LO6,'Tablas auxiliares'!$O$2:$P$28,2,FALSE)</f>
        <v>0</v>
      </c>
      <c r="MJ6">
        <f>VLOOKUP(LP6,'Tablas auxiliares'!$O$2:$P$28,2,FALSE)</f>
        <v>2</v>
      </c>
      <c r="MK6">
        <f>VLOOKUP(LQ6,'Tablas auxiliares'!$O$2:$P$28,2,FALSE)</f>
        <v>10</v>
      </c>
      <c r="ML6">
        <f>VLOOKUP(LR6,'Tablas auxiliares'!$O$2:$P$28,2,FALSE)</f>
        <v>10</v>
      </c>
      <c r="MM6">
        <f>VLOOKUP(LS6,'Tablas auxiliares'!$O$2:$P$28,2,FALSE)</f>
        <v>12</v>
      </c>
      <c r="MN6">
        <f>VLOOKUP(LT6,'Tablas auxiliares'!$O$2:$P$28,2,FALSE)</f>
        <v>7</v>
      </c>
      <c r="MO6">
        <f>VLOOKUP(LU6,'Tablas auxiliares'!$O$2:$P$28,2,FALSE)</f>
        <v>7</v>
      </c>
      <c r="MP6">
        <f>VLOOKUP(LV6,'Tablas auxiliares'!$O$2:$P$28,2,FALSE)</f>
        <v>7</v>
      </c>
      <c r="MQ6">
        <f>VLOOKUP(LW6,'Tablas auxiliares'!$O$2:$P$28,2,FALSE)</f>
        <v>4</v>
      </c>
      <c r="MR6">
        <f>VLOOKUP(LX6,'Tablas auxiliares'!$O$2:$P$28,2,FALSE)</f>
        <v>10</v>
      </c>
      <c r="MS6">
        <f>VLOOKUP(LY6,'Tablas auxiliares'!$O$2:$P$28,2,FALSE)</f>
        <v>12</v>
      </c>
      <c r="MT6">
        <f>VLOOKUP(LZ6,'Tablas auxiliares'!$O$2:$P$28,2,FALSE)</f>
        <v>8</v>
      </c>
      <c r="MU6">
        <f>VLOOKUP(MA6,'Tablas auxiliares'!$O$2:$P$28,2,FALSE)</f>
        <v>3</v>
      </c>
      <c r="MV6">
        <f>VLOOKUP(MB6,'Tablas auxiliares'!$O$2:$P$28,2,FALSE)</f>
        <v>6</v>
      </c>
      <c r="MW6">
        <f>VLOOKUP(MC6,'Tablas auxiliares'!$O$2:$P$28,2,FALSE)</f>
        <v>8</v>
      </c>
      <c r="MX6">
        <f>VLOOKUP(MD6,'Tablas auxiliares'!$O$2:$P$28,2,FALSE)</f>
        <v>5</v>
      </c>
      <c r="MY6">
        <f>VLOOKUP(ME6,'Tablas auxiliares'!$O$2:$P$28,2,FALSE)</f>
        <v>6</v>
      </c>
      <c r="MZ6">
        <f t="shared" si="10"/>
        <v>141</v>
      </c>
      <c r="NB6">
        <f t="shared" si="11"/>
        <v>141.00219999999999</v>
      </c>
      <c r="NC6">
        <f t="shared" si="12"/>
        <v>133.00219999999999</v>
      </c>
      <c r="ND6">
        <f t="shared" si="13"/>
        <v>242.00219999999999</v>
      </c>
      <c r="NE6">
        <f>IF('Tablas auxiliares'!$C$3=1,NB6,IF('Tablas auxiliares'!$C$3=2,NC6,ND6))</f>
        <v>242.00219999999999</v>
      </c>
      <c r="NF6" t="s">
        <v>16</v>
      </c>
      <c r="NH6">
        <v>4</v>
      </c>
      <c r="NI6">
        <f t="shared" si="14"/>
        <v>198.00190000000001</v>
      </c>
      <c r="NJ6" t="str">
        <f t="shared" si="15"/>
        <v>Estonia</v>
      </c>
    </row>
    <row r="7" spans="1:374" x14ac:dyDescent="0.25">
      <c r="A7" t="s">
        <v>25</v>
      </c>
      <c r="B7">
        <v>5</v>
      </c>
      <c r="C7">
        <v>1</v>
      </c>
      <c r="D7">
        <v>5</v>
      </c>
      <c r="E7">
        <v>6</v>
      </c>
      <c r="G7">
        <v>4</v>
      </c>
      <c r="H7">
        <v>15</v>
      </c>
      <c r="I7">
        <v>3</v>
      </c>
      <c r="J7">
        <v>13</v>
      </c>
      <c r="K7">
        <v>6</v>
      </c>
      <c r="L7">
        <v>8</v>
      </c>
      <c r="M7">
        <v>1</v>
      </c>
      <c r="N7">
        <v>9</v>
      </c>
      <c r="O7">
        <v>12</v>
      </c>
      <c r="P7">
        <v>6</v>
      </c>
      <c r="Q7">
        <v>2</v>
      </c>
      <c r="R7">
        <v>12</v>
      </c>
      <c r="S7">
        <v>6</v>
      </c>
      <c r="T7">
        <v>2</v>
      </c>
      <c r="U7">
        <v>4</v>
      </c>
      <c r="V7">
        <v>13</v>
      </c>
      <c r="W7">
        <v>13</v>
      </c>
      <c r="X7">
        <v>10</v>
      </c>
      <c r="Y7">
        <v>4</v>
      </c>
      <c r="AA7">
        <v>6</v>
      </c>
      <c r="AB7">
        <v>2</v>
      </c>
      <c r="AC7">
        <v>3</v>
      </c>
      <c r="AD7">
        <v>11</v>
      </c>
      <c r="AE7">
        <v>10</v>
      </c>
      <c r="AF7">
        <v>4</v>
      </c>
      <c r="AG7">
        <v>1</v>
      </c>
      <c r="AH7">
        <v>10</v>
      </c>
      <c r="AI7">
        <v>12</v>
      </c>
      <c r="AJ7">
        <v>8</v>
      </c>
      <c r="AK7">
        <v>4</v>
      </c>
      <c r="AL7">
        <v>14</v>
      </c>
      <c r="AM7">
        <v>8</v>
      </c>
      <c r="AN7">
        <v>7</v>
      </c>
      <c r="AO7">
        <v>5</v>
      </c>
      <c r="AP7">
        <v>8</v>
      </c>
      <c r="AQ7">
        <v>5</v>
      </c>
      <c r="AR7">
        <v>7</v>
      </c>
      <c r="AS7">
        <v>3</v>
      </c>
      <c r="AU7">
        <v>3</v>
      </c>
      <c r="AV7">
        <v>1</v>
      </c>
      <c r="AW7">
        <v>3</v>
      </c>
      <c r="AX7">
        <v>15</v>
      </c>
      <c r="AY7">
        <v>4</v>
      </c>
      <c r="AZ7">
        <v>5</v>
      </c>
      <c r="BA7">
        <v>1</v>
      </c>
      <c r="BB7">
        <v>14</v>
      </c>
      <c r="BC7">
        <v>4</v>
      </c>
      <c r="BD7">
        <v>15</v>
      </c>
      <c r="BE7">
        <v>2</v>
      </c>
      <c r="BF7">
        <v>6</v>
      </c>
      <c r="BG7">
        <v>9</v>
      </c>
      <c r="BH7">
        <v>4</v>
      </c>
      <c r="BI7">
        <v>4</v>
      </c>
      <c r="BJ7">
        <v>14</v>
      </c>
      <c r="BK7">
        <v>13</v>
      </c>
      <c r="BL7">
        <v>6</v>
      </c>
      <c r="BM7">
        <v>12</v>
      </c>
      <c r="BO7">
        <v>4</v>
      </c>
      <c r="BP7">
        <v>11</v>
      </c>
      <c r="BQ7">
        <v>4</v>
      </c>
      <c r="BR7">
        <v>16</v>
      </c>
      <c r="BS7">
        <v>2</v>
      </c>
      <c r="BT7">
        <v>8</v>
      </c>
      <c r="BU7">
        <v>1</v>
      </c>
      <c r="BV7">
        <v>14</v>
      </c>
      <c r="BW7">
        <v>13</v>
      </c>
      <c r="BX7">
        <v>4</v>
      </c>
      <c r="BY7">
        <v>3</v>
      </c>
      <c r="BZ7">
        <v>5</v>
      </c>
      <c r="CA7">
        <v>11</v>
      </c>
      <c r="CB7">
        <v>3</v>
      </c>
      <c r="CC7">
        <v>3</v>
      </c>
      <c r="CD7">
        <v>9</v>
      </c>
      <c r="CE7">
        <v>7</v>
      </c>
      <c r="CF7">
        <v>5</v>
      </c>
      <c r="CG7">
        <v>2</v>
      </c>
      <c r="CI7">
        <v>6</v>
      </c>
      <c r="CJ7">
        <v>5</v>
      </c>
      <c r="CK7">
        <v>7</v>
      </c>
      <c r="CL7">
        <v>6</v>
      </c>
      <c r="CM7">
        <v>6</v>
      </c>
      <c r="CN7">
        <v>9</v>
      </c>
      <c r="CO7">
        <v>1</v>
      </c>
      <c r="CP7">
        <v>11</v>
      </c>
      <c r="CQ7">
        <v>4</v>
      </c>
      <c r="CR7">
        <v>6</v>
      </c>
      <c r="CS7">
        <v>6</v>
      </c>
      <c r="CT7">
        <v>9</v>
      </c>
      <c r="CU7">
        <v>8</v>
      </c>
      <c r="CV7">
        <v>2</v>
      </c>
      <c r="CW7">
        <v>4</v>
      </c>
      <c r="CX7">
        <f>IF('Tablas auxiliares'!$C$7=1,AVERAGE(B7,V7,AP7,BJ7,CD7)+B7/10000,(-1)*(SUM(VLOOKUP(B7,'Tablas auxiliares'!$BG$2:$BH$28,2,FALSE),VLOOKUP(V7,'Tablas auxiliares'!$BG$2:$BH$28,2,FALSE),VLOOKUP(AP7,'Tablas auxiliares'!$BG$2:$BH$28,2,FALSE),VLOOKUP(BJ7,'Tablas auxiliares'!$BG$2:$BH$28,2,FALSE),VLOOKUP(CD7,'Tablas auxiliares'!$BG$2:$BH$28,2,FALSE))-B7/100000000))</f>
        <v>-13.652695641748601</v>
      </c>
      <c r="CY7">
        <f>IF('Tablas auxiliares'!$C$7=1,AVERAGE(C7,W7,AQ7,BK7,CE7)+C7/10000,(-1)*(SUM(VLOOKUP(C7,'Tablas auxiliares'!$BG$2:$BH$28,2,FALSE),VLOOKUP(W7,'Tablas auxiliares'!$BG$2:$BH$28,2,FALSE),VLOOKUP(AQ7,'Tablas auxiliares'!$BG$2:$BH$28,2,FALSE),VLOOKUP(BK7,'Tablas auxiliares'!$BG$2:$BH$28,2,FALSE),VLOOKUP(CE7,'Tablas auxiliares'!$BG$2:$BH$28,2,FALSE))-C7/100000000))</f>
        <v>-23.904646337087456</v>
      </c>
      <c r="CZ7">
        <f>IF('Tablas auxiliares'!$C$7=1,AVERAGE(D7,X7,AR7,BL7,CF7)+D7/10000,(-1)*(SUM(VLOOKUP(D7,'Tablas auxiliares'!$BG$2:$BH$28,2,FALSE),VLOOKUP(X7,'Tablas auxiliares'!$BG$2:$BH$28,2,FALSE),VLOOKUP(AR7,'Tablas auxiliares'!$BG$2:$BH$28,2,FALSE),VLOOKUP(BL7,'Tablas auxiliares'!$BG$2:$BH$28,2,FALSE),VLOOKUP(CF7,'Tablas auxiliares'!$BG$2:$BH$28,2,FALSE))-D7/100000000))</f>
        <v>-21.873104252892951</v>
      </c>
      <c r="DA7">
        <f>IF('Tablas auxiliares'!$C$7=1,AVERAGE(E7,Y7,AS7,BM7,CG7)+E7/10000,(-1)*(SUM(VLOOKUP(E7,'Tablas auxiliares'!$BG$2:$BH$28,2,FALSE),VLOOKUP(Y7,'Tablas auxiliares'!$BG$2:$BH$28,2,FALSE),VLOOKUP(AS7,'Tablas auxiliares'!$BG$2:$BH$28,2,FALSE),VLOOKUP(BM7,'Tablas auxiliares'!$BG$2:$BH$28,2,FALSE),VLOOKUP(CG7,'Tablas auxiliares'!$BG$2:$BH$28,2,FALSE))-E7/100000000))</f>
        <v>-31.041289633526535</v>
      </c>
      <c r="DC7">
        <f>IF('Tablas auxiliares'!$C$7=1,AVERAGE(G7,AA7,AU7,BO7,CI7)+G7/10000,(-1)*(SUM(VLOOKUP(G7,'Tablas auxiliares'!$BG$2:$BH$28,2,FALSE),VLOOKUP(AA7,'Tablas auxiliares'!$BG$2:$BH$28,2,FALSE),VLOOKUP(AU7,'Tablas auxiliares'!$BG$2:$BH$28,2,FALSE),VLOOKUP(BO7,'Tablas auxiliares'!$BG$2:$BH$28,2,FALSE),VLOOKUP(CI7,'Tablas auxiliares'!$BG$2:$BH$28,2,FALSE))-G7/100000000))</f>
        <v>-31.060731962245189</v>
      </c>
      <c r="DD7">
        <f>IF('Tablas auxiliares'!$C$7=1,AVERAGE(H7,AB7,AV7,BP7,CJ7)+H7/10000,(-1)*(SUM(VLOOKUP(H7,'Tablas auxiliares'!$BG$2:$BH$28,2,FALSE),VLOOKUP(AB7,'Tablas auxiliares'!$BG$2:$BH$28,2,FALSE),VLOOKUP(AV7,'Tablas auxiliares'!$BG$2:$BH$28,2,FALSE),VLOOKUP(BP7,'Tablas auxiliares'!$BG$2:$BH$28,2,FALSE),VLOOKUP(CJ7,'Tablas auxiliares'!$BG$2:$BH$28,2,FALSE))-H7/100000000))</f>
        <v>-30.169708673046742</v>
      </c>
      <c r="DE7">
        <f>IF('Tablas auxiliares'!$C$7=1,AVERAGE(I7,AC7,AW7,BQ7,CK7)+I7/10000,(-1)*(SUM(VLOOKUP(I7,'Tablas auxiliares'!$BG$2:$BH$28,2,FALSE),VLOOKUP(AC7,'Tablas auxiliares'!$BG$2:$BH$28,2,FALSE),VLOOKUP(AW7,'Tablas auxiliares'!$BG$2:$BH$28,2,FALSE),VLOOKUP(BQ7,'Tablas auxiliares'!$BG$2:$BH$28,2,FALSE),VLOOKUP(CK7,'Tablas auxiliares'!$BG$2:$BH$28,2,FALSE))-I7/100000000))</f>
        <v>-35.243144227834897</v>
      </c>
      <c r="DF7">
        <f>IF('Tablas auxiliares'!$C$7=1,AVERAGE(J7,AD7,AX7,BR7,CL7)+J7/10000,(-1)*(SUM(VLOOKUP(J7,'Tablas auxiliares'!$BG$2:$BH$28,2,FALSE),VLOOKUP(AD7,'Tablas auxiliares'!$BG$2:$BH$28,2,FALSE),VLOOKUP(AX7,'Tablas auxiliares'!$BG$2:$BH$28,2,FALSE),VLOOKUP(BR7,'Tablas auxiliares'!$BG$2:$BH$28,2,FALSE),VLOOKUP(CL7,'Tablas auxiliares'!$BG$2:$BH$28,2,FALSE))-J7/100000000))</f>
        <v>-9.1966365741460105</v>
      </c>
      <c r="DG7">
        <f>IF('Tablas auxiliares'!$C$7=1,AVERAGE(K7,AE7,AY7,BS7,CM7)+K7/10000,(-1)*(SUM(VLOOKUP(K7,'Tablas auxiliares'!$BG$2:$BH$28,2,FALSE),VLOOKUP(AE7,'Tablas auxiliares'!$BG$2:$BH$28,2,FALSE),VLOOKUP(AY7,'Tablas auxiliares'!$BG$2:$BH$28,2,FALSE),VLOOKUP(BS7,'Tablas auxiliares'!$BG$2:$BH$28,2,FALSE),VLOOKUP(CM7,'Tablas auxiliares'!$BG$2:$BH$28,2,FALSE))-K7/100000000))</f>
        <v>-28.161988886028286</v>
      </c>
      <c r="DH7">
        <f>IF('Tablas auxiliares'!$C$7=1,AVERAGE(L7,AF7,AZ7,BT7,CN7)+L7/10000,(-1)*(SUM(VLOOKUP(L7,'Tablas auxiliares'!$BG$2:$BH$28,2,FALSE),VLOOKUP(AF7,'Tablas auxiliares'!$BG$2:$BH$28,2,FALSE),VLOOKUP(AZ7,'Tablas auxiliares'!$BG$2:$BH$28,2,FALSE),VLOOKUP(BT7,'Tablas auxiliares'!$BG$2:$BH$28,2,FALSE),VLOOKUP(CN7,'Tablas auxiliares'!$BG$2:$BH$28,2,FALSE))-L7/100000000))</f>
        <v>-21.370299223135707</v>
      </c>
      <c r="DI7">
        <f>IF('Tablas auxiliares'!$C$7=1,AVERAGE(M7,AG7,BA7,BU7,CO7)+M7/10000,(-1)*(SUM(VLOOKUP(M7,'Tablas auxiliares'!$BG$2:$BH$28,2,FALSE),VLOOKUP(AG7,'Tablas auxiliares'!$BG$2:$BH$28,2,FALSE),VLOOKUP(BA7,'Tablas auxiliares'!$BG$2:$BH$28,2,FALSE),VLOOKUP(BU7,'Tablas auxiliares'!$BG$2:$BH$28,2,FALSE),VLOOKUP(CO7,'Tablas auxiliares'!$BG$2:$BH$28,2,FALSE))-M7/100000000))</f>
        <v>-59.999999989999999</v>
      </c>
      <c r="DJ7">
        <f>IF('Tablas auxiliares'!$C$7=1,AVERAGE(N7,AH7,BB7,BV7,CP7)+N7/10000,(-1)*(SUM(VLOOKUP(N7,'Tablas auxiliares'!$BG$2:$BH$28,2,FALSE),VLOOKUP(AH7,'Tablas auxiliares'!$BG$2:$BH$28,2,FALSE),VLOOKUP(BB7,'Tablas auxiliares'!$BG$2:$BH$28,2,FALSE),VLOOKUP(BV7,'Tablas auxiliares'!$BG$2:$BH$28,2,FALSE),VLOOKUP(CP7,'Tablas auxiliares'!$BG$2:$BH$28,2,FALSE))-N7/100000000))</f>
        <v>-8.6197921115412139</v>
      </c>
      <c r="DK7">
        <f>IF('Tablas auxiliares'!$C$7=1,AVERAGE(O7,AI7,BC7,BW7,CQ7)+O7/10000,(-1)*(SUM(VLOOKUP(O7,'Tablas auxiliares'!$BG$2:$BH$28,2,FALSE),VLOOKUP(AI7,'Tablas auxiliares'!$BG$2:$BH$28,2,FALSE),VLOOKUP(BC7,'Tablas auxiliares'!$BG$2:$BH$28,2,FALSE),VLOOKUP(BW7,'Tablas auxiliares'!$BG$2:$BH$28,2,FALSE),VLOOKUP(CQ7,'Tablas auxiliares'!$BG$2:$BH$28,2,FALSE))-O7/100000000))</f>
        <v>-17.768512148994258</v>
      </c>
      <c r="DL7">
        <f>IF('Tablas auxiliares'!$C$7=1,AVERAGE(P7,AJ7,BD7,BX7,CR7)+P7/10000,(-1)*(SUM(VLOOKUP(P7,'Tablas auxiliares'!$BG$2:$BH$28,2,FALSE),VLOOKUP(AJ7,'Tablas auxiliares'!$BG$2:$BH$28,2,FALSE),VLOOKUP(BD7,'Tablas auxiliares'!$BG$2:$BH$28,2,FALSE),VLOOKUP(BX7,'Tablas auxiliares'!$BG$2:$BH$28,2,FALSE),VLOOKUP(CR7,'Tablas auxiliares'!$BG$2:$BH$28,2,FALSE))-P7/100000000))</f>
        <v>-20.081195563836225</v>
      </c>
      <c r="DM7">
        <f>IF('Tablas auxiliares'!$C$7=1,AVERAGE(Q7,AK7,BE7,BY7,CS7)+Q7/10000,(-1)*(SUM(VLOOKUP(Q7,'Tablas auxiliares'!$BG$2:$BH$28,2,FALSE),VLOOKUP(AK7,'Tablas auxiliares'!$BG$2:$BH$28,2,FALSE),VLOOKUP(BE7,'Tablas auxiliares'!$BG$2:$BH$28,2,FALSE),VLOOKUP(BY7,'Tablas auxiliares'!$BG$2:$BH$28,2,FALSE),VLOOKUP(CS7,'Tablas auxiliares'!$BG$2:$BH$28,2,FALSE))-Q7/100000000))</f>
        <v>-39.480553651037425</v>
      </c>
      <c r="DN7">
        <f>IF('Tablas auxiliares'!$C$7=1,AVERAGE(R7,AL7,BF7,BZ7,CT7)+R7/10000,(-1)*(SUM(VLOOKUP(R7,'Tablas auxiliares'!$BG$2:$BH$28,2,FALSE),VLOOKUP(AL7,'Tablas auxiliares'!$BG$2:$BH$28,2,FALSE),VLOOKUP(BF7,'Tablas auxiliares'!$BG$2:$BH$28,2,FALSE),VLOOKUP(BZ7,'Tablas auxiliares'!$BG$2:$BH$28,2,FALSE),VLOOKUP(CT7,'Tablas auxiliares'!$BG$2:$BH$28,2,FALSE))-R7/100000000))</f>
        <v>-15.376695866827738</v>
      </c>
      <c r="DO7">
        <f>IF('Tablas auxiliares'!$C$7=1,AVERAGE(S7,AM7,BG7,CA7,CU7)+S7/10000,(-1)*(SUM(VLOOKUP(S7,'Tablas auxiliares'!$BG$2:$BH$28,2,FALSE),VLOOKUP(AM7,'Tablas auxiliares'!$BG$2:$BH$28,2,FALSE),VLOOKUP(BG7,'Tablas auxiliares'!$BG$2:$BH$28,2,FALSE),VLOOKUP(CA7,'Tablas auxiliares'!$BG$2:$BH$28,2,FALSE),VLOOKUP(CU7,'Tablas auxiliares'!$BG$2:$BH$28,2,FALSE))-S7/100000000))</f>
        <v>-15.407712566747989</v>
      </c>
      <c r="DP7">
        <f>IF('Tablas auxiliares'!$C$7=1,AVERAGE(T7,AN7,BH7,CB7,CV7)+T7/10000,(-1)*(SUM(VLOOKUP(T7,'Tablas auxiliares'!$BG$2:$BH$28,2,FALSE),VLOOKUP(AN7,'Tablas auxiliares'!$BG$2:$BH$28,2,FALSE),VLOOKUP(BH7,'Tablas auxiliares'!$BG$2:$BH$28,2,FALSE),VLOOKUP(CB7,'Tablas auxiliares'!$BG$2:$BH$28,2,FALSE),VLOOKUP(CV7,'Tablas auxiliares'!$BG$2:$BH$28,2,FALSE))-T7/100000000))</f>
        <v>-38.677489631379061</v>
      </c>
      <c r="DQ7">
        <f>IF('Tablas auxiliares'!$C$7=1,AVERAGE(U7,AO7,BI7,CC7,CW7)+U7/10000,(-1)*(SUM(VLOOKUP(U7,'Tablas auxiliares'!$BG$2:$BH$28,2,FALSE),VLOOKUP(AO7,'Tablas auxiliares'!$BG$2:$BH$28,2,FALSE),VLOOKUP(BI7,'Tablas auxiliares'!$BG$2:$BH$28,2,FALSE),VLOOKUP(CC7,'Tablas auxiliares'!$BG$2:$BH$28,2,FALSE),VLOOKUP(CW7,'Tablas auxiliares'!$BG$2:$BH$28,2,FALSE))-U7/100000000))</f>
        <v>-34.177249787850513</v>
      </c>
      <c r="DR7">
        <f>RANK(CX7,CX3:CX19,1)</f>
        <v>12</v>
      </c>
      <c r="DS7">
        <f t="shared" ref="DS7:EK7" si="23">RANK(CY7,CY3:CY19,1)</f>
        <v>8</v>
      </c>
      <c r="DT7">
        <f t="shared" si="23"/>
        <v>7</v>
      </c>
      <c r="DU7">
        <f t="shared" si="23"/>
        <v>2</v>
      </c>
      <c r="DW7">
        <f t="shared" si="23"/>
        <v>4</v>
      </c>
      <c r="DX7">
        <f t="shared" si="23"/>
        <v>5</v>
      </c>
      <c r="DY7">
        <f t="shared" si="23"/>
        <v>3</v>
      </c>
      <c r="DZ7">
        <f t="shared" si="23"/>
        <v>12</v>
      </c>
      <c r="EA7">
        <f t="shared" si="23"/>
        <v>5</v>
      </c>
      <c r="EB7">
        <f t="shared" si="23"/>
        <v>6</v>
      </c>
      <c r="EC7">
        <f t="shared" si="23"/>
        <v>1</v>
      </c>
      <c r="ED7">
        <f t="shared" si="23"/>
        <v>15</v>
      </c>
      <c r="EE7">
        <f t="shared" si="23"/>
        <v>10</v>
      </c>
      <c r="EF7">
        <f t="shared" si="23"/>
        <v>7</v>
      </c>
      <c r="EG7">
        <f t="shared" si="23"/>
        <v>3</v>
      </c>
      <c r="EH7">
        <f t="shared" si="23"/>
        <v>7</v>
      </c>
      <c r="EI7">
        <f t="shared" si="23"/>
        <v>10</v>
      </c>
      <c r="EJ7">
        <f t="shared" si="23"/>
        <v>3</v>
      </c>
      <c r="EK7">
        <f t="shared" si="23"/>
        <v>3</v>
      </c>
      <c r="EL7">
        <f>VLOOKUP(DR7,'Tablas auxiliares'!$O$2:$Y$28,'Tablas auxiliares'!$C$4+1,FALSE)</f>
        <v>0</v>
      </c>
      <c r="EM7">
        <f>VLOOKUP(DS7,'Tablas auxiliares'!$O$2:$Y$28,'Tablas auxiliares'!$C$4+1,FALSE)</f>
        <v>3</v>
      </c>
      <c r="EN7">
        <f>VLOOKUP(DT7,'Tablas auxiliares'!$O$2:$Y$28,'Tablas auxiliares'!$C$4+1,FALSE)</f>
        <v>4</v>
      </c>
      <c r="EO7">
        <f>VLOOKUP(DU7,'Tablas auxiliares'!$O$2:$Y$28,'Tablas auxiliares'!$C$4+1,FALSE)</f>
        <v>10</v>
      </c>
      <c r="EQ7">
        <f>VLOOKUP(DW7,'Tablas auxiliares'!$O$2:$Y$28,'Tablas auxiliares'!$C$4+1,FALSE)</f>
        <v>7</v>
      </c>
      <c r="ER7">
        <f>VLOOKUP(DX7,'Tablas auxiliares'!$O$2:$Y$28,'Tablas auxiliares'!$C$4+1,FALSE)</f>
        <v>6</v>
      </c>
      <c r="ES7">
        <f>VLOOKUP(DY7,'Tablas auxiliares'!$O$2:$Y$28,'Tablas auxiliares'!$C$4+1,FALSE)</f>
        <v>8</v>
      </c>
      <c r="ET7">
        <f>VLOOKUP(DZ7,'Tablas auxiliares'!$O$2:$Y$28,'Tablas auxiliares'!$C$4+1,FALSE)</f>
        <v>0</v>
      </c>
      <c r="EU7">
        <f>VLOOKUP(EA7,'Tablas auxiliares'!$O$2:$Y$28,'Tablas auxiliares'!$C$4+1,FALSE)</f>
        <v>6</v>
      </c>
      <c r="EV7">
        <f>VLOOKUP(EB7,'Tablas auxiliares'!$O$2:$Y$28,'Tablas auxiliares'!$C$4+1,FALSE)</f>
        <v>5</v>
      </c>
      <c r="EW7">
        <f>VLOOKUP(EC7,'Tablas auxiliares'!$O$2:$Y$28,'Tablas auxiliares'!$C$4+1,FALSE)</f>
        <v>12</v>
      </c>
      <c r="EX7">
        <f>VLOOKUP(ED7,'Tablas auxiliares'!$O$2:$Y$28,'Tablas auxiliares'!$C$4+1,FALSE)</f>
        <v>0</v>
      </c>
      <c r="EY7">
        <f>VLOOKUP(EE7,'Tablas auxiliares'!$O$2:$Y$28,'Tablas auxiliares'!$C$4+1,FALSE)</f>
        <v>1</v>
      </c>
      <c r="EZ7">
        <f>VLOOKUP(EF7,'Tablas auxiliares'!$O$2:$Y$28,'Tablas auxiliares'!$C$4+1,FALSE)</f>
        <v>4</v>
      </c>
      <c r="FA7">
        <f>VLOOKUP(EG7,'Tablas auxiliares'!$O$2:$Y$28,'Tablas auxiliares'!$C$4+1,FALSE)</f>
        <v>8</v>
      </c>
      <c r="FB7">
        <f>VLOOKUP(EH7,'Tablas auxiliares'!$O$2:$Y$28,'Tablas auxiliares'!$C$4+1,FALSE)</f>
        <v>4</v>
      </c>
      <c r="FC7">
        <f>VLOOKUP(EI7,'Tablas auxiliares'!$O$2:$Y$28,'Tablas auxiliares'!$C$4+1,FALSE)</f>
        <v>1</v>
      </c>
      <c r="FD7">
        <f>VLOOKUP(EJ7,'Tablas auxiliares'!$O$2:$Y$28,'Tablas auxiliares'!$C$4+1,FALSE)</f>
        <v>8</v>
      </c>
      <c r="FE7">
        <f>VLOOKUP(EK7,'Tablas auxiliares'!$O$2:$Y$28,'Tablas auxiliares'!$C$4+1,FALSE)</f>
        <v>8</v>
      </c>
      <c r="FF7">
        <v>8</v>
      </c>
      <c r="FG7">
        <v>10</v>
      </c>
      <c r="FH7">
        <v>13</v>
      </c>
      <c r="FI7">
        <v>10</v>
      </c>
      <c r="FK7">
        <v>14</v>
      </c>
      <c r="FL7">
        <v>10</v>
      </c>
      <c r="FM7">
        <v>14</v>
      </c>
      <c r="FN7">
        <v>14</v>
      </c>
      <c r="FO7">
        <v>11</v>
      </c>
      <c r="FP7">
        <v>2</v>
      </c>
      <c r="FQ7">
        <v>1</v>
      </c>
      <c r="FR7">
        <v>8</v>
      </c>
      <c r="FS7">
        <v>11</v>
      </c>
      <c r="FT7">
        <v>3</v>
      </c>
      <c r="FU7">
        <v>7</v>
      </c>
      <c r="FV7">
        <v>14</v>
      </c>
      <c r="FW7">
        <v>10</v>
      </c>
      <c r="FX7">
        <v>2</v>
      </c>
      <c r="FY7">
        <v>11</v>
      </c>
      <c r="FZ7">
        <f>VLOOKUP(FF7,'Tablas auxiliares'!$O$2:$Y$28,_xlfn.SINGLE('Tablas auxiliares'!$C$4)+1,FALSE)</f>
        <v>3</v>
      </c>
      <c r="GA7">
        <f>VLOOKUP(FG7,'Tablas auxiliares'!$O$2:$Y$28,_xlfn.SINGLE('Tablas auxiliares'!$C$4)+1,FALSE)</f>
        <v>1</v>
      </c>
      <c r="GB7">
        <f>VLOOKUP(FH7,'Tablas auxiliares'!$O$2:$Y$28,_xlfn.SINGLE('Tablas auxiliares'!$C$4)+1,FALSE)</f>
        <v>0</v>
      </c>
      <c r="GC7">
        <f>VLOOKUP(FI7,'Tablas auxiliares'!$O$2:$Y$28,_xlfn.SINGLE('Tablas auxiliares'!$C$4)+1,FALSE)</f>
        <v>1</v>
      </c>
      <c r="GE7">
        <f>VLOOKUP(FK7,'Tablas auxiliares'!$O$2:$Y$28,_xlfn.SINGLE('Tablas auxiliares'!$C$4)+1,FALSE)</f>
        <v>0</v>
      </c>
      <c r="GF7">
        <f>VLOOKUP(FL7,'Tablas auxiliares'!$O$2:$Y$28,_xlfn.SINGLE('Tablas auxiliares'!$C$4)+1,FALSE)</f>
        <v>1</v>
      </c>
      <c r="GG7">
        <f>VLOOKUP(FM7,'Tablas auxiliares'!$O$2:$Y$28,_xlfn.SINGLE('Tablas auxiliares'!$C$4)+1,FALSE)</f>
        <v>0</v>
      </c>
      <c r="GH7">
        <f>VLOOKUP(FN7,'Tablas auxiliares'!$O$2:$Y$28,_xlfn.SINGLE('Tablas auxiliares'!$C$4)+1,FALSE)</f>
        <v>0</v>
      </c>
      <c r="GI7">
        <f>VLOOKUP(FO7,'Tablas auxiliares'!$O$2:$Y$28,_xlfn.SINGLE('Tablas auxiliares'!$C$4)+1,FALSE)</f>
        <v>0</v>
      </c>
      <c r="GJ7">
        <f>VLOOKUP(FP7,'Tablas auxiliares'!$O$2:$Y$28,_xlfn.SINGLE('Tablas auxiliares'!$C$4)+1,FALSE)</f>
        <v>10</v>
      </c>
      <c r="GK7">
        <f>VLOOKUP(FQ7,'Tablas auxiliares'!$O$2:$Y$28,_xlfn.SINGLE('Tablas auxiliares'!$C$4)+1,FALSE)</f>
        <v>12</v>
      </c>
      <c r="GL7">
        <f>VLOOKUP(FR7,'Tablas auxiliares'!$O$2:$Y$28,_xlfn.SINGLE('Tablas auxiliares'!$C$4)+1,FALSE)</f>
        <v>3</v>
      </c>
      <c r="GM7">
        <f>VLOOKUP(FS7,'Tablas auxiliares'!$O$2:$Y$28,_xlfn.SINGLE('Tablas auxiliares'!$C$4)+1,FALSE)</f>
        <v>0</v>
      </c>
      <c r="GN7">
        <f>VLOOKUP(FT7,'Tablas auxiliares'!$O$2:$Y$28,_xlfn.SINGLE('Tablas auxiliares'!$C$4)+1,FALSE)</f>
        <v>8</v>
      </c>
      <c r="GO7">
        <f>VLOOKUP(FU7,'Tablas auxiliares'!$O$2:$Y$28,_xlfn.SINGLE('Tablas auxiliares'!$C$4)+1,FALSE)</f>
        <v>4</v>
      </c>
      <c r="GP7">
        <f>VLOOKUP(FV7,'Tablas auxiliares'!$O$2:$Y$28,_xlfn.SINGLE('Tablas auxiliares'!$C$4)+1,FALSE)</f>
        <v>0</v>
      </c>
      <c r="GQ7">
        <f>VLOOKUP(FW7,'Tablas auxiliares'!$O$2:$Y$28,_xlfn.SINGLE('Tablas auxiliares'!$C$4)+1,FALSE)</f>
        <v>1</v>
      </c>
      <c r="GR7">
        <f>VLOOKUP(FX7,'Tablas auxiliares'!$O$2:$Y$28,_xlfn.SINGLE('Tablas auxiliares'!$C$4)+1,FALSE)</f>
        <v>10</v>
      </c>
      <c r="GS7">
        <f>VLOOKUP(FY7,'Tablas auxiliares'!$O$2:$Y$28,_xlfn.SINGLE('Tablas auxiliares'!$C$4)+1,FALSE)</f>
        <v>0</v>
      </c>
      <c r="GT7">
        <f>IF('Tablas auxiliares'!$C$6&lt;&gt;2,SUM(EL7:FE7),0)+IF('Tablas auxiliares'!$C$6&lt;&gt;3,SUM(FZ7:GS7),0)</f>
        <v>149</v>
      </c>
      <c r="GU7">
        <f t="shared" si="17"/>
        <v>10.007999999999999</v>
      </c>
      <c r="GV7">
        <f t="shared" si="1"/>
        <v>9.01</v>
      </c>
      <c r="GW7">
        <f t="shared" si="1"/>
        <v>10.013</v>
      </c>
      <c r="GX7">
        <f t="shared" si="1"/>
        <v>6.01</v>
      </c>
      <c r="GZ7">
        <f t="shared" si="1"/>
        <v>9.0139999999999993</v>
      </c>
      <c r="HA7">
        <f t="shared" si="1"/>
        <v>7.51</v>
      </c>
      <c r="HB7">
        <f t="shared" si="1"/>
        <v>8.5139999999999993</v>
      </c>
      <c r="HC7">
        <f t="shared" si="1"/>
        <v>13.013999999999999</v>
      </c>
      <c r="HD7">
        <f t="shared" si="1"/>
        <v>8.0109999999999992</v>
      </c>
      <c r="HE7">
        <f t="shared" si="1"/>
        <v>4.0019999999999998</v>
      </c>
      <c r="HF7">
        <f t="shared" si="1"/>
        <v>1.0009999999999999</v>
      </c>
      <c r="HG7">
        <f t="shared" si="1"/>
        <v>11.507999999999999</v>
      </c>
      <c r="HH7">
        <f t="shared" si="1"/>
        <v>10.510999999999999</v>
      </c>
      <c r="HI7">
        <f t="shared" si="1"/>
        <v>5.0030000000000001</v>
      </c>
      <c r="HJ7">
        <f t="shared" si="1"/>
        <v>5.0069999999999997</v>
      </c>
      <c r="HK7">
        <f t="shared" si="1"/>
        <v>10.513999999999999</v>
      </c>
      <c r="HL7">
        <f t="shared" si="1"/>
        <v>10.01</v>
      </c>
      <c r="HM7">
        <f t="shared" si="1"/>
        <v>2.5019999999999998</v>
      </c>
      <c r="HN7">
        <f t="shared" si="1"/>
        <v>7.0110000000000001</v>
      </c>
      <c r="HO7">
        <f>RANK(GU7,GU3:GU19,1)</f>
        <v>10</v>
      </c>
      <c r="HP7">
        <f t="shared" ref="HP7:IH7" si="24">RANK(GV7,GV3:GV19,1)</f>
        <v>7</v>
      </c>
      <c r="HQ7">
        <f t="shared" si="24"/>
        <v>11</v>
      </c>
      <c r="HR7">
        <f t="shared" si="24"/>
        <v>5</v>
      </c>
      <c r="HT7">
        <f t="shared" si="24"/>
        <v>11</v>
      </c>
      <c r="HU7">
        <f t="shared" si="24"/>
        <v>8</v>
      </c>
      <c r="HV7">
        <f t="shared" si="24"/>
        <v>10</v>
      </c>
      <c r="HW7">
        <f t="shared" si="24"/>
        <v>14</v>
      </c>
      <c r="HX7">
        <f t="shared" si="24"/>
        <v>10</v>
      </c>
      <c r="HY7">
        <f t="shared" si="24"/>
        <v>2</v>
      </c>
      <c r="HZ7">
        <f t="shared" si="24"/>
        <v>1</v>
      </c>
      <c r="IA7">
        <f t="shared" si="24"/>
        <v>11</v>
      </c>
      <c r="IB7">
        <f t="shared" si="24"/>
        <v>12</v>
      </c>
      <c r="IC7">
        <f t="shared" si="24"/>
        <v>3</v>
      </c>
      <c r="ID7">
        <f t="shared" si="24"/>
        <v>4</v>
      </c>
      <c r="IE7">
        <f t="shared" si="24"/>
        <v>11</v>
      </c>
      <c r="IF7">
        <f t="shared" si="24"/>
        <v>12</v>
      </c>
      <c r="IG7">
        <f t="shared" si="24"/>
        <v>2</v>
      </c>
      <c r="IH7">
        <f t="shared" si="24"/>
        <v>7</v>
      </c>
      <c r="II7">
        <f>VLOOKUP(HO7,'Tablas auxiliares'!$O$2:$Y$28,_xlfn.SINGLE('Tablas auxiliares'!$C$4)+1,FALSE)</f>
        <v>1</v>
      </c>
      <c r="IJ7">
        <f>VLOOKUP(HP7,'Tablas auxiliares'!$O$2:$Y$28,_xlfn.SINGLE('Tablas auxiliares'!$C$4)+1,FALSE)</f>
        <v>4</v>
      </c>
      <c r="IK7">
        <f>VLOOKUP(HQ7,'Tablas auxiliares'!$O$2:$Y$28,_xlfn.SINGLE('Tablas auxiliares'!$C$4)+1,FALSE)</f>
        <v>0</v>
      </c>
      <c r="IL7">
        <f>VLOOKUP(HR7,'Tablas auxiliares'!$O$2:$Y$28,_xlfn.SINGLE('Tablas auxiliares'!$C$4)+1,FALSE)</f>
        <v>6</v>
      </c>
      <c r="IN7">
        <f>VLOOKUP(HT7,'Tablas auxiliares'!$O$2:$Y$28,_xlfn.SINGLE('Tablas auxiliares'!$C$4)+1,FALSE)</f>
        <v>0</v>
      </c>
      <c r="IO7">
        <f>VLOOKUP(HU7,'Tablas auxiliares'!$O$2:$Y$28,_xlfn.SINGLE('Tablas auxiliares'!$C$4)+1,FALSE)</f>
        <v>3</v>
      </c>
      <c r="IP7">
        <f>VLOOKUP(HV7,'Tablas auxiliares'!$O$2:$Y$28,_xlfn.SINGLE('Tablas auxiliares'!$C$4)+1,FALSE)</f>
        <v>1</v>
      </c>
      <c r="IQ7">
        <f>VLOOKUP(HW7,'Tablas auxiliares'!$O$2:$Y$28,_xlfn.SINGLE('Tablas auxiliares'!$C$4)+1,FALSE)</f>
        <v>0</v>
      </c>
      <c r="IR7">
        <f>VLOOKUP(HX7,'Tablas auxiliares'!$O$2:$Y$28,_xlfn.SINGLE('Tablas auxiliares'!$C$4)+1,FALSE)</f>
        <v>1</v>
      </c>
      <c r="IS7">
        <f>VLOOKUP(HY7,'Tablas auxiliares'!$O$2:$Y$28,_xlfn.SINGLE('Tablas auxiliares'!$C$4)+1,FALSE)</f>
        <v>10</v>
      </c>
      <c r="IT7">
        <f>VLOOKUP(HZ7,'Tablas auxiliares'!$O$2:$Y$28,_xlfn.SINGLE('Tablas auxiliares'!$C$4)+1,FALSE)</f>
        <v>12</v>
      </c>
      <c r="IU7">
        <f>VLOOKUP(IA7,'Tablas auxiliares'!$O$2:$Y$28,_xlfn.SINGLE('Tablas auxiliares'!$C$4)+1,FALSE)</f>
        <v>0</v>
      </c>
      <c r="IV7">
        <f>VLOOKUP(IB7,'Tablas auxiliares'!$O$2:$Y$28,_xlfn.SINGLE('Tablas auxiliares'!$C$4)+1,FALSE)</f>
        <v>0</v>
      </c>
      <c r="IW7">
        <f>VLOOKUP(IC7,'Tablas auxiliares'!$O$2:$Y$28,_xlfn.SINGLE('Tablas auxiliares'!$C$4)+1,FALSE)</f>
        <v>8</v>
      </c>
      <c r="IX7">
        <f>VLOOKUP(ID7,'Tablas auxiliares'!$O$2:$Y$28,_xlfn.SINGLE('Tablas auxiliares'!$C$4)+1,FALSE)</f>
        <v>7</v>
      </c>
      <c r="IY7">
        <f>VLOOKUP(IE7,'Tablas auxiliares'!$O$2:$Y$28,_xlfn.SINGLE('Tablas auxiliares'!$C$4)+1,FALSE)</f>
        <v>0</v>
      </c>
      <c r="IZ7">
        <f>VLOOKUP(IF7,'Tablas auxiliares'!$O$2:$Y$28,_xlfn.SINGLE('Tablas auxiliares'!$C$4)+1,FALSE)</f>
        <v>0</v>
      </c>
      <c r="JA7">
        <f>VLOOKUP(IG7,'Tablas auxiliares'!$O$2:$Y$28,_xlfn.SINGLE('Tablas auxiliares'!$C$4)+1,FALSE)</f>
        <v>10</v>
      </c>
      <c r="JB7">
        <f>VLOOKUP(IH7,'Tablas auxiliares'!$O$2:$Y$28,_xlfn.SINGLE('Tablas auxiliares'!$C$4)+1,FALSE)</f>
        <v>4</v>
      </c>
      <c r="JC7">
        <f t="shared" si="7"/>
        <v>67</v>
      </c>
      <c r="JD7">
        <v>1</v>
      </c>
      <c r="JE7">
        <v>2</v>
      </c>
      <c r="JF7">
        <v>4</v>
      </c>
      <c r="JG7">
        <v>10</v>
      </c>
      <c r="JI7">
        <v>8</v>
      </c>
      <c r="JJ7">
        <v>5</v>
      </c>
      <c r="JK7">
        <v>8</v>
      </c>
      <c r="JL7">
        <v>0</v>
      </c>
      <c r="JM7">
        <v>10</v>
      </c>
      <c r="JN7">
        <v>5</v>
      </c>
      <c r="JO7">
        <v>12</v>
      </c>
      <c r="JP7">
        <v>0</v>
      </c>
      <c r="JQ7">
        <v>0</v>
      </c>
      <c r="JR7">
        <v>3</v>
      </c>
      <c r="JS7">
        <v>8</v>
      </c>
      <c r="JT7">
        <v>3</v>
      </c>
      <c r="JU7">
        <v>2</v>
      </c>
      <c r="JV7">
        <v>8</v>
      </c>
      <c r="JW7">
        <v>8</v>
      </c>
      <c r="JX7">
        <v>3</v>
      </c>
      <c r="JY7">
        <v>1</v>
      </c>
      <c r="JZ7">
        <v>0</v>
      </c>
      <c r="KA7">
        <v>1</v>
      </c>
      <c r="KC7">
        <v>0</v>
      </c>
      <c r="KD7">
        <v>1</v>
      </c>
      <c r="KE7">
        <v>0</v>
      </c>
      <c r="KF7">
        <v>0</v>
      </c>
      <c r="KG7">
        <v>0</v>
      </c>
      <c r="KH7">
        <v>10</v>
      </c>
      <c r="KI7">
        <v>12</v>
      </c>
      <c r="KJ7">
        <v>3</v>
      </c>
      <c r="KK7">
        <v>0</v>
      </c>
      <c r="KL7">
        <v>8</v>
      </c>
      <c r="KM7">
        <v>4</v>
      </c>
      <c r="KN7">
        <v>0</v>
      </c>
      <c r="KO7">
        <v>1</v>
      </c>
      <c r="KP7">
        <v>10</v>
      </c>
      <c r="KQ7">
        <v>0</v>
      </c>
      <c r="KR7">
        <f t="shared" si="8"/>
        <v>4.0030000000000001</v>
      </c>
      <c r="KS7">
        <f t="shared" si="3"/>
        <v>3.0009999999999999</v>
      </c>
      <c r="KT7">
        <f t="shared" si="3"/>
        <v>4</v>
      </c>
      <c r="KU7">
        <f t="shared" si="3"/>
        <v>11.000999999999999</v>
      </c>
      <c r="KV7">
        <f t="shared" si="3"/>
        <v>0</v>
      </c>
      <c r="KW7">
        <f t="shared" si="3"/>
        <v>8</v>
      </c>
      <c r="KX7">
        <f t="shared" si="3"/>
        <v>6.0010000000000003</v>
      </c>
      <c r="KY7">
        <f t="shared" si="3"/>
        <v>8</v>
      </c>
      <c r="KZ7">
        <f t="shared" si="3"/>
        <v>0</v>
      </c>
      <c r="LA7">
        <f t="shared" si="3"/>
        <v>10</v>
      </c>
      <c r="LB7">
        <f t="shared" si="3"/>
        <v>15.01</v>
      </c>
      <c r="LC7">
        <f t="shared" si="3"/>
        <v>24.012</v>
      </c>
      <c r="LD7">
        <f t="shared" si="3"/>
        <v>3.0030000000000001</v>
      </c>
      <c r="LE7">
        <f t="shared" si="3"/>
        <v>0</v>
      </c>
      <c r="LF7">
        <f t="shared" si="3"/>
        <v>11.007999999999999</v>
      </c>
      <c r="LG7">
        <f t="shared" si="3"/>
        <v>12.004</v>
      </c>
      <c r="LH7">
        <f t="shared" si="3"/>
        <v>3</v>
      </c>
      <c r="LI7">
        <f t="shared" si="3"/>
        <v>3.0009999999999999</v>
      </c>
      <c r="LJ7">
        <f t="shared" si="3"/>
        <v>18.010000000000002</v>
      </c>
      <c r="LK7">
        <f t="shared" si="3"/>
        <v>8</v>
      </c>
      <c r="LL7">
        <f>RANK(KR7,KR3:KR19,0)</f>
        <v>10</v>
      </c>
      <c r="LM7">
        <f t="shared" ref="LM7:ME7" si="25">RANK(KS7,KS3:KS19,0)</f>
        <v>11</v>
      </c>
      <c r="LN7">
        <f t="shared" si="25"/>
        <v>11</v>
      </c>
      <c r="LO7">
        <f t="shared" si="25"/>
        <v>6</v>
      </c>
      <c r="LP7">
        <f t="shared" si="25"/>
        <v>13</v>
      </c>
      <c r="LQ7">
        <f t="shared" si="25"/>
        <v>9</v>
      </c>
      <c r="LR7">
        <f t="shared" si="25"/>
        <v>11</v>
      </c>
      <c r="LS7">
        <f t="shared" si="25"/>
        <v>8</v>
      </c>
      <c r="LT7">
        <f t="shared" si="25"/>
        <v>13</v>
      </c>
      <c r="LU7">
        <f t="shared" si="25"/>
        <v>6</v>
      </c>
      <c r="LV7">
        <f t="shared" si="25"/>
        <v>2</v>
      </c>
      <c r="LW7">
        <f t="shared" si="25"/>
        <v>1</v>
      </c>
      <c r="LX7">
        <f t="shared" si="25"/>
        <v>11</v>
      </c>
      <c r="LY7">
        <f t="shared" si="25"/>
        <v>13</v>
      </c>
      <c r="LZ7">
        <f t="shared" si="25"/>
        <v>5</v>
      </c>
      <c r="MA7">
        <f t="shared" si="25"/>
        <v>5</v>
      </c>
      <c r="MB7">
        <f t="shared" si="25"/>
        <v>10</v>
      </c>
      <c r="MC7">
        <f t="shared" si="25"/>
        <v>12</v>
      </c>
      <c r="MD7">
        <f t="shared" si="25"/>
        <v>2</v>
      </c>
      <c r="ME7">
        <f t="shared" si="25"/>
        <v>7</v>
      </c>
      <c r="MF7">
        <f>VLOOKUP(LL7,'Tablas auxiliares'!$O$2:$P$28,2,FALSE)</f>
        <v>1</v>
      </c>
      <c r="MG7">
        <f>VLOOKUP(LM7,'Tablas auxiliares'!$O$2:$P$28,2,FALSE)</f>
        <v>0</v>
      </c>
      <c r="MH7">
        <f>VLOOKUP(LN7,'Tablas auxiliares'!$O$2:$P$28,2,FALSE)</f>
        <v>0</v>
      </c>
      <c r="MI7">
        <f>VLOOKUP(LO7,'Tablas auxiliares'!$O$2:$P$28,2,FALSE)</f>
        <v>5</v>
      </c>
      <c r="MJ7">
        <f>VLOOKUP(LP7,'Tablas auxiliares'!$O$2:$P$28,2,FALSE)</f>
        <v>0</v>
      </c>
      <c r="MK7">
        <f>VLOOKUP(LQ7,'Tablas auxiliares'!$O$2:$P$28,2,FALSE)</f>
        <v>2</v>
      </c>
      <c r="ML7">
        <f>VLOOKUP(LR7,'Tablas auxiliares'!$O$2:$P$28,2,FALSE)</f>
        <v>0</v>
      </c>
      <c r="MM7">
        <f>VLOOKUP(LS7,'Tablas auxiliares'!$O$2:$P$28,2,FALSE)</f>
        <v>3</v>
      </c>
      <c r="MN7">
        <f>VLOOKUP(LT7,'Tablas auxiliares'!$O$2:$P$28,2,FALSE)</f>
        <v>0</v>
      </c>
      <c r="MO7">
        <f>VLOOKUP(LU7,'Tablas auxiliares'!$O$2:$P$28,2,FALSE)</f>
        <v>5</v>
      </c>
      <c r="MP7">
        <f>VLOOKUP(LV7,'Tablas auxiliares'!$O$2:$P$28,2,FALSE)</f>
        <v>10</v>
      </c>
      <c r="MQ7">
        <f>VLOOKUP(LW7,'Tablas auxiliares'!$O$2:$P$28,2,FALSE)</f>
        <v>12</v>
      </c>
      <c r="MR7">
        <f>VLOOKUP(LX7,'Tablas auxiliares'!$O$2:$P$28,2,FALSE)</f>
        <v>0</v>
      </c>
      <c r="MS7">
        <f>VLOOKUP(LY7,'Tablas auxiliares'!$O$2:$P$28,2,FALSE)</f>
        <v>0</v>
      </c>
      <c r="MT7">
        <f>VLOOKUP(LZ7,'Tablas auxiliares'!$O$2:$P$28,2,FALSE)</f>
        <v>6</v>
      </c>
      <c r="MU7">
        <f>VLOOKUP(MA7,'Tablas auxiliares'!$O$2:$P$28,2,FALSE)</f>
        <v>6</v>
      </c>
      <c r="MV7">
        <f>VLOOKUP(MB7,'Tablas auxiliares'!$O$2:$P$28,2,FALSE)</f>
        <v>1</v>
      </c>
      <c r="MW7">
        <f>VLOOKUP(MC7,'Tablas auxiliares'!$O$2:$P$28,2,FALSE)</f>
        <v>0</v>
      </c>
      <c r="MX7">
        <f>VLOOKUP(MD7,'Tablas auxiliares'!$O$2:$P$28,2,FALSE)</f>
        <v>10</v>
      </c>
      <c r="MY7">
        <f>VLOOKUP(ME7,'Tablas auxiliares'!$O$2:$P$28,2,FALSE)</f>
        <v>4</v>
      </c>
      <c r="MZ7">
        <f t="shared" si="10"/>
        <v>65</v>
      </c>
      <c r="NB7">
        <f t="shared" si="11"/>
        <v>65.002099999999999</v>
      </c>
      <c r="NC7">
        <f t="shared" si="12"/>
        <v>67.002099999999999</v>
      </c>
      <c r="ND7">
        <f t="shared" si="13"/>
        <v>149.00210000000001</v>
      </c>
      <c r="NE7">
        <f>IF('Tablas auxiliares'!$C$3=1,NB7,IF('Tablas auxiliares'!$C$3=2,NC7,ND7))</f>
        <v>149.00210000000001</v>
      </c>
      <c r="NF7" t="s">
        <v>25</v>
      </c>
      <c r="NH7">
        <v>5</v>
      </c>
      <c r="NI7">
        <f t="shared" si="14"/>
        <v>185.0016</v>
      </c>
      <c r="NJ7" t="str">
        <f t="shared" si="15"/>
        <v>Grecia</v>
      </c>
    </row>
    <row r="8" spans="1:374" x14ac:dyDescent="0.25">
      <c r="A8" t="s">
        <v>59</v>
      </c>
      <c r="B8">
        <v>15</v>
      </c>
      <c r="C8">
        <v>13</v>
      </c>
      <c r="D8">
        <v>15</v>
      </c>
      <c r="E8">
        <v>1</v>
      </c>
      <c r="F8">
        <v>3</v>
      </c>
      <c r="H8">
        <v>1</v>
      </c>
      <c r="I8">
        <v>10</v>
      </c>
      <c r="J8">
        <v>10</v>
      </c>
      <c r="K8">
        <v>16</v>
      </c>
      <c r="L8">
        <v>2</v>
      </c>
      <c r="M8">
        <v>13</v>
      </c>
      <c r="N8">
        <v>3</v>
      </c>
      <c r="O8">
        <v>8</v>
      </c>
      <c r="P8">
        <v>9</v>
      </c>
      <c r="Q8">
        <v>14</v>
      </c>
      <c r="R8">
        <v>2</v>
      </c>
      <c r="S8">
        <v>3</v>
      </c>
      <c r="T8">
        <v>11</v>
      </c>
      <c r="U8">
        <v>7</v>
      </c>
      <c r="V8">
        <v>14</v>
      </c>
      <c r="W8">
        <v>10</v>
      </c>
      <c r="X8">
        <v>12</v>
      </c>
      <c r="Y8">
        <v>1</v>
      </c>
      <c r="Z8">
        <v>11</v>
      </c>
      <c r="AB8">
        <v>12</v>
      </c>
      <c r="AC8">
        <v>13</v>
      </c>
      <c r="AD8">
        <v>15</v>
      </c>
      <c r="AE8">
        <v>4</v>
      </c>
      <c r="AF8">
        <v>2</v>
      </c>
      <c r="AG8">
        <v>15</v>
      </c>
      <c r="AH8">
        <v>16</v>
      </c>
      <c r="AI8">
        <v>4</v>
      </c>
      <c r="AJ8">
        <v>9</v>
      </c>
      <c r="AK8">
        <v>16</v>
      </c>
      <c r="AL8">
        <v>3</v>
      </c>
      <c r="AM8">
        <v>9</v>
      </c>
      <c r="AN8">
        <v>2</v>
      </c>
      <c r="AO8">
        <v>4</v>
      </c>
      <c r="AP8">
        <v>1</v>
      </c>
      <c r="AQ8">
        <v>7</v>
      </c>
      <c r="AR8">
        <v>14</v>
      </c>
      <c r="AS8">
        <v>16</v>
      </c>
      <c r="AT8">
        <v>3</v>
      </c>
      <c r="AV8">
        <v>17</v>
      </c>
      <c r="AW8">
        <v>10</v>
      </c>
      <c r="AX8">
        <v>3</v>
      </c>
      <c r="AY8">
        <v>15</v>
      </c>
      <c r="AZ8">
        <v>8</v>
      </c>
      <c r="BA8">
        <v>8</v>
      </c>
      <c r="BB8">
        <v>12</v>
      </c>
      <c r="BC8">
        <v>5</v>
      </c>
      <c r="BD8">
        <v>8</v>
      </c>
      <c r="BE8">
        <v>12</v>
      </c>
      <c r="BF8">
        <v>2</v>
      </c>
      <c r="BG8">
        <v>2</v>
      </c>
      <c r="BH8">
        <v>15</v>
      </c>
      <c r="BI8">
        <v>3</v>
      </c>
      <c r="BJ8">
        <v>2</v>
      </c>
      <c r="BK8">
        <v>7</v>
      </c>
      <c r="BL8">
        <v>13</v>
      </c>
      <c r="BM8">
        <v>1</v>
      </c>
      <c r="BN8">
        <v>10</v>
      </c>
      <c r="BP8">
        <v>4</v>
      </c>
      <c r="BQ8">
        <v>9</v>
      </c>
      <c r="BR8">
        <v>5</v>
      </c>
      <c r="BS8">
        <v>10</v>
      </c>
      <c r="BT8">
        <v>10</v>
      </c>
      <c r="BU8">
        <v>3</v>
      </c>
      <c r="BV8">
        <v>7</v>
      </c>
      <c r="BW8">
        <v>10</v>
      </c>
      <c r="BX8">
        <v>6</v>
      </c>
      <c r="BY8">
        <v>11</v>
      </c>
      <c r="BZ8">
        <v>3</v>
      </c>
      <c r="CA8">
        <v>8</v>
      </c>
      <c r="CB8">
        <v>9</v>
      </c>
      <c r="CC8">
        <v>5</v>
      </c>
      <c r="CD8">
        <v>12</v>
      </c>
      <c r="CE8">
        <v>8</v>
      </c>
      <c r="CF8">
        <v>10</v>
      </c>
      <c r="CG8">
        <v>1</v>
      </c>
      <c r="CH8">
        <v>12</v>
      </c>
      <c r="CJ8">
        <v>9</v>
      </c>
      <c r="CK8">
        <v>13</v>
      </c>
      <c r="CL8">
        <v>3</v>
      </c>
      <c r="CM8">
        <v>15</v>
      </c>
      <c r="CN8">
        <v>11</v>
      </c>
      <c r="CO8">
        <v>10</v>
      </c>
      <c r="CP8">
        <v>6</v>
      </c>
      <c r="CQ8">
        <v>3</v>
      </c>
      <c r="CR8">
        <v>13</v>
      </c>
      <c r="CS8">
        <v>9</v>
      </c>
      <c r="CT8">
        <v>3</v>
      </c>
      <c r="CU8">
        <v>4</v>
      </c>
      <c r="CV8">
        <v>8</v>
      </c>
      <c r="CW8">
        <v>3</v>
      </c>
      <c r="CX8">
        <f>IF('Tablas auxiliares'!$C$7=1,AVERAGE(B8,V8,AP8,BJ8,CD8)+B8/10000,(-1)*(SUM(VLOOKUP(B8,'Tablas auxiliares'!$BG$2:$BH$28,2,FALSE),VLOOKUP(V8,'Tablas auxiliares'!$BG$2:$BH$28,2,FALSE),VLOOKUP(AP8,'Tablas auxiliares'!$BG$2:$BH$28,2,FALSE),VLOOKUP(BJ8,'Tablas auxiliares'!$BG$2:$BH$28,2,FALSE),VLOOKUP(CD8,'Tablas auxiliares'!$BG$2:$BH$28,2,FALSE))-B8/100000000))</f>
        <v>-25.262152056084442</v>
      </c>
      <c r="CY8">
        <f>IF('Tablas auxiliares'!$C$7=1,AVERAGE(C8,W8,AQ8,BK8,CE8)+C8/10000,(-1)*(SUM(VLOOKUP(C8,'Tablas auxiliares'!$BG$2:$BH$28,2,FALSE),VLOOKUP(W8,'Tablas auxiliares'!$BG$2:$BH$28,2,FALSE),VLOOKUP(AQ8,'Tablas auxiliares'!$BG$2:$BH$28,2,FALSE),VLOOKUP(BK8,'Tablas auxiliares'!$BG$2:$BH$28,2,FALSE),VLOOKUP(CE8,'Tablas auxiliares'!$BG$2:$BH$28,2,FALSE))-C8/100000000))</f>
        <v>-14.247183521181094</v>
      </c>
      <c r="CZ8">
        <f>IF('Tablas auxiliares'!$C$7=1,AVERAGE(D8,X8,AR8,BL8,CF8)+D8/10000,(-1)*(SUM(VLOOKUP(D8,'Tablas auxiliares'!$BG$2:$BH$28,2,FALSE),VLOOKUP(X8,'Tablas auxiliares'!$BG$2:$BH$28,2,FALSE),VLOOKUP(AR8,'Tablas auxiliares'!$BG$2:$BH$28,2,FALSE),VLOOKUP(BL8,'Tablas auxiliares'!$BG$2:$BH$28,2,FALSE),VLOOKUP(CF8,'Tablas auxiliares'!$BG$2:$BH$28,2,FALSE))-D8/100000000))</f>
        <v>-6.7364424407560133</v>
      </c>
      <c r="DA8">
        <f>IF('Tablas auxiliares'!$C$7=1,AVERAGE(E8,Y8,AS8,BM8,CG8)+E8/10000,(-1)*(SUM(VLOOKUP(E8,'Tablas auxiliares'!$BG$2:$BH$28,2,FALSE),VLOOKUP(Y8,'Tablas auxiliares'!$BG$2:$BH$28,2,FALSE),VLOOKUP(AS8,'Tablas auxiliares'!$BG$2:$BH$28,2,FALSE),VLOOKUP(BM8,'Tablas auxiliares'!$BG$2:$BH$28,2,FALSE),VLOOKUP(CG8,'Tablas auxiliares'!$BG$2:$BH$28,2,FALSE))-E8/100000000))</f>
        <v>-48.694131840498059</v>
      </c>
      <c r="DB8">
        <f>IF('Tablas auxiliares'!$C$7=1,AVERAGE(F8,Z8,AT8,BN8,CH8)+F8/10000,(-1)*(SUM(VLOOKUP(F8,'Tablas auxiliares'!$BG$2:$BH$28,2,FALSE),VLOOKUP(Z8,'Tablas auxiliares'!$BG$2:$BH$28,2,FALSE),VLOOKUP(AT8,'Tablas auxiliares'!$BG$2:$BH$28,2,FALSE),VLOOKUP(BN8,'Tablas auxiliares'!$BG$2:$BH$28,2,FALSE),VLOOKUP(CH8,'Tablas auxiliares'!$BG$2:$BH$28,2,FALSE))-F8/100000000))</f>
        <v>-21.862132362983083</v>
      </c>
      <c r="DD8">
        <f>IF('Tablas auxiliares'!$C$7=1,AVERAGE(H8,AB8,AV8,BP8,CJ8)+H8/10000,(-1)*(SUM(VLOOKUP(H8,'Tablas auxiliares'!$BG$2:$BH$28,2,FALSE),VLOOKUP(AB8,'Tablas auxiliares'!$BG$2:$BH$28,2,FALSE),VLOOKUP(AV8,'Tablas auxiliares'!$BG$2:$BH$28,2,FALSE),VLOOKUP(BP8,'Tablas auxiliares'!$BG$2:$BH$28,2,FALSE),VLOOKUP(CJ8,'Tablas auxiliares'!$BG$2:$BH$28,2,FALSE))-H8/100000000))</f>
        <v>-23.469112201560858</v>
      </c>
      <c r="DE8">
        <f>IF('Tablas auxiliares'!$C$7=1,AVERAGE(I8,AC8,AW8,BQ8,CK8)+I8/10000,(-1)*(SUM(VLOOKUP(I8,'Tablas auxiliares'!$BG$2:$BH$28,2,FALSE),VLOOKUP(AC8,'Tablas auxiliares'!$BG$2:$BH$28,2,FALSE),VLOOKUP(AW8,'Tablas auxiliares'!$BG$2:$BH$28,2,FALSE),VLOOKUP(BQ8,'Tablas auxiliares'!$BG$2:$BH$28,2,FALSE),VLOOKUP(CK8,'Tablas auxiliares'!$BG$2:$BH$28,2,FALSE))-I8/100000000))</f>
        <v>-9.4201425274104071</v>
      </c>
      <c r="DF8">
        <f>IF('Tablas auxiliares'!$C$7=1,AVERAGE(J8,AD8,AX8,BR8,CL8)+J8/10000,(-1)*(SUM(VLOOKUP(J8,'Tablas auxiliares'!$BG$2:$BH$28,2,FALSE),VLOOKUP(AD8,'Tablas auxiliares'!$BG$2:$BH$28,2,FALSE),VLOOKUP(AX8,'Tablas auxiliares'!$BG$2:$BH$28,2,FALSE),VLOOKUP(BR8,'Tablas auxiliares'!$BG$2:$BH$28,2,FALSE),VLOOKUP(CL8,'Tablas auxiliares'!$BG$2:$BH$28,2,FALSE))-J8/100000000))</f>
        <v>-25.034439017556782</v>
      </c>
      <c r="DG8">
        <f>IF('Tablas auxiliares'!$C$7=1,AVERAGE(K8,AE8,AY8,BS8,CM8)+K8/10000,(-1)*(SUM(VLOOKUP(K8,'Tablas auxiliares'!$BG$2:$BH$28,2,FALSE),VLOOKUP(AE8,'Tablas auxiliares'!$BG$2:$BH$28,2,FALSE),VLOOKUP(AY8,'Tablas auxiliares'!$BG$2:$BH$28,2,FALSE),VLOOKUP(BS8,'Tablas auxiliares'!$BG$2:$BH$28,2,FALSE),VLOOKUP(CM8,'Tablas auxiliares'!$BG$2:$BH$28,2,FALSE))-K8/100000000))</f>
        <v>-11.3295837881697</v>
      </c>
      <c r="DH8">
        <f>IF('Tablas auxiliares'!$C$7=1,AVERAGE(L8,AF8,AZ8,BT8,CN8)+L8/10000,(-1)*(SUM(VLOOKUP(L8,'Tablas auxiliares'!$BG$2:$BH$28,2,FALSE),VLOOKUP(AF8,'Tablas auxiliares'!$BG$2:$BH$28,2,FALSE),VLOOKUP(AZ8,'Tablas auxiliares'!$BG$2:$BH$28,2,FALSE),VLOOKUP(BT8,'Tablas auxiliares'!$BG$2:$BH$28,2,FALSE),VLOOKUP(CN8,'Tablas auxiliares'!$BG$2:$BH$28,2,FALSE))-L8/100000000))</f>
        <v>-26.985959272315664</v>
      </c>
      <c r="DI8">
        <f>IF('Tablas auxiliares'!$C$7=1,AVERAGE(M8,AG8,BA8,BU8,CO8)+M8/10000,(-1)*(SUM(VLOOKUP(M8,'Tablas auxiliares'!$BG$2:$BH$28,2,FALSE),VLOOKUP(AG8,'Tablas auxiliares'!$BG$2:$BH$28,2,FALSE),VLOOKUP(BA8,'Tablas auxiliares'!$BG$2:$BH$28,2,FALSE),VLOOKUP(BU8,'Tablas auxiliares'!$BG$2:$BH$28,2,FALSE),VLOOKUP(CO8,'Tablas auxiliares'!$BG$2:$BH$28,2,FALSE))-M8/100000000))</f>
        <v>-15.617242569073936</v>
      </c>
      <c r="DJ8">
        <f>IF('Tablas auxiliares'!$C$7=1,AVERAGE(N8,AH8,BB8,BV8,CP8)+N8/10000,(-1)*(SUM(VLOOKUP(N8,'Tablas auxiliares'!$BG$2:$BH$28,2,FALSE),VLOOKUP(AH8,'Tablas auxiliares'!$BG$2:$BH$28,2,FALSE),VLOOKUP(BB8,'Tablas auxiliares'!$BG$2:$BH$28,2,FALSE),VLOOKUP(BV8,'Tablas auxiliares'!$BG$2:$BH$28,2,FALSE),VLOOKUP(CP8,'Tablas auxiliares'!$BG$2:$BH$28,2,FALSE))-N8/100000000))</f>
        <v>-18.86343490410545</v>
      </c>
      <c r="DK8">
        <f>IF('Tablas auxiliares'!$C$7=1,AVERAGE(O8,AI8,BC8,BW8,CQ8)+O8/10000,(-1)*(SUM(VLOOKUP(O8,'Tablas auxiliares'!$BG$2:$BH$28,2,FALSE),VLOOKUP(AI8,'Tablas auxiliares'!$BG$2:$BH$28,2,FALSE),VLOOKUP(BC8,'Tablas auxiliares'!$BG$2:$BH$28,2,FALSE),VLOOKUP(BW8,'Tablas auxiliares'!$BG$2:$BH$28,2,FALSE),VLOOKUP(CQ8,'Tablas auxiliares'!$BG$2:$BH$28,2,FALSE))-O8/100000000))</f>
        <v>-25.948755866064978</v>
      </c>
      <c r="DL8">
        <f>IF('Tablas auxiliares'!$C$7=1,AVERAGE(P8,AJ8,BD8,BX8,CR8)+P8/10000,(-1)*(SUM(VLOOKUP(P8,'Tablas auxiliares'!$BG$2:$BH$28,2,FALSE),VLOOKUP(AJ8,'Tablas auxiliares'!$BG$2:$BH$28,2,FALSE),VLOOKUP(BD8,'Tablas auxiliares'!$BG$2:$BH$28,2,FALSE),VLOOKUP(BX8,'Tablas auxiliares'!$BG$2:$BH$28,2,FALSE),VLOOKUP(CR8,'Tablas auxiliares'!$BG$2:$BH$28,2,FALSE))-P8/100000000))</f>
        <v>-14.291115094491506</v>
      </c>
      <c r="DM8">
        <f>IF('Tablas auxiliares'!$C$7=1,AVERAGE(Q8,AK8,BE8,BY8,CS8)+Q8/10000,(-1)*(SUM(VLOOKUP(Q8,'Tablas auxiliares'!$BG$2:$BH$28,2,FALSE),VLOOKUP(AK8,'Tablas auxiliares'!$BG$2:$BH$28,2,FALSE),VLOOKUP(BE8,'Tablas auxiliares'!$BG$2:$BH$28,2,FALSE),VLOOKUP(BY8,'Tablas auxiliares'!$BG$2:$BH$28,2,FALSE),VLOOKUP(CS8,'Tablas auxiliares'!$BG$2:$BH$28,2,FALSE))-Q8/100000000))</f>
        <v>-7.6127617224244926</v>
      </c>
      <c r="DN8">
        <f>IF('Tablas auxiliares'!$C$7=1,AVERAGE(R8,AL8,BF8,BZ8,CT8)+R8/10000,(-1)*(SUM(VLOOKUP(R8,'Tablas auxiliares'!$BG$2:$BH$28,2,FALSE),VLOOKUP(AL8,'Tablas auxiliares'!$BG$2:$BH$28,2,FALSE),VLOOKUP(BF8,'Tablas auxiliares'!$BG$2:$BH$28,2,FALSE),VLOOKUP(BZ8,'Tablas auxiliares'!$BG$2:$BH$28,2,FALSE),VLOOKUP(CT8,'Tablas auxiliares'!$BG$2:$BH$28,2,FALSE))-R8/100000000))</f>
        <v>-44.466029926285501</v>
      </c>
      <c r="DO8">
        <f>IF('Tablas auxiliares'!$C$7=1,AVERAGE(S8,AM8,BG8,CA8,CU8)+S8/10000,(-1)*(SUM(VLOOKUP(S8,'Tablas auxiliares'!$BG$2:$BH$28,2,FALSE),VLOOKUP(AM8,'Tablas auxiliares'!$BG$2:$BH$28,2,FALSE),VLOOKUP(BG8,'Tablas auxiliares'!$BG$2:$BH$28,2,FALSE),VLOOKUP(CA8,'Tablas auxiliares'!$BG$2:$BH$28,2,FALSE),VLOOKUP(CU8,'Tablas auxiliares'!$BG$2:$BH$28,2,FALSE))-S8/100000000))</f>
        <v>-30.714421531287524</v>
      </c>
      <c r="DP8">
        <f>IF('Tablas auxiliares'!$C$7=1,AVERAGE(T8,AN8,BH8,CB8,CV8)+T8/10000,(-1)*(SUM(VLOOKUP(T8,'Tablas auxiliares'!$BG$2:$BH$28,2,FALSE),VLOOKUP(AN8,'Tablas auxiliares'!$BG$2:$BH$28,2,FALSE),VLOOKUP(BH8,'Tablas auxiliares'!$BG$2:$BH$28,2,FALSE),VLOOKUP(CB8,'Tablas auxiliares'!$BG$2:$BH$28,2,FALSE),VLOOKUP(CV8,'Tablas auxiliares'!$BG$2:$BH$28,2,FALSE))-T8/100000000))</f>
        <v>-18.355981367952296</v>
      </c>
      <c r="DQ8">
        <f>IF('Tablas auxiliares'!$C$7=1,AVERAGE(U8,AO8,BI8,CC8,CW8)+U8/10000,(-1)*(SUM(VLOOKUP(U8,'Tablas auxiliares'!$BG$2:$BH$28,2,FALSE),VLOOKUP(AO8,'Tablas auxiliares'!$BG$2:$BH$28,2,FALSE),VLOOKUP(BI8,'Tablas auxiliares'!$BG$2:$BH$28,2,FALSE),VLOOKUP(CC8,'Tablas auxiliares'!$BG$2:$BH$28,2,FALSE),VLOOKUP(CW8,'Tablas auxiliares'!$BG$2:$BH$28,2,FALSE))-U8/100000000))</f>
        <v>-32.648804401405542</v>
      </c>
      <c r="DR8">
        <f>RANK(CX8,CX3:CX19,1)</f>
        <v>7</v>
      </c>
      <c r="DS8">
        <f t="shared" ref="DS8:EK8" si="26">RANK(CY8,CY3:CY19,1)</f>
        <v>11</v>
      </c>
      <c r="DT8">
        <f t="shared" si="26"/>
        <v>14</v>
      </c>
      <c r="DU8">
        <f t="shared" si="26"/>
        <v>1</v>
      </c>
      <c r="DV8">
        <f t="shared" si="26"/>
        <v>6</v>
      </c>
      <c r="DX8">
        <f t="shared" si="26"/>
        <v>7</v>
      </c>
      <c r="DY8">
        <f t="shared" si="26"/>
        <v>12</v>
      </c>
      <c r="DZ8">
        <f t="shared" si="26"/>
        <v>6</v>
      </c>
      <c r="EA8">
        <f t="shared" si="26"/>
        <v>13</v>
      </c>
      <c r="EB8">
        <f t="shared" si="26"/>
        <v>4</v>
      </c>
      <c r="EC8">
        <f t="shared" si="26"/>
        <v>10</v>
      </c>
      <c r="ED8">
        <f t="shared" si="26"/>
        <v>8</v>
      </c>
      <c r="EE8">
        <f t="shared" si="26"/>
        <v>6</v>
      </c>
      <c r="EF8">
        <f t="shared" si="26"/>
        <v>11</v>
      </c>
      <c r="EG8">
        <f t="shared" si="26"/>
        <v>10</v>
      </c>
      <c r="EH8">
        <f t="shared" si="26"/>
        <v>3</v>
      </c>
      <c r="EI8">
        <f t="shared" si="26"/>
        <v>3</v>
      </c>
      <c r="EJ8">
        <f t="shared" si="26"/>
        <v>7</v>
      </c>
      <c r="EK8">
        <f t="shared" si="26"/>
        <v>4</v>
      </c>
      <c r="EL8">
        <f>VLOOKUP(DR8,'Tablas auxiliares'!$O$2:$Y$28,'Tablas auxiliares'!$C$4+1,FALSE)</f>
        <v>4</v>
      </c>
      <c r="EM8">
        <f>VLOOKUP(DS8,'Tablas auxiliares'!$O$2:$Y$28,'Tablas auxiliares'!$C$4+1,FALSE)</f>
        <v>0</v>
      </c>
      <c r="EN8">
        <f>VLOOKUP(DT8,'Tablas auxiliares'!$O$2:$Y$28,'Tablas auxiliares'!$C$4+1,FALSE)</f>
        <v>0</v>
      </c>
      <c r="EO8">
        <f>VLOOKUP(DU8,'Tablas auxiliares'!$O$2:$Y$28,'Tablas auxiliares'!$C$4+1,FALSE)</f>
        <v>12</v>
      </c>
      <c r="EP8">
        <f>VLOOKUP(DV8,'Tablas auxiliares'!$O$2:$Y$28,'Tablas auxiliares'!$C$4+1,FALSE)</f>
        <v>5</v>
      </c>
      <c r="ER8">
        <f>VLOOKUP(DX8,'Tablas auxiliares'!$O$2:$Y$28,'Tablas auxiliares'!$C$4+1,FALSE)</f>
        <v>4</v>
      </c>
      <c r="ES8">
        <f>VLOOKUP(DY8,'Tablas auxiliares'!$O$2:$Y$28,'Tablas auxiliares'!$C$4+1,FALSE)</f>
        <v>0</v>
      </c>
      <c r="ET8">
        <f>VLOOKUP(DZ8,'Tablas auxiliares'!$O$2:$Y$28,'Tablas auxiliares'!$C$4+1,FALSE)</f>
        <v>5</v>
      </c>
      <c r="EU8">
        <f>VLOOKUP(EA8,'Tablas auxiliares'!$O$2:$Y$28,'Tablas auxiliares'!$C$4+1,FALSE)</f>
        <v>0</v>
      </c>
      <c r="EV8">
        <f>VLOOKUP(EB8,'Tablas auxiliares'!$O$2:$Y$28,'Tablas auxiliares'!$C$4+1,FALSE)</f>
        <v>7</v>
      </c>
      <c r="EW8">
        <f>VLOOKUP(EC8,'Tablas auxiliares'!$O$2:$Y$28,'Tablas auxiliares'!$C$4+1,FALSE)</f>
        <v>1</v>
      </c>
      <c r="EX8">
        <f>VLOOKUP(ED8,'Tablas auxiliares'!$O$2:$Y$28,'Tablas auxiliares'!$C$4+1,FALSE)</f>
        <v>3</v>
      </c>
      <c r="EY8">
        <f>VLOOKUP(EE8,'Tablas auxiliares'!$O$2:$Y$28,'Tablas auxiliares'!$C$4+1,FALSE)</f>
        <v>5</v>
      </c>
      <c r="EZ8">
        <f>VLOOKUP(EF8,'Tablas auxiliares'!$O$2:$Y$28,'Tablas auxiliares'!$C$4+1,FALSE)</f>
        <v>0</v>
      </c>
      <c r="FA8">
        <f>VLOOKUP(EG8,'Tablas auxiliares'!$O$2:$Y$28,'Tablas auxiliares'!$C$4+1,FALSE)</f>
        <v>1</v>
      </c>
      <c r="FB8">
        <f>VLOOKUP(EH8,'Tablas auxiliares'!$O$2:$Y$28,'Tablas auxiliares'!$C$4+1,FALSE)</f>
        <v>8</v>
      </c>
      <c r="FC8">
        <f>VLOOKUP(EI8,'Tablas auxiliares'!$O$2:$Y$28,'Tablas auxiliares'!$C$4+1,FALSE)</f>
        <v>8</v>
      </c>
      <c r="FD8">
        <f>VLOOKUP(EJ8,'Tablas auxiliares'!$O$2:$Y$28,'Tablas auxiliares'!$C$4+1,FALSE)</f>
        <v>4</v>
      </c>
      <c r="FE8">
        <f>VLOOKUP(EK8,'Tablas auxiliares'!$O$2:$Y$28,'Tablas auxiliares'!$C$4+1,FALSE)</f>
        <v>7</v>
      </c>
      <c r="FF8">
        <v>11</v>
      </c>
      <c r="FG8">
        <v>8</v>
      </c>
      <c r="FH8">
        <v>3</v>
      </c>
      <c r="FI8">
        <v>6</v>
      </c>
      <c r="FJ8">
        <v>13</v>
      </c>
      <c r="FL8">
        <v>8</v>
      </c>
      <c r="FM8">
        <v>4</v>
      </c>
      <c r="FN8">
        <v>4</v>
      </c>
      <c r="FO8">
        <v>9</v>
      </c>
      <c r="FP8">
        <v>6</v>
      </c>
      <c r="FQ8">
        <v>6</v>
      </c>
      <c r="FR8">
        <v>4</v>
      </c>
      <c r="FS8">
        <v>6</v>
      </c>
      <c r="FT8">
        <v>13</v>
      </c>
      <c r="FU8">
        <v>3</v>
      </c>
      <c r="FV8">
        <v>3</v>
      </c>
      <c r="FW8">
        <v>4</v>
      </c>
      <c r="FX8">
        <v>8</v>
      </c>
      <c r="FY8">
        <v>2</v>
      </c>
      <c r="FZ8">
        <f>VLOOKUP(FF8,'Tablas auxiliares'!$O$2:$Y$28,_xlfn.SINGLE('Tablas auxiliares'!$C$4)+1,FALSE)</f>
        <v>0</v>
      </c>
      <c r="GA8">
        <f>VLOOKUP(FG8,'Tablas auxiliares'!$O$2:$Y$28,_xlfn.SINGLE('Tablas auxiliares'!$C$4)+1,FALSE)</f>
        <v>3</v>
      </c>
      <c r="GB8">
        <f>VLOOKUP(FH8,'Tablas auxiliares'!$O$2:$Y$28,_xlfn.SINGLE('Tablas auxiliares'!$C$4)+1,FALSE)</f>
        <v>8</v>
      </c>
      <c r="GC8">
        <f>VLOOKUP(FI8,'Tablas auxiliares'!$O$2:$Y$28,_xlfn.SINGLE('Tablas auxiliares'!$C$4)+1,FALSE)</f>
        <v>5</v>
      </c>
      <c r="GD8">
        <f>VLOOKUP(FJ8,'Tablas auxiliares'!$O$2:$Y$28,_xlfn.SINGLE('Tablas auxiliares'!$C$4)+1,FALSE)</f>
        <v>0</v>
      </c>
      <c r="GF8">
        <f>VLOOKUP(FL8,'Tablas auxiliares'!$O$2:$Y$28,_xlfn.SINGLE('Tablas auxiliares'!$C$4)+1,FALSE)</f>
        <v>3</v>
      </c>
      <c r="GG8">
        <f>VLOOKUP(FM8,'Tablas auxiliares'!$O$2:$Y$28,_xlfn.SINGLE('Tablas auxiliares'!$C$4)+1,FALSE)</f>
        <v>7</v>
      </c>
      <c r="GH8">
        <f>VLOOKUP(FN8,'Tablas auxiliares'!$O$2:$Y$28,_xlfn.SINGLE('Tablas auxiliares'!$C$4)+1,FALSE)</f>
        <v>7</v>
      </c>
      <c r="GI8">
        <f>VLOOKUP(FO8,'Tablas auxiliares'!$O$2:$Y$28,_xlfn.SINGLE('Tablas auxiliares'!$C$4)+1,FALSE)</f>
        <v>2</v>
      </c>
      <c r="GJ8">
        <f>VLOOKUP(FP8,'Tablas auxiliares'!$O$2:$Y$28,_xlfn.SINGLE('Tablas auxiliares'!$C$4)+1,FALSE)</f>
        <v>5</v>
      </c>
      <c r="GK8">
        <f>VLOOKUP(FQ8,'Tablas auxiliares'!$O$2:$Y$28,_xlfn.SINGLE('Tablas auxiliares'!$C$4)+1,FALSE)</f>
        <v>5</v>
      </c>
      <c r="GL8">
        <f>VLOOKUP(FR8,'Tablas auxiliares'!$O$2:$Y$28,_xlfn.SINGLE('Tablas auxiliares'!$C$4)+1,FALSE)</f>
        <v>7</v>
      </c>
      <c r="GM8">
        <f>VLOOKUP(FS8,'Tablas auxiliares'!$O$2:$Y$28,_xlfn.SINGLE('Tablas auxiliares'!$C$4)+1,FALSE)</f>
        <v>5</v>
      </c>
      <c r="GN8">
        <f>VLOOKUP(FT8,'Tablas auxiliares'!$O$2:$Y$28,_xlfn.SINGLE('Tablas auxiliares'!$C$4)+1,FALSE)</f>
        <v>0</v>
      </c>
      <c r="GO8">
        <f>VLOOKUP(FU8,'Tablas auxiliares'!$O$2:$Y$28,_xlfn.SINGLE('Tablas auxiliares'!$C$4)+1,FALSE)</f>
        <v>8</v>
      </c>
      <c r="GP8">
        <f>VLOOKUP(FV8,'Tablas auxiliares'!$O$2:$Y$28,_xlfn.SINGLE('Tablas auxiliares'!$C$4)+1,FALSE)</f>
        <v>8</v>
      </c>
      <c r="GQ8">
        <f>VLOOKUP(FW8,'Tablas auxiliares'!$O$2:$Y$28,_xlfn.SINGLE('Tablas auxiliares'!$C$4)+1,FALSE)</f>
        <v>7</v>
      </c>
      <c r="GR8">
        <f>VLOOKUP(FX8,'Tablas auxiliares'!$O$2:$Y$28,_xlfn.SINGLE('Tablas auxiliares'!$C$4)+1,FALSE)</f>
        <v>3</v>
      </c>
      <c r="GS8">
        <f>VLOOKUP(FY8,'Tablas auxiliares'!$O$2:$Y$28,_xlfn.SINGLE('Tablas auxiliares'!$C$4)+1,FALSE)</f>
        <v>10</v>
      </c>
      <c r="GT8">
        <f>IF('Tablas auxiliares'!$C$6&lt;&gt;2,SUM(EL8:FE8),0)+IF('Tablas auxiliares'!$C$6&lt;&gt;3,SUM(FZ8:GS8),0)</f>
        <v>167</v>
      </c>
      <c r="GU8">
        <f t="shared" si="17"/>
        <v>9.0109999999999992</v>
      </c>
      <c r="GV8">
        <f t="shared" si="1"/>
        <v>9.5079999999999991</v>
      </c>
      <c r="GW8">
        <f t="shared" si="1"/>
        <v>8.5030000000000001</v>
      </c>
      <c r="GX8">
        <f t="shared" si="1"/>
        <v>3.5059999999999998</v>
      </c>
      <c r="GY8">
        <f t="shared" si="1"/>
        <v>9.5129999999999999</v>
      </c>
      <c r="HA8">
        <f t="shared" si="1"/>
        <v>7.508</v>
      </c>
      <c r="HB8">
        <f t="shared" si="1"/>
        <v>8.0039999999999996</v>
      </c>
      <c r="HC8">
        <f t="shared" si="1"/>
        <v>5.0039999999999996</v>
      </c>
      <c r="HD8">
        <f t="shared" si="1"/>
        <v>11.009</v>
      </c>
      <c r="HE8">
        <f t="shared" si="1"/>
        <v>5.0060000000000002</v>
      </c>
      <c r="HF8">
        <f t="shared" si="1"/>
        <v>8.0060000000000002</v>
      </c>
      <c r="HG8">
        <f t="shared" si="1"/>
        <v>6.0039999999999996</v>
      </c>
      <c r="HH8">
        <f t="shared" si="1"/>
        <v>6.0060000000000002</v>
      </c>
      <c r="HI8">
        <f t="shared" si="1"/>
        <v>12.013</v>
      </c>
      <c r="HJ8">
        <f t="shared" si="1"/>
        <v>6.5030000000000001</v>
      </c>
      <c r="HK8">
        <f t="shared" si="1"/>
        <v>3.0030000000000001</v>
      </c>
      <c r="HL8">
        <f t="shared" si="1"/>
        <v>3.504</v>
      </c>
      <c r="HM8">
        <f t="shared" si="1"/>
        <v>7.508</v>
      </c>
      <c r="HN8">
        <f t="shared" si="1"/>
        <v>3.0019999999999998</v>
      </c>
      <c r="HO8">
        <f>RANK(GU8,GU3:GU19,1)</f>
        <v>7</v>
      </c>
      <c r="HP8">
        <f t="shared" ref="HP8:IH8" si="27">RANK(GV8,GV3:GV19,1)</f>
        <v>9</v>
      </c>
      <c r="HQ8">
        <f t="shared" si="27"/>
        <v>8</v>
      </c>
      <c r="HR8">
        <f t="shared" si="27"/>
        <v>1</v>
      </c>
      <c r="HS8">
        <f t="shared" si="27"/>
        <v>11</v>
      </c>
      <c r="HU8">
        <f t="shared" si="27"/>
        <v>7</v>
      </c>
      <c r="HV8">
        <f t="shared" si="27"/>
        <v>8</v>
      </c>
      <c r="HW8">
        <f t="shared" si="27"/>
        <v>6</v>
      </c>
      <c r="HX8">
        <f t="shared" si="27"/>
        <v>13</v>
      </c>
      <c r="HY8">
        <f t="shared" si="27"/>
        <v>4</v>
      </c>
      <c r="HZ8">
        <f t="shared" si="27"/>
        <v>8</v>
      </c>
      <c r="IA8">
        <f t="shared" si="27"/>
        <v>5</v>
      </c>
      <c r="IB8">
        <f t="shared" si="27"/>
        <v>4</v>
      </c>
      <c r="IC8">
        <f t="shared" si="27"/>
        <v>14</v>
      </c>
      <c r="ID8">
        <f t="shared" si="27"/>
        <v>7</v>
      </c>
      <c r="IE8">
        <f t="shared" si="27"/>
        <v>2</v>
      </c>
      <c r="IF8">
        <f t="shared" si="27"/>
        <v>2</v>
      </c>
      <c r="IG8">
        <f t="shared" si="27"/>
        <v>6</v>
      </c>
      <c r="IH8">
        <f t="shared" si="27"/>
        <v>3</v>
      </c>
      <c r="II8">
        <f>VLOOKUP(HO8,'Tablas auxiliares'!$O$2:$Y$28,_xlfn.SINGLE('Tablas auxiliares'!$C$4)+1,FALSE)</f>
        <v>4</v>
      </c>
      <c r="IJ8">
        <f>VLOOKUP(HP8,'Tablas auxiliares'!$O$2:$Y$28,_xlfn.SINGLE('Tablas auxiliares'!$C$4)+1,FALSE)</f>
        <v>2</v>
      </c>
      <c r="IK8">
        <f>VLOOKUP(HQ8,'Tablas auxiliares'!$O$2:$Y$28,_xlfn.SINGLE('Tablas auxiliares'!$C$4)+1,FALSE)</f>
        <v>3</v>
      </c>
      <c r="IL8">
        <f>VLOOKUP(HR8,'Tablas auxiliares'!$O$2:$Y$28,_xlfn.SINGLE('Tablas auxiliares'!$C$4)+1,FALSE)</f>
        <v>12</v>
      </c>
      <c r="IM8">
        <f>VLOOKUP(HS8,'Tablas auxiliares'!$O$2:$Y$28,_xlfn.SINGLE('Tablas auxiliares'!$C$4)+1,FALSE)</f>
        <v>0</v>
      </c>
      <c r="IO8">
        <f>VLOOKUP(HU8,'Tablas auxiliares'!$O$2:$Y$28,_xlfn.SINGLE('Tablas auxiliares'!$C$4)+1,FALSE)</f>
        <v>4</v>
      </c>
      <c r="IP8">
        <f>VLOOKUP(HV8,'Tablas auxiliares'!$O$2:$Y$28,_xlfn.SINGLE('Tablas auxiliares'!$C$4)+1,FALSE)</f>
        <v>3</v>
      </c>
      <c r="IQ8">
        <f>VLOOKUP(HW8,'Tablas auxiliares'!$O$2:$Y$28,_xlfn.SINGLE('Tablas auxiliares'!$C$4)+1,FALSE)</f>
        <v>5</v>
      </c>
      <c r="IR8">
        <f>VLOOKUP(HX8,'Tablas auxiliares'!$O$2:$Y$28,_xlfn.SINGLE('Tablas auxiliares'!$C$4)+1,FALSE)</f>
        <v>0</v>
      </c>
      <c r="IS8">
        <f>VLOOKUP(HY8,'Tablas auxiliares'!$O$2:$Y$28,_xlfn.SINGLE('Tablas auxiliares'!$C$4)+1,FALSE)</f>
        <v>7</v>
      </c>
      <c r="IT8">
        <f>VLOOKUP(HZ8,'Tablas auxiliares'!$O$2:$Y$28,_xlfn.SINGLE('Tablas auxiliares'!$C$4)+1,FALSE)</f>
        <v>3</v>
      </c>
      <c r="IU8">
        <f>VLOOKUP(IA8,'Tablas auxiliares'!$O$2:$Y$28,_xlfn.SINGLE('Tablas auxiliares'!$C$4)+1,FALSE)</f>
        <v>6</v>
      </c>
      <c r="IV8">
        <f>VLOOKUP(IB8,'Tablas auxiliares'!$O$2:$Y$28,_xlfn.SINGLE('Tablas auxiliares'!$C$4)+1,FALSE)</f>
        <v>7</v>
      </c>
      <c r="IW8">
        <f>VLOOKUP(IC8,'Tablas auxiliares'!$O$2:$Y$28,_xlfn.SINGLE('Tablas auxiliares'!$C$4)+1,FALSE)</f>
        <v>0</v>
      </c>
      <c r="IX8">
        <f>VLOOKUP(ID8,'Tablas auxiliares'!$O$2:$Y$28,_xlfn.SINGLE('Tablas auxiliares'!$C$4)+1,FALSE)</f>
        <v>4</v>
      </c>
      <c r="IY8">
        <f>VLOOKUP(IE8,'Tablas auxiliares'!$O$2:$Y$28,_xlfn.SINGLE('Tablas auxiliares'!$C$4)+1,FALSE)</f>
        <v>10</v>
      </c>
      <c r="IZ8">
        <f>VLOOKUP(IF8,'Tablas auxiliares'!$O$2:$Y$28,_xlfn.SINGLE('Tablas auxiliares'!$C$4)+1,FALSE)</f>
        <v>10</v>
      </c>
      <c r="JA8">
        <f>VLOOKUP(IG8,'Tablas auxiliares'!$O$2:$Y$28,_xlfn.SINGLE('Tablas auxiliares'!$C$4)+1,FALSE)</f>
        <v>5</v>
      </c>
      <c r="JB8">
        <f>VLOOKUP(IH8,'Tablas auxiliares'!$O$2:$Y$28,_xlfn.SINGLE('Tablas auxiliares'!$C$4)+1,FALSE)</f>
        <v>8</v>
      </c>
      <c r="JC8">
        <f t="shared" si="7"/>
        <v>93</v>
      </c>
      <c r="JD8">
        <v>2</v>
      </c>
      <c r="JE8">
        <v>0</v>
      </c>
      <c r="JF8">
        <v>0</v>
      </c>
      <c r="JG8">
        <v>12</v>
      </c>
      <c r="JH8">
        <v>5</v>
      </c>
      <c r="JJ8">
        <v>3</v>
      </c>
      <c r="JK8">
        <v>0</v>
      </c>
      <c r="JL8">
        <v>4</v>
      </c>
      <c r="JM8">
        <v>0</v>
      </c>
      <c r="JN8">
        <v>7</v>
      </c>
      <c r="JO8">
        <v>0</v>
      </c>
      <c r="JP8">
        <v>3</v>
      </c>
      <c r="JQ8">
        <v>7</v>
      </c>
      <c r="JR8">
        <v>1</v>
      </c>
      <c r="JS8">
        <v>0</v>
      </c>
      <c r="JT8">
        <v>8</v>
      </c>
      <c r="JU8">
        <v>10</v>
      </c>
      <c r="JV8">
        <v>2</v>
      </c>
      <c r="JW8">
        <v>7</v>
      </c>
      <c r="JX8">
        <v>0</v>
      </c>
      <c r="JY8">
        <v>3</v>
      </c>
      <c r="JZ8">
        <v>8</v>
      </c>
      <c r="KA8">
        <v>5</v>
      </c>
      <c r="KB8">
        <v>0</v>
      </c>
      <c r="KD8">
        <v>3</v>
      </c>
      <c r="KE8">
        <v>7</v>
      </c>
      <c r="KF8">
        <v>7</v>
      </c>
      <c r="KG8">
        <v>2</v>
      </c>
      <c r="KH8">
        <v>5</v>
      </c>
      <c r="KI8">
        <v>5</v>
      </c>
      <c r="KJ8">
        <v>7</v>
      </c>
      <c r="KK8">
        <v>5</v>
      </c>
      <c r="KL8">
        <v>0</v>
      </c>
      <c r="KM8">
        <v>8</v>
      </c>
      <c r="KN8">
        <v>8</v>
      </c>
      <c r="KO8">
        <v>7</v>
      </c>
      <c r="KP8">
        <v>3</v>
      </c>
      <c r="KQ8">
        <v>10</v>
      </c>
      <c r="KR8">
        <f t="shared" si="8"/>
        <v>2</v>
      </c>
      <c r="KS8">
        <f t="shared" si="3"/>
        <v>3.0030000000000001</v>
      </c>
      <c r="KT8">
        <f t="shared" si="3"/>
        <v>8.0079999999999991</v>
      </c>
      <c r="KU8">
        <f t="shared" si="3"/>
        <v>17.004999999999999</v>
      </c>
      <c r="KV8">
        <f t="shared" si="3"/>
        <v>5</v>
      </c>
      <c r="KW8">
        <f t="shared" si="3"/>
        <v>0</v>
      </c>
      <c r="KX8">
        <f t="shared" si="3"/>
        <v>6.0030000000000001</v>
      </c>
      <c r="KY8">
        <f t="shared" si="3"/>
        <v>7.0069999999999997</v>
      </c>
      <c r="KZ8">
        <f t="shared" si="3"/>
        <v>11.007</v>
      </c>
      <c r="LA8">
        <f t="shared" si="3"/>
        <v>2.0019999999999998</v>
      </c>
      <c r="LB8">
        <f t="shared" si="3"/>
        <v>12.005000000000001</v>
      </c>
      <c r="LC8">
        <f t="shared" si="3"/>
        <v>5.0049999999999999</v>
      </c>
      <c r="LD8">
        <f t="shared" si="3"/>
        <v>10.007</v>
      </c>
      <c r="LE8">
        <f t="shared" si="3"/>
        <v>12.005000000000001</v>
      </c>
      <c r="LF8">
        <f t="shared" si="3"/>
        <v>1</v>
      </c>
      <c r="LG8">
        <f t="shared" si="3"/>
        <v>8.0079999999999991</v>
      </c>
      <c r="LH8">
        <f t="shared" si="3"/>
        <v>16.007999999999999</v>
      </c>
      <c r="LI8">
        <f t="shared" si="3"/>
        <v>17.007000000000001</v>
      </c>
      <c r="LJ8">
        <f t="shared" si="3"/>
        <v>5.0030000000000001</v>
      </c>
      <c r="LK8">
        <f t="shared" si="3"/>
        <v>17.010000000000002</v>
      </c>
      <c r="LL8">
        <f>RANK(KR8,KR3:KR19,0)</f>
        <v>14</v>
      </c>
      <c r="LM8">
        <f t="shared" ref="LM8:ME8" si="28">RANK(KS8,KS3:KS19,0)</f>
        <v>10</v>
      </c>
      <c r="LN8">
        <f t="shared" si="28"/>
        <v>8</v>
      </c>
      <c r="LO8">
        <f t="shared" si="28"/>
        <v>1</v>
      </c>
      <c r="LP8">
        <f t="shared" si="28"/>
        <v>10</v>
      </c>
      <c r="LQ8">
        <f t="shared" si="28"/>
        <v>14</v>
      </c>
      <c r="LR8">
        <f t="shared" si="28"/>
        <v>10</v>
      </c>
      <c r="LS8">
        <f t="shared" si="28"/>
        <v>9</v>
      </c>
      <c r="LT8">
        <f t="shared" si="28"/>
        <v>6</v>
      </c>
      <c r="LU8">
        <f t="shared" si="28"/>
        <v>13</v>
      </c>
      <c r="LV8">
        <f t="shared" si="28"/>
        <v>6</v>
      </c>
      <c r="LW8">
        <f t="shared" si="28"/>
        <v>9</v>
      </c>
      <c r="LX8">
        <f t="shared" si="28"/>
        <v>8</v>
      </c>
      <c r="LY8">
        <f t="shared" si="28"/>
        <v>4</v>
      </c>
      <c r="LZ8">
        <f t="shared" si="28"/>
        <v>14</v>
      </c>
      <c r="MA8">
        <f t="shared" si="28"/>
        <v>7</v>
      </c>
      <c r="MB8">
        <f t="shared" si="28"/>
        <v>3</v>
      </c>
      <c r="MC8">
        <f t="shared" si="28"/>
        <v>2</v>
      </c>
      <c r="MD8">
        <f t="shared" si="28"/>
        <v>10</v>
      </c>
      <c r="ME8">
        <f t="shared" si="28"/>
        <v>3</v>
      </c>
      <c r="MF8">
        <f>VLOOKUP(LL8,'Tablas auxiliares'!$O$2:$P$28,2,FALSE)</f>
        <v>0</v>
      </c>
      <c r="MG8">
        <f>VLOOKUP(LM8,'Tablas auxiliares'!$O$2:$P$28,2,FALSE)</f>
        <v>1</v>
      </c>
      <c r="MH8">
        <f>VLOOKUP(LN8,'Tablas auxiliares'!$O$2:$P$28,2,FALSE)</f>
        <v>3</v>
      </c>
      <c r="MI8">
        <f>VLOOKUP(LO8,'Tablas auxiliares'!$O$2:$P$28,2,FALSE)</f>
        <v>12</v>
      </c>
      <c r="MJ8">
        <f>VLOOKUP(LP8,'Tablas auxiliares'!$O$2:$P$28,2,FALSE)</f>
        <v>1</v>
      </c>
      <c r="MK8">
        <f>VLOOKUP(LQ8,'Tablas auxiliares'!$O$2:$P$28,2,FALSE)</f>
        <v>0</v>
      </c>
      <c r="ML8">
        <f>VLOOKUP(LR8,'Tablas auxiliares'!$O$2:$P$28,2,FALSE)</f>
        <v>1</v>
      </c>
      <c r="MM8">
        <f>VLOOKUP(LS8,'Tablas auxiliares'!$O$2:$P$28,2,FALSE)</f>
        <v>2</v>
      </c>
      <c r="MN8">
        <f>VLOOKUP(LT8,'Tablas auxiliares'!$O$2:$P$28,2,FALSE)</f>
        <v>5</v>
      </c>
      <c r="MO8">
        <f>VLOOKUP(LU8,'Tablas auxiliares'!$O$2:$P$28,2,FALSE)</f>
        <v>0</v>
      </c>
      <c r="MP8">
        <f>VLOOKUP(LV8,'Tablas auxiliares'!$O$2:$P$28,2,FALSE)</f>
        <v>5</v>
      </c>
      <c r="MQ8">
        <f>VLOOKUP(LW8,'Tablas auxiliares'!$O$2:$P$28,2,FALSE)</f>
        <v>2</v>
      </c>
      <c r="MR8">
        <f>VLOOKUP(LX8,'Tablas auxiliares'!$O$2:$P$28,2,FALSE)</f>
        <v>3</v>
      </c>
      <c r="MS8">
        <f>VLOOKUP(LY8,'Tablas auxiliares'!$O$2:$P$28,2,FALSE)</f>
        <v>7</v>
      </c>
      <c r="MT8">
        <f>VLOOKUP(LZ8,'Tablas auxiliares'!$O$2:$P$28,2,FALSE)</f>
        <v>0</v>
      </c>
      <c r="MU8">
        <f>VLOOKUP(MA8,'Tablas auxiliares'!$O$2:$P$28,2,FALSE)</f>
        <v>4</v>
      </c>
      <c r="MV8">
        <f>VLOOKUP(MB8,'Tablas auxiliares'!$O$2:$P$28,2,FALSE)</f>
        <v>8</v>
      </c>
      <c r="MW8">
        <f>VLOOKUP(MC8,'Tablas auxiliares'!$O$2:$P$28,2,FALSE)</f>
        <v>10</v>
      </c>
      <c r="MX8">
        <f>VLOOKUP(MD8,'Tablas auxiliares'!$O$2:$P$28,2,FALSE)</f>
        <v>1</v>
      </c>
      <c r="MY8">
        <f>VLOOKUP(ME8,'Tablas auxiliares'!$O$2:$P$28,2,FALSE)</f>
        <v>8</v>
      </c>
      <c r="MZ8">
        <f t="shared" si="10"/>
        <v>73</v>
      </c>
      <c r="NB8">
        <f t="shared" si="11"/>
        <v>73.001999999999995</v>
      </c>
      <c r="NC8">
        <f t="shared" si="12"/>
        <v>93.001999999999995</v>
      </c>
      <c r="ND8">
        <f t="shared" si="13"/>
        <v>167.00200000000001</v>
      </c>
      <c r="NE8">
        <f>IF('Tablas auxiliares'!$C$3=1,NB8,IF('Tablas auxiliares'!$C$3=2,NC8,ND8))</f>
        <v>167.00200000000001</v>
      </c>
      <c r="NF8" t="s">
        <v>59</v>
      </c>
      <c r="NH8">
        <v>6</v>
      </c>
      <c r="NI8">
        <f t="shared" si="14"/>
        <v>167.00200000000001</v>
      </c>
      <c r="NJ8" t="str">
        <f t="shared" si="15"/>
        <v>Eslovenia</v>
      </c>
    </row>
    <row r="9" spans="1:374" x14ac:dyDescent="0.25">
      <c r="A9" t="s">
        <v>12</v>
      </c>
      <c r="B9">
        <v>12</v>
      </c>
      <c r="C9">
        <v>4</v>
      </c>
      <c r="D9">
        <v>6</v>
      </c>
      <c r="E9">
        <v>5</v>
      </c>
      <c r="F9">
        <v>8</v>
      </c>
      <c r="G9">
        <v>12</v>
      </c>
      <c r="H9">
        <v>10</v>
      </c>
      <c r="J9">
        <v>6</v>
      </c>
      <c r="K9">
        <v>8</v>
      </c>
      <c r="L9">
        <v>4</v>
      </c>
      <c r="M9">
        <v>12</v>
      </c>
      <c r="N9">
        <v>12</v>
      </c>
      <c r="O9">
        <v>1</v>
      </c>
      <c r="P9">
        <v>5</v>
      </c>
      <c r="Q9">
        <v>13</v>
      </c>
      <c r="R9">
        <v>11</v>
      </c>
      <c r="S9">
        <v>5</v>
      </c>
      <c r="T9">
        <v>12</v>
      </c>
      <c r="U9">
        <v>13</v>
      </c>
      <c r="V9">
        <v>16</v>
      </c>
      <c r="W9">
        <v>3</v>
      </c>
      <c r="X9">
        <v>2</v>
      </c>
      <c r="Y9">
        <v>13</v>
      </c>
      <c r="Z9">
        <v>10</v>
      </c>
      <c r="AA9">
        <v>11</v>
      </c>
      <c r="AB9">
        <v>5</v>
      </c>
      <c r="AD9">
        <v>1</v>
      </c>
      <c r="AE9">
        <v>12</v>
      </c>
      <c r="AF9">
        <v>5</v>
      </c>
      <c r="AG9">
        <v>14</v>
      </c>
      <c r="AH9">
        <v>13</v>
      </c>
      <c r="AI9">
        <v>5</v>
      </c>
      <c r="AJ9">
        <v>1</v>
      </c>
      <c r="AK9">
        <v>15</v>
      </c>
      <c r="AL9">
        <v>9</v>
      </c>
      <c r="AM9">
        <v>5</v>
      </c>
      <c r="AN9">
        <v>13</v>
      </c>
      <c r="AO9">
        <v>10</v>
      </c>
      <c r="AP9">
        <v>13</v>
      </c>
      <c r="AQ9">
        <v>6</v>
      </c>
      <c r="AR9">
        <v>1</v>
      </c>
      <c r="AS9">
        <v>14</v>
      </c>
      <c r="AT9">
        <v>4</v>
      </c>
      <c r="AU9">
        <v>4</v>
      </c>
      <c r="AV9">
        <v>13</v>
      </c>
      <c r="AX9">
        <v>6</v>
      </c>
      <c r="AY9">
        <v>7</v>
      </c>
      <c r="AZ9">
        <v>2</v>
      </c>
      <c r="BA9">
        <v>9</v>
      </c>
      <c r="BB9">
        <v>2</v>
      </c>
      <c r="BC9">
        <v>11</v>
      </c>
      <c r="BD9">
        <v>3</v>
      </c>
      <c r="BE9">
        <v>15</v>
      </c>
      <c r="BF9">
        <v>8</v>
      </c>
      <c r="BG9">
        <v>15</v>
      </c>
      <c r="BH9">
        <v>12</v>
      </c>
      <c r="BI9">
        <v>7</v>
      </c>
      <c r="BJ9">
        <v>15</v>
      </c>
      <c r="BK9">
        <v>3</v>
      </c>
      <c r="BL9">
        <v>1</v>
      </c>
      <c r="BM9">
        <v>9</v>
      </c>
      <c r="BN9">
        <v>9</v>
      </c>
      <c r="BO9">
        <v>7</v>
      </c>
      <c r="BP9">
        <v>16</v>
      </c>
      <c r="BR9">
        <v>8</v>
      </c>
      <c r="BS9">
        <v>5</v>
      </c>
      <c r="BT9">
        <v>4</v>
      </c>
      <c r="BU9">
        <v>5</v>
      </c>
      <c r="BV9">
        <v>4</v>
      </c>
      <c r="BW9">
        <v>5</v>
      </c>
      <c r="BX9">
        <v>8</v>
      </c>
      <c r="BY9">
        <v>12</v>
      </c>
      <c r="BZ9">
        <v>12</v>
      </c>
      <c r="CA9">
        <v>5</v>
      </c>
      <c r="CB9">
        <v>6</v>
      </c>
      <c r="CC9">
        <v>8</v>
      </c>
      <c r="CD9">
        <v>16</v>
      </c>
      <c r="CE9">
        <v>13</v>
      </c>
      <c r="CF9">
        <v>1</v>
      </c>
      <c r="CG9">
        <v>9</v>
      </c>
      <c r="CH9">
        <v>11</v>
      </c>
      <c r="CI9">
        <v>13</v>
      </c>
      <c r="CJ9">
        <v>8</v>
      </c>
      <c r="CL9">
        <v>10</v>
      </c>
      <c r="CM9">
        <v>8</v>
      </c>
      <c r="CN9">
        <v>2</v>
      </c>
      <c r="CO9">
        <v>11</v>
      </c>
      <c r="CP9">
        <v>9</v>
      </c>
      <c r="CQ9">
        <v>10</v>
      </c>
      <c r="CR9">
        <v>1</v>
      </c>
      <c r="CS9">
        <v>16</v>
      </c>
      <c r="CT9">
        <v>12</v>
      </c>
      <c r="CU9">
        <v>5</v>
      </c>
      <c r="CV9">
        <v>16</v>
      </c>
      <c r="CW9">
        <v>15</v>
      </c>
      <c r="CX9">
        <f>IF('Tablas auxiliares'!$C$7=1,AVERAGE(B9,V9,AP9,BJ9,CD9)+B9/10000,(-1)*(SUM(VLOOKUP(B9,'Tablas auxiliares'!$BG$2:$BH$28,2,FALSE),VLOOKUP(V9,'Tablas auxiliares'!$BG$2:$BH$28,2,FALSE),VLOOKUP(AP9,'Tablas auxiliares'!$BG$2:$BH$28,2,FALSE),VLOOKUP(BJ9,'Tablas auxiliares'!$BG$2:$BH$28,2,FALSE),VLOOKUP(CD9,'Tablas auxiliares'!$BG$2:$BH$28,2,FALSE))-B9/100000000))</f>
        <v>-4.9392983523278948</v>
      </c>
      <c r="CY9">
        <f>IF('Tablas auxiliares'!$C$7=1,AVERAGE(C9,W9,AQ9,BK9,CE9)+C9/10000,(-1)*(SUM(VLOOKUP(C9,'Tablas auxiliares'!$BG$2:$BH$28,2,FALSE),VLOOKUP(W9,'Tablas auxiliares'!$BG$2:$BH$28,2,FALSE),VLOOKUP(AQ9,'Tablas auxiliares'!$BG$2:$BH$28,2,FALSE),VLOOKUP(BK9,'Tablas auxiliares'!$BG$2:$BH$28,2,FALSE),VLOOKUP(CE9,'Tablas auxiliares'!$BG$2:$BH$28,2,FALSE))-C9/100000000))</f>
        <v>-29.067281807531451</v>
      </c>
      <c r="CZ9">
        <f>IF('Tablas auxiliares'!$C$7=1,AVERAGE(D9,X9,AR9,BL9,CF9)+D9/10000,(-1)*(SUM(VLOOKUP(D9,'Tablas auxiliares'!$BG$2:$BH$28,2,FALSE),VLOOKUP(X9,'Tablas auxiliares'!$BG$2:$BH$28,2,FALSE),VLOOKUP(AR9,'Tablas auxiliares'!$BG$2:$BH$28,2,FALSE),VLOOKUP(BL9,'Tablas auxiliares'!$BG$2:$BH$28,2,FALSE),VLOOKUP(CF9,'Tablas auxiliares'!$BG$2:$BH$28,2,FALSE))-D9/100000000))</f>
        <v>-50.564401828774365</v>
      </c>
      <c r="DA9">
        <f>IF('Tablas auxiliares'!$C$7=1,AVERAGE(E9,Y9,AS9,BM9,CG9)+E9/10000,(-1)*(SUM(VLOOKUP(E9,'Tablas auxiliares'!$BG$2:$BH$28,2,FALSE),VLOOKUP(Y9,'Tablas auxiliares'!$BG$2:$BH$28,2,FALSE),VLOOKUP(AS9,'Tablas auxiliares'!$BG$2:$BH$28,2,FALSE),VLOOKUP(BM9,'Tablas auxiliares'!$BG$2:$BH$28,2,FALSE),VLOOKUP(CG9,'Tablas auxiliares'!$BG$2:$BH$28,2,FALSE))-E9/100000000))</f>
        <v>-13.10351114957729</v>
      </c>
      <c r="DB9">
        <f>IF('Tablas auxiliares'!$C$7=1,AVERAGE(F9,Z9,AT9,BN9,CH9)+F9/10000,(-1)*(SUM(VLOOKUP(F9,'Tablas auxiliares'!$BG$2:$BH$28,2,FALSE),VLOOKUP(Z9,'Tablas auxiliares'!$BG$2:$BH$28,2,FALSE),VLOOKUP(AT9,'Tablas auxiliares'!$BG$2:$BH$28,2,FALSE),VLOOKUP(BN9,'Tablas auxiliares'!$BG$2:$BH$28,2,FALSE),VLOOKUP(CH9,'Tablas auxiliares'!$BG$2:$BH$28,2,FALSE))-F9/100000000))</f>
        <v>-16.549787905495993</v>
      </c>
      <c r="DC9">
        <f>IF('Tablas auxiliares'!$C$7=1,AVERAGE(G9,AA9,AU9,BO9,CI9)+G9/10000,(-1)*(SUM(VLOOKUP(G9,'Tablas auxiliares'!$BG$2:$BH$28,2,FALSE),VLOOKUP(AA9,'Tablas auxiliares'!$BG$2:$BH$28,2,FALSE),VLOOKUP(AU9,'Tablas auxiliares'!$BG$2:$BH$28,2,FALSE),VLOOKUP(BO9,'Tablas auxiliares'!$BG$2:$BH$28,2,FALSE),VLOOKUP(CI9,'Tablas auxiliares'!$BG$2:$BH$28,2,FALSE))-G9/100000000))</f>
        <v>-15.130612947257621</v>
      </c>
      <c r="DD9">
        <f>IF('Tablas auxiliares'!$C$7=1,AVERAGE(H9,AB9,AV9,BP9,CJ9)+H9/10000,(-1)*(SUM(VLOOKUP(H9,'Tablas auxiliares'!$BG$2:$BH$28,2,FALSE),VLOOKUP(AB9,'Tablas auxiliares'!$BG$2:$BH$28,2,FALSE),VLOOKUP(AV9,'Tablas auxiliares'!$BG$2:$BH$28,2,FALSE),VLOOKUP(BP9,'Tablas auxiliares'!$BG$2:$BH$28,2,FALSE),VLOOKUP(CJ9,'Tablas auxiliares'!$BG$2:$BH$28,2,FALSE))-H9/100000000))</f>
        <v>-12.877656002206777</v>
      </c>
      <c r="DF9">
        <f>IF('Tablas auxiliares'!$C$7=1,AVERAGE(J9,AD9,AX9,BR9,CL9)+J9/10000,(-1)*(SUM(VLOOKUP(J9,'Tablas auxiliares'!$BG$2:$BH$28,2,FALSE),VLOOKUP(AD9,'Tablas auxiliares'!$BG$2:$BH$28,2,FALSE),VLOOKUP(AX9,'Tablas auxiliares'!$BG$2:$BH$28,2,FALSE),VLOOKUP(BR9,'Tablas auxiliares'!$BG$2:$BH$28,2,FALSE),VLOOKUP(CL9,'Tablas auxiliares'!$BG$2:$BH$28,2,FALSE))-J9/100000000))</f>
        <v>-26.625901149911378</v>
      </c>
      <c r="DG9">
        <f>IF('Tablas auxiliares'!$C$7=1,AVERAGE(K9,AE9,AY9,BS9,CM9)+K9/10000,(-1)*(SUM(VLOOKUP(K9,'Tablas auxiliares'!$BG$2:$BH$28,2,FALSE),VLOOKUP(AE9,'Tablas auxiliares'!$BG$2:$BH$28,2,FALSE),VLOOKUP(AY9,'Tablas auxiliares'!$BG$2:$BH$28,2,FALSE),VLOOKUP(BS9,'Tablas auxiliares'!$BG$2:$BH$28,2,FALSE),VLOOKUP(CM9,'Tablas auxiliares'!$BG$2:$BH$28,2,FALSE))-K9/100000000))</f>
        <v>-17.281525206919792</v>
      </c>
      <c r="DH9">
        <f>IF('Tablas auxiliares'!$C$7=1,AVERAGE(L9,AF9,AZ9,BT9,CN9)+L9/10000,(-1)*(SUM(VLOOKUP(L9,'Tablas auxiliares'!$BG$2:$BH$28,2,FALSE),VLOOKUP(AF9,'Tablas auxiliares'!$BG$2:$BH$28,2,FALSE),VLOOKUP(AZ9,'Tablas auxiliares'!$BG$2:$BH$28,2,FALSE),VLOOKUP(BT9,'Tablas auxiliares'!$BG$2:$BH$28,2,FALSE),VLOOKUP(CN9,'Tablas auxiliares'!$BG$2:$BH$28,2,FALSE))-L9/100000000))</f>
        <v>-39.031626827548493</v>
      </c>
      <c r="DI9">
        <f>IF('Tablas auxiliares'!$C$7=1,AVERAGE(M9,AG9,BA9,BU9,CO9)+M9/10000,(-1)*(SUM(VLOOKUP(M9,'Tablas auxiliares'!$BG$2:$BH$28,2,FALSE),VLOOKUP(AG9,'Tablas auxiliares'!$BG$2:$BH$28,2,FALSE),VLOOKUP(BA9,'Tablas auxiliares'!$BG$2:$BH$28,2,FALSE),VLOOKUP(BU9,'Tablas auxiliares'!$BG$2:$BH$28,2,FALSE),VLOOKUP(CO9,'Tablas auxiliares'!$BG$2:$BH$28,2,FALSE))-M9/100000000))</f>
        <v>-12.530627016045344</v>
      </c>
      <c r="DJ9">
        <f>IF('Tablas auxiliares'!$C$7=1,AVERAGE(N9,AH9,BB9,BV9,CP9)+N9/10000,(-1)*(SUM(VLOOKUP(N9,'Tablas auxiliares'!$BG$2:$BH$28,2,FALSE),VLOOKUP(AH9,'Tablas auxiliares'!$BG$2:$BH$28,2,FALSE),VLOOKUP(BB9,'Tablas auxiliares'!$BG$2:$BH$28,2,FALSE),VLOOKUP(BV9,'Tablas auxiliares'!$BG$2:$BH$28,2,FALSE),VLOOKUP(CP9,'Tablas auxiliares'!$BG$2:$BH$28,2,FALSE))-N9/100000000))</f>
        <v>-22.046013505537275</v>
      </c>
      <c r="DK9">
        <f>IF('Tablas auxiliares'!$C$7=1,AVERAGE(O9,AI9,BC9,BW9,CQ9)+O9/10000,(-1)*(SUM(VLOOKUP(O9,'Tablas auxiliares'!$BG$2:$BH$28,2,FALSE),VLOOKUP(AI9,'Tablas auxiliares'!$BG$2:$BH$28,2,FALSE),VLOOKUP(BC9,'Tablas auxiliares'!$BG$2:$BH$28,2,FALSE),VLOOKUP(BW9,'Tablas auxiliares'!$BG$2:$BH$28,2,FALSE),VLOOKUP(CQ9,'Tablas auxiliares'!$BG$2:$BH$28,2,FALSE))-O9/100000000))</f>
        <v>-27.189207180314906</v>
      </c>
      <c r="DL9">
        <f>IF('Tablas auxiliares'!$C$7=1,AVERAGE(P9,AJ9,BD9,BX9,CR9)+P9/10000,(-1)*(SUM(VLOOKUP(P9,'Tablas auxiliares'!$BG$2:$BH$28,2,FALSE),VLOOKUP(AJ9,'Tablas auxiliares'!$BG$2:$BH$28,2,FALSE),VLOOKUP(BD9,'Tablas auxiliares'!$BG$2:$BH$28,2,FALSE),VLOOKUP(BX9,'Tablas auxiliares'!$BG$2:$BH$28,2,FALSE),VLOOKUP(CR9,'Tablas auxiliares'!$BG$2:$BH$28,2,FALSE))-P9/100000000))</f>
        <v>-40.99206112026507</v>
      </c>
      <c r="DM9">
        <f>IF('Tablas auxiliares'!$C$7=1,AVERAGE(Q9,AK9,BE9,BY9,CS9)+Q9/10000,(-1)*(SUM(VLOOKUP(Q9,'Tablas auxiliares'!$BG$2:$BH$28,2,FALSE),VLOOKUP(AK9,'Tablas auxiliares'!$BG$2:$BH$28,2,FALSE),VLOOKUP(BE9,'Tablas auxiliares'!$BG$2:$BH$28,2,FALSE),VLOOKUP(BY9,'Tablas auxiliares'!$BG$2:$BH$28,2,FALSE),VLOOKUP(CS9,'Tablas auxiliares'!$BG$2:$BH$28,2,FALSE))-Q9/100000000))</f>
        <v>-5.0845451527656973</v>
      </c>
      <c r="DN9">
        <f>IF('Tablas auxiliares'!$C$7=1,AVERAGE(R9,AL9,BF9,BZ9,CT9)+R9/10000,(-1)*(SUM(VLOOKUP(R9,'Tablas auxiliares'!$BG$2:$BH$28,2,FALSE),VLOOKUP(AL9,'Tablas auxiliares'!$BG$2:$BH$28,2,FALSE),VLOOKUP(BF9,'Tablas auxiliares'!$BG$2:$BH$28,2,FALSE),VLOOKUP(BZ9,'Tablas auxiliares'!$BG$2:$BH$28,2,FALSE),VLOOKUP(CT9,'Tablas auxiliares'!$BG$2:$BH$28,2,FALSE))-R9/100000000))</f>
        <v>-10.561584359315001</v>
      </c>
      <c r="DO9">
        <f>IF('Tablas auxiliares'!$C$7=1,AVERAGE(S9,AM9,BG9,CA9,CU9)+S9/10000,(-1)*(SUM(VLOOKUP(S9,'Tablas auxiliares'!$BG$2:$BH$28,2,FALSE),VLOOKUP(AM9,'Tablas auxiliares'!$BG$2:$BH$28,2,FALSE),VLOOKUP(BG9,'Tablas auxiliares'!$BG$2:$BH$28,2,FALSE),VLOOKUP(CA9,'Tablas auxiliares'!$BG$2:$BH$28,2,FALSE),VLOOKUP(CU9,'Tablas auxiliares'!$BG$2:$BH$28,2,FALSE))-S9/100000000))</f>
        <v>-23.287367107411509</v>
      </c>
      <c r="DP9">
        <f>IF('Tablas auxiliares'!$C$7=1,AVERAGE(T9,AN9,BH9,CB9,CV9)+T9/10000,(-1)*(SUM(VLOOKUP(T9,'Tablas auxiliares'!$BG$2:$BH$28,2,FALSE),VLOOKUP(AN9,'Tablas auxiliares'!$BG$2:$BH$28,2,FALSE),VLOOKUP(BH9,'Tablas auxiliares'!$BG$2:$BH$28,2,FALSE),VLOOKUP(CB9,'Tablas auxiliares'!$BG$2:$BH$28,2,FALSE),VLOOKUP(CV9,'Tablas auxiliares'!$BG$2:$BH$28,2,FALSE))-T9/100000000))</f>
        <v>-9.530925752157442</v>
      </c>
      <c r="DQ9">
        <f>IF('Tablas auxiliares'!$C$7=1,AVERAGE(U9,AO9,BI9,CC9,CW9)+U9/10000,(-1)*(SUM(VLOOKUP(U9,'Tablas auxiliares'!$BG$2:$BH$28,2,FALSE),VLOOKUP(AO9,'Tablas auxiliares'!$BG$2:$BH$28,2,FALSE),VLOOKUP(BI9,'Tablas auxiliares'!$BG$2:$BH$28,2,FALSE),VLOOKUP(CC9,'Tablas auxiliares'!$BG$2:$BH$28,2,FALSE),VLOOKUP(CW9,'Tablas auxiliares'!$BG$2:$BH$28,2,FALSE))-U9/100000000))</f>
        <v>-11.248733920321312</v>
      </c>
      <c r="DR9">
        <f>RANK(CX9,CX3:CX19,1)</f>
        <v>16</v>
      </c>
      <c r="DS9">
        <f t="shared" ref="DS9:EK9" si="29">RANK(CY9,CY3:CY19,1)</f>
        <v>4</v>
      </c>
      <c r="DT9">
        <f t="shared" si="29"/>
        <v>1</v>
      </c>
      <c r="DU9">
        <f t="shared" si="29"/>
        <v>14</v>
      </c>
      <c r="DV9">
        <f t="shared" si="29"/>
        <v>12</v>
      </c>
      <c r="DW9">
        <f t="shared" si="29"/>
        <v>10</v>
      </c>
      <c r="DX9">
        <f t="shared" si="29"/>
        <v>10</v>
      </c>
      <c r="DZ9">
        <f t="shared" si="29"/>
        <v>5</v>
      </c>
      <c r="EA9">
        <f t="shared" si="29"/>
        <v>10</v>
      </c>
      <c r="EB9">
        <f t="shared" si="29"/>
        <v>3</v>
      </c>
      <c r="EC9">
        <f t="shared" si="29"/>
        <v>14</v>
      </c>
      <c r="ED9">
        <f t="shared" si="29"/>
        <v>5</v>
      </c>
      <c r="EE9">
        <f t="shared" si="29"/>
        <v>4</v>
      </c>
      <c r="EF9">
        <f t="shared" si="29"/>
        <v>2</v>
      </c>
      <c r="EG9">
        <f t="shared" si="29"/>
        <v>16</v>
      </c>
      <c r="EH9">
        <f t="shared" si="29"/>
        <v>12</v>
      </c>
      <c r="EI9">
        <f t="shared" si="29"/>
        <v>6</v>
      </c>
      <c r="EJ9">
        <f t="shared" si="29"/>
        <v>13</v>
      </c>
      <c r="EK9">
        <f t="shared" si="29"/>
        <v>10</v>
      </c>
      <c r="EL9">
        <f>VLOOKUP(DR9,'Tablas auxiliares'!$O$2:$Y$28,'Tablas auxiliares'!$C$4+1,FALSE)</f>
        <v>0</v>
      </c>
      <c r="EM9">
        <f>VLOOKUP(DS9,'Tablas auxiliares'!$O$2:$Y$28,'Tablas auxiliares'!$C$4+1,FALSE)</f>
        <v>7</v>
      </c>
      <c r="EN9">
        <f>VLOOKUP(DT9,'Tablas auxiliares'!$O$2:$Y$28,'Tablas auxiliares'!$C$4+1,FALSE)</f>
        <v>12</v>
      </c>
      <c r="EO9">
        <f>VLOOKUP(DU9,'Tablas auxiliares'!$O$2:$Y$28,'Tablas auxiliares'!$C$4+1,FALSE)</f>
        <v>0</v>
      </c>
      <c r="EP9">
        <f>VLOOKUP(DV9,'Tablas auxiliares'!$O$2:$Y$28,'Tablas auxiliares'!$C$4+1,FALSE)</f>
        <v>0</v>
      </c>
      <c r="EQ9">
        <f>VLOOKUP(DW9,'Tablas auxiliares'!$O$2:$Y$28,'Tablas auxiliares'!$C$4+1,FALSE)</f>
        <v>1</v>
      </c>
      <c r="ER9">
        <f>VLOOKUP(DX9,'Tablas auxiliares'!$O$2:$Y$28,'Tablas auxiliares'!$C$4+1,FALSE)</f>
        <v>1</v>
      </c>
      <c r="ET9">
        <f>VLOOKUP(DZ9,'Tablas auxiliares'!$O$2:$Y$28,'Tablas auxiliares'!$C$4+1,FALSE)</f>
        <v>6</v>
      </c>
      <c r="EU9">
        <f>VLOOKUP(EA9,'Tablas auxiliares'!$O$2:$Y$28,'Tablas auxiliares'!$C$4+1,FALSE)</f>
        <v>1</v>
      </c>
      <c r="EV9">
        <f>VLOOKUP(EB9,'Tablas auxiliares'!$O$2:$Y$28,'Tablas auxiliares'!$C$4+1,FALSE)</f>
        <v>8</v>
      </c>
      <c r="EW9">
        <f>VLOOKUP(EC9,'Tablas auxiliares'!$O$2:$Y$28,'Tablas auxiliares'!$C$4+1,FALSE)</f>
        <v>0</v>
      </c>
      <c r="EX9">
        <f>VLOOKUP(ED9,'Tablas auxiliares'!$O$2:$Y$28,'Tablas auxiliares'!$C$4+1,FALSE)</f>
        <v>6</v>
      </c>
      <c r="EY9">
        <f>VLOOKUP(EE9,'Tablas auxiliares'!$O$2:$Y$28,'Tablas auxiliares'!$C$4+1,FALSE)</f>
        <v>7</v>
      </c>
      <c r="EZ9">
        <f>VLOOKUP(EF9,'Tablas auxiliares'!$O$2:$Y$28,'Tablas auxiliares'!$C$4+1,FALSE)</f>
        <v>10</v>
      </c>
      <c r="FA9">
        <f>VLOOKUP(EG9,'Tablas auxiliares'!$O$2:$Y$28,'Tablas auxiliares'!$C$4+1,FALSE)</f>
        <v>0</v>
      </c>
      <c r="FB9">
        <f>VLOOKUP(EH9,'Tablas auxiliares'!$O$2:$Y$28,'Tablas auxiliares'!$C$4+1,FALSE)</f>
        <v>0</v>
      </c>
      <c r="FC9">
        <f>VLOOKUP(EI9,'Tablas auxiliares'!$O$2:$Y$28,'Tablas auxiliares'!$C$4+1,FALSE)</f>
        <v>5</v>
      </c>
      <c r="FD9">
        <f>VLOOKUP(EJ9,'Tablas auxiliares'!$O$2:$Y$28,'Tablas auxiliares'!$C$4+1,FALSE)</f>
        <v>0</v>
      </c>
      <c r="FE9">
        <f>VLOOKUP(EK9,'Tablas auxiliares'!$O$2:$Y$28,'Tablas auxiliares'!$C$4+1,FALSE)</f>
        <v>1</v>
      </c>
      <c r="FF9">
        <v>4</v>
      </c>
      <c r="FG9">
        <v>1</v>
      </c>
      <c r="FH9">
        <v>5</v>
      </c>
      <c r="FI9">
        <v>3</v>
      </c>
      <c r="FJ9">
        <v>4</v>
      </c>
      <c r="FK9">
        <v>3</v>
      </c>
      <c r="FL9">
        <v>5</v>
      </c>
      <c r="FN9">
        <v>2</v>
      </c>
      <c r="FO9">
        <v>10</v>
      </c>
      <c r="FP9">
        <v>3</v>
      </c>
      <c r="FQ9">
        <v>8</v>
      </c>
      <c r="FR9">
        <v>3</v>
      </c>
      <c r="FS9">
        <v>4</v>
      </c>
      <c r="FT9">
        <v>2</v>
      </c>
      <c r="FU9">
        <v>9</v>
      </c>
      <c r="FV9">
        <v>4</v>
      </c>
      <c r="FW9">
        <v>1</v>
      </c>
      <c r="FX9">
        <v>3</v>
      </c>
      <c r="FY9">
        <v>8</v>
      </c>
      <c r="FZ9">
        <f>VLOOKUP(FF9,'Tablas auxiliares'!$O$2:$Y$28,_xlfn.SINGLE('Tablas auxiliares'!$C$4)+1,FALSE)</f>
        <v>7</v>
      </c>
      <c r="GA9">
        <f>VLOOKUP(FG9,'Tablas auxiliares'!$O$2:$Y$28,_xlfn.SINGLE('Tablas auxiliares'!$C$4)+1,FALSE)</f>
        <v>12</v>
      </c>
      <c r="GB9">
        <f>VLOOKUP(FH9,'Tablas auxiliares'!$O$2:$Y$28,_xlfn.SINGLE('Tablas auxiliares'!$C$4)+1,FALSE)</f>
        <v>6</v>
      </c>
      <c r="GC9">
        <f>VLOOKUP(FI9,'Tablas auxiliares'!$O$2:$Y$28,_xlfn.SINGLE('Tablas auxiliares'!$C$4)+1,FALSE)</f>
        <v>8</v>
      </c>
      <c r="GD9">
        <f>VLOOKUP(FJ9,'Tablas auxiliares'!$O$2:$Y$28,_xlfn.SINGLE('Tablas auxiliares'!$C$4)+1,FALSE)</f>
        <v>7</v>
      </c>
      <c r="GE9">
        <f>VLOOKUP(FK9,'Tablas auxiliares'!$O$2:$Y$28,_xlfn.SINGLE('Tablas auxiliares'!$C$4)+1,FALSE)</f>
        <v>8</v>
      </c>
      <c r="GF9">
        <f>VLOOKUP(FL9,'Tablas auxiliares'!$O$2:$Y$28,_xlfn.SINGLE('Tablas auxiliares'!$C$4)+1,FALSE)</f>
        <v>6</v>
      </c>
      <c r="GH9">
        <f>VLOOKUP(FN9,'Tablas auxiliares'!$O$2:$Y$28,_xlfn.SINGLE('Tablas auxiliares'!$C$4)+1,FALSE)</f>
        <v>10</v>
      </c>
      <c r="GI9">
        <f>VLOOKUP(FO9,'Tablas auxiliares'!$O$2:$Y$28,_xlfn.SINGLE('Tablas auxiliares'!$C$4)+1,FALSE)</f>
        <v>1</v>
      </c>
      <c r="GJ9">
        <f>VLOOKUP(FP9,'Tablas auxiliares'!$O$2:$Y$28,_xlfn.SINGLE('Tablas auxiliares'!$C$4)+1,FALSE)</f>
        <v>8</v>
      </c>
      <c r="GK9">
        <f>VLOOKUP(FQ9,'Tablas auxiliares'!$O$2:$Y$28,_xlfn.SINGLE('Tablas auxiliares'!$C$4)+1,FALSE)</f>
        <v>3</v>
      </c>
      <c r="GL9">
        <f>VLOOKUP(FR9,'Tablas auxiliares'!$O$2:$Y$28,_xlfn.SINGLE('Tablas auxiliares'!$C$4)+1,FALSE)</f>
        <v>8</v>
      </c>
      <c r="GM9">
        <f>VLOOKUP(FS9,'Tablas auxiliares'!$O$2:$Y$28,_xlfn.SINGLE('Tablas auxiliares'!$C$4)+1,FALSE)</f>
        <v>7</v>
      </c>
      <c r="GN9">
        <f>VLOOKUP(FT9,'Tablas auxiliares'!$O$2:$Y$28,_xlfn.SINGLE('Tablas auxiliares'!$C$4)+1,FALSE)</f>
        <v>10</v>
      </c>
      <c r="GO9">
        <f>VLOOKUP(FU9,'Tablas auxiliares'!$O$2:$Y$28,_xlfn.SINGLE('Tablas auxiliares'!$C$4)+1,FALSE)</f>
        <v>2</v>
      </c>
      <c r="GP9">
        <f>VLOOKUP(FV9,'Tablas auxiliares'!$O$2:$Y$28,_xlfn.SINGLE('Tablas auxiliares'!$C$4)+1,FALSE)</f>
        <v>7</v>
      </c>
      <c r="GQ9">
        <f>VLOOKUP(FW9,'Tablas auxiliares'!$O$2:$Y$28,_xlfn.SINGLE('Tablas auxiliares'!$C$4)+1,FALSE)</f>
        <v>12</v>
      </c>
      <c r="GR9">
        <f>VLOOKUP(FX9,'Tablas auxiliares'!$O$2:$Y$28,_xlfn.SINGLE('Tablas auxiliares'!$C$4)+1,FALSE)</f>
        <v>8</v>
      </c>
      <c r="GS9">
        <f>VLOOKUP(FY9,'Tablas auxiliares'!$O$2:$Y$28,_xlfn.SINGLE('Tablas auxiliares'!$C$4)+1,FALSE)</f>
        <v>3</v>
      </c>
      <c r="GT9">
        <f>IF('Tablas auxiliares'!$C$6&lt;&gt;2,SUM(EL9:FE9),0)+IF('Tablas auxiliares'!$C$6&lt;&gt;3,SUM(FZ9:GS9),0)</f>
        <v>198</v>
      </c>
      <c r="GU9">
        <f t="shared" si="17"/>
        <v>10.004</v>
      </c>
      <c r="GV9">
        <f t="shared" si="1"/>
        <v>2.5009999999999999</v>
      </c>
      <c r="GW9">
        <f t="shared" si="1"/>
        <v>3.0049999999999999</v>
      </c>
      <c r="GX9">
        <f t="shared" si="1"/>
        <v>8.5030000000000001</v>
      </c>
      <c r="GY9">
        <f t="shared" si="1"/>
        <v>8.0039999999999996</v>
      </c>
      <c r="GZ9">
        <f t="shared" si="1"/>
        <v>6.5030000000000001</v>
      </c>
      <c r="HA9">
        <f t="shared" si="1"/>
        <v>7.5049999999999999</v>
      </c>
      <c r="HC9">
        <f t="shared" si="1"/>
        <v>3.5019999999999998</v>
      </c>
      <c r="HD9">
        <f t="shared" si="1"/>
        <v>10.01</v>
      </c>
      <c r="HE9">
        <f t="shared" si="1"/>
        <v>3.0030000000000001</v>
      </c>
      <c r="HF9">
        <f t="shared" si="1"/>
        <v>11.007999999999999</v>
      </c>
      <c r="HG9">
        <f t="shared" si="1"/>
        <v>4.0030000000000001</v>
      </c>
      <c r="HH9">
        <f t="shared" si="1"/>
        <v>4.0039999999999996</v>
      </c>
      <c r="HI9">
        <f t="shared" si="1"/>
        <v>2.0019999999999998</v>
      </c>
      <c r="HJ9">
        <f t="shared" si="1"/>
        <v>12.509</v>
      </c>
      <c r="HK9">
        <f t="shared" si="1"/>
        <v>8.0039999999999996</v>
      </c>
      <c r="HL9">
        <f t="shared" si="1"/>
        <v>3.5009999999999999</v>
      </c>
      <c r="HM9">
        <f t="shared" si="1"/>
        <v>8.0030000000000001</v>
      </c>
      <c r="HN9">
        <f t="shared" si="1"/>
        <v>9.0079999999999991</v>
      </c>
      <c r="HO9">
        <f>RANK(GU9,GU3:GU19,1)</f>
        <v>8</v>
      </c>
      <c r="HP9">
        <f t="shared" ref="HP9:IH9" si="30">RANK(GV9,GV3:GV19,1)</f>
        <v>2</v>
      </c>
      <c r="HQ9">
        <f t="shared" si="30"/>
        <v>2</v>
      </c>
      <c r="HR9">
        <f t="shared" si="30"/>
        <v>10</v>
      </c>
      <c r="HS9">
        <f t="shared" si="30"/>
        <v>7</v>
      </c>
      <c r="HT9">
        <f t="shared" si="30"/>
        <v>5</v>
      </c>
      <c r="HU9">
        <f t="shared" si="30"/>
        <v>6</v>
      </c>
      <c r="HW9">
        <f t="shared" si="30"/>
        <v>2</v>
      </c>
      <c r="HX9">
        <f t="shared" si="30"/>
        <v>11</v>
      </c>
      <c r="HY9">
        <f t="shared" si="30"/>
        <v>1</v>
      </c>
      <c r="HZ9">
        <f t="shared" si="30"/>
        <v>10</v>
      </c>
      <c r="IA9">
        <f t="shared" si="30"/>
        <v>1</v>
      </c>
      <c r="IB9">
        <f t="shared" si="30"/>
        <v>3</v>
      </c>
      <c r="IC9">
        <f t="shared" si="30"/>
        <v>2</v>
      </c>
      <c r="ID9">
        <f t="shared" si="30"/>
        <v>12</v>
      </c>
      <c r="IE9">
        <f t="shared" si="30"/>
        <v>7</v>
      </c>
      <c r="IF9">
        <f t="shared" si="30"/>
        <v>1</v>
      </c>
      <c r="IG9">
        <f t="shared" si="30"/>
        <v>8</v>
      </c>
      <c r="IH9">
        <f t="shared" si="30"/>
        <v>9</v>
      </c>
      <c r="II9">
        <f>VLOOKUP(HO9,'Tablas auxiliares'!$O$2:$Y$28,_xlfn.SINGLE('Tablas auxiliares'!$C$4)+1,FALSE)</f>
        <v>3</v>
      </c>
      <c r="IJ9">
        <f>VLOOKUP(HP9,'Tablas auxiliares'!$O$2:$Y$28,_xlfn.SINGLE('Tablas auxiliares'!$C$4)+1,FALSE)</f>
        <v>10</v>
      </c>
      <c r="IK9">
        <f>VLOOKUP(HQ9,'Tablas auxiliares'!$O$2:$Y$28,_xlfn.SINGLE('Tablas auxiliares'!$C$4)+1,FALSE)</f>
        <v>10</v>
      </c>
      <c r="IL9">
        <f>VLOOKUP(HR9,'Tablas auxiliares'!$O$2:$Y$28,_xlfn.SINGLE('Tablas auxiliares'!$C$4)+1,FALSE)</f>
        <v>1</v>
      </c>
      <c r="IM9">
        <f>VLOOKUP(HS9,'Tablas auxiliares'!$O$2:$Y$28,_xlfn.SINGLE('Tablas auxiliares'!$C$4)+1,FALSE)</f>
        <v>4</v>
      </c>
      <c r="IN9">
        <f>VLOOKUP(HT9,'Tablas auxiliares'!$O$2:$Y$28,_xlfn.SINGLE('Tablas auxiliares'!$C$4)+1,FALSE)</f>
        <v>6</v>
      </c>
      <c r="IO9">
        <f>VLOOKUP(HU9,'Tablas auxiliares'!$O$2:$Y$28,_xlfn.SINGLE('Tablas auxiliares'!$C$4)+1,FALSE)</f>
        <v>5</v>
      </c>
      <c r="IQ9">
        <f>VLOOKUP(HW9,'Tablas auxiliares'!$O$2:$Y$28,_xlfn.SINGLE('Tablas auxiliares'!$C$4)+1,FALSE)</f>
        <v>10</v>
      </c>
      <c r="IR9">
        <f>VLOOKUP(HX9,'Tablas auxiliares'!$O$2:$Y$28,_xlfn.SINGLE('Tablas auxiliares'!$C$4)+1,FALSE)</f>
        <v>0</v>
      </c>
      <c r="IS9">
        <f>VLOOKUP(HY9,'Tablas auxiliares'!$O$2:$Y$28,_xlfn.SINGLE('Tablas auxiliares'!$C$4)+1,FALSE)</f>
        <v>12</v>
      </c>
      <c r="IT9">
        <f>VLOOKUP(HZ9,'Tablas auxiliares'!$O$2:$Y$28,_xlfn.SINGLE('Tablas auxiliares'!$C$4)+1,FALSE)</f>
        <v>1</v>
      </c>
      <c r="IU9">
        <f>VLOOKUP(IA9,'Tablas auxiliares'!$O$2:$Y$28,_xlfn.SINGLE('Tablas auxiliares'!$C$4)+1,FALSE)</f>
        <v>12</v>
      </c>
      <c r="IV9">
        <f>VLOOKUP(IB9,'Tablas auxiliares'!$O$2:$Y$28,_xlfn.SINGLE('Tablas auxiliares'!$C$4)+1,FALSE)</f>
        <v>8</v>
      </c>
      <c r="IW9">
        <f>VLOOKUP(IC9,'Tablas auxiliares'!$O$2:$Y$28,_xlfn.SINGLE('Tablas auxiliares'!$C$4)+1,FALSE)</f>
        <v>10</v>
      </c>
      <c r="IX9">
        <f>VLOOKUP(ID9,'Tablas auxiliares'!$O$2:$Y$28,_xlfn.SINGLE('Tablas auxiliares'!$C$4)+1,FALSE)</f>
        <v>0</v>
      </c>
      <c r="IY9">
        <f>VLOOKUP(IE9,'Tablas auxiliares'!$O$2:$Y$28,_xlfn.SINGLE('Tablas auxiliares'!$C$4)+1,FALSE)</f>
        <v>4</v>
      </c>
      <c r="IZ9">
        <f>VLOOKUP(IF9,'Tablas auxiliares'!$O$2:$Y$28,_xlfn.SINGLE('Tablas auxiliares'!$C$4)+1,FALSE)</f>
        <v>12</v>
      </c>
      <c r="JA9">
        <f>VLOOKUP(IG9,'Tablas auxiliares'!$O$2:$Y$28,_xlfn.SINGLE('Tablas auxiliares'!$C$4)+1,FALSE)</f>
        <v>3</v>
      </c>
      <c r="JB9">
        <f>VLOOKUP(IH9,'Tablas auxiliares'!$O$2:$Y$28,_xlfn.SINGLE('Tablas auxiliares'!$C$4)+1,FALSE)</f>
        <v>2</v>
      </c>
      <c r="JC9">
        <f t="shared" si="7"/>
        <v>113</v>
      </c>
      <c r="JD9">
        <v>0</v>
      </c>
      <c r="JE9">
        <v>7</v>
      </c>
      <c r="JF9">
        <v>12</v>
      </c>
      <c r="JG9">
        <v>0</v>
      </c>
      <c r="JH9">
        <v>1</v>
      </c>
      <c r="JI9">
        <v>0</v>
      </c>
      <c r="JJ9">
        <v>0</v>
      </c>
      <c r="JL9">
        <v>7</v>
      </c>
      <c r="JM9">
        <v>1</v>
      </c>
      <c r="JN9">
        <v>8</v>
      </c>
      <c r="JO9">
        <v>0</v>
      </c>
      <c r="JP9">
        <v>5</v>
      </c>
      <c r="JQ9">
        <v>6</v>
      </c>
      <c r="JR9">
        <v>10</v>
      </c>
      <c r="JS9">
        <v>0</v>
      </c>
      <c r="JT9">
        <v>0</v>
      </c>
      <c r="JU9">
        <v>6</v>
      </c>
      <c r="JV9">
        <v>0</v>
      </c>
      <c r="JW9">
        <v>1</v>
      </c>
      <c r="JX9">
        <v>7</v>
      </c>
      <c r="JY9">
        <v>12</v>
      </c>
      <c r="JZ9">
        <v>6</v>
      </c>
      <c r="KA9">
        <v>8</v>
      </c>
      <c r="KB9">
        <v>7</v>
      </c>
      <c r="KC9">
        <v>8</v>
      </c>
      <c r="KD9">
        <v>6</v>
      </c>
      <c r="KF9">
        <v>10</v>
      </c>
      <c r="KG9">
        <v>1</v>
      </c>
      <c r="KH9">
        <v>8</v>
      </c>
      <c r="KI9">
        <v>3</v>
      </c>
      <c r="KJ9">
        <v>8</v>
      </c>
      <c r="KK9">
        <v>7</v>
      </c>
      <c r="KL9">
        <v>10</v>
      </c>
      <c r="KM9">
        <v>2</v>
      </c>
      <c r="KN9">
        <v>7</v>
      </c>
      <c r="KO9">
        <v>12</v>
      </c>
      <c r="KP9">
        <v>8</v>
      </c>
      <c r="KQ9">
        <v>3</v>
      </c>
      <c r="KR9">
        <f t="shared" si="8"/>
        <v>7.0069999999999997</v>
      </c>
      <c r="KS9">
        <f t="shared" si="3"/>
        <v>19.012</v>
      </c>
      <c r="KT9">
        <f t="shared" si="3"/>
        <v>18.006</v>
      </c>
      <c r="KU9">
        <f t="shared" si="3"/>
        <v>8.0079999999999991</v>
      </c>
      <c r="KV9">
        <f t="shared" si="3"/>
        <v>8.0069999999999997</v>
      </c>
      <c r="KW9">
        <f t="shared" si="3"/>
        <v>8.0079999999999991</v>
      </c>
      <c r="KX9">
        <f t="shared" si="3"/>
        <v>6.0060000000000002</v>
      </c>
      <c r="KY9">
        <f t="shared" si="3"/>
        <v>0</v>
      </c>
      <c r="KZ9">
        <f t="shared" si="3"/>
        <v>17.010000000000002</v>
      </c>
      <c r="LA9">
        <f t="shared" si="3"/>
        <v>2.0009999999999999</v>
      </c>
      <c r="LB9">
        <f t="shared" si="3"/>
        <v>16.007999999999999</v>
      </c>
      <c r="LC9">
        <f t="shared" si="3"/>
        <v>3.0030000000000001</v>
      </c>
      <c r="LD9">
        <f t="shared" si="3"/>
        <v>13.007999999999999</v>
      </c>
      <c r="LE9">
        <f t="shared" si="3"/>
        <v>13.007</v>
      </c>
      <c r="LF9">
        <f t="shared" si="3"/>
        <v>20.010000000000002</v>
      </c>
      <c r="LG9">
        <f t="shared" si="3"/>
        <v>2.0019999999999998</v>
      </c>
      <c r="LH9">
        <f t="shared" si="3"/>
        <v>7.0069999999999997</v>
      </c>
      <c r="LI9">
        <f t="shared" si="3"/>
        <v>18.012</v>
      </c>
      <c r="LJ9">
        <f t="shared" si="3"/>
        <v>8.0079999999999991</v>
      </c>
      <c r="LK9">
        <f t="shared" si="3"/>
        <v>4.0030000000000001</v>
      </c>
      <c r="LL9">
        <f>RANK(KR9,KR3:KR19,0)</f>
        <v>6</v>
      </c>
      <c r="LM9">
        <f t="shared" ref="LM9:ME9" si="31">RANK(KS9,KS3:KS19,0)</f>
        <v>2</v>
      </c>
      <c r="LN9">
        <f t="shared" si="31"/>
        <v>2</v>
      </c>
      <c r="LO9">
        <f t="shared" si="31"/>
        <v>8</v>
      </c>
      <c r="LP9">
        <f t="shared" si="31"/>
        <v>6</v>
      </c>
      <c r="LQ9">
        <f t="shared" si="31"/>
        <v>8</v>
      </c>
      <c r="LR9">
        <f t="shared" si="31"/>
        <v>9</v>
      </c>
      <c r="LS9">
        <f t="shared" si="31"/>
        <v>15</v>
      </c>
      <c r="LT9">
        <f t="shared" si="31"/>
        <v>3</v>
      </c>
      <c r="LU9">
        <f t="shared" si="31"/>
        <v>14</v>
      </c>
      <c r="LV9">
        <f t="shared" si="31"/>
        <v>1</v>
      </c>
      <c r="LW9">
        <f t="shared" si="31"/>
        <v>11</v>
      </c>
      <c r="LX9">
        <f t="shared" si="31"/>
        <v>3</v>
      </c>
      <c r="LY9">
        <f t="shared" si="31"/>
        <v>3</v>
      </c>
      <c r="LZ9">
        <f t="shared" si="31"/>
        <v>1</v>
      </c>
      <c r="MA9">
        <f t="shared" si="31"/>
        <v>11</v>
      </c>
      <c r="MB9">
        <f t="shared" si="31"/>
        <v>7</v>
      </c>
      <c r="MC9">
        <f t="shared" si="31"/>
        <v>1</v>
      </c>
      <c r="MD9">
        <f t="shared" si="31"/>
        <v>7</v>
      </c>
      <c r="ME9">
        <f t="shared" si="31"/>
        <v>11</v>
      </c>
      <c r="MF9">
        <f>VLOOKUP(LL9,'Tablas auxiliares'!$O$2:$P$28,2,FALSE)</f>
        <v>5</v>
      </c>
      <c r="MG9">
        <f>VLOOKUP(LM9,'Tablas auxiliares'!$O$2:$P$28,2,FALSE)</f>
        <v>10</v>
      </c>
      <c r="MH9">
        <f>VLOOKUP(LN9,'Tablas auxiliares'!$O$2:$P$28,2,FALSE)</f>
        <v>10</v>
      </c>
      <c r="MI9">
        <f>VLOOKUP(LO9,'Tablas auxiliares'!$O$2:$P$28,2,FALSE)</f>
        <v>3</v>
      </c>
      <c r="MJ9">
        <f>VLOOKUP(LP9,'Tablas auxiliares'!$O$2:$P$28,2,FALSE)</f>
        <v>5</v>
      </c>
      <c r="MK9">
        <f>VLOOKUP(LQ9,'Tablas auxiliares'!$O$2:$P$28,2,FALSE)</f>
        <v>3</v>
      </c>
      <c r="ML9">
        <f>VLOOKUP(LR9,'Tablas auxiliares'!$O$2:$P$28,2,FALSE)</f>
        <v>2</v>
      </c>
      <c r="MM9">
        <f>VLOOKUP(LS9,'Tablas auxiliares'!$O$2:$P$28,2,FALSE)</f>
        <v>0</v>
      </c>
      <c r="MN9">
        <f>VLOOKUP(LT9,'Tablas auxiliares'!$O$2:$P$28,2,FALSE)</f>
        <v>8</v>
      </c>
      <c r="MO9">
        <f>VLOOKUP(LU9,'Tablas auxiliares'!$O$2:$P$28,2,FALSE)</f>
        <v>0</v>
      </c>
      <c r="MP9">
        <f>VLOOKUP(LV9,'Tablas auxiliares'!$O$2:$P$28,2,FALSE)</f>
        <v>12</v>
      </c>
      <c r="MQ9">
        <f>VLOOKUP(LW9,'Tablas auxiliares'!$O$2:$P$28,2,FALSE)</f>
        <v>0</v>
      </c>
      <c r="MR9">
        <f>VLOOKUP(LX9,'Tablas auxiliares'!$O$2:$P$28,2,FALSE)</f>
        <v>8</v>
      </c>
      <c r="MS9">
        <f>VLOOKUP(LY9,'Tablas auxiliares'!$O$2:$P$28,2,FALSE)</f>
        <v>8</v>
      </c>
      <c r="MT9">
        <f>VLOOKUP(LZ9,'Tablas auxiliares'!$O$2:$P$28,2,FALSE)</f>
        <v>12</v>
      </c>
      <c r="MU9">
        <f>VLOOKUP(MA9,'Tablas auxiliares'!$O$2:$P$28,2,FALSE)</f>
        <v>0</v>
      </c>
      <c r="MV9">
        <f>VLOOKUP(MB9,'Tablas auxiliares'!$O$2:$P$28,2,FALSE)</f>
        <v>4</v>
      </c>
      <c r="MW9">
        <f>VLOOKUP(MC9,'Tablas auxiliares'!$O$2:$P$28,2,FALSE)</f>
        <v>12</v>
      </c>
      <c r="MX9">
        <f>VLOOKUP(MD9,'Tablas auxiliares'!$O$2:$P$28,2,FALSE)</f>
        <v>4</v>
      </c>
      <c r="MY9">
        <f>VLOOKUP(ME9,'Tablas auxiliares'!$O$2:$P$28,2,FALSE)</f>
        <v>0</v>
      </c>
      <c r="MZ9">
        <f t="shared" si="10"/>
        <v>106</v>
      </c>
      <c r="NB9">
        <f t="shared" si="11"/>
        <v>106.00190000000001</v>
      </c>
      <c r="NC9">
        <f t="shared" si="12"/>
        <v>113.00190000000001</v>
      </c>
      <c r="ND9">
        <f t="shared" si="13"/>
        <v>198.00190000000001</v>
      </c>
      <c r="NE9">
        <f>IF('Tablas auxiliares'!$C$3=1,NB9,IF('Tablas auxiliares'!$C$3=2,NC9,ND9))</f>
        <v>198.00190000000001</v>
      </c>
      <c r="NF9" t="s">
        <v>12</v>
      </c>
      <c r="NH9">
        <v>7</v>
      </c>
      <c r="NI9">
        <f t="shared" si="14"/>
        <v>156.0009</v>
      </c>
      <c r="NJ9" t="str">
        <f t="shared" si="15"/>
        <v>Serbia</v>
      </c>
    </row>
    <row r="10" spans="1:374" x14ac:dyDescent="0.25">
      <c r="A10" t="s">
        <v>57</v>
      </c>
      <c r="B10">
        <v>10</v>
      </c>
      <c r="C10">
        <v>14</v>
      </c>
      <c r="D10">
        <v>13</v>
      </c>
      <c r="E10">
        <v>4</v>
      </c>
      <c r="F10">
        <v>6</v>
      </c>
      <c r="G10">
        <v>14</v>
      </c>
      <c r="H10">
        <v>13</v>
      </c>
      <c r="I10">
        <v>12</v>
      </c>
      <c r="K10">
        <v>15</v>
      </c>
      <c r="L10">
        <v>12</v>
      </c>
      <c r="M10">
        <v>2</v>
      </c>
      <c r="N10">
        <v>15</v>
      </c>
      <c r="O10">
        <v>13</v>
      </c>
      <c r="P10">
        <v>13</v>
      </c>
      <c r="Q10">
        <v>12</v>
      </c>
      <c r="R10">
        <v>9</v>
      </c>
      <c r="S10">
        <v>10</v>
      </c>
      <c r="T10">
        <v>15</v>
      </c>
      <c r="U10">
        <v>10</v>
      </c>
      <c r="V10">
        <v>4</v>
      </c>
      <c r="W10">
        <v>14</v>
      </c>
      <c r="X10">
        <v>15</v>
      </c>
      <c r="Y10">
        <v>14</v>
      </c>
      <c r="Z10">
        <v>13</v>
      </c>
      <c r="AA10">
        <v>12</v>
      </c>
      <c r="AB10">
        <v>7</v>
      </c>
      <c r="AC10">
        <v>12</v>
      </c>
      <c r="AE10">
        <v>15</v>
      </c>
      <c r="AF10">
        <v>9</v>
      </c>
      <c r="AG10">
        <v>4</v>
      </c>
      <c r="AH10">
        <v>5</v>
      </c>
      <c r="AI10">
        <v>9</v>
      </c>
      <c r="AJ10">
        <v>15</v>
      </c>
      <c r="AK10">
        <v>13</v>
      </c>
      <c r="AL10">
        <v>11</v>
      </c>
      <c r="AM10">
        <v>10</v>
      </c>
      <c r="AN10">
        <v>16</v>
      </c>
      <c r="AO10">
        <v>14</v>
      </c>
      <c r="AP10">
        <v>9</v>
      </c>
      <c r="AQ10">
        <v>9</v>
      </c>
      <c r="AR10">
        <v>16</v>
      </c>
      <c r="AS10">
        <v>9</v>
      </c>
      <c r="AT10">
        <v>14</v>
      </c>
      <c r="AU10">
        <v>14</v>
      </c>
      <c r="AV10">
        <v>8</v>
      </c>
      <c r="AW10">
        <v>12</v>
      </c>
      <c r="AY10">
        <v>12</v>
      </c>
      <c r="AZ10">
        <v>15</v>
      </c>
      <c r="BA10">
        <v>15</v>
      </c>
      <c r="BB10">
        <v>15</v>
      </c>
      <c r="BC10">
        <v>10</v>
      </c>
      <c r="BD10">
        <v>9</v>
      </c>
      <c r="BE10">
        <v>10</v>
      </c>
      <c r="BF10">
        <v>11</v>
      </c>
      <c r="BG10">
        <v>14</v>
      </c>
      <c r="BH10">
        <v>16</v>
      </c>
      <c r="BI10">
        <v>13</v>
      </c>
      <c r="BJ10">
        <v>9</v>
      </c>
      <c r="BK10">
        <v>8</v>
      </c>
      <c r="BL10">
        <v>15</v>
      </c>
      <c r="BM10">
        <v>11</v>
      </c>
      <c r="BN10">
        <v>8</v>
      </c>
      <c r="BO10">
        <v>14</v>
      </c>
      <c r="BP10">
        <v>13</v>
      </c>
      <c r="BQ10">
        <v>11</v>
      </c>
      <c r="BS10">
        <v>6</v>
      </c>
      <c r="BT10">
        <v>13</v>
      </c>
      <c r="BU10">
        <v>12</v>
      </c>
      <c r="BV10">
        <v>12</v>
      </c>
      <c r="BW10">
        <v>14</v>
      </c>
      <c r="BX10">
        <v>7</v>
      </c>
      <c r="BY10">
        <v>16</v>
      </c>
      <c r="BZ10">
        <v>14</v>
      </c>
      <c r="CA10">
        <v>14</v>
      </c>
      <c r="CB10">
        <v>10</v>
      </c>
      <c r="CC10">
        <v>14</v>
      </c>
      <c r="CD10">
        <v>10</v>
      </c>
      <c r="CE10">
        <v>15</v>
      </c>
      <c r="CF10">
        <v>16</v>
      </c>
      <c r="CG10">
        <v>11</v>
      </c>
      <c r="CH10">
        <v>14</v>
      </c>
      <c r="CI10">
        <v>9</v>
      </c>
      <c r="CJ10">
        <v>7</v>
      </c>
      <c r="CK10">
        <v>11</v>
      </c>
      <c r="CM10">
        <v>10</v>
      </c>
      <c r="CN10">
        <v>16</v>
      </c>
      <c r="CO10">
        <v>12</v>
      </c>
      <c r="CP10">
        <v>14</v>
      </c>
      <c r="CQ10">
        <v>14</v>
      </c>
      <c r="CR10">
        <v>14</v>
      </c>
      <c r="CS10">
        <v>11</v>
      </c>
      <c r="CT10">
        <v>6</v>
      </c>
      <c r="CU10">
        <v>7</v>
      </c>
      <c r="CV10">
        <v>15</v>
      </c>
      <c r="CW10">
        <v>7</v>
      </c>
      <c r="CX10">
        <f>IF('Tablas auxiliares'!$C$7=1,AVERAGE(B10,V10,AP10,BJ10,CD10)+B10/10000,(-1)*(SUM(VLOOKUP(B10,'Tablas auxiliares'!$BG$2:$BH$28,2,FALSE),VLOOKUP(V10,'Tablas auxiliares'!$BG$2:$BH$28,2,FALSE),VLOOKUP(AP10,'Tablas auxiliares'!$BG$2:$BH$28,2,FALSE),VLOOKUP(BJ10,'Tablas auxiliares'!$BG$2:$BH$28,2,FALSE),VLOOKUP(CD10,'Tablas auxiliares'!$BG$2:$BH$28,2,FALSE))-B10/100000000))</f>
        <v>-16.376169474058525</v>
      </c>
      <c r="CY10">
        <f>IF('Tablas auxiliares'!$C$7=1,AVERAGE(C10,W10,AQ10,BK10,CE10)+C10/10000,(-1)*(SUM(VLOOKUP(C10,'Tablas auxiliares'!$BG$2:$BH$28,2,FALSE),VLOOKUP(W10,'Tablas auxiliares'!$BG$2:$BH$28,2,FALSE),VLOOKUP(AQ10,'Tablas auxiliares'!$BG$2:$BH$28,2,FALSE),VLOOKUP(BK10,'Tablas auxiliares'!$BG$2:$BH$28,2,FALSE),VLOOKUP(CE10,'Tablas auxiliares'!$BG$2:$BH$28,2,FALSE))-C10/100000000))</f>
        <v>-8.6676849159978815</v>
      </c>
      <c r="CZ10">
        <f>IF('Tablas auxiliares'!$C$7=1,AVERAGE(D10,X10,AR10,BL10,CF10)+D10/10000,(-1)*(SUM(VLOOKUP(D10,'Tablas auxiliares'!$BG$2:$BH$28,2,FALSE),VLOOKUP(X10,'Tablas auxiliares'!$BG$2:$BH$28,2,FALSE),VLOOKUP(AR10,'Tablas auxiliares'!$BG$2:$BH$28,2,FALSE),VLOOKUP(BL10,'Tablas auxiliares'!$BG$2:$BH$28,2,FALSE),VLOOKUP(CF10,'Tablas auxiliares'!$BG$2:$BH$28,2,FALSE))-D10/100000000))</f>
        <v>-4.2944313734543007</v>
      </c>
      <c r="DA10">
        <f>IF('Tablas auxiliares'!$C$7=1,AVERAGE(E10,Y10,AS10,BM10,CG10)+E10/10000,(-1)*(SUM(VLOOKUP(E10,'Tablas auxiliares'!$BG$2:$BH$28,2,FALSE),VLOOKUP(Y10,'Tablas auxiliares'!$BG$2:$BH$28,2,FALSE),VLOOKUP(AS10,'Tablas auxiliares'!$BG$2:$BH$28,2,FALSE),VLOOKUP(BM10,'Tablas auxiliares'!$BG$2:$BH$28,2,FALSE),VLOOKUP(CG10,'Tablas auxiliares'!$BG$2:$BH$28,2,FALSE))-E10/100000000))</f>
        <v>-14.015513037183037</v>
      </c>
      <c r="DB10">
        <f>IF('Tablas auxiliares'!$C$7=1,AVERAGE(F10,Z10,AT10,BN10,CH10)+F10/10000,(-1)*(SUM(VLOOKUP(F10,'Tablas auxiliares'!$BG$2:$BH$28,2,FALSE),VLOOKUP(Z10,'Tablas auxiliares'!$BG$2:$BH$28,2,FALSE),VLOOKUP(AT10,'Tablas auxiliares'!$BG$2:$BH$28,2,FALSE),VLOOKUP(BN10,'Tablas auxiliares'!$BG$2:$BH$28,2,FALSE),VLOOKUP(CH10,'Tablas auxiliares'!$BG$2:$BH$28,2,FALSE))-F10/100000000))</f>
        <v>-11.072066453675905</v>
      </c>
      <c r="DC10">
        <f>IF('Tablas auxiliares'!$C$7=1,AVERAGE(G10,AA10,AU10,BO10,CI10)+G10/10000,(-1)*(SUM(VLOOKUP(G10,'Tablas auxiliares'!$BG$2:$BH$28,2,FALSE),VLOOKUP(AA10,'Tablas auxiliares'!$BG$2:$BH$28,2,FALSE),VLOOKUP(AU10,'Tablas auxiliares'!$BG$2:$BH$28,2,FALSE),VLOOKUP(BO10,'Tablas auxiliares'!$BG$2:$BH$28,2,FALSE),VLOOKUP(CI10,'Tablas auxiliares'!$BG$2:$BH$28,2,FALSE))-G10/100000000))</f>
        <v>-7.153843057292363</v>
      </c>
      <c r="DD10">
        <f>IF('Tablas auxiliares'!$C$7=1,AVERAGE(H10,AB10,AV10,BP10,CJ10)+H10/10000,(-1)*(SUM(VLOOKUP(H10,'Tablas auxiliares'!$BG$2:$BH$28,2,FALSE),VLOOKUP(AB10,'Tablas auxiliares'!$BG$2:$BH$28,2,FALSE),VLOOKUP(AV10,'Tablas auxiliares'!$BG$2:$BH$28,2,FALSE),VLOOKUP(BP10,'Tablas auxiliares'!$BG$2:$BH$28,2,FALSE),VLOOKUP(CJ10,'Tablas auxiliares'!$BG$2:$BH$28,2,FALSE))-H10/100000000))</f>
        <v>-13.304204490362078</v>
      </c>
      <c r="DE10">
        <f>IF('Tablas auxiliares'!$C$7=1,AVERAGE(I10,AC10,AW10,BQ10,CK10)+I10/10000,(-1)*(SUM(VLOOKUP(I10,'Tablas auxiliares'!$BG$2:$BH$28,2,FALSE),VLOOKUP(AC10,'Tablas auxiliares'!$BG$2:$BH$28,2,FALSE),VLOOKUP(AW10,'Tablas auxiliares'!$BG$2:$BH$28,2,FALSE),VLOOKUP(BQ10,'Tablas auxiliares'!$BG$2:$BH$28,2,FALSE),VLOOKUP(CK10,'Tablas auxiliares'!$BG$2:$BH$28,2,FALSE))-I10/100000000))</f>
        <v>-8.0423836307716154</v>
      </c>
      <c r="DG10">
        <f>IF('Tablas auxiliares'!$C$7=1,AVERAGE(K10,AE10,AY10,BS10,CM10)+K10/10000,(-1)*(SUM(VLOOKUP(K10,'Tablas auxiliares'!$BG$2:$BH$28,2,FALSE),VLOOKUP(AE10,'Tablas auxiliares'!$BG$2:$BH$28,2,FALSE),VLOOKUP(AY10,'Tablas auxiliares'!$BG$2:$BH$28,2,FALSE),VLOOKUP(BS10,'Tablas auxiliares'!$BG$2:$BH$28,2,FALSE),VLOOKUP(CM10,'Tablas auxiliares'!$BG$2:$BH$28,2,FALSE))-K10/100000000))</f>
        <v>-9.9742845945406664</v>
      </c>
      <c r="DH10">
        <f>IF('Tablas auxiliares'!$C$7=1,AVERAGE(L10,AF10,AZ10,BT10,CN10)+L10/10000,(-1)*(SUM(VLOOKUP(L10,'Tablas auxiliares'!$BG$2:$BH$28,2,FALSE),VLOOKUP(AF10,'Tablas auxiliares'!$BG$2:$BH$28,2,FALSE),VLOOKUP(AZ10,'Tablas auxiliares'!$BG$2:$BH$28,2,FALSE),VLOOKUP(BT10,'Tablas auxiliares'!$BG$2:$BH$28,2,FALSE),VLOOKUP(CN10,'Tablas auxiliares'!$BG$2:$BH$28,2,FALSE))-L10/100000000))</f>
        <v>-6.8697091452564107</v>
      </c>
      <c r="DI10">
        <f>IF('Tablas auxiliares'!$C$7=1,AVERAGE(M10,AG10,BA10,BU10,CO10)+M10/10000,(-1)*(SUM(VLOOKUP(M10,'Tablas auxiliares'!$BG$2:$BH$28,2,FALSE),VLOOKUP(AG10,'Tablas auxiliares'!$BG$2:$BH$28,2,FALSE),VLOOKUP(BA10,'Tablas auxiliares'!$BG$2:$BH$28,2,FALSE),VLOOKUP(BU10,'Tablas auxiliares'!$BG$2:$BH$28,2,FALSE),VLOOKUP(CO10,'Tablas auxiliares'!$BG$2:$BH$28,2,FALSE))-M10/100000000))</f>
        <v>-20.517684772269568</v>
      </c>
      <c r="DJ10">
        <f>IF('Tablas auxiliares'!$C$7=1,AVERAGE(N10,AH10,BB10,BV10,CP10)+N10/10000,(-1)*(SUM(VLOOKUP(N10,'Tablas auxiliares'!$BG$2:$BH$28,2,FALSE),VLOOKUP(AH10,'Tablas auxiliares'!$BG$2:$BH$28,2,FALSE),VLOOKUP(BB10,'Tablas auxiliares'!$BG$2:$BH$28,2,FALSE),VLOOKUP(BV10,'Tablas auxiliares'!$BG$2:$BH$28,2,FALSE),VLOOKUP(CP10,'Tablas auxiliares'!$BG$2:$BH$28,2,FALSE))-N10/100000000))</f>
        <v>-9.7900182338188735</v>
      </c>
      <c r="DK10">
        <f>IF('Tablas auxiliares'!$C$7=1,AVERAGE(O10,AI10,BC10,BW10,CQ10)+O10/10000,(-1)*(SUM(VLOOKUP(O10,'Tablas auxiliares'!$BG$2:$BH$28,2,FALSE),VLOOKUP(AI10,'Tablas auxiliares'!$BG$2:$BH$28,2,FALSE),VLOOKUP(BC10,'Tablas auxiliares'!$BG$2:$BH$28,2,FALSE),VLOOKUP(BW10,'Tablas auxiliares'!$BG$2:$BH$28,2,FALSE),VLOOKUP(CQ10,'Tablas auxiliares'!$BG$2:$BH$28,2,FALSE))-O10/100000000))</f>
        <v>-8.0523791214560436</v>
      </c>
      <c r="DL10">
        <f>IF('Tablas auxiliares'!$C$7=1,AVERAGE(P10,AJ10,BD10,BX10,CR10)+P10/10000,(-1)*(SUM(VLOOKUP(P10,'Tablas auxiliares'!$BG$2:$BH$28,2,FALSE),VLOOKUP(AJ10,'Tablas auxiliares'!$BG$2:$BH$28,2,FALSE),VLOOKUP(BD10,'Tablas auxiliares'!$BG$2:$BH$28,2,FALSE),VLOOKUP(BX10,'Tablas auxiliares'!$BG$2:$BH$28,2,FALSE),VLOOKUP(CR10,'Tablas auxiliares'!$BG$2:$BH$28,2,FALSE))-P10/100000000))</f>
        <v>-9.5441782247633125</v>
      </c>
      <c r="DM10">
        <f>IF('Tablas auxiliares'!$C$7=1,AVERAGE(Q10,AK10,BE10,BY10,CS10)+Q10/10000,(-1)*(SUM(VLOOKUP(Q10,'Tablas auxiliares'!$BG$2:$BH$28,2,FALSE),VLOOKUP(AK10,'Tablas auxiliares'!$BG$2:$BH$28,2,FALSE),VLOOKUP(BE10,'Tablas auxiliares'!$BG$2:$BH$28,2,FALSE),VLOOKUP(BY10,'Tablas auxiliares'!$BG$2:$BH$28,2,FALSE),VLOOKUP(CS10,'Tablas auxiliares'!$BG$2:$BH$28,2,FALSE))-Q10/100000000))</f>
        <v>-7.3710007829710547</v>
      </c>
      <c r="DN10">
        <f>IF('Tablas auxiliares'!$C$7=1,AVERAGE(R10,AL10,BF10,BZ10,CT10)+R10/10000,(-1)*(SUM(VLOOKUP(R10,'Tablas auxiliares'!$BG$2:$BH$28,2,FALSE),VLOOKUP(AL10,'Tablas auxiliares'!$BG$2:$BH$28,2,FALSE),VLOOKUP(BF10,'Tablas auxiliares'!$BG$2:$BH$28,2,FALSE),VLOOKUP(BZ10,'Tablas auxiliares'!$BG$2:$BH$28,2,FALSE),VLOOKUP(CT10,'Tablas auxiliares'!$BG$2:$BH$28,2,FALSE))-R10/100000000))</f>
        <v>-11.870100004242609</v>
      </c>
      <c r="DO10">
        <f>IF('Tablas auxiliares'!$C$7=1,AVERAGE(S10,AM10,BG10,CA10,CU10)+S10/10000,(-1)*(SUM(VLOOKUP(S10,'Tablas auxiliares'!$BG$2:$BH$28,2,FALSE),VLOOKUP(AM10,'Tablas auxiliares'!$BG$2:$BH$28,2,FALSE),VLOOKUP(BG10,'Tablas auxiliares'!$BG$2:$BH$28,2,FALSE),VLOOKUP(CA10,'Tablas auxiliares'!$BG$2:$BH$28,2,FALSE),VLOOKUP(CU10,'Tablas auxiliares'!$BG$2:$BH$28,2,FALSE))-S10/100000000))</f>
        <v>-10.208643800644129</v>
      </c>
      <c r="DP10">
        <f>IF('Tablas auxiliares'!$C$7=1,AVERAGE(T10,AN10,BH10,CB10,CV10)+T10/10000,(-1)*(SUM(VLOOKUP(T10,'Tablas auxiliares'!$BG$2:$BH$28,2,FALSE),VLOOKUP(AN10,'Tablas auxiliares'!$BG$2:$BH$28,2,FALSE),VLOOKUP(BH10,'Tablas auxiliares'!$BG$2:$BH$28,2,FALSE),VLOOKUP(CB10,'Tablas auxiliares'!$BG$2:$BH$28,2,FALSE),VLOOKUP(CV10,'Tablas auxiliares'!$BG$2:$BH$28,2,FALSE))-T10/100000000))</f>
        <v>-5.237410384273316</v>
      </c>
      <c r="DQ10">
        <f>IF('Tablas auxiliares'!$C$7=1,AVERAGE(U10,AO10,BI10,CC10,CW10)+U10/10000,(-1)*(SUM(VLOOKUP(U10,'Tablas auxiliares'!$BG$2:$BH$28,2,FALSE),VLOOKUP(AO10,'Tablas auxiliares'!$BG$2:$BH$28,2,FALSE),VLOOKUP(BI10,'Tablas auxiliares'!$BG$2:$BH$28,2,FALSE),VLOOKUP(CC10,'Tablas auxiliares'!$BG$2:$BH$28,2,FALSE),VLOOKUP(CW10,'Tablas auxiliares'!$BG$2:$BH$28,2,FALSE))-U10/100000000))</f>
        <v>-9.2656647698251131</v>
      </c>
      <c r="DR10">
        <f>RANK(CX10,CX3:CX19,1)</f>
        <v>9</v>
      </c>
      <c r="DS10">
        <f t="shared" ref="DS10:EK10" si="32">RANK(CY10,CY3:CY19,1)</f>
        <v>13</v>
      </c>
      <c r="DT10">
        <f t="shared" si="32"/>
        <v>16</v>
      </c>
      <c r="DU10">
        <f t="shared" si="32"/>
        <v>12</v>
      </c>
      <c r="DV10">
        <f t="shared" si="32"/>
        <v>13</v>
      </c>
      <c r="DW10">
        <f t="shared" si="32"/>
        <v>14</v>
      </c>
      <c r="DX10">
        <f t="shared" si="32"/>
        <v>9</v>
      </c>
      <c r="DY10">
        <f t="shared" si="32"/>
        <v>15</v>
      </c>
      <c r="EA10">
        <f t="shared" si="32"/>
        <v>14</v>
      </c>
      <c r="EB10">
        <f t="shared" si="32"/>
        <v>15</v>
      </c>
      <c r="EC10">
        <f t="shared" si="32"/>
        <v>7</v>
      </c>
      <c r="ED10">
        <f t="shared" si="32"/>
        <v>14</v>
      </c>
      <c r="EE10">
        <f t="shared" si="32"/>
        <v>13</v>
      </c>
      <c r="EF10">
        <f t="shared" si="32"/>
        <v>12</v>
      </c>
      <c r="EG10">
        <f t="shared" si="32"/>
        <v>12</v>
      </c>
      <c r="EH10">
        <f t="shared" si="32"/>
        <v>10</v>
      </c>
      <c r="EI10">
        <f t="shared" si="32"/>
        <v>14</v>
      </c>
      <c r="EJ10">
        <f t="shared" si="32"/>
        <v>16</v>
      </c>
      <c r="EK10">
        <f t="shared" si="32"/>
        <v>11</v>
      </c>
      <c r="EL10">
        <f>VLOOKUP(DR10,'Tablas auxiliares'!$O$2:$Y$28,'Tablas auxiliares'!$C$4+1,FALSE)</f>
        <v>2</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2</v>
      </c>
      <c r="ES10">
        <f>VLOOKUP(DY10,'Tablas auxiliares'!$O$2:$Y$28,'Tablas auxiliares'!$C$4+1,FALSE)</f>
        <v>0</v>
      </c>
      <c r="EU10">
        <f>VLOOKUP(EA10,'Tablas auxiliares'!$O$2:$Y$28,'Tablas auxiliares'!$C$4+1,FALSE)</f>
        <v>0</v>
      </c>
      <c r="EV10">
        <f>VLOOKUP(EB10,'Tablas auxiliares'!$O$2:$Y$28,'Tablas auxiliares'!$C$4+1,FALSE)</f>
        <v>0</v>
      </c>
      <c r="EW10">
        <f>VLOOKUP(EC10,'Tablas auxiliares'!$O$2:$Y$28,'Tablas auxiliares'!$C$4+1,FALSE)</f>
        <v>4</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1</v>
      </c>
      <c r="FC10">
        <f>VLOOKUP(EI10,'Tablas auxiliares'!$O$2:$Y$28,'Tablas auxiliares'!$C$4+1,FALSE)</f>
        <v>0</v>
      </c>
      <c r="FD10">
        <f>VLOOKUP(EJ10,'Tablas auxiliares'!$O$2:$Y$28,'Tablas auxiliares'!$C$4+1,FALSE)</f>
        <v>0</v>
      </c>
      <c r="FE10">
        <f>VLOOKUP(EK10,'Tablas auxiliares'!$O$2:$Y$28,'Tablas auxiliares'!$C$4+1,FALSE)</f>
        <v>0</v>
      </c>
      <c r="FF10">
        <v>13</v>
      </c>
      <c r="FG10">
        <v>14</v>
      </c>
      <c r="FH10">
        <v>15</v>
      </c>
      <c r="FI10">
        <v>16</v>
      </c>
      <c r="FJ10">
        <v>15</v>
      </c>
      <c r="FK10">
        <v>15</v>
      </c>
      <c r="FL10">
        <v>16</v>
      </c>
      <c r="FM10">
        <v>1</v>
      </c>
      <c r="FO10">
        <v>16</v>
      </c>
      <c r="FP10">
        <v>14</v>
      </c>
      <c r="FQ10">
        <v>15</v>
      </c>
      <c r="FR10">
        <v>16</v>
      </c>
      <c r="FS10">
        <v>9</v>
      </c>
      <c r="FT10">
        <v>16</v>
      </c>
      <c r="FU10">
        <v>15</v>
      </c>
      <c r="FV10">
        <v>15</v>
      </c>
      <c r="FW10">
        <v>15</v>
      </c>
      <c r="FX10">
        <v>15</v>
      </c>
      <c r="FY10">
        <v>15</v>
      </c>
      <c r="FZ10">
        <f>VLOOKUP(FF10,'Tablas auxiliares'!$O$2:$Y$28,_xlfn.SINGLE('Tablas auxiliares'!$C$4)+1,FALSE)</f>
        <v>0</v>
      </c>
      <c r="GA10">
        <f>VLOOKUP(FG10,'Tablas auxiliares'!$O$2:$Y$28,_xlfn.SINGLE('Tablas auxiliares'!$C$4)+1,FALSE)</f>
        <v>0</v>
      </c>
      <c r="GB10">
        <f>VLOOKUP(FH10,'Tablas auxiliares'!$O$2:$Y$28,_xlfn.SINGLE('Tablas auxiliares'!$C$4)+1,FALSE)</f>
        <v>0</v>
      </c>
      <c r="GC10">
        <f>VLOOKUP(FI10,'Tablas auxiliares'!$O$2:$Y$28,_xlfn.SINGLE('Tablas auxiliares'!$C$4)+1,FALSE)</f>
        <v>0</v>
      </c>
      <c r="GD10">
        <f>VLOOKUP(FJ10,'Tablas auxiliares'!$O$2:$Y$28,_xlfn.SINGLE('Tablas auxiliares'!$C$4)+1,FALSE)</f>
        <v>0</v>
      </c>
      <c r="GE10">
        <f>VLOOKUP(FK10,'Tablas auxiliares'!$O$2:$Y$28,_xlfn.SINGLE('Tablas auxiliares'!$C$4)+1,FALSE)</f>
        <v>0</v>
      </c>
      <c r="GF10">
        <f>VLOOKUP(FL10,'Tablas auxiliares'!$O$2:$Y$28,_xlfn.SINGLE('Tablas auxiliares'!$C$4)+1,FALSE)</f>
        <v>0</v>
      </c>
      <c r="GG10">
        <f>VLOOKUP(FM10,'Tablas auxiliares'!$O$2:$Y$28,_xlfn.SINGLE('Tablas auxiliares'!$C$4)+1,FALSE)</f>
        <v>12</v>
      </c>
      <c r="GI10">
        <f>VLOOKUP(FO10,'Tablas auxiliares'!$O$2:$Y$28,_xlfn.SINGLE('Tablas auxiliares'!$C$4)+1,FALSE)</f>
        <v>0</v>
      </c>
      <c r="GJ10">
        <f>VLOOKUP(FP10,'Tablas auxiliares'!$O$2:$Y$28,_xlfn.SINGLE('Tablas auxiliares'!$C$4)+1,FALSE)</f>
        <v>0</v>
      </c>
      <c r="GK10">
        <f>VLOOKUP(FQ10,'Tablas auxiliares'!$O$2:$Y$28,_xlfn.SINGLE('Tablas auxiliares'!$C$4)+1,FALSE)</f>
        <v>0</v>
      </c>
      <c r="GL10">
        <f>VLOOKUP(FR10,'Tablas auxiliares'!$O$2:$Y$28,_xlfn.SINGLE('Tablas auxiliares'!$C$4)+1,FALSE)</f>
        <v>0</v>
      </c>
      <c r="GM10">
        <f>VLOOKUP(FS10,'Tablas auxiliares'!$O$2:$Y$28,_xlfn.SINGLE('Tablas auxiliares'!$C$4)+1,FALSE)</f>
        <v>2</v>
      </c>
      <c r="GN10">
        <f>VLOOKUP(FT10,'Tablas auxiliares'!$O$2:$Y$28,_xlfn.SINGLE('Tablas auxiliares'!$C$4)+1,FALSE)</f>
        <v>0</v>
      </c>
      <c r="GO10">
        <f>VLOOKUP(FU10,'Tablas auxiliares'!$O$2:$Y$28,_xlfn.SINGLE('Tablas auxiliares'!$C$4)+1,FALSE)</f>
        <v>0</v>
      </c>
      <c r="GP10">
        <f>VLOOKUP(FV10,'Tablas auxiliares'!$O$2:$Y$28,_xlfn.SINGLE('Tablas auxiliares'!$C$4)+1,FALSE)</f>
        <v>0</v>
      </c>
      <c r="GQ10">
        <f>VLOOKUP(FW10,'Tablas auxiliares'!$O$2:$Y$28,_xlfn.SINGLE('Tablas auxiliares'!$C$4)+1,FALSE)</f>
        <v>0</v>
      </c>
      <c r="GR10">
        <f>VLOOKUP(FX10,'Tablas auxiliares'!$O$2:$Y$28,_xlfn.SINGLE('Tablas auxiliares'!$C$4)+1,FALSE)</f>
        <v>0</v>
      </c>
      <c r="GS10">
        <f>VLOOKUP(FY10,'Tablas auxiliares'!$O$2:$Y$28,_xlfn.SINGLE('Tablas auxiliares'!$C$4)+1,FALSE)</f>
        <v>0</v>
      </c>
      <c r="GT10">
        <f>IF('Tablas auxiliares'!$C$6&lt;&gt;2,SUM(EL10:FE10),0)+IF('Tablas auxiliares'!$C$6&lt;&gt;3,SUM(FZ10:GS10),0)</f>
        <v>23</v>
      </c>
      <c r="GU10">
        <f t="shared" si="17"/>
        <v>11.013</v>
      </c>
      <c r="GV10">
        <f t="shared" si="1"/>
        <v>13.513999999999999</v>
      </c>
      <c r="GW10">
        <f t="shared" si="1"/>
        <v>15.515000000000001</v>
      </c>
      <c r="GX10">
        <f t="shared" si="1"/>
        <v>14.016</v>
      </c>
      <c r="GY10">
        <f t="shared" si="1"/>
        <v>14.015000000000001</v>
      </c>
      <c r="GZ10">
        <f t="shared" si="1"/>
        <v>14.515000000000001</v>
      </c>
      <c r="HA10">
        <f t="shared" si="1"/>
        <v>12.516</v>
      </c>
      <c r="HB10">
        <f t="shared" si="1"/>
        <v>8.0009999999999994</v>
      </c>
      <c r="HD10">
        <f t="shared" si="1"/>
        <v>15.016</v>
      </c>
      <c r="HE10">
        <f t="shared" si="1"/>
        <v>14.513999999999999</v>
      </c>
      <c r="HF10">
        <f t="shared" si="1"/>
        <v>11.015000000000001</v>
      </c>
      <c r="HG10">
        <f t="shared" si="1"/>
        <v>15.016</v>
      </c>
      <c r="HH10">
        <f t="shared" si="1"/>
        <v>11.009</v>
      </c>
      <c r="HI10">
        <f t="shared" si="1"/>
        <v>14.016</v>
      </c>
      <c r="HJ10">
        <f t="shared" si="1"/>
        <v>13.515000000000001</v>
      </c>
      <c r="HK10">
        <f t="shared" si="1"/>
        <v>12.515000000000001</v>
      </c>
      <c r="HL10">
        <f t="shared" si="1"/>
        <v>14.515000000000001</v>
      </c>
      <c r="HM10">
        <f t="shared" si="1"/>
        <v>15.515000000000001</v>
      </c>
      <c r="HN10">
        <f t="shared" si="1"/>
        <v>13.015000000000001</v>
      </c>
      <c r="HO10">
        <f>RANK(GU10,GU3:GU19,1)</f>
        <v>13</v>
      </c>
      <c r="HP10">
        <f t="shared" ref="HP10:IH10" si="33">RANK(GV10,GV3:GV19,1)</f>
        <v>14</v>
      </c>
      <c r="HQ10">
        <f t="shared" si="33"/>
        <v>16</v>
      </c>
      <c r="HR10">
        <f t="shared" si="33"/>
        <v>15</v>
      </c>
      <c r="HS10">
        <f t="shared" si="33"/>
        <v>16</v>
      </c>
      <c r="HT10">
        <f t="shared" si="33"/>
        <v>15</v>
      </c>
      <c r="HU10">
        <f t="shared" si="33"/>
        <v>14</v>
      </c>
      <c r="HV10">
        <f t="shared" si="33"/>
        <v>7</v>
      </c>
      <c r="HX10">
        <f t="shared" si="33"/>
        <v>16</v>
      </c>
      <c r="HY10">
        <f t="shared" si="33"/>
        <v>15</v>
      </c>
      <c r="HZ10">
        <f t="shared" si="33"/>
        <v>12</v>
      </c>
      <c r="IA10">
        <f t="shared" si="33"/>
        <v>16</v>
      </c>
      <c r="IB10">
        <f t="shared" si="33"/>
        <v>13</v>
      </c>
      <c r="IC10">
        <f t="shared" si="33"/>
        <v>15</v>
      </c>
      <c r="ID10">
        <f t="shared" si="33"/>
        <v>15</v>
      </c>
      <c r="IE10">
        <f t="shared" si="33"/>
        <v>13</v>
      </c>
      <c r="IF10">
        <f t="shared" si="33"/>
        <v>15</v>
      </c>
      <c r="IG10">
        <f t="shared" si="33"/>
        <v>16</v>
      </c>
      <c r="IH10">
        <f t="shared" si="33"/>
        <v>13</v>
      </c>
      <c r="II10">
        <f>VLOOKUP(HO10,'Tablas auxiliares'!$O$2:$Y$28,_xlfn.SINGLE('Tablas auxiliares'!$C$4)+1,FALSE)</f>
        <v>0</v>
      </c>
      <c r="IJ10">
        <f>VLOOKUP(HP10,'Tablas auxiliares'!$O$2:$Y$28,_xlfn.SINGLE('Tablas auxiliares'!$C$4)+1,FALSE)</f>
        <v>0</v>
      </c>
      <c r="IK10">
        <f>VLOOKUP(HQ10,'Tablas auxiliares'!$O$2:$Y$28,_xlfn.SINGLE('Tablas auxiliares'!$C$4)+1,FALSE)</f>
        <v>0</v>
      </c>
      <c r="IL10">
        <f>VLOOKUP(HR10,'Tablas auxiliares'!$O$2:$Y$28,_xlfn.SINGLE('Tablas auxiliares'!$C$4)+1,FALSE)</f>
        <v>0</v>
      </c>
      <c r="IM10">
        <f>VLOOKUP(HS10,'Tablas auxiliares'!$O$2:$Y$28,_xlfn.SINGLE('Tablas auxiliares'!$C$4)+1,FALSE)</f>
        <v>0</v>
      </c>
      <c r="IN10">
        <f>VLOOKUP(HT10,'Tablas auxiliares'!$O$2:$Y$28,_xlfn.SINGLE('Tablas auxiliares'!$C$4)+1,FALSE)</f>
        <v>0</v>
      </c>
      <c r="IO10">
        <f>VLOOKUP(HU10,'Tablas auxiliares'!$O$2:$Y$28,_xlfn.SINGLE('Tablas auxiliares'!$C$4)+1,FALSE)</f>
        <v>0</v>
      </c>
      <c r="IP10">
        <f>VLOOKUP(HV10,'Tablas auxiliares'!$O$2:$Y$28,_xlfn.SINGLE('Tablas auxiliares'!$C$4)+1,FALSE)</f>
        <v>4</v>
      </c>
      <c r="IR10">
        <f>VLOOKUP(HX10,'Tablas auxiliares'!$O$2:$Y$28,_xlfn.SINGLE('Tablas auxiliares'!$C$4)+1,FALSE)</f>
        <v>0</v>
      </c>
      <c r="IS10">
        <f>VLOOKUP(HY10,'Tablas auxiliares'!$O$2:$Y$28,_xlfn.SINGLE('Tablas auxiliares'!$C$4)+1,FALSE)</f>
        <v>0</v>
      </c>
      <c r="IT10">
        <f>VLOOKUP(HZ10,'Tablas auxiliares'!$O$2:$Y$28,_xlfn.SINGLE('Tablas auxiliares'!$C$4)+1,FALSE)</f>
        <v>0</v>
      </c>
      <c r="IU10">
        <f>VLOOKUP(IA10,'Tablas auxiliares'!$O$2:$Y$28,_xlfn.SINGLE('Tablas auxiliares'!$C$4)+1,FALSE)</f>
        <v>0</v>
      </c>
      <c r="IV10">
        <f>VLOOKUP(IB10,'Tablas auxiliares'!$O$2:$Y$28,_xlfn.SINGLE('Tablas auxiliares'!$C$4)+1,FALSE)</f>
        <v>0</v>
      </c>
      <c r="IW10">
        <f>VLOOKUP(IC10,'Tablas auxiliares'!$O$2:$Y$28,_xlfn.SINGLE('Tablas auxiliares'!$C$4)+1,FALSE)</f>
        <v>0</v>
      </c>
      <c r="IX10">
        <f>VLOOKUP(ID10,'Tablas auxiliares'!$O$2:$Y$28,_xlfn.SINGLE('Tablas auxiliares'!$C$4)+1,FALSE)</f>
        <v>0</v>
      </c>
      <c r="IY10">
        <f>VLOOKUP(IE10,'Tablas auxiliares'!$O$2:$Y$28,_xlfn.SINGLE('Tablas auxiliares'!$C$4)+1,FALSE)</f>
        <v>0</v>
      </c>
      <c r="IZ10">
        <f>VLOOKUP(IF10,'Tablas auxiliares'!$O$2:$Y$28,_xlfn.SINGLE('Tablas auxiliares'!$C$4)+1,FALSE)</f>
        <v>0</v>
      </c>
      <c r="JA10">
        <f>VLOOKUP(IG10,'Tablas auxiliares'!$O$2:$Y$28,_xlfn.SINGLE('Tablas auxiliares'!$C$4)+1,FALSE)</f>
        <v>0</v>
      </c>
      <c r="JB10">
        <f>VLOOKUP(IH10,'Tablas auxiliares'!$O$2:$Y$28,_xlfn.SINGLE('Tablas auxiliares'!$C$4)+1,FALSE)</f>
        <v>0</v>
      </c>
      <c r="JC10">
        <f t="shared" si="7"/>
        <v>4</v>
      </c>
      <c r="JD10">
        <v>3</v>
      </c>
      <c r="JE10">
        <v>0</v>
      </c>
      <c r="JF10">
        <v>0</v>
      </c>
      <c r="JG10">
        <v>2</v>
      </c>
      <c r="JH10">
        <v>0</v>
      </c>
      <c r="JI10">
        <v>0</v>
      </c>
      <c r="JJ10">
        <v>2</v>
      </c>
      <c r="JK10">
        <v>0</v>
      </c>
      <c r="JM10">
        <v>0</v>
      </c>
      <c r="JN10">
        <v>0</v>
      </c>
      <c r="JO10">
        <v>2</v>
      </c>
      <c r="JP10">
        <v>0</v>
      </c>
      <c r="JQ10">
        <v>0</v>
      </c>
      <c r="JR10">
        <v>0</v>
      </c>
      <c r="JS10">
        <v>1</v>
      </c>
      <c r="JT10">
        <v>1</v>
      </c>
      <c r="JU10">
        <v>0</v>
      </c>
      <c r="JV10">
        <v>0</v>
      </c>
      <c r="JW10">
        <v>0</v>
      </c>
      <c r="JX10">
        <v>0</v>
      </c>
      <c r="JY10">
        <v>0</v>
      </c>
      <c r="JZ10">
        <v>0</v>
      </c>
      <c r="KA10">
        <v>0</v>
      </c>
      <c r="KB10">
        <v>0</v>
      </c>
      <c r="KC10">
        <v>0</v>
      </c>
      <c r="KD10">
        <v>0</v>
      </c>
      <c r="KE10">
        <v>12</v>
      </c>
      <c r="KG10">
        <v>0</v>
      </c>
      <c r="KH10">
        <v>0</v>
      </c>
      <c r="KI10">
        <v>0</v>
      </c>
      <c r="KJ10">
        <v>0</v>
      </c>
      <c r="KK10">
        <v>2</v>
      </c>
      <c r="KL10">
        <v>0</v>
      </c>
      <c r="KM10">
        <v>0</v>
      </c>
      <c r="KN10">
        <v>0</v>
      </c>
      <c r="KO10">
        <v>0</v>
      </c>
      <c r="KP10">
        <v>0</v>
      </c>
      <c r="KQ10">
        <v>0</v>
      </c>
      <c r="KR10">
        <f t="shared" si="8"/>
        <v>3</v>
      </c>
      <c r="KS10">
        <f t="shared" si="3"/>
        <v>0</v>
      </c>
      <c r="KT10">
        <f t="shared" si="3"/>
        <v>0</v>
      </c>
      <c r="KU10">
        <f t="shared" si="3"/>
        <v>2</v>
      </c>
      <c r="KV10">
        <f t="shared" si="3"/>
        <v>0</v>
      </c>
      <c r="KW10">
        <f t="shared" si="3"/>
        <v>0</v>
      </c>
      <c r="KX10">
        <f t="shared" si="3"/>
        <v>2</v>
      </c>
      <c r="KY10">
        <f t="shared" si="3"/>
        <v>12.012</v>
      </c>
      <c r="KZ10">
        <f t="shared" si="3"/>
        <v>0</v>
      </c>
      <c r="LA10">
        <f t="shared" si="3"/>
        <v>0</v>
      </c>
      <c r="LB10">
        <f t="shared" si="3"/>
        <v>0</v>
      </c>
      <c r="LC10">
        <f t="shared" si="3"/>
        <v>2</v>
      </c>
      <c r="LD10">
        <f t="shared" si="3"/>
        <v>0</v>
      </c>
      <c r="LE10">
        <f t="shared" si="3"/>
        <v>2.0019999999999998</v>
      </c>
      <c r="LF10">
        <f t="shared" si="3"/>
        <v>0</v>
      </c>
      <c r="LG10">
        <f t="shared" si="3"/>
        <v>1</v>
      </c>
      <c r="LH10">
        <f t="shared" si="3"/>
        <v>1</v>
      </c>
      <c r="LI10">
        <f t="shared" si="3"/>
        <v>0</v>
      </c>
      <c r="LJ10">
        <f t="shared" si="3"/>
        <v>0</v>
      </c>
      <c r="LK10">
        <f t="shared" si="3"/>
        <v>0</v>
      </c>
      <c r="LL10">
        <f>RANK(KR10,KR3:KR19,0)</f>
        <v>12</v>
      </c>
      <c r="LM10">
        <f t="shared" ref="LM10:ME10" si="34">RANK(KS10,KS3:KS19,0)</f>
        <v>14</v>
      </c>
      <c r="LN10">
        <f t="shared" si="34"/>
        <v>14</v>
      </c>
      <c r="LO10">
        <f t="shared" si="34"/>
        <v>13</v>
      </c>
      <c r="LP10">
        <f t="shared" si="34"/>
        <v>13</v>
      </c>
      <c r="LQ10">
        <f t="shared" si="34"/>
        <v>14</v>
      </c>
      <c r="LR10">
        <f t="shared" si="34"/>
        <v>13</v>
      </c>
      <c r="LS10">
        <f t="shared" si="34"/>
        <v>3</v>
      </c>
      <c r="LT10">
        <f t="shared" si="34"/>
        <v>13</v>
      </c>
      <c r="LU10">
        <f t="shared" si="34"/>
        <v>15</v>
      </c>
      <c r="LV10">
        <f t="shared" si="34"/>
        <v>14</v>
      </c>
      <c r="LW10">
        <f t="shared" si="34"/>
        <v>13</v>
      </c>
      <c r="LX10">
        <f t="shared" si="34"/>
        <v>13</v>
      </c>
      <c r="LY10">
        <f t="shared" si="34"/>
        <v>12</v>
      </c>
      <c r="LZ10">
        <f t="shared" si="34"/>
        <v>15</v>
      </c>
      <c r="MA10">
        <f t="shared" si="34"/>
        <v>13</v>
      </c>
      <c r="MB10">
        <f t="shared" si="34"/>
        <v>13</v>
      </c>
      <c r="MC10">
        <f t="shared" si="34"/>
        <v>14</v>
      </c>
      <c r="MD10">
        <f t="shared" si="34"/>
        <v>14</v>
      </c>
      <c r="ME10">
        <f t="shared" si="34"/>
        <v>13</v>
      </c>
      <c r="MF10">
        <f>VLOOKUP(LL10,'Tablas auxiliares'!$O$2:$P$28,2,FALSE)</f>
        <v>0</v>
      </c>
      <c r="MG10">
        <f>VLOOKUP(LM10,'Tablas auxiliares'!$O$2:$P$28,2,FALSE)</f>
        <v>0</v>
      </c>
      <c r="MH10">
        <f>VLOOKUP(LN10,'Tablas auxiliares'!$O$2:$P$28,2,FALSE)</f>
        <v>0</v>
      </c>
      <c r="MI10">
        <f>VLOOKUP(LO10,'Tablas auxiliares'!$O$2:$P$28,2,FALSE)</f>
        <v>0</v>
      </c>
      <c r="MJ10">
        <f>VLOOKUP(LP10,'Tablas auxiliares'!$O$2:$P$28,2,FALSE)</f>
        <v>0</v>
      </c>
      <c r="MK10">
        <f>VLOOKUP(LQ10,'Tablas auxiliares'!$O$2:$P$28,2,FALSE)</f>
        <v>0</v>
      </c>
      <c r="ML10">
        <f>VLOOKUP(LR10,'Tablas auxiliares'!$O$2:$P$28,2,FALSE)</f>
        <v>0</v>
      </c>
      <c r="MM10">
        <f>VLOOKUP(LS10,'Tablas auxiliares'!$O$2:$P$28,2,FALSE)</f>
        <v>8</v>
      </c>
      <c r="MN10">
        <f>VLOOKUP(LT10,'Tablas auxiliares'!$O$2:$P$28,2,FALSE)</f>
        <v>0</v>
      </c>
      <c r="MO10">
        <f>VLOOKUP(LU10,'Tablas auxiliares'!$O$2:$P$28,2,FALSE)</f>
        <v>0</v>
      </c>
      <c r="MP10">
        <f>VLOOKUP(LV10,'Tablas auxiliares'!$O$2:$P$28,2,FALSE)</f>
        <v>0</v>
      </c>
      <c r="MQ10">
        <f>VLOOKUP(LW10,'Tablas auxiliares'!$O$2:$P$28,2,FALSE)</f>
        <v>0</v>
      </c>
      <c r="MR10">
        <f>VLOOKUP(LX10,'Tablas auxiliares'!$O$2:$P$28,2,FALSE)</f>
        <v>0</v>
      </c>
      <c r="MS10">
        <f>VLOOKUP(LY10,'Tablas auxiliares'!$O$2:$P$28,2,FALSE)</f>
        <v>0</v>
      </c>
      <c r="MT10">
        <f>VLOOKUP(LZ10,'Tablas auxiliares'!$O$2:$P$28,2,FALSE)</f>
        <v>0</v>
      </c>
      <c r="MU10">
        <f>VLOOKUP(MA10,'Tablas auxiliares'!$O$2:$P$28,2,FALSE)</f>
        <v>0</v>
      </c>
      <c r="MV10">
        <f>VLOOKUP(MB10,'Tablas auxiliares'!$O$2:$P$28,2,FALSE)</f>
        <v>0</v>
      </c>
      <c r="MW10">
        <f>VLOOKUP(MC10,'Tablas auxiliares'!$O$2:$P$28,2,FALSE)</f>
        <v>0</v>
      </c>
      <c r="MX10">
        <f>VLOOKUP(MD10,'Tablas auxiliares'!$O$2:$P$28,2,FALSE)</f>
        <v>0</v>
      </c>
      <c r="MY10">
        <f>VLOOKUP(ME10,'Tablas auxiliares'!$O$2:$P$28,2,FALSE)</f>
        <v>0</v>
      </c>
      <c r="MZ10">
        <f t="shared" si="10"/>
        <v>8</v>
      </c>
      <c r="NB10">
        <f t="shared" si="11"/>
        <v>8.0017999999999994</v>
      </c>
      <c r="NC10">
        <f t="shared" si="12"/>
        <v>4.0018000000000002</v>
      </c>
      <c r="ND10">
        <f t="shared" si="13"/>
        <v>23.001799999999999</v>
      </c>
      <c r="NE10">
        <f>IF('Tablas auxiliares'!$C$3=1,NB10,IF('Tablas auxiliares'!$C$3=2,NC10,ND10))</f>
        <v>23.001799999999999</v>
      </c>
      <c r="NF10" t="s">
        <v>57</v>
      </c>
      <c r="NH10">
        <v>8</v>
      </c>
      <c r="NI10">
        <f t="shared" si="14"/>
        <v>150.001</v>
      </c>
      <c r="NJ10" t="str">
        <f t="shared" si="15"/>
        <v>San Marino</v>
      </c>
    </row>
    <row r="11" spans="1:374" x14ac:dyDescent="0.25">
      <c r="A11" t="s">
        <v>9</v>
      </c>
      <c r="B11">
        <v>7</v>
      </c>
      <c r="C11">
        <v>10</v>
      </c>
      <c r="D11">
        <v>1</v>
      </c>
      <c r="E11">
        <v>2</v>
      </c>
      <c r="F11">
        <v>14</v>
      </c>
      <c r="G11">
        <v>10</v>
      </c>
      <c r="H11">
        <v>8</v>
      </c>
      <c r="I11">
        <v>13</v>
      </c>
      <c r="J11">
        <v>12</v>
      </c>
      <c r="K11">
        <v>4</v>
      </c>
      <c r="M11">
        <v>14</v>
      </c>
      <c r="N11">
        <v>11</v>
      </c>
      <c r="O11">
        <v>16</v>
      </c>
      <c r="P11">
        <v>14</v>
      </c>
      <c r="Q11">
        <v>10</v>
      </c>
      <c r="R11">
        <v>14</v>
      </c>
      <c r="S11">
        <v>12</v>
      </c>
      <c r="T11">
        <v>9</v>
      </c>
      <c r="U11">
        <v>14</v>
      </c>
      <c r="V11">
        <v>3</v>
      </c>
      <c r="W11">
        <v>15</v>
      </c>
      <c r="X11">
        <v>9</v>
      </c>
      <c r="Y11">
        <v>9</v>
      </c>
      <c r="Z11">
        <v>4</v>
      </c>
      <c r="AA11">
        <v>13</v>
      </c>
      <c r="AB11">
        <v>16</v>
      </c>
      <c r="AC11">
        <v>10</v>
      </c>
      <c r="AD11">
        <v>10</v>
      </c>
      <c r="AE11">
        <v>7</v>
      </c>
      <c r="AG11">
        <v>6</v>
      </c>
      <c r="AH11">
        <v>14</v>
      </c>
      <c r="AI11">
        <v>13</v>
      </c>
      <c r="AJ11">
        <v>13</v>
      </c>
      <c r="AK11">
        <v>7</v>
      </c>
      <c r="AL11">
        <v>12</v>
      </c>
      <c r="AM11">
        <v>14</v>
      </c>
      <c r="AN11">
        <v>10</v>
      </c>
      <c r="AO11">
        <v>11</v>
      </c>
      <c r="AP11">
        <v>10</v>
      </c>
      <c r="AQ11">
        <v>15</v>
      </c>
      <c r="AR11">
        <v>2</v>
      </c>
      <c r="AS11">
        <v>15</v>
      </c>
      <c r="AT11">
        <v>9</v>
      </c>
      <c r="AU11">
        <v>12</v>
      </c>
      <c r="AV11">
        <v>15</v>
      </c>
      <c r="AW11">
        <v>13</v>
      </c>
      <c r="AX11">
        <v>13</v>
      </c>
      <c r="AY11">
        <v>10</v>
      </c>
      <c r="BA11">
        <v>13</v>
      </c>
      <c r="BB11">
        <v>5</v>
      </c>
      <c r="BC11">
        <v>14</v>
      </c>
      <c r="BD11">
        <v>14</v>
      </c>
      <c r="BE11">
        <v>8</v>
      </c>
      <c r="BF11">
        <v>13</v>
      </c>
      <c r="BG11">
        <v>13</v>
      </c>
      <c r="BH11">
        <v>7</v>
      </c>
      <c r="BI11">
        <v>12</v>
      </c>
      <c r="BJ11">
        <v>10</v>
      </c>
      <c r="BK11">
        <v>4</v>
      </c>
      <c r="BL11">
        <v>2</v>
      </c>
      <c r="BM11">
        <v>10</v>
      </c>
      <c r="BN11">
        <v>3</v>
      </c>
      <c r="BO11">
        <v>11</v>
      </c>
      <c r="BP11">
        <v>14</v>
      </c>
      <c r="BQ11">
        <v>14</v>
      </c>
      <c r="BR11">
        <v>15</v>
      </c>
      <c r="BS11">
        <v>9</v>
      </c>
      <c r="BU11">
        <v>11</v>
      </c>
      <c r="BV11">
        <v>15</v>
      </c>
      <c r="BW11">
        <v>12</v>
      </c>
      <c r="BX11">
        <v>13</v>
      </c>
      <c r="BY11">
        <v>8</v>
      </c>
      <c r="BZ11">
        <v>10</v>
      </c>
      <c r="CA11">
        <v>12</v>
      </c>
      <c r="CB11">
        <v>12</v>
      </c>
      <c r="CC11">
        <v>12</v>
      </c>
      <c r="CD11">
        <v>2</v>
      </c>
      <c r="CE11">
        <v>11</v>
      </c>
      <c r="CF11">
        <v>2</v>
      </c>
      <c r="CG11">
        <v>14</v>
      </c>
      <c r="CH11">
        <v>7</v>
      </c>
      <c r="CI11">
        <v>12</v>
      </c>
      <c r="CJ11">
        <v>17</v>
      </c>
      <c r="CK11">
        <v>8</v>
      </c>
      <c r="CL11">
        <v>8</v>
      </c>
      <c r="CM11">
        <v>7</v>
      </c>
      <c r="CO11">
        <v>9</v>
      </c>
      <c r="CP11">
        <v>3</v>
      </c>
      <c r="CQ11">
        <v>13</v>
      </c>
      <c r="CR11">
        <v>15</v>
      </c>
      <c r="CS11">
        <v>5</v>
      </c>
      <c r="CT11">
        <v>14</v>
      </c>
      <c r="CU11">
        <v>10</v>
      </c>
      <c r="CV11">
        <v>14</v>
      </c>
      <c r="CW11">
        <v>11</v>
      </c>
      <c r="CX11">
        <f>IF('Tablas auxiliares'!$C$7=1,AVERAGE(B11,V11,AP11,BJ11,CD11)+B11/10000,(-1)*(SUM(VLOOKUP(B11,'Tablas auxiliares'!$BG$2:$BH$28,2,FALSE),VLOOKUP(V11,'Tablas auxiliares'!$BG$2:$BH$28,2,FALSE),VLOOKUP(AP11,'Tablas auxiliares'!$BG$2:$BH$28,2,FALSE),VLOOKUP(BJ11,'Tablas auxiliares'!$BG$2:$BH$28,2,FALSE),VLOOKUP(CD11,'Tablas auxiliares'!$BG$2:$BH$28,2,FALSE))-B11/100000000))</f>
        <v>-26.308453732475197</v>
      </c>
      <c r="CY11">
        <f>IF('Tablas auxiliares'!$C$7=1,AVERAGE(C11,W11,AQ11,BK11,CE11)+C11/10000,(-1)*(SUM(VLOOKUP(C11,'Tablas auxiliares'!$BG$2:$BH$28,2,FALSE),VLOOKUP(W11,'Tablas auxiliares'!$BG$2:$BH$28,2,FALSE),VLOOKUP(AQ11,'Tablas auxiliares'!$BG$2:$BH$28,2,FALSE),VLOOKUP(BK11,'Tablas auxiliares'!$BG$2:$BH$28,2,FALSE),VLOOKUP(CE11,'Tablas auxiliares'!$BG$2:$BH$28,2,FALSE))-C11/100000000))</f>
        <v>-12.430275428343259</v>
      </c>
      <c r="CZ11">
        <f>IF('Tablas auxiliares'!$C$7=1,AVERAGE(D11,X11,AR11,BL11,CF11)+D11/10000,(-1)*(SUM(VLOOKUP(D11,'Tablas auxiliares'!$BG$2:$BH$28,2,FALSE),VLOOKUP(X11,'Tablas auxiliares'!$BG$2:$BH$28,2,FALSE),VLOOKUP(AR11,'Tablas auxiliares'!$BG$2:$BH$28,2,FALSE),VLOOKUP(BL11,'Tablas auxiliares'!$BG$2:$BH$28,2,FALSE),VLOOKUP(CF11,'Tablas auxiliares'!$BG$2:$BH$28,2,FALSE))-D11/100000000))</f>
        <v>-44.395071455387622</v>
      </c>
      <c r="DA11">
        <f>IF('Tablas auxiliares'!$C$7=1,AVERAGE(E11,Y11,AS11,BM11,CG11)+E11/10000,(-1)*(SUM(VLOOKUP(E11,'Tablas auxiliares'!$BG$2:$BH$28,2,FALSE),VLOOKUP(Y11,'Tablas auxiliares'!$BG$2:$BH$28,2,FALSE),VLOOKUP(AS11,'Tablas auxiliares'!$BG$2:$BH$28,2,FALSE),VLOOKUP(BM11,'Tablas auxiliares'!$BG$2:$BH$28,2,FALSE),VLOOKUP(CG11,'Tablas auxiliares'!$BG$2:$BH$28,2,FALSE))-E11/100000000))</f>
        <v>-16.572838711107028</v>
      </c>
      <c r="DB11">
        <f>IF('Tablas auxiliares'!$C$7=1,AVERAGE(F11,Z11,AT11,BN11,CH11)+F11/10000,(-1)*(SUM(VLOOKUP(F11,'Tablas auxiliares'!$BG$2:$BH$28,2,FALSE),VLOOKUP(Z11,'Tablas auxiliares'!$BG$2:$BH$28,2,FALSE),VLOOKUP(AT11,'Tablas auxiliares'!$BG$2:$BH$28,2,FALSE),VLOOKUP(BN11,'Tablas auxiliares'!$BG$2:$BH$28,2,FALSE),VLOOKUP(CH11,'Tablas auxiliares'!$BG$2:$BH$28,2,FALSE))-F11/100000000))</f>
        <v>-22.470031248183712</v>
      </c>
      <c r="DC11">
        <f>IF('Tablas auxiliares'!$C$7=1,AVERAGE(G11,AA11,AU11,BO11,CI11)+G11/10000,(-1)*(SUM(VLOOKUP(G11,'Tablas auxiliares'!$BG$2:$BH$28,2,FALSE),VLOOKUP(AA11,'Tablas auxiliares'!$BG$2:$BH$28,2,FALSE),VLOOKUP(AU11,'Tablas auxiliares'!$BG$2:$BH$28,2,FALSE),VLOOKUP(BO11,'Tablas auxiliares'!$BG$2:$BH$28,2,FALSE),VLOOKUP(CI11,'Tablas auxiliares'!$BG$2:$BH$28,2,FALSE))-G11/100000000))</f>
        <v>-8.1611145822824511</v>
      </c>
      <c r="DD11">
        <f>IF('Tablas auxiliares'!$C$7=1,AVERAGE(H11,AB11,AV11,BP11,CJ11)+H11/10000,(-1)*(SUM(VLOOKUP(H11,'Tablas auxiliares'!$BG$2:$BH$28,2,FALSE),VLOOKUP(AB11,'Tablas auxiliares'!$BG$2:$BH$28,2,FALSE),VLOOKUP(AV11,'Tablas auxiliares'!$BG$2:$BH$28,2,FALSE),VLOOKUP(BP11,'Tablas auxiliares'!$BG$2:$BH$28,2,FALSE),VLOOKUP(CJ11,'Tablas auxiliares'!$BG$2:$BH$28,2,FALSE))-H11/100000000))</f>
        <v>-6.2962745489809695</v>
      </c>
      <c r="DE11">
        <f>IF('Tablas auxiliares'!$C$7=1,AVERAGE(I11,AC11,AW11,BQ11,CK11)+I11/10000,(-1)*(SUM(VLOOKUP(I11,'Tablas auxiliares'!$BG$2:$BH$28,2,FALSE),VLOOKUP(AC11,'Tablas auxiliares'!$BG$2:$BH$28,2,FALSE),VLOOKUP(AW11,'Tablas auxiliares'!$BG$2:$BH$28,2,FALSE),VLOOKUP(BQ11,'Tablas auxiliares'!$BG$2:$BH$28,2,FALSE),VLOOKUP(CK11,'Tablas auxiliares'!$BG$2:$BH$28,2,FALSE))-I11/100000000))</f>
        <v>-8.8139557861950273</v>
      </c>
      <c r="DF11">
        <f>IF('Tablas auxiliares'!$C$7=1,AVERAGE(J11,AD11,AX11,BR11,CL11)+J11/10000,(-1)*(SUM(VLOOKUP(J11,'Tablas auxiliares'!$BG$2:$BH$28,2,FALSE),VLOOKUP(AD11,'Tablas auxiliares'!$BG$2:$BH$28,2,FALSE),VLOOKUP(AX11,'Tablas auxiliares'!$BG$2:$BH$28,2,FALSE),VLOOKUP(BR11,'Tablas auxiliares'!$BG$2:$BH$28,2,FALSE),VLOOKUP(CL11,'Tablas auxiliares'!$BG$2:$BH$28,2,FALSE))-J11/100000000))</f>
        <v>-8.8951512983351257</v>
      </c>
      <c r="DG11">
        <f>IF('Tablas auxiliares'!$C$7=1,AVERAGE(K11,AE11,AY11,BS11,CM11)+K11/10000,(-1)*(SUM(VLOOKUP(K11,'Tablas auxiliares'!$BG$2:$BH$28,2,FALSE),VLOOKUP(AE11,'Tablas auxiliares'!$BG$2:$BH$28,2,FALSE),VLOOKUP(AY11,'Tablas auxiliares'!$BG$2:$BH$28,2,FALSE),VLOOKUP(BS11,'Tablas auxiliares'!$BG$2:$BH$28,2,FALSE),VLOOKUP(CM11,'Tablas auxiliares'!$BG$2:$BH$28,2,FALSE))-K11/100000000))</f>
        <v>-19.256893902817779</v>
      </c>
      <c r="DI11">
        <f>IF('Tablas auxiliares'!$C$7=1,AVERAGE(M11,AG11,BA11,BU11,CO11)+M11/10000,(-1)*(SUM(VLOOKUP(M11,'Tablas auxiliares'!$BG$2:$BH$28,2,FALSE),VLOOKUP(AG11,'Tablas auxiliares'!$BG$2:$BH$28,2,FALSE),VLOOKUP(BA11,'Tablas auxiliares'!$BG$2:$BH$28,2,FALSE),VLOOKUP(BU11,'Tablas auxiliares'!$BG$2:$BH$28,2,FALSE),VLOOKUP(CO11,'Tablas auxiliares'!$BG$2:$BH$28,2,FALSE))-M11/100000000))</f>
        <v>-11.302687004157439</v>
      </c>
      <c r="DJ11">
        <f>IF('Tablas auxiliares'!$C$7=1,AVERAGE(N11,AH11,BB11,BV11,CP11)+N11/10000,(-1)*(SUM(VLOOKUP(N11,'Tablas auxiliares'!$BG$2:$BH$28,2,FALSE),VLOOKUP(AH11,'Tablas auxiliares'!$BG$2:$BH$28,2,FALSE),VLOOKUP(BB11,'Tablas auxiliares'!$BG$2:$BH$28,2,FALSE),VLOOKUP(BV11,'Tablas auxiliares'!$BG$2:$BH$28,2,FALSE),VLOOKUP(CP11,'Tablas auxiliares'!$BG$2:$BH$28,2,FALSE))-N11/100000000))</f>
        <v>-17.467554324293442</v>
      </c>
      <c r="DK11">
        <f>IF('Tablas auxiliares'!$C$7=1,AVERAGE(O11,AI11,BC11,BW11,CQ11)+O11/10000,(-1)*(SUM(VLOOKUP(O11,'Tablas auxiliares'!$BG$2:$BH$28,2,FALSE),VLOOKUP(AI11,'Tablas auxiliares'!$BG$2:$BH$28,2,FALSE),VLOOKUP(BC11,'Tablas auxiliares'!$BG$2:$BH$28,2,FALSE),VLOOKUP(BW11,'Tablas auxiliares'!$BG$2:$BH$28,2,FALSE),VLOOKUP(CQ11,'Tablas auxiliares'!$BG$2:$BH$28,2,FALSE))-O11/100000000))</f>
        <v>-5.6482165894991949</v>
      </c>
      <c r="DL11">
        <f>IF('Tablas auxiliares'!$C$7=1,AVERAGE(P11,AJ11,BD11,BX11,CR11)+P11/10000,(-1)*(SUM(VLOOKUP(P11,'Tablas auxiliares'!$BG$2:$BH$28,2,FALSE),VLOOKUP(AJ11,'Tablas auxiliares'!$BG$2:$BH$28,2,FALSE),VLOOKUP(BD11,'Tablas auxiliares'!$BG$2:$BH$28,2,FALSE),VLOOKUP(BX11,'Tablas auxiliares'!$BG$2:$BH$28,2,FALSE),VLOOKUP(CR11,'Tablas auxiliares'!$BG$2:$BH$28,2,FALSE))-P11/100000000))</f>
        <v>-5.324236098146315</v>
      </c>
      <c r="DM11">
        <f>IF('Tablas auxiliares'!$C$7=1,AVERAGE(Q11,AK11,BE11,BY11,CS11)+Q11/10000,(-1)*(SUM(VLOOKUP(Q11,'Tablas auxiliares'!$BG$2:$BH$28,2,FALSE),VLOOKUP(AK11,'Tablas auxiliares'!$BG$2:$BH$28,2,FALSE),VLOOKUP(BE11,'Tablas auxiliares'!$BG$2:$BH$28,2,FALSE),VLOOKUP(BY11,'Tablas auxiliares'!$BG$2:$BH$28,2,FALSE),VLOOKUP(CS11,'Tablas auxiliares'!$BG$2:$BH$28,2,FALSE))-Q11/100000000))</f>
        <v>-17.967669068515796</v>
      </c>
      <c r="DN11">
        <f>IF('Tablas auxiliares'!$C$7=1,AVERAGE(R11,AL11,BF11,BZ11,CT11)+R11/10000,(-1)*(SUM(VLOOKUP(R11,'Tablas auxiliares'!$BG$2:$BH$28,2,FALSE),VLOOKUP(AL11,'Tablas auxiliares'!$BG$2:$BH$28,2,FALSE),VLOOKUP(BF11,'Tablas auxiliares'!$BG$2:$BH$28,2,FALSE),VLOOKUP(BZ11,'Tablas auxiliares'!$BG$2:$BH$28,2,FALSE),VLOOKUP(CT11,'Tablas auxiliares'!$BG$2:$BH$28,2,FALSE))-R11/100000000))</f>
        <v>-6.9120820978389252</v>
      </c>
      <c r="DO11">
        <f>IF('Tablas auxiliares'!$C$7=1,AVERAGE(S11,AM11,BG11,CA11,CU11)+S11/10000,(-1)*(SUM(VLOOKUP(S11,'Tablas auxiliares'!$BG$2:$BH$28,2,FALSE),VLOOKUP(AM11,'Tablas auxiliares'!$BG$2:$BH$28,2,FALSE),VLOOKUP(BG11,'Tablas auxiliares'!$BG$2:$BH$28,2,FALSE),VLOOKUP(CA11,'Tablas auxiliares'!$BG$2:$BH$28,2,FALSE),VLOOKUP(CU11,'Tablas auxiliares'!$BG$2:$BH$28,2,FALSE))-S11/100000000))</f>
        <v>-7.3813094396296064</v>
      </c>
      <c r="DP11">
        <f>IF('Tablas auxiliares'!$C$7=1,AVERAGE(T11,AN11,BH11,CB11,CV11)+T11/10000,(-1)*(SUM(VLOOKUP(T11,'Tablas auxiliares'!$BG$2:$BH$28,2,FALSE),VLOOKUP(AN11,'Tablas auxiliares'!$BG$2:$BH$28,2,FALSE),VLOOKUP(BH11,'Tablas auxiliares'!$BG$2:$BH$28,2,FALSE),VLOOKUP(CB11,'Tablas auxiliares'!$BG$2:$BH$28,2,FALSE),VLOOKUP(CV11,'Tablas auxiliares'!$BG$2:$BH$28,2,FALSE))-T11/100000000))</f>
        <v>-11.132024264455922</v>
      </c>
      <c r="DQ11">
        <f>IF('Tablas auxiliares'!$C$7=1,AVERAGE(U11,AO11,BI11,CC11,CW11)+U11/10000,(-1)*(SUM(VLOOKUP(U11,'Tablas auxiliares'!$BG$2:$BH$28,2,FALSE),VLOOKUP(AO11,'Tablas auxiliares'!$BG$2:$BH$28,2,FALSE),VLOOKUP(BI11,'Tablas auxiliares'!$BG$2:$BH$28,2,FALSE),VLOOKUP(CC11,'Tablas auxiliares'!$BG$2:$BH$28,2,FALSE),VLOOKUP(CW11,'Tablas auxiliares'!$BG$2:$BH$28,2,FALSE))-U11/100000000))</f>
        <v>-7.5731562889809334</v>
      </c>
      <c r="DR11">
        <f>RANK(CX11,CX3:CX19,1)</f>
        <v>6</v>
      </c>
      <c r="DS11">
        <f t="shared" ref="DS11:EK11" si="35">RANK(CY11,CY3:CY19,1)</f>
        <v>12</v>
      </c>
      <c r="DT11">
        <f t="shared" si="35"/>
        <v>2</v>
      </c>
      <c r="DU11">
        <f t="shared" si="35"/>
        <v>10</v>
      </c>
      <c r="DV11">
        <f t="shared" si="35"/>
        <v>4</v>
      </c>
      <c r="DW11">
        <f t="shared" si="35"/>
        <v>13</v>
      </c>
      <c r="DX11">
        <f t="shared" si="35"/>
        <v>16</v>
      </c>
      <c r="DY11">
        <f t="shared" si="35"/>
        <v>13</v>
      </c>
      <c r="DZ11">
        <f t="shared" si="35"/>
        <v>13</v>
      </c>
      <c r="EA11">
        <f t="shared" si="35"/>
        <v>9</v>
      </c>
      <c r="EC11">
        <f t="shared" si="35"/>
        <v>15</v>
      </c>
      <c r="ED11">
        <f t="shared" si="35"/>
        <v>9</v>
      </c>
      <c r="EE11">
        <f t="shared" si="35"/>
        <v>14</v>
      </c>
      <c r="EF11">
        <f t="shared" si="35"/>
        <v>15</v>
      </c>
      <c r="EG11">
        <f t="shared" si="35"/>
        <v>9</v>
      </c>
      <c r="EH11">
        <f t="shared" si="35"/>
        <v>14</v>
      </c>
      <c r="EI11">
        <f t="shared" si="35"/>
        <v>15</v>
      </c>
      <c r="EJ11">
        <f t="shared" si="35"/>
        <v>12</v>
      </c>
      <c r="EK11">
        <f t="shared" si="35"/>
        <v>14</v>
      </c>
      <c r="EL11">
        <f>VLOOKUP(DR11,'Tablas auxiliares'!$O$2:$Y$28,'Tablas auxiliares'!$C$4+1,FALSE)</f>
        <v>5</v>
      </c>
      <c r="EM11">
        <f>VLOOKUP(DS11,'Tablas auxiliares'!$O$2:$Y$28,'Tablas auxiliares'!$C$4+1,FALSE)</f>
        <v>0</v>
      </c>
      <c r="EN11">
        <f>VLOOKUP(DT11,'Tablas auxiliares'!$O$2:$Y$28,'Tablas auxiliares'!$C$4+1,FALSE)</f>
        <v>10</v>
      </c>
      <c r="EO11">
        <f>VLOOKUP(DU11,'Tablas auxiliares'!$O$2:$Y$28,'Tablas auxiliares'!$C$4+1,FALSE)</f>
        <v>1</v>
      </c>
      <c r="EP11">
        <f>VLOOKUP(DV11,'Tablas auxiliares'!$O$2:$Y$28,'Tablas auxiliares'!$C$4+1,FALSE)</f>
        <v>7</v>
      </c>
      <c r="EQ11">
        <f>VLOOKUP(DW11,'Tablas auxiliares'!$O$2:$Y$28,'Tablas auxiliares'!$C$4+1,FALSE)</f>
        <v>0</v>
      </c>
      <c r="ER11">
        <f>VLOOKUP(DX11,'Tablas auxiliares'!$O$2:$Y$28,'Tablas auxiliares'!$C$4+1,FALSE)</f>
        <v>0</v>
      </c>
      <c r="ES11">
        <f>VLOOKUP(DY11,'Tablas auxiliares'!$O$2:$Y$28,'Tablas auxiliares'!$C$4+1,FALSE)</f>
        <v>0</v>
      </c>
      <c r="ET11">
        <f>VLOOKUP(DZ11,'Tablas auxiliares'!$O$2:$Y$28,'Tablas auxiliares'!$C$4+1,FALSE)</f>
        <v>0</v>
      </c>
      <c r="EU11">
        <f>VLOOKUP(EA11,'Tablas auxiliares'!$O$2:$Y$28,'Tablas auxiliares'!$C$4+1,FALSE)</f>
        <v>2</v>
      </c>
      <c r="EW11">
        <f>VLOOKUP(EC11,'Tablas auxiliares'!$O$2:$Y$28,'Tablas auxiliares'!$C$4+1,FALSE)</f>
        <v>0</v>
      </c>
      <c r="EX11">
        <f>VLOOKUP(ED11,'Tablas auxiliares'!$O$2:$Y$28,'Tablas auxiliares'!$C$4+1,FALSE)</f>
        <v>2</v>
      </c>
      <c r="EY11">
        <f>VLOOKUP(EE11,'Tablas auxiliares'!$O$2:$Y$28,'Tablas auxiliares'!$C$4+1,FALSE)</f>
        <v>0</v>
      </c>
      <c r="EZ11">
        <f>VLOOKUP(EF11,'Tablas auxiliares'!$O$2:$Y$28,'Tablas auxiliares'!$C$4+1,FALSE)</f>
        <v>0</v>
      </c>
      <c r="FA11">
        <f>VLOOKUP(EG11,'Tablas auxiliares'!$O$2:$Y$28,'Tablas auxiliares'!$C$4+1,FALSE)</f>
        <v>2</v>
      </c>
      <c r="FB11">
        <f>VLOOKUP(EH11,'Tablas auxiliares'!$O$2:$Y$28,'Tablas auxiliares'!$C$4+1,FALSE)</f>
        <v>0</v>
      </c>
      <c r="FC11">
        <f>VLOOKUP(EI11,'Tablas auxiliares'!$O$2:$Y$28,'Tablas auxiliares'!$C$4+1,FALSE)</f>
        <v>0</v>
      </c>
      <c r="FD11">
        <f>VLOOKUP(EJ11,'Tablas auxiliares'!$O$2:$Y$28,'Tablas auxiliares'!$C$4+1,FALSE)</f>
        <v>0</v>
      </c>
      <c r="FE11">
        <f>VLOOKUP(EK11,'Tablas auxiliares'!$O$2:$Y$28,'Tablas auxiliares'!$C$4+1,FALSE)</f>
        <v>0</v>
      </c>
      <c r="FF11">
        <v>15</v>
      </c>
      <c r="FG11">
        <v>15</v>
      </c>
      <c r="FH11">
        <v>10</v>
      </c>
      <c r="FI11">
        <v>13</v>
      </c>
      <c r="FJ11">
        <v>2</v>
      </c>
      <c r="FK11">
        <v>16</v>
      </c>
      <c r="FL11">
        <v>15</v>
      </c>
      <c r="FM11">
        <v>11</v>
      </c>
      <c r="FN11">
        <v>15</v>
      </c>
      <c r="FO11">
        <v>7</v>
      </c>
      <c r="FQ11">
        <v>2</v>
      </c>
      <c r="FR11">
        <v>15</v>
      </c>
      <c r="FS11">
        <v>15</v>
      </c>
      <c r="FT11">
        <v>4</v>
      </c>
      <c r="FU11">
        <v>16</v>
      </c>
      <c r="FV11">
        <v>13</v>
      </c>
      <c r="FW11">
        <v>14</v>
      </c>
      <c r="FX11">
        <v>10</v>
      </c>
      <c r="FY11">
        <v>16</v>
      </c>
      <c r="FZ11">
        <f>VLOOKUP(FF11,'Tablas auxiliares'!$O$2:$Y$28,_xlfn.SINGLE('Tablas auxiliares'!$C$4)+1,FALSE)</f>
        <v>0</v>
      </c>
      <c r="GA11">
        <f>VLOOKUP(FG11,'Tablas auxiliares'!$O$2:$Y$28,_xlfn.SINGLE('Tablas auxiliares'!$C$4)+1,FALSE)</f>
        <v>0</v>
      </c>
      <c r="GB11">
        <f>VLOOKUP(FH11,'Tablas auxiliares'!$O$2:$Y$28,_xlfn.SINGLE('Tablas auxiliares'!$C$4)+1,FALSE)</f>
        <v>1</v>
      </c>
      <c r="GC11">
        <f>VLOOKUP(FI11,'Tablas auxiliares'!$O$2:$Y$28,_xlfn.SINGLE('Tablas auxiliares'!$C$4)+1,FALSE)</f>
        <v>0</v>
      </c>
      <c r="GD11">
        <f>VLOOKUP(FJ11,'Tablas auxiliares'!$O$2:$Y$28,_xlfn.SINGLE('Tablas auxiliares'!$C$4)+1,FALSE)</f>
        <v>10</v>
      </c>
      <c r="GE11">
        <f>VLOOKUP(FK11,'Tablas auxiliares'!$O$2:$Y$28,_xlfn.SINGLE('Tablas auxiliares'!$C$4)+1,FALSE)</f>
        <v>0</v>
      </c>
      <c r="GF11">
        <f>VLOOKUP(FL11,'Tablas auxiliares'!$O$2:$Y$28,_xlfn.SINGLE('Tablas auxiliares'!$C$4)+1,FALSE)</f>
        <v>0</v>
      </c>
      <c r="GG11">
        <f>VLOOKUP(FM11,'Tablas auxiliares'!$O$2:$Y$28,_xlfn.SINGLE('Tablas auxiliares'!$C$4)+1,FALSE)</f>
        <v>0</v>
      </c>
      <c r="GH11">
        <f>VLOOKUP(FN11,'Tablas auxiliares'!$O$2:$Y$28,_xlfn.SINGLE('Tablas auxiliares'!$C$4)+1,FALSE)</f>
        <v>0</v>
      </c>
      <c r="GI11">
        <f>VLOOKUP(FO11,'Tablas auxiliares'!$O$2:$Y$28,_xlfn.SINGLE('Tablas auxiliares'!$C$4)+1,FALSE)</f>
        <v>4</v>
      </c>
      <c r="GK11">
        <f>VLOOKUP(FQ11,'Tablas auxiliares'!$O$2:$Y$28,_xlfn.SINGLE('Tablas auxiliares'!$C$4)+1,FALSE)</f>
        <v>10</v>
      </c>
      <c r="GL11">
        <f>VLOOKUP(FR11,'Tablas auxiliares'!$O$2:$Y$28,_xlfn.SINGLE('Tablas auxiliares'!$C$4)+1,FALSE)</f>
        <v>0</v>
      </c>
      <c r="GM11">
        <f>VLOOKUP(FS11,'Tablas auxiliares'!$O$2:$Y$28,_xlfn.SINGLE('Tablas auxiliares'!$C$4)+1,FALSE)</f>
        <v>0</v>
      </c>
      <c r="GN11">
        <f>VLOOKUP(FT11,'Tablas auxiliares'!$O$2:$Y$28,_xlfn.SINGLE('Tablas auxiliares'!$C$4)+1,FALSE)</f>
        <v>7</v>
      </c>
      <c r="GO11">
        <f>VLOOKUP(FU11,'Tablas auxiliares'!$O$2:$Y$28,_xlfn.SINGLE('Tablas auxiliares'!$C$4)+1,FALSE)</f>
        <v>0</v>
      </c>
      <c r="GP11">
        <f>VLOOKUP(FV11,'Tablas auxiliares'!$O$2:$Y$28,_xlfn.SINGLE('Tablas auxiliares'!$C$4)+1,FALSE)</f>
        <v>0</v>
      </c>
      <c r="GQ11">
        <f>VLOOKUP(FW11,'Tablas auxiliares'!$O$2:$Y$28,_xlfn.SINGLE('Tablas auxiliares'!$C$4)+1,FALSE)</f>
        <v>0</v>
      </c>
      <c r="GR11">
        <f>VLOOKUP(FX11,'Tablas auxiliares'!$O$2:$Y$28,_xlfn.SINGLE('Tablas auxiliares'!$C$4)+1,FALSE)</f>
        <v>1</v>
      </c>
      <c r="GS11">
        <f>VLOOKUP(FY11,'Tablas auxiliares'!$O$2:$Y$28,_xlfn.SINGLE('Tablas auxiliares'!$C$4)+1,FALSE)</f>
        <v>0</v>
      </c>
      <c r="GT11">
        <f>IF('Tablas auxiliares'!$C$6&lt;&gt;2,SUM(EL11:FE11),0)+IF('Tablas auxiliares'!$C$6&lt;&gt;3,SUM(FZ11:GS11),0)</f>
        <v>62</v>
      </c>
      <c r="GU11">
        <f t="shared" si="17"/>
        <v>10.515000000000001</v>
      </c>
      <c r="GV11">
        <f t="shared" si="1"/>
        <v>13.515000000000001</v>
      </c>
      <c r="GW11">
        <f t="shared" si="1"/>
        <v>6.01</v>
      </c>
      <c r="GX11">
        <f t="shared" si="1"/>
        <v>11.513</v>
      </c>
      <c r="GY11">
        <f t="shared" si="1"/>
        <v>3.0019999999999998</v>
      </c>
      <c r="GZ11">
        <f t="shared" si="1"/>
        <v>14.516</v>
      </c>
      <c r="HA11">
        <f t="shared" si="1"/>
        <v>15.515000000000001</v>
      </c>
      <c r="HB11">
        <f t="shared" si="1"/>
        <v>12.010999999999999</v>
      </c>
      <c r="HC11">
        <f t="shared" si="1"/>
        <v>14.015000000000001</v>
      </c>
      <c r="HD11">
        <f t="shared" si="1"/>
        <v>8.0069999999999997</v>
      </c>
      <c r="HF11">
        <f t="shared" si="1"/>
        <v>8.5020000000000007</v>
      </c>
      <c r="HG11">
        <f t="shared" si="1"/>
        <v>12.015000000000001</v>
      </c>
      <c r="HH11">
        <f t="shared" si="1"/>
        <v>14.515000000000001</v>
      </c>
      <c r="HI11">
        <f t="shared" si="1"/>
        <v>9.5039999999999996</v>
      </c>
      <c r="HJ11">
        <f t="shared" si="1"/>
        <v>12.516</v>
      </c>
      <c r="HK11">
        <f t="shared" si="1"/>
        <v>13.513</v>
      </c>
      <c r="HL11">
        <f t="shared" si="1"/>
        <v>14.513999999999999</v>
      </c>
      <c r="HM11">
        <f t="shared" si="1"/>
        <v>11.01</v>
      </c>
      <c r="HN11">
        <f t="shared" si="1"/>
        <v>15.016</v>
      </c>
      <c r="HO11">
        <f>RANK(GU11,GU3:GU19,1)</f>
        <v>12</v>
      </c>
      <c r="HP11">
        <f t="shared" ref="HP11:IH11" si="36">RANK(GV11,GV3:GV19,1)</f>
        <v>15</v>
      </c>
      <c r="HQ11">
        <f t="shared" si="36"/>
        <v>7</v>
      </c>
      <c r="HR11">
        <f t="shared" si="36"/>
        <v>13</v>
      </c>
      <c r="HS11">
        <f t="shared" si="36"/>
        <v>2</v>
      </c>
      <c r="HT11">
        <f t="shared" si="36"/>
        <v>16</v>
      </c>
      <c r="HU11">
        <f t="shared" si="36"/>
        <v>17</v>
      </c>
      <c r="HV11">
        <f t="shared" si="36"/>
        <v>14</v>
      </c>
      <c r="HW11">
        <f t="shared" si="36"/>
        <v>15</v>
      </c>
      <c r="HX11">
        <f t="shared" si="36"/>
        <v>9</v>
      </c>
      <c r="HZ11">
        <f t="shared" si="36"/>
        <v>9</v>
      </c>
      <c r="IA11">
        <f t="shared" si="36"/>
        <v>14</v>
      </c>
      <c r="IB11">
        <f t="shared" si="36"/>
        <v>15</v>
      </c>
      <c r="IC11">
        <f t="shared" si="36"/>
        <v>10</v>
      </c>
      <c r="ID11">
        <f t="shared" si="36"/>
        <v>14</v>
      </c>
      <c r="IE11">
        <f t="shared" si="36"/>
        <v>14</v>
      </c>
      <c r="IF11">
        <f t="shared" si="36"/>
        <v>14</v>
      </c>
      <c r="IG11">
        <f t="shared" si="36"/>
        <v>12</v>
      </c>
      <c r="IH11">
        <f t="shared" si="36"/>
        <v>16</v>
      </c>
      <c r="II11">
        <f>VLOOKUP(HO11,'Tablas auxiliares'!$O$2:$Y$28,_xlfn.SINGLE('Tablas auxiliares'!$C$4)+1,FALSE)</f>
        <v>0</v>
      </c>
      <c r="IJ11">
        <f>VLOOKUP(HP11,'Tablas auxiliares'!$O$2:$Y$28,_xlfn.SINGLE('Tablas auxiliares'!$C$4)+1,FALSE)</f>
        <v>0</v>
      </c>
      <c r="IK11">
        <f>VLOOKUP(HQ11,'Tablas auxiliares'!$O$2:$Y$28,_xlfn.SINGLE('Tablas auxiliares'!$C$4)+1,FALSE)</f>
        <v>4</v>
      </c>
      <c r="IL11">
        <f>VLOOKUP(HR11,'Tablas auxiliares'!$O$2:$Y$28,_xlfn.SINGLE('Tablas auxiliares'!$C$4)+1,FALSE)</f>
        <v>0</v>
      </c>
      <c r="IM11">
        <f>VLOOKUP(HS11,'Tablas auxiliares'!$O$2:$Y$28,_xlfn.SINGLE('Tablas auxiliares'!$C$4)+1,FALSE)</f>
        <v>10</v>
      </c>
      <c r="IN11">
        <f>VLOOKUP(HT11,'Tablas auxiliares'!$O$2:$Y$28,_xlfn.SINGLE('Tablas auxiliares'!$C$4)+1,FALSE)</f>
        <v>0</v>
      </c>
      <c r="IO11">
        <f>VLOOKUP(HU11,'Tablas auxiliares'!$O$2:$Y$28,_xlfn.SINGLE('Tablas auxiliares'!$C$4)+1,FALSE)</f>
        <v>0</v>
      </c>
      <c r="IP11">
        <f>VLOOKUP(HV11,'Tablas auxiliares'!$O$2:$Y$28,_xlfn.SINGLE('Tablas auxiliares'!$C$4)+1,FALSE)</f>
        <v>0</v>
      </c>
      <c r="IQ11">
        <f>VLOOKUP(HW11,'Tablas auxiliares'!$O$2:$Y$28,_xlfn.SINGLE('Tablas auxiliares'!$C$4)+1,FALSE)</f>
        <v>0</v>
      </c>
      <c r="IR11">
        <f>VLOOKUP(HX11,'Tablas auxiliares'!$O$2:$Y$28,_xlfn.SINGLE('Tablas auxiliares'!$C$4)+1,FALSE)</f>
        <v>2</v>
      </c>
      <c r="IT11">
        <f>VLOOKUP(HZ11,'Tablas auxiliares'!$O$2:$Y$28,_xlfn.SINGLE('Tablas auxiliares'!$C$4)+1,FALSE)</f>
        <v>2</v>
      </c>
      <c r="IU11">
        <f>VLOOKUP(IA11,'Tablas auxiliares'!$O$2:$Y$28,_xlfn.SINGLE('Tablas auxiliares'!$C$4)+1,FALSE)</f>
        <v>0</v>
      </c>
      <c r="IV11">
        <f>VLOOKUP(IB11,'Tablas auxiliares'!$O$2:$Y$28,_xlfn.SINGLE('Tablas auxiliares'!$C$4)+1,FALSE)</f>
        <v>0</v>
      </c>
      <c r="IW11">
        <f>VLOOKUP(IC11,'Tablas auxiliares'!$O$2:$Y$28,_xlfn.SINGLE('Tablas auxiliares'!$C$4)+1,FALSE)</f>
        <v>1</v>
      </c>
      <c r="IX11">
        <f>VLOOKUP(ID11,'Tablas auxiliares'!$O$2:$Y$28,_xlfn.SINGLE('Tablas auxiliares'!$C$4)+1,FALSE)</f>
        <v>0</v>
      </c>
      <c r="IY11">
        <f>VLOOKUP(IE11,'Tablas auxiliares'!$O$2:$Y$28,_xlfn.SINGLE('Tablas auxiliares'!$C$4)+1,FALSE)</f>
        <v>0</v>
      </c>
      <c r="IZ11">
        <f>VLOOKUP(IF11,'Tablas auxiliares'!$O$2:$Y$28,_xlfn.SINGLE('Tablas auxiliares'!$C$4)+1,FALSE)</f>
        <v>0</v>
      </c>
      <c r="JA11">
        <f>VLOOKUP(IG11,'Tablas auxiliares'!$O$2:$Y$28,_xlfn.SINGLE('Tablas auxiliares'!$C$4)+1,FALSE)</f>
        <v>0</v>
      </c>
      <c r="JB11">
        <f>VLOOKUP(IH11,'Tablas auxiliares'!$O$2:$Y$28,_xlfn.SINGLE('Tablas auxiliares'!$C$4)+1,FALSE)</f>
        <v>0</v>
      </c>
      <c r="JC11">
        <f t="shared" si="7"/>
        <v>19</v>
      </c>
      <c r="JD11">
        <v>5</v>
      </c>
      <c r="JE11">
        <v>0</v>
      </c>
      <c r="JF11">
        <v>10</v>
      </c>
      <c r="JG11">
        <v>0</v>
      </c>
      <c r="JH11">
        <v>7</v>
      </c>
      <c r="JI11">
        <v>0</v>
      </c>
      <c r="JJ11">
        <v>0</v>
      </c>
      <c r="JK11">
        <v>0</v>
      </c>
      <c r="JL11">
        <v>0</v>
      </c>
      <c r="JM11">
        <v>3</v>
      </c>
      <c r="JO11">
        <v>0</v>
      </c>
      <c r="JP11">
        <v>0</v>
      </c>
      <c r="JQ11">
        <v>0</v>
      </c>
      <c r="JR11">
        <v>0</v>
      </c>
      <c r="JS11">
        <v>2</v>
      </c>
      <c r="JT11">
        <v>0</v>
      </c>
      <c r="JU11">
        <v>0</v>
      </c>
      <c r="JV11">
        <v>0</v>
      </c>
      <c r="JW11">
        <v>0</v>
      </c>
      <c r="JX11">
        <v>0</v>
      </c>
      <c r="JY11">
        <v>0</v>
      </c>
      <c r="JZ11">
        <v>1</v>
      </c>
      <c r="KA11">
        <v>0</v>
      </c>
      <c r="KB11">
        <v>10</v>
      </c>
      <c r="KC11">
        <v>0</v>
      </c>
      <c r="KD11">
        <v>0</v>
      </c>
      <c r="KE11">
        <v>0</v>
      </c>
      <c r="KF11">
        <v>0</v>
      </c>
      <c r="KG11">
        <v>4</v>
      </c>
      <c r="KI11">
        <v>10</v>
      </c>
      <c r="KJ11">
        <v>0</v>
      </c>
      <c r="KK11">
        <v>0</v>
      </c>
      <c r="KL11">
        <v>7</v>
      </c>
      <c r="KM11">
        <v>0</v>
      </c>
      <c r="KN11">
        <v>0</v>
      </c>
      <c r="KO11">
        <v>0</v>
      </c>
      <c r="KP11">
        <v>1</v>
      </c>
      <c r="KQ11">
        <v>0</v>
      </c>
      <c r="KR11">
        <f t="shared" si="8"/>
        <v>5</v>
      </c>
      <c r="KS11">
        <f t="shared" si="3"/>
        <v>0</v>
      </c>
      <c r="KT11">
        <f t="shared" si="3"/>
        <v>11.000999999999999</v>
      </c>
      <c r="KU11">
        <f t="shared" si="3"/>
        <v>0</v>
      </c>
      <c r="KV11">
        <f t="shared" si="3"/>
        <v>17.010000000000002</v>
      </c>
      <c r="KW11">
        <f t="shared" si="3"/>
        <v>0</v>
      </c>
      <c r="KX11">
        <f t="shared" si="3"/>
        <v>0</v>
      </c>
      <c r="KY11">
        <f t="shared" si="3"/>
        <v>0</v>
      </c>
      <c r="KZ11">
        <f t="shared" si="3"/>
        <v>0</v>
      </c>
      <c r="LA11">
        <f t="shared" si="3"/>
        <v>7.0039999999999996</v>
      </c>
      <c r="LB11">
        <f t="shared" si="3"/>
        <v>0</v>
      </c>
      <c r="LC11">
        <f t="shared" si="3"/>
        <v>10.01</v>
      </c>
      <c r="LD11">
        <f t="shared" si="3"/>
        <v>0</v>
      </c>
      <c r="LE11">
        <f t="shared" si="3"/>
        <v>0</v>
      </c>
      <c r="LF11">
        <f t="shared" si="3"/>
        <v>7.0069999999999997</v>
      </c>
      <c r="LG11">
        <f t="shared" si="3"/>
        <v>2</v>
      </c>
      <c r="LH11">
        <f t="shared" si="3"/>
        <v>0</v>
      </c>
      <c r="LI11">
        <f t="shared" si="3"/>
        <v>0</v>
      </c>
      <c r="LJ11">
        <f t="shared" si="3"/>
        <v>1.0009999999999999</v>
      </c>
      <c r="LK11">
        <f t="shared" si="3"/>
        <v>0</v>
      </c>
      <c r="LL11">
        <f>RANK(KR11,KR3:KR19,0)</f>
        <v>8</v>
      </c>
      <c r="LM11">
        <f t="shared" ref="LM11:ME11" si="37">RANK(KS11,KS3:KS19,0)</f>
        <v>14</v>
      </c>
      <c r="LN11">
        <f t="shared" si="37"/>
        <v>5</v>
      </c>
      <c r="LO11">
        <f t="shared" si="37"/>
        <v>14</v>
      </c>
      <c r="LP11">
        <f t="shared" si="37"/>
        <v>2</v>
      </c>
      <c r="LQ11">
        <f t="shared" si="37"/>
        <v>14</v>
      </c>
      <c r="LR11">
        <f t="shared" si="37"/>
        <v>15</v>
      </c>
      <c r="LS11">
        <f t="shared" si="37"/>
        <v>15</v>
      </c>
      <c r="LT11">
        <f t="shared" si="37"/>
        <v>13</v>
      </c>
      <c r="LU11">
        <f t="shared" si="37"/>
        <v>10</v>
      </c>
      <c r="LV11">
        <f t="shared" si="37"/>
        <v>14</v>
      </c>
      <c r="LW11">
        <f t="shared" si="37"/>
        <v>5</v>
      </c>
      <c r="LX11">
        <f t="shared" si="37"/>
        <v>13</v>
      </c>
      <c r="LY11">
        <f t="shared" si="37"/>
        <v>13</v>
      </c>
      <c r="LZ11">
        <f t="shared" si="37"/>
        <v>7</v>
      </c>
      <c r="MA11">
        <f t="shared" si="37"/>
        <v>12</v>
      </c>
      <c r="MB11">
        <f t="shared" si="37"/>
        <v>14</v>
      </c>
      <c r="MC11">
        <f t="shared" si="37"/>
        <v>14</v>
      </c>
      <c r="MD11">
        <f t="shared" si="37"/>
        <v>12</v>
      </c>
      <c r="ME11">
        <f t="shared" si="37"/>
        <v>13</v>
      </c>
      <c r="MF11">
        <f>VLOOKUP(LL11,'Tablas auxiliares'!$O$2:$P$28,2,FALSE)</f>
        <v>3</v>
      </c>
      <c r="MG11">
        <f>VLOOKUP(LM11,'Tablas auxiliares'!$O$2:$P$28,2,FALSE)</f>
        <v>0</v>
      </c>
      <c r="MH11">
        <f>VLOOKUP(LN11,'Tablas auxiliares'!$O$2:$P$28,2,FALSE)</f>
        <v>6</v>
      </c>
      <c r="MI11">
        <f>VLOOKUP(LO11,'Tablas auxiliares'!$O$2:$P$28,2,FALSE)</f>
        <v>0</v>
      </c>
      <c r="MJ11">
        <f>VLOOKUP(LP11,'Tablas auxiliares'!$O$2:$P$28,2,FALSE)</f>
        <v>10</v>
      </c>
      <c r="MK11">
        <f>VLOOKUP(LQ11,'Tablas auxiliares'!$O$2:$P$28,2,FALSE)</f>
        <v>0</v>
      </c>
      <c r="ML11">
        <f>VLOOKUP(LR11,'Tablas auxiliares'!$O$2:$P$28,2,FALSE)</f>
        <v>0</v>
      </c>
      <c r="MM11">
        <f>VLOOKUP(LS11,'Tablas auxiliares'!$O$2:$P$28,2,FALSE)</f>
        <v>0</v>
      </c>
      <c r="MN11">
        <f>VLOOKUP(LT11,'Tablas auxiliares'!$O$2:$P$28,2,FALSE)</f>
        <v>0</v>
      </c>
      <c r="MO11">
        <f>VLOOKUP(LU11,'Tablas auxiliares'!$O$2:$P$28,2,FALSE)</f>
        <v>1</v>
      </c>
      <c r="MP11">
        <f>VLOOKUP(LV11,'Tablas auxiliares'!$O$2:$P$28,2,FALSE)</f>
        <v>0</v>
      </c>
      <c r="MQ11">
        <f>VLOOKUP(LW11,'Tablas auxiliares'!$O$2:$P$28,2,FALSE)</f>
        <v>6</v>
      </c>
      <c r="MR11">
        <f>VLOOKUP(LX11,'Tablas auxiliares'!$O$2:$P$28,2,FALSE)</f>
        <v>0</v>
      </c>
      <c r="MS11">
        <f>VLOOKUP(LY11,'Tablas auxiliares'!$O$2:$P$28,2,FALSE)</f>
        <v>0</v>
      </c>
      <c r="MT11">
        <f>VLOOKUP(LZ11,'Tablas auxiliares'!$O$2:$P$28,2,FALSE)</f>
        <v>4</v>
      </c>
      <c r="MU11">
        <f>VLOOKUP(MA11,'Tablas auxiliares'!$O$2:$P$28,2,FALSE)</f>
        <v>0</v>
      </c>
      <c r="MV11">
        <f>VLOOKUP(MB11,'Tablas auxiliares'!$O$2:$P$28,2,FALSE)</f>
        <v>0</v>
      </c>
      <c r="MW11">
        <f>VLOOKUP(MC11,'Tablas auxiliares'!$O$2:$P$28,2,FALSE)</f>
        <v>0</v>
      </c>
      <c r="MX11">
        <f>VLOOKUP(MD11,'Tablas auxiliares'!$O$2:$P$28,2,FALSE)</f>
        <v>0</v>
      </c>
      <c r="MY11">
        <f>VLOOKUP(ME11,'Tablas auxiliares'!$O$2:$P$28,2,FALSE)</f>
        <v>0</v>
      </c>
      <c r="MZ11">
        <f t="shared" si="10"/>
        <v>30</v>
      </c>
      <c r="NB11">
        <f t="shared" si="11"/>
        <v>30.0017</v>
      </c>
      <c r="NC11">
        <f t="shared" si="12"/>
        <v>19.0017</v>
      </c>
      <c r="ND11">
        <f t="shared" si="13"/>
        <v>62.0017</v>
      </c>
      <c r="NE11">
        <f>IF('Tablas auxiliares'!$C$3=1,NB11,IF('Tablas auxiliares'!$C$3=2,NC11,ND11))</f>
        <v>62.0017</v>
      </c>
      <c r="NF11" t="s">
        <v>9</v>
      </c>
      <c r="NH11">
        <v>9</v>
      </c>
      <c r="NI11">
        <f t="shared" si="14"/>
        <v>149.00210000000001</v>
      </c>
      <c r="NJ11" t="str">
        <f t="shared" si="15"/>
        <v>Chipre</v>
      </c>
    </row>
    <row r="12" spans="1:374" x14ac:dyDescent="0.25">
      <c r="A12" t="s">
        <v>47</v>
      </c>
      <c r="B12">
        <v>3</v>
      </c>
      <c r="C12">
        <v>7</v>
      </c>
      <c r="D12">
        <v>2</v>
      </c>
      <c r="E12">
        <v>8</v>
      </c>
      <c r="F12">
        <v>1</v>
      </c>
      <c r="G12">
        <v>5</v>
      </c>
      <c r="H12">
        <v>9</v>
      </c>
      <c r="I12">
        <v>5</v>
      </c>
      <c r="J12">
        <v>14</v>
      </c>
      <c r="K12">
        <v>2</v>
      </c>
      <c r="L12">
        <v>1</v>
      </c>
      <c r="N12">
        <v>13</v>
      </c>
      <c r="O12">
        <v>3</v>
      </c>
      <c r="P12">
        <v>1</v>
      </c>
      <c r="Q12">
        <v>1</v>
      </c>
      <c r="R12">
        <v>16</v>
      </c>
      <c r="S12">
        <v>11</v>
      </c>
      <c r="T12">
        <v>1</v>
      </c>
      <c r="U12">
        <v>8</v>
      </c>
      <c r="V12">
        <v>7</v>
      </c>
      <c r="W12">
        <v>1</v>
      </c>
      <c r="X12">
        <v>7</v>
      </c>
      <c r="Y12">
        <v>6</v>
      </c>
      <c r="Z12">
        <v>1</v>
      </c>
      <c r="AA12">
        <v>3</v>
      </c>
      <c r="AB12">
        <v>1</v>
      </c>
      <c r="AC12">
        <v>7</v>
      </c>
      <c r="AD12">
        <v>5</v>
      </c>
      <c r="AE12">
        <v>11</v>
      </c>
      <c r="AF12">
        <v>3</v>
      </c>
      <c r="AH12">
        <v>12</v>
      </c>
      <c r="AI12">
        <v>1</v>
      </c>
      <c r="AJ12">
        <v>3</v>
      </c>
      <c r="AK12">
        <v>2</v>
      </c>
      <c r="AL12">
        <v>10</v>
      </c>
      <c r="AM12">
        <v>16</v>
      </c>
      <c r="AN12">
        <v>1</v>
      </c>
      <c r="AO12">
        <v>8</v>
      </c>
      <c r="AP12">
        <v>2</v>
      </c>
      <c r="AQ12">
        <v>8</v>
      </c>
      <c r="AR12">
        <v>6</v>
      </c>
      <c r="AS12">
        <v>12</v>
      </c>
      <c r="AT12">
        <v>1</v>
      </c>
      <c r="AU12">
        <v>8</v>
      </c>
      <c r="AV12">
        <v>5</v>
      </c>
      <c r="AW12">
        <v>6</v>
      </c>
      <c r="AX12">
        <v>4</v>
      </c>
      <c r="AY12">
        <v>11</v>
      </c>
      <c r="AZ12">
        <v>6</v>
      </c>
      <c r="BB12">
        <v>4</v>
      </c>
      <c r="BC12">
        <v>9</v>
      </c>
      <c r="BD12">
        <v>1</v>
      </c>
      <c r="BE12">
        <v>1</v>
      </c>
      <c r="BF12">
        <v>15</v>
      </c>
      <c r="BG12">
        <v>8</v>
      </c>
      <c r="BH12">
        <v>1</v>
      </c>
      <c r="BI12">
        <v>6</v>
      </c>
      <c r="BJ12">
        <v>8</v>
      </c>
      <c r="BK12">
        <v>11</v>
      </c>
      <c r="BL12">
        <v>7</v>
      </c>
      <c r="BM12">
        <v>5</v>
      </c>
      <c r="BN12">
        <v>1</v>
      </c>
      <c r="BO12">
        <v>2</v>
      </c>
      <c r="BP12">
        <v>2</v>
      </c>
      <c r="BQ12">
        <v>13</v>
      </c>
      <c r="BR12">
        <v>7</v>
      </c>
      <c r="BS12">
        <v>4</v>
      </c>
      <c r="BT12">
        <v>2</v>
      </c>
      <c r="BV12">
        <v>3</v>
      </c>
      <c r="BW12">
        <v>8</v>
      </c>
      <c r="BX12">
        <v>1</v>
      </c>
      <c r="BY12">
        <v>6</v>
      </c>
      <c r="BZ12">
        <v>13</v>
      </c>
      <c r="CA12">
        <v>3</v>
      </c>
      <c r="CB12">
        <v>2</v>
      </c>
      <c r="CC12">
        <v>9</v>
      </c>
      <c r="CD12">
        <v>5</v>
      </c>
      <c r="CE12">
        <v>6</v>
      </c>
      <c r="CF12">
        <v>6</v>
      </c>
      <c r="CG12">
        <v>4</v>
      </c>
      <c r="CH12">
        <v>1</v>
      </c>
      <c r="CI12">
        <v>1</v>
      </c>
      <c r="CJ12">
        <v>2</v>
      </c>
      <c r="CK12">
        <v>3</v>
      </c>
      <c r="CL12">
        <v>2</v>
      </c>
      <c r="CM12">
        <v>5</v>
      </c>
      <c r="CN12">
        <v>3</v>
      </c>
      <c r="CP12">
        <v>10</v>
      </c>
      <c r="CQ12">
        <v>9</v>
      </c>
      <c r="CR12">
        <v>2</v>
      </c>
      <c r="CS12">
        <v>2</v>
      </c>
      <c r="CT12">
        <v>15</v>
      </c>
      <c r="CU12">
        <v>14</v>
      </c>
      <c r="CV12">
        <v>3</v>
      </c>
      <c r="CW12">
        <v>10</v>
      </c>
      <c r="CX12">
        <f>IF('Tablas auxiliares'!$C$7=1,AVERAGE(B12,V12,AP12,BJ12,CD12)+B12/10000,(-1)*(SUM(VLOOKUP(B12,'Tablas auxiliares'!$BG$2:$BH$28,2,FALSE),VLOOKUP(V12,'Tablas auxiliares'!$BG$2:$BH$28,2,FALSE),VLOOKUP(AP12,'Tablas auxiliares'!$BG$2:$BH$28,2,FALSE),VLOOKUP(BJ12,'Tablas auxiliares'!$BG$2:$BH$28,2,FALSE),VLOOKUP(CD12,'Tablas auxiliares'!$BG$2:$BH$28,2,FALSE))-B12/100000000))</f>
        <v>-30.753399009381063</v>
      </c>
      <c r="CY12">
        <f>IF('Tablas auxiliares'!$C$7=1,AVERAGE(C12,W12,AQ12,BK12,CE12)+C12/10000,(-1)*(SUM(VLOOKUP(C12,'Tablas auxiliares'!$BG$2:$BH$28,2,FALSE),VLOOKUP(W12,'Tablas auxiliares'!$BG$2:$BH$28,2,FALSE),VLOOKUP(AQ12,'Tablas auxiliares'!$BG$2:$BH$28,2,FALSE),VLOOKUP(BK12,'Tablas auxiliares'!$BG$2:$BH$28,2,FALSE),VLOOKUP(CE12,'Tablas auxiliares'!$BG$2:$BH$28,2,FALSE))-C12/100000000))</f>
        <v>-25.447271039519169</v>
      </c>
      <c r="CZ12">
        <f>IF('Tablas auxiliares'!$C$7=1,AVERAGE(D12,X12,AR12,BL12,CF12)+D12/10000,(-1)*(SUM(VLOOKUP(D12,'Tablas auxiliares'!$BG$2:$BH$28,2,FALSE),VLOOKUP(X12,'Tablas auxiliares'!$BG$2:$BH$28,2,FALSE),VLOOKUP(AR12,'Tablas auxiliares'!$BG$2:$BH$28,2,FALSE),VLOOKUP(BL12,'Tablas auxiliares'!$BG$2:$BH$28,2,FALSE),VLOOKUP(CF12,'Tablas auxiliares'!$BG$2:$BH$28,2,FALSE))-D12/100000000))</f>
        <v>-26.880950673819669</v>
      </c>
      <c r="DA12">
        <f>IF('Tablas auxiliares'!$C$7=1,AVERAGE(E12,Y12,AS12,BM12,CG12)+E12/10000,(-1)*(SUM(VLOOKUP(E12,'Tablas auxiliares'!$BG$2:$BH$28,2,FALSE),VLOOKUP(Y12,'Tablas auxiliares'!$BG$2:$BH$28,2,FALSE),VLOOKUP(AS12,'Tablas auxiliares'!$BG$2:$BH$28,2,FALSE),VLOOKUP(BM12,'Tablas auxiliares'!$BG$2:$BH$28,2,FALSE),VLOOKUP(CG12,'Tablas auxiliares'!$BG$2:$BH$28,2,FALSE))-E12/100000000))</f>
        <v>-21.697167355374717</v>
      </c>
      <c r="DB12">
        <f>IF('Tablas auxiliares'!$C$7=1,AVERAGE(F12,Z12,AT12,BN12,CH12)+F12/10000,(-1)*(SUM(VLOOKUP(F12,'Tablas auxiliares'!$BG$2:$BH$28,2,FALSE),VLOOKUP(Z12,'Tablas auxiliares'!$BG$2:$BH$28,2,FALSE),VLOOKUP(AT12,'Tablas auxiliares'!$BG$2:$BH$28,2,FALSE),VLOOKUP(BN12,'Tablas auxiliares'!$BG$2:$BH$28,2,FALSE),VLOOKUP(CH12,'Tablas auxiliares'!$BG$2:$BH$28,2,FALSE))-F12/100000000))</f>
        <v>-59.999999989999999</v>
      </c>
      <c r="DC12">
        <f>IF('Tablas auxiliares'!$C$7=1,AVERAGE(G12,AA12,AU12,BO12,CI12)+G12/10000,(-1)*(SUM(VLOOKUP(G12,'Tablas auxiliares'!$BG$2:$BH$28,2,FALSE),VLOOKUP(AA12,'Tablas auxiliares'!$BG$2:$BH$28,2,FALSE),VLOOKUP(AU12,'Tablas auxiliares'!$BG$2:$BH$28,2,FALSE),VLOOKUP(BO12,'Tablas auxiliares'!$BG$2:$BH$28,2,FALSE),VLOOKUP(CI12,'Tablas auxiliares'!$BG$2:$BH$28,2,FALSE))-G12/100000000))</f>
        <v>-38.915570727585418</v>
      </c>
      <c r="DD12">
        <f>IF('Tablas auxiliares'!$C$7=1,AVERAGE(H12,AB12,AV12,BP12,CJ12)+H12/10000,(-1)*(SUM(VLOOKUP(H12,'Tablas auxiliares'!$BG$2:$BH$28,2,FALSE),VLOOKUP(AB12,'Tablas auxiliares'!$BG$2:$BH$28,2,FALSE),VLOOKUP(AV12,'Tablas auxiliares'!$BG$2:$BH$28,2,FALSE),VLOOKUP(BP12,'Tablas auxiliares'!$BG$2:$BH$28,2,FALSE),VLOOKUP(CJ12,'Tablas auxiliares'!$BG$2:$BH$28,2,FALSE))-H12/100000000))</f>
        <v>-40.083558892186183</v>
      </c>
      <c r="DE12">
        <f>IF('Tablas auxiliares'!$C$7=1,AVERAGE(I12,AC12,AW12,BQ12,CK12)+I12/10000,(-1)*(SUM(VLOOKUP(I12,'Tablas auxiliares'!$BG$2:$BH$28,2,FALSE),VLOOKUP(AC12,'Tablas auxiliares'!$BG$2:$BH$28,2,FALSE),VLOOKUP(AW12,'Tablas auxiliares'!$BG$2:$BH$28,2,FALSE),VLOOKUP(BQ12,'Tablas auxiliares'!$BG$2:$BH$28,2,FALSE),VLOOKUP(CK12,'Tablas auxiliares'!$BG$2:$BH$28,2,FALSE))-I12/100000000))</f>
        <v>-23.524465008503292</v>
      </c>
      <c r="DF12">
        <f>IF('Tablas auxiliares'!$C$7=1,AVERAGE(J12,AD12,AX12,BR12,CL12)+J12/10000,(-1)*(SUM(VLOOKUP(J12,'Tablas auxiliares'!$BG$2:$BH$28,2,FALSE),VLOOKUP(AD12,'Tablas auxiliares'!$BG$2:$BH$28,2,FALSE),VLOOKUP(AX12,'Tablas auxiliares'!$BG$2:$BH$28,2,FALSE),VLOOKUP(BR12,'Tablas auxiliares'!$BG$2:$BH$28,2,FALSE),VLOOKUP(CL12,'Tablas auxiliares'!$BG$2:$BH$28,2,FALSE))-J12/100000000))</f>
        <v>-27.174658425648126</v>
      </c>
      <c r="DG12">
        <f>IF('Tablas auxiliares'!$C$7=1,AVERAGE(K12,AE12,AY12,BS12,CM12)+K12/10000,(-1)*(SUM(VLOOKUP(K12,'Tablas auxiliares'!$BG$2:$BH$28,2,FALSE),VLOOKUP(AE12,'Tablas auxiliares'!$BG$2:$BH$28,2,FALSE),VLOOKUP(AY12,'Tablas auxiliares'!$BG$2:$BH$28,2,FALSE),VLOOKUP(BS12,'Tablas auxiliares'!$BG$2:$BH$28,2,FALSE),VLOOKUP(CM12,'Tablas auxiliares'!$BG$2:$BH$28,2,FALSE))-K12/100000000))</f>
        <v>-25.911458837176941</v>
      </c>
      <c r="DH12">
        <f>IF('Tablas auxiliares'!$C$7=1,AVERAGE(L12,AF12,AZ12,BT12,CN12)+L12/10000,(-1)*(SUM(VLOOKUP(L12,'Tablas auxiliares'!$BG$2:$BH$28,2,FALSE),VLOOKUP(AF12,'Tablas auxiliares'!$BG$2:$BH$28,2,FALSE),VLOOKUP(AZ12,'Tablas auxiliares'!$BG$2:$BH$28,2,FALSE),VLOOKUP(BT12,'Tablas auxiliares'!$BG$2:$BH$28,2,FALSE),VLOOKUP(CN12,'Tablas auxiliares'!$BG$2:$BH$28,2,FALSE))-L12/100000000))</f>
        <v>-42.977075699870902</v>
      </c>
      <c r="DJ12">
        <f>IF('Tablas auxiliares'!$C$7=1,AVERAGE(N12,AH12,BB12,BV12,CP12)+N12/10000,(-1)*(SUM(VLOOKUP(N12,'Tablas auxiliares'!$BG$2:$BH$28,2,FALSE),VLOOKUP(AH12,'Tablas auxiliares'!$BG$2:$BH$28,2,FALSE),VLOOKUP(BB12,'Tablas auxiliares'!$BG$2:$BH$28,2,FALSE),VLOOKUP(BV12,'Tablas auxiliares'!$BG$2:$BH$28,2,FALSE),VLOOKUP(CP12,'Tablas auxiliares'!$BG$2:$BH$28,2,FALSE))-N12/100000000))</f>
        <v>-19.874687666744087</v>
      </c>
      <c r="DK12">
        <f>IF('Tablas auxiliares'!$C$7=1,AVERAGE(O12,AI12,BC12,BW12,CQ12)+O12/10000,(-1)*(SUM(VLOOKUP(O12,'Tablas auxiliares'!$BG$2:$BH$28,2,FALSE),VLOOKUP(AI12,'Tablas auxiliares'!$BG$2:$BH$28,2,FALSE),VLOOKUP(BC12,'Tablas auxiliares'!$BG$2:$BH$28,2,FALSE),VLOOKUP(BW12,'Tablas auxiliares'!$BG$2:$BH$28,2,FALSE),VLOOKUP(CQ12,'Tablas auxiliares'!$BG$2:$BH$28,2,FALSE))-O12/100000000))</f>
        <v>-28.629149302999309</v>
      </c>
      <c r="DL12">
        <f>IF('Tablas auxiliares'!$C$7=1,AVERAGE(P12,AJ12,BD12,BX12,CR12)+P12/10000,(-1)*(SUM(VLOOKUP(P12,'Tablas auxiliares'!$BG$2:$BH$28,2,FALSE),VLOOKUP(AJ12,'Tablas auxiliares'!$BG$2:$BH$28,2,FALSE),VLOOKUP(BD12,'Tablas auxiliares'!$BG$2:$BH$28,2,FALSE),VLOOKUP(BX12,'Tablas auxiliares'!$BG$2:$BH$28,2,FALSE),VLOOKUP(CR12,'Tablas auxiliares'!$BG$2:$BH$28,2,FALSE))-P12/100000000))</f>
        <v>-54.129846507868621</v>
      </c>
      <c r="DM12">
        <f>IF('Tablas auxiliares'!$C$7=1,AVERAGE(Q12,AK12,BE12,BY12,CS12)+Q12/10000,(-1)*(SUM(VLOOKUP(Q12,'Tablas auxiliares'!$BG$2:$BH$28,2,FALSE),VLOOKUP(AK12,'Tablas auxiliares'!$BG$2:$BH$28,2,FALSE),VLOOKUP(BE12,'Tablas auxiliares'!$BG$2:$BH$28,2,FALSE),VLOOKUP(BY12,'Tablas auxiliares'!$BG$2:$BH$28,2,FALSE),VLOOKUP(CS12,'Tablas auxiliares'!$BG$2:$BH$28,2,FALSE))-Q12/100000000))</f>
        <v>-48.48791148609471</v>
      </c>
      <c r="DN12">
        <f>IF('Tablas auxiliares'!$C$7=1,AVERAGE(R12,AL12,BF12,BZ12,CT12)+R12/10000,(-1)*(SUM(VLOOKUP(R12,'Tablas auxiliares'!$BG$2:$BH$28,2,FALSE),VLOOKUP(AL12,'Tablas auxiliares'!$BG$2:$BH$28,2,FALSE),VLOOKUP(BF12,'Tablas auxiliares'!$BG$2:$BH$28,2,FALSE),VLOOKUP(BZ12,'Tablas auxiliares'!$BG$2:$BH$28,2,FALSE),VLOOKUP(CT12,'Tablas auxiliares'!$BG$2:$BH$28,2,FALSE))-R12/100000000))</f>
        <v>-5.7706890043617038</v>
      </c>
      <c r="DO12">
        <f>IF('Tablas auxiliares'!$C$7=1,AVERAGE(S12,AM12,BG12,CA12,CU12)+S12/10000,(-1)*(SUM(VLOOKUP(S12,'Tablas auxiliares'!$BG$2:$BH$28,2,FALSE),VLOOKUP(AM12,'Tablas auxiliares'!$BG$2:$BH$28,2,FALSE),VLOOKUP(BG12,'Tablas auxiliares'!$BG$2:$BH$28,2,FALSE),VLOOKUP(CA12,'Tablas auxiliares'!$BG$2:$BH$28,2,FALSE),VLOOKUP(CU12,'Tablas auxiliares'!$BG$2:$BH$28,2,FALSE))-S12/100000000))</f>
        <v>-14.884037525334616</v>
      </c>
      <c r="DP12">
        <f>IF('Tablas auxiliares'!$C$7=1,AVERAGE(T12,AN12,BH12,CB12,CV12)+T12/10000,(-1)*(SUM(VLOOKUP(T12,'Tablas auxiliares'!$BG$2:$BH$28,2,FALSE),VLOOKUP(AN12,'Tablas auxiliares'!$BG$2:$BH$28,2,FALSE),VLOOKUP(BH12,'Tablas auxiliares'!$BG$2:$BH$28,2,FALSE),VLOOKUP(CB12,'Tablas auxiliares'!$BG$2:$BH$28,2,FALSE),VLOOKUP(CV12,'Tablas auxiliares'!$BG$2:$BH$28,2,FALSE))-T12/100000000))</f>
        <v>-54.129846507868614</v>
      </c>
      <c r="DQ12">
        <f>IF('Tablas auxiliares'!$C$7=1,AVERAGE(U12,AO12,BI12,CC12,CW12)+U12/10000,(-1)*(SUM(VLOOKUP(U12,'Tablas auxiliares'!$BG$2:$BH$28,2,FALSE),VLOOKUP(AO12,'Tablas auxiliares'!$BG$2:$BH$28,2,FALSE),VLOOKUP(BI12,'Tablas auxiliares'!$BG$2:$BH$28,2,FALSE),VLOOKUP(CC12,'Tablas auxiliares'!$BG$2:$BH$28,2,FALSE),VLOOKUP(CW12,'Tablas auxiliares'!$BG$2:$BH$28,2,FALSE))-U12/100000000))</f>
        <v>-15.783278627481833</v>
      </c>
      <c r="DR12">
        <f>RANK(CX12,CX3:CX19,1)</f>
        <v>4</v>
      </c>
      <c r="DS12">
        <f t="shared" ref="DS12:EK12" si="38">RANK(CY12,CY3:CY19,1)</f>
        <v>5</v>
      </c>
      <c r="DT12">
        <f t="shared" si="38"/>
        <v>6</v>
      </c>
      <c r="DU12">
        <f t="shared" si="38"/>
        <v>6</v>
      </c>
      <c r="DV12">
        <f t="shared" si="38"/>
        <v>1</v>
      </c>
      <c r="DW12">
        <f t="shared" si="38"/>
        <v>2</v>
      </c>
      <c r="DX12">
        <f t="shared" si="38"/>
        <v>2</v>
      </c>
      <c r="DY12">
        <f t="shared" si="38"/>
        <v>7</v>
      </c>
      <c r="DZ12">
        <f t="shared" si="38"/>
        <v>4</v>
      </c>
      <c r="EA12">
        <f t="shared" si="38"/>
        <v>6</v>
      </c>
      <c r="EB12">
        <f t="shared" si="38"/>
        <v>2</v>
      </c>
      <c r="ED12">
        <f t="shared" si="38"/>
        <v>7</v>
      </c>
      <c r="EE12">
        <f t="shared" si="38"/>
        <v>3</v>
      </c>
      <c r="EF12">
        <f t="shared" si="38"/>
        <v>1</v>
      </c>
      <c r="EG12">
        <f t="shared" si="38"/>
        <v>1</v>
      </c>
      <c r="EH12">
        <f t="shared" si="38"/>
        <v>16</v>
      </c>
      <c r="EI12">
        <f t="shared" si="38"/>
        <v>11</v>
      </c>
      <c r="EJ12">
        <f t="shared" si="38"/>
        <v>1</v>
      </c>
      <c r="EK12">
        <f t="shared" si="38"/>
        <v>9</v>
      </c>
      <c r="EL12">
        <f>VLOOKUP(DR12,'Tablas auxiliares'!$O$2:$Y$28,'Tablas auxiliares'!$C$4+1,FALSE)</f>
        <v>7</v>
      </c>
      <c r="EM12">
        <f>VLOOKUP(DS12,'Tablas auxiliares'!$O$2:$Y$28,'Tablas auxiliares'!$C$4+1,FALSE)</f>
        <v>6</v>
      </c>
      <c r="EN12">
        <f>VLOOKUP(DT12,'Tablas auxiliares'!$O$2:$Y$28,'Tablas auxiliares'!$C$4+1,FALSE)</f>
        <v>5</v>
      </c>
      <c r="EO12">
        <f>VLOOKUP(DU12,'Tablas auxiliares'!$O$2:$Y$28,'Tablas auxiliares'!$C$4+1,FALSE)</f>
        <v>5</v>
      </c>
      <c r="EP12">
        <f>VLOOKUP(DV12,'Tablas auxiliares'!$O$2:$Y$28,'Tablas auxiliares'!$C$4+1,FALSE)</f>
        <v>12</v>
      </c>
      <c r="EQ12">
        <f>VLOOKUP(DW12,'Tablas auxiliares'!$O$2:$Y$28,'Tablas auxiliares'!$C$4+1,FALSE)</f>
        <v>10</v>
      </c>
      <c r="ER12">
        <f>VLOOKUP(DX12,'Tablas auxiliares'!$O$2:$Y$28,'Tablas auxiliares'!$C$4+1,FALSE)</f>
        <v>10</v>
      </c>
      <c r="ES12">
        <f>VLOOKUP(DY12,'Tablas auxiliares'!$O$2:$Y$28,'Tablas auxiliares'!$C$4+1,FALSE)</f>
        <v>4</v>
      </c>
      <c r="ET12">
        <f>VLOOKUP(DZ12,'Tablas auxiliares'!$O$2:$Y$28,'Tablas auxiliares'!$C$4+1,FALSE)</f>
        <v>7</v>
      </c>
      <c r="EU12">
        <f>VLOOKUP(EA12,'Tablas auxiliares'!$O$2:$Y$28,'Tablas auxiliares'!$C$4+1,FALSE)</f>
        <v>5</v>
      </c>
      <c r="EV12">
        <f>VLOOKUP(EB12,'Tablas auxiliares'!$O$2:$Y$28,'Tablas auxiliares'!$C$4+1,FALSE)</f>
        <v>10</v>
      </c>
      <c r="EX12">
        <f>VLOOKUP(ED12,'Tablas auxiliares'!$O$2:$Y$28,'Tablas auxiliares'!$C$4+1,FALSE)</f>
        <v>4</v>
      </c>
      <c r="EY12">
        <f>VLOOKUP(EE12,'Tablas auxiliares'!$O$2:$Y$28,'Tablas auxiliares'!$C$4+1,FALSE)</f>
        <v>8</v>
      </c>
      <c r="EZ12">
        <f>VLOOKUP(EF12,'Tablas auxiliares'!$O$2:$Y$28,'Tablas auxiliares'!$C$4+1,FALSE)</f>
        <v>12</v>
      </c>
      <c r="FA12">
        <f>VLOOKUP(EG12,'Tablas auxiliares'!$O$2:$Y$28,'Tablas auxiliares'!$C$4+1,FALSE)</f>
        <v>12</v>
      </c>
      <c r="FB12">
        <f>VLOOKUP(EH12,'Tablas auxiliares'!$O$2:$Y$28,'Tablas auxiliares'!$C$4+1,FALSE)</f>
        <v>0</v>
      </c>
      <c r="FC12">
        <f>VLOOKUP(EI12,'Tablas auxiliares'!$O$2:$Y$28,'Tablas auxiliares'!$C$4+1,FALSE)</f>
        <v>0</v>
      </c>
      <c r="FD12">
        <f>VLOOKUP(EJ12,'Tablas auxiliares'!$O$2:$Y$28,'Tablas auxiliares'!$C$4+1,FALSE)</f>
        <v>12</v>
      </c>
      <c r="FE12">
        <f>VLOOKUP(EK12,'Tablas auxiliares'!$O$2:$Y$28,'Tablas auxiliares'!$C$4+1,FALSE)</f>
        <v>2</v>
      </c>
      <c r="FF12">
        <v>3</v>
      </c>
      <c r="FG12">
        <v>7</v>
      </c>
      <c r="FH12">
        <v>14</v>
      </c>
      <c r="FI12">
        <v>11</v>
      </c>
      <c r="FJ12">
        <v>1</v>
      </c>
      <c r="FK12">
        <v>13</v>
      </c>
      <c r="FL12">
        <v>9</v>
      </c>
      <c r="FM12">
        <v>12</v>
      </c>
      <c r="FN12">
        <v>13</v>
      </c>
      <c r="FO12">
        <v>8</v>
      </c>
      <c r="FP12">
        <v>7</v>
      </c>
      <c r="FR12">
        <v>10</v>
      </c>
      <c r="FS12">
        <v>12</v>
      </c>
      <c r="FT12">
        <v>15</v>
      </c>
      <c r="FU12">
        <v>10</v>
      </c>
      <c r="FV12">
        <v>12</v>
      </c>
      <c r="FW12">
        <v>6</v>
      </c>
      <c r="FX12">
        <v>1</v>
      </c>
      <c r="FY12">
        <v>9</v>
      </c>
      <c r="FZ12">
        <f>VLOOKUP(FF12,'Tablas auxiliares'!$O$2:$Y$28,_xlfn.SINGLE('Tablas auxiliares'!$C$4)+1,FALSE)</f>
        <v>8</v>
      </c>
      <c r="GA12">
        <f>VLOOKUP(FG12,'Tablas auxiliares'!$O$2:$Y$28,_xlfn.SINGLE('Tablas auxiliares'!$C$4)+1,FALSE)</f>
        <v>4</v>
      </c>
      <c r="GB12">
        <f>VLOOKUP(FH12,'Tablas auxiliares'!$O$2:$Y$28,_xlfn.SINGLE('Tablas auxiliares'!$C$4)+1,FALSE)</f>
        <v>0</v>
      </c>
      <c r="GC12">
        <f>VLOOKUP(FI12,'Tablas auxiliares'!$O$2:$Y$28,_xlfn.SINGLE('Tablas auxiliares'!$C$4)+1,FALSE)</f>
        <v>0</v>
      </c>
      <c r="GD12">
        <f>VLOOKUP(FJ12,'Tablas auxiliares'!$O$2:$Y$28,_xlfn.SINGLE('Tablas auxiliares'!$C$4)+1,FALSE)</f>
        <v>12</v>
      </c>
      <c r="GE12">
        <f>VLOOKUP(FK12,'Tablas auxiliares'!$O$2:$Y$28,_xlfn.SINGLE('Tablas auxiliares'!$C$4)+1,FALSE)</f>
        <v>0</v>
      </c>
      <c r="GF12">
        <f>VLOOKUP(FL12,'Tablas auxiliares'!$O$2:$Y$28,_xlfn.SINGLE('Tablas auxiliares'!$C$4)+1,FALSE)</f>
        <v>2</v>
      </c>
      <c r="GG12">
        <f>VLOOKUP(FM12,'Tablas auxiliares'!$O$2:$Y$28,_xlfn.SINGLE('Tablas auxiliares'!$C$4)+1,FALSE)</f>
        <v>0</v>
      </c>
      <c r="GH12">
        <f>VLOOKUP(FN12,'Tablas auxiliares'!$O$2:$Y$28,_xlfn.SINGLE('Tablas auxiliares'!$C$4)+1,FALSE)</f>
        <v>0</v>
      </c>
      <c r="GI12">
        <f>VLOOKUP(FO12,'Tablas auxiliares'!$O$2:$Y$28,_xlfn.SINGLE('Tablas auxiliares'!$C$4)+1,FALSE)</f>
        <v>3</v>
      </c>
      <c r="GJ12">
        <f>VLOOKUP(FP12,'Tablas auxiliares'!$O$2:$Y$28,_xlfn.SINGLE('Tablas auxiliares'!$C$4)+1,FALSE)</f>
        <v>4</v>
      </c>
      <c r="GL12">
        <f>VLOOKUP(FR12,'Tablas auxiliares'!$O$2:$Y$28,_xlfn.SINGLE('Tablas auxiliares'!$C$4)+1,FALSE)</f>
        <v>1</v>
      </c>
      <c r="GM12">
        <f>VLOOKUP(FS12,'Tablas auxiliares'!$O$2:$Y$28,_xlfn.SINGLE('Tablas auxiliares'!$C$4)+1,FALSE)</f>
        <v>0</v>
      </c>
      <c r="GN12">
        <f>VLOOKUP(FT12,'Tablas auxiliares'!$O$2:$Y$28,_xlfn.SINGLE('Tablas auxiliares'!$C$4)+1,FALSE)</f>
        <v>0</v>
      </c>
      <c r="GO12">
        <f>VLOOKUP(FU12,'Tablas auxiliares'!$O$2:$Y$28,_xlfn.SINGLE('Tablas auxiliares'!$C$4)+1,FALSE)</f>
        <v>1</v>
      </c>
      <c r="GP12">
        <f>VLOOKUP(FV12,'Tablas auxiliares'!$O$2:$Y$28,_xlfn.SINGLE('Tablas auxiliares'!$C$4)+1,FALSE)</f>
        <v>0</v>
      </c>
      <c r="GQ12">
        <f>VLOOKUP(FW12,'Tablas auxiliares'!$O$2:$Y$28,_xlfn.SINGLE('Tablas auxiliares'!$C$4)+1,FALSE)</f>
        <v>5</v>
      </c>
      <c r="GR12">
        <f>VLOOKUP(FX12,'Tablas auxiliares'!$O$2:$Y$28,_xlfn.SINGLE('Tablas auxiliares'!$C$4)+1,FALSE)</f>
        <v>12</v>
      </c>
      <c r="GS12">
        <f>VLOOKUP(FY12,'Tablas auxiliares'!$O$2:$Y$28,_xlfn.SINGLE('Tablas auxiliares'!$C$4)+1,FALSE)</f>
        <v>2</v>
      </c>
      <c r="GT12">
        <f>IF('Tablas auxiliares'!$C$6&lt;&gt;2,SUM(EL12:FE12),0)+IF('Tablas auxiliares'!$C$6&lt;&gt;3,SUM(FZ12:GS12),0)</f>
        <v>185</v>
      </c>
      <c r="GU12">
        <f t="shared" si="17"/>
        <v>3.5030000000000001</v>
      </c>
      <c r="GV12">
        <f t="shared" si="1"/>
        <v>6.0069999999999997</v>
      </c>
      <c r="GW12">
        <f t="shared" si="1"/>
        <v>10.013999999999999</v>
      </c>
      <c r="GX12">
        <f t="shared" si="1"/>
        <v>8.5109999999999992</v>
      </c>
      <c r="GY12">
        <f t="shared" si="1"/>
        <v>1.0009999999999999</v>
      </c>
      <c r="GZ12">
        <f t="shared" si="1"/>
        <v>7.5129999999999999</v>
      </c>
      <c r="HA12">
        <f t="shared" si="1"/>
        <v>5.5090000000000003</v>
      </c>
      <c r="HB12">
        <f t="shared" si="1"/>
        <v>9.5120000000000005</v>
      </c>
      <c r="HC12">
        <f t="shared" si="1"/>
        <v>8.5129999999999999</v>
      </c>
      <c r="HD12">
        <f t="shared" si="1"/>
        <v>7.008</v>
      </c>
      <c r="HE12">
        <f t="shared" si="1"/>
        <v>4.5069999999999997</v>
      </c>
      <c r="HG12">
        <f t="shared" si="1"/>
        <v>8.51</v>
      </c>
      <c r="HH12">
        <f t="shared" si="1"/>
        <v>7.5119999999999996</v>
      </c>
      <c r="HI12">
        <f t="shared" si="1"/>
        <v>8.0150000000000006</v>
      </c>
      <c r="HJ12">
        <f t="shared" si="1"/>
        <v>5.51</v>
      </c>
      <c r="HK12">
        <f t="shared" si="1"/>
        <v>14.012</v>
      </c>
      <c r="HL12">
        <f t="shared" si="1"/>
        <v>8.5060000000000002</v>
      </c>
      <c r="HM12">
        <f t="shared" si="1"/>
        <v>1.0009999999999999</v>
      </c>
      <c r="HN12">
        <f t="shared" si="1"/>
        <v>9.0090000000000003</v>
      </c>
      <c r="HO12">
        <f>RANK(GU12,GU3:GU19,1)</f>
        <v>3</v>
      </c>
      <c r="HP12">
        <f t="shared" ref="HP12:IH12" si="39">RANK(GV12,GV3:GV19,1)</f>
        <v>5</v>
      </c>
      <c r="HQ12">
        <f t="shared" si="39"/>
        <v>12</v>
      </c>
      <c r="HR12">
        <f t="shared" si="39"/>
        <v>11</v>
      </c>
      <c r="HS12">
        <f t="shared" si="39"/>
        <v>1</v>
      </c>
      <c r="HT12">
        <f t="shared" si="39"/>
        <v>8</v>
      </c>
      <c r="HU12">
        <f t="shared" si="39"/>
        <v>3</v>
      </c>
      <c r="HV12">
        <f t="shared" si="39"/>
        <v>12</v>
      </c>
      <c r="HW12">
        <f t="shared" si="39"/>
        <v>7</v>
      </c>
      <c r="HX12">
        <f t="shared" si="39"/>
        <v>6</v>
      </c>
      <c r="HY12">
        <f t="shared" si="39"/>
        <v>3</v>
      </c>
      <c r="IA12">
        <f t="shared" si="39"/>
        <v>10</v>
      </c>
      <c r="IB12">
        <f t="shared" si="39"/>
        <v>7</v>
      </c>
      <c r="IC12">
        <f t="shared" si="39"/>
        <v>8</v>
      </c>
      <c r="ID12">
        <f t="shared" si="39"/>
        <v>5</v>
      </c>
      <c r="IE12">
        <f t="shared" si="39"/>
        <v>16</v>
      </c>
      <c r="IF12">
        <f t="shared" si="39"/>
        <v>9</v>
      </c>
      <c r="IG12">
        <f t="shared" si="39"/>
        <v>1</v>
      </c>
      <c r="IH12">
        <f t="shared" si="39"/>
        <v>10</v>
      </c>
      <c r="II12">
        <f>VLOOKUP(HO12,'Tablas auxiliares'!$O$2:$Y$28,_xlfn.SINGLE('Tablas auxiliares'!$C$4)+1,FALSE)</f>
        <v>8</v>
      </c>
      <c r="IJ12">
        <f>VLOOKUP(HP12,'Tablas auxiliares'!$O$2:$Y$28,_xlfn.SINGLE('Tablas auxiliares'!$C$4)+1,FALSE)</f>
        <v>6</v>
      </c>
      <c r="IK12">
        <f>VLOOKUP(HQ12,'Tablas auxiliares'!$O$2:$Y$28,_xlfn.SINGLE('Tablas auxiliares'!$C$4)+1,FALSE)</f>
        <v>0</v>
      </c>
      <c r="IL12">
        <f>VLOOKUP(HR12,'Tablas auxiliares'!$O$2:$Y$28,_xlfn.SINGLE('Tablas auxiliares'!$C$4)+1,FALSE)</f>
        <v>0</v>
      </c>
      <c r="IM12">
        <f>VLOOKUP(HS12,'Tablas auxiliares'!$O$2:$Y$28,_xlfn.SINGLE('Tablas auxiliares'!$C$4)+1,FALSE)</f>
        <v>12</v>
      </c>
      <c r="IN12">
        <f>VLOOKUP(HT12,'Tablas auxiliares'!$O$2:$Y$28,_xlfn.SINGLE('Tablas auxiliares'!$C$4)+1,FALSE)</f>
        <v>3</v>
      </c>
      <c r="IO12">
        <f>VLOOKUP(HU12,'Tablas auxiliares'!$O$2:$Y$28,_xlfn.SINGLE('Tablas auxiliares'!$C$4)+1,FALSE)</f>
        <v>8</v>
      </c>
      <c r="IP12">
        <f>VLOOKUP(HV12,'Tablas auxiliares'!$O$2:$Y$28,_xlfn.SINGLE('Tablas auxiliares'!$C$4)+1,FALSE)</f>
        <v>0</v>
      </c>
      <c r="IQ12">
        <f>VLOOKUP(HW12,'Tablas auxiliares'!$O$2:$Y$28,_xlfn.SINGLE('Tablas auxiliares'!$C$4)+1,FALSE)</f>
        <v>4</v>
      </c>
      <c r="IR12">
        <f>VLOOKUP(HX12,'Tablas auxiliares'!$O$2:$Y$28,_xlfn.SINGLE('Tablas auxiliares'!$C$4)+1,FALSE)</f>
        <v>5</v>
      </c>
      <c r="IS12">
        <f>VLOOKUP(HY12,'Tablas auxiliares'!$O$2:$Y$28,_xlfn.SINGLE('Tablas auxiliares'!$C$4)+1,FALSE)</f>
        <v>8</v>
      </c>
      <c r="IU12">
        <f>VLOOKUP(IA12,'Tablas auxiliares'!$O$2:$Y$28,_xlfn.SINGLE('Tablas auxiliares'!$C$4)+1,FALSE)</f>
        <v>1</v>
      </c>
      <c r="IV12">
        <f>VLOOKUP(IB12,'Tablas auxiliares'!$O$2:$Y$28,_xlfn.SINGLE('Tablas auxiliares'!$C$4)+1,FALSE)</f>
        <v>4</v>
      </c>
      <c r="IW12">
        <f>VLOOKUP(IC12,'Tablas auxiliares'!$O$2:$Y$28,_xlfn.SINGLE('Tablas auxiliares'!$C$4)+1,FALSE)</f>
        <v>3</v>
      </c>
      <c r="IX12">
        <f>VLOOKUP(ID12,'Tablas auxiliares'!$O$2:$Y$28,_xlfn.SINGLE('Tablas auxiliares'!$C$4)+1,FALSE)</f>
        <v>6</v>
      </c>
      <c r="IY12">
        <f>VLOOKUP(IE12,'Tablas auxiliares'!$O$2:$Y$28,_xlfn.SINGLE('Tablas auxiliares'!$C$4)+1,FALSE)</f>
        <v>0</v>
      </c>
      <c r="IZ12">
        <f>VLOOKUP(IF12,'Tablas auxiliares'!$O$2:$Y$28,_xlfn.SINGLE('Tablas auxiliares'!$C$4)+1,FALSE)</f>
        <v>2</v>
      </c>
      <c r="JA12">
        <f>VLOOKUP(IG12,'Tablas auxiliares'!$O$2:$Y$28,_xlfn.SINGLE('Tablas auxiliares'!$C$4)+1,FALSE)</f>
        <v>12</v>
      </c>
      <c r="JB12">
        <f>VLOOKUP(IH12,'Tablas auxiliares'!$O$2:$Y$28,_xlfn.SINGLE('Tablas auxiliares'!$C$4)+1,FALSE)</f>
        <v>1</v>
      </c>
      <c r="JC12">
        <f t="shared" si="7"/>
        <v>83</v>
      </c>
      <c r="JD12">
        <v>10</v>
      </c>
      <c r="JE12">
        <v>4</v>
      </c>
      <c r="JF12">
        <v>5</v>
      </c>
      <c r="JG12">
        <v>6</v>
      </c>
      <c r="JH12">
        <v>12</v>
      </c>
      <c r="JI12">
        <v>10</v>
      </c>
      <c r="JJ12">
        <v>10</v>
      </c>
      <c r="JK12">
        <v>6</v>
      </c>
      <c r="JL12">
        <v>6</v>
      </c>
      <c r="JM12">
        <v>7</v>
      </c>
      <c r="JN12">
        <v>10</v>
      </c>
      <c r="JP12">
        <v>4</v>
      </c>
      <c r="JQ12">
        <v>8</v>
      </c>
      <c r="JR12">
        <v>12</v>
      </c>
      <c r="JS12">
        <v>12</v>
      </c>
      <c r="JT12">
        <v>0</v>
      </c>
      <c r="JU12">
        <v>0</v>
      </c>
      <c r="JV12">
        <v>12</v>
      </c>
      <c r="JW12">
        <v>3</v>
      </c>
      <c r="JX12">
        <v>8</v>
      </c>
      <c r="JY12">
        <v>4</v>
      </c>
      <c r="JZ12">
        <v>0</v>
      </c>
      <c r="KA12">
        <v>0</v>
      </c>
      <c r="KB12">
        <v>12</v>
      </c>
      <c r="KC12">
        <v>0</v>
      </c>
      <c r="KD12">
        <v>2</v>
      </c>
      <c r="KE12">
        <v>0</v>
      </c>
      <c r="KF12">
        <v>0</v>
      </c>
      <c r="KG12">
        <v>3</v>
      </c>
      <c r="KH12">
        <v>4</v>
      </c>
      <c r="KJ12">
        <v>1</v>
      </c>
      <c r="KK12">
        <v>0</v>
      </c>
      <c r="KL12">
        <v>0</v>
      </c>
      <c r="KM12">
        <v>1</v>
      </c>
      <c r="KN12">
        <v>0</v>
      </c>
      <c r="KO12">
        <v>5</v>
      </c>
      <c r="KP12">
        <v>12</v>
      </c>
      <c r="KQ12">
        <v>2</v>
      </c>
      <c r="KR12">
        <f t="shared" si="8"/>
        <v>18.007999999999999</v>
      </c>
      <c r="KS12">
        <f t="shared" si="3"/>
        <v>8.0039999999999996</v>
      </c>
      <c r="KT12">
        <f t="shared" si="3"/>
        <v>5</v>
      </c>
      <c r="KU12">
        <f t="shared" si="3"/>
        <v>6</v>
      </c>
      <c r="KV12">
        <f t="shared" si="3"/>
        <v>24.012</v>
      </c>
      <c r="KW12">
        <f t="shared" si="3"/>
        <v>10</v>
      </c>
      <c r="KX12">
        <f t="shared" si="3"/>
        <v>12.002000000000001</v>
      </c>
      <c r="KY12">
        <f t="shared" si="3"/>
        <v>6</v>
      </c>
      <c r="KZ12">
        <f t="shared" si="3"/>
        <v>6</v>
      </c>
      <c r="LA12">
        <f t="shared" si="3"/>
        <v>10.003</v>
      </c>
      <c r="LB12">
        <f t="shared" si="3"/>
        <v>14.004</v>
      </c>
      <c r="LC12">
        <f t="shared" si="3"/>
        <v>0</v>
      </c>
      <c r="LD12">
        <f t="shared" si="3"/>
        <v>5.0010000000000003</v>
      </c>
      <c r="LE12">
        <f t="shared" si="3"/>
        <v>8</v>
      </c>
      <c r="LF12">
        <f t="shared" si="3"/>
        <v>12</v>
      </c>
      <c r="LG12">
        <f t="shared" si="3"/>
        <v>13.000999999999999</v>
      </c>
      <c r="LH12">
        <f t="shared" si="3"/>
        <v>0</v>
      </c>
      <c r="LI12">
        <f t="shared" si="3"/>
        <v>5.0049999999999999</v>
      </c>
      <c r="LJ12">
        <f t="shared" si="3"/>
        <v>24.012</v>
      </c>
      <c r="LK12">
        <f t="shared" si="3"/>
        <v>5.0019999999999998</v>
      </c>
      <c r="LL12">
        <f>RANK(KR12,KR3:KR19,0)</f>
        <v>3</v>
      </c>
      <c r="LM12">
        <f t="shared" ref="LM12:ME12" si="40">RANK(KS12,KS3:KS19,0)</f>
        <v>6</v>
      </c>
      <c r="LN12">
        <f t="shared" si="40"/>
        <v>9</v>
      </c>
      <c r="LO12">
        <f t="shared" si="40"/>
        <v>11</v>
      </c>
      <c r="LP12">
        <f t="shared" si="40"/>
        <v>1</v>
      </c>
      <c r="LQ12">
        <f t="shared" si="40"/>
        <v>5</v>
      </c>
      <c r="LR12">
        <f t="shared" si="40"/>
        <v>4</v>
      </c>
      <c r="LS12">
        <f t="shared" si="40"/>
        <v>10</v>
      </c>
      <c r="LT12">
        <f t="shared" si="40"/>
        <v>7</v>
      </c>
      <c r="LU12">
        <f t="shared" si="40"/>
        <v>5</v>
      </c>
      <c r="LV12">
        <f t="shared" si="40"/>
        <v>3</v>
      </c>
      <c r="LW12">
        <f t="shared" si="40"/>
        <v>14</v>
      </c>
      <c r="LX12">
        <f t="shared" si="40"/>
        <v>10</v>
      </c>
      <c r="LY12">
        <f t="shared" si="40"/>
        <v>7</v>
      </c>
      <c r="LZ12">
        <f t="shared" si="40"/>
        <v>4</v>
      </c>
      <c r="MA12">
        <f t="shared" si="40"/>
        <v>3</v>
      </c>
      <c r="MB12">
        <f t="shared" si="40"/>
        <v>14</v>
      </c>
      <c r="MC12">
        <f t="shared" si="40"/>
        <v>10</v>
      </c>
      <c r="MD12">
        <f t="shared" si="40"/>
        <v>1</v>
      </c>
      <c r="ME12">
        <f t="shared" si="40"/>
        <v>10</v>
      </c>
      <c r="MF12">
        <f>VLOOKUP(LL12,'Tablas auxiliares'!$O$2:$P$28,2,FALSE)</f>
        <v>8</v>
      </c>
      <c r="MG12">
        <f>VLOOKUP(LM12,'Tablas auxiliares'!$O$2:$P$28,2,FALSE)</f>
        <v>5</v>
      </c>
      <c r="MH12">
        <f>VLOOKUP(LN12,'Tablas auxiliares'!$O$2:$P$28,2,FALSE)</f>
        <v>2</v>
      </c>
      <c r="MI12">
        <f>VLOOKUP(LO12,'Tablas auxiliares'!$O$2:$P$28,2,FALSE)</f>
        <v>0</v>
      </c>
      <c r="MJ12">
        <f>VLOOKUP(LP12,'Tablas auxiliares'!$O$2:$P$28,2,FALSE)</f>
        <v>12</v>
      </c>
      <c r="MK12">
        <f>VLOOKUP(LQ12,'Tablas auxiliares'!$O$2:$P$28,2,FALSE)</f>
        <v>6</v>
      </c>
      <c r="ML12">
        <f>VLOOKUP(LR12,'Tablas auxiliares'!$O$2:$P$28,2,FALSE)</f>
        <v>7</v>
      </c>
      <c r="MM12">
        <f>VLOOKUP(LS12,'Tablas auxiliares'!$O$2:$P$28,2,FALSE)</f>
        <v>1</v>
      </c>
      <c r="MN12">
        <f>VLOOKUP(LT12,'Tablas auxiliares'!$O$2:$P$28,2,FALSE)</f>
        <v>4</v>
      </c>
      <c r="MO12">
        <f>VLOOKUP(LU12,'Tablas auxiliares'!$O$2:$P$28,2,FALSE)</f>
        <v>6</v>
      </c>
      <c r="MP12">
        <f>VLOOKUP(LV12,'Tablas auxiliares'!$O$2:$P$28,2,FALSE)</f>
        <v>8</v>
      </c>
      <c r="MQ12">
        <f>VLOOKUP(LW12,'Tablas auxiliares'!$O$2:$P$28,2,FALSE)</f>
        <v>0</v>
      </c>
      <c r="MR12">
        <f>VLOOKUP(LX12,'Tablas auxiliares'!$O$2:$P$28,2,FALSE)</f>
        <v>1</v>
      </c>
      <c r="MS12">
        <f>VLOOKUP(LY12,'Tablas auxiliares'!$O$2:$P$28,2,FALSE)</f>
        <v>4</v>
      </c>
      <c r="MT12">
        <f>VLOOKUP(LZ12,'Tablas auxiliares'!$O$2:$P$28,2,FALSE)</f>
        <v>7</v>
      </c>
      <c r="MU12">
        <f>VLOOKUP(MA12,'Tablas auxiliares'!$O$2:$P$28,2,FALSE)</f>
        <v>8</v>
      </c>
      <c r="MV12">
        <f>VLOOKUP(MB12,'Tablas auxiliares'!$O$2:$P$28,2,FALSE)</f>
        <v>0</v>
      </c>
      <c r="MW12">
        <f>VLOOKUP(MC12,'Tablas auxiliares'!$O$2:$P$28,2,FALSE)</f>
        <v>1</v>
      </c>
      <c r="MX12">
        <f>VLOOKUP(MD12,'Tablas auxiliares'!$O$2:$P$28,2,FALSE)</f>
        <v>12</v>
      </c>
      <c r="MY12">
        <f>VLOOKUP(ME12,'Tablas auxiliares'!$O$2:$P$28,2,FALSE)</f>
        <v>1</v>
      </c>
      <c r="MZ12">
        <f t="shared" si="10"/>
        <v>93</v>
      </c>
      <c r="NB12">
        <f t="shared" si="11"/>
        <v>93.001599999999996</v>
      </c>
      <c r="NC12">
        <f t="shared" si="12"/>
        <v>83.001599999999996</v>
      </c>
      <c r="ND12">
        <f t="shared" si="13"/>
        <v>185.0016</v>
      </c>
      <c r="NE12">
        <f>IF('Tablas auxiliares'!$C$3=1,NB12,IF('Tablas auxiliares'!$C$3=2,NC12,ND12))</f>
        <v>185.0016</v>
      </c>
      <c r="NF12" t="s">
        <v>47</v>
      </c>
      <c r="NH12">
        <v>10</v>
      </c>
      <c r="NI12">
        <f t="shared" si="14"/>
        <v>122.00230000000001</v>
      </c>
      <c r="NJ12" t="str">
        <f t="shared" si="15"/>
        <v>Bielorrusia</v>
      </c>
    </row>
    <row r="13" spans="1:374" x14ac:dyDescent="0.25">
      <c r="A13" t="s">
        <v>19</v>
      </c>
      <c r="B13">
        <v>6</v>
      </c>
      <c r="C13">
        <v>11</v>
      </c>
      <c r="D13">
        <v>4</v>
      </c>
      <c r="E13">
        <v>14</v>
      </c>
      <c r="F13">
        <v>15</v>
      </c>
      <c r="G13">
        <v>9</v>
      </c>
      <c r="H13">
        <v>7</v>
      </c>
      <c r="I13">
        <v>9</v>
      </c>
      <c r="J13">
        <v>4</v>
      </c>
      <c r="K13">
        <v>9</v>
      </c>
      <c r="L13">
        <v>14</v>
      </c>
      <c r="M13">
        <v>16</v>
      </c>
      <c r="O13">
        <v>9</v>
      </c>
      <c r="P13">
        <v>3</v>
      </c>
      <c r="Q13">
        <v>6</v>
      </c>
      <c r="R13">
        <v>6</v>
      </c>
      <c r="S13">
        <v>13</v>
      </c>
      <c r="T13">
        <v>10</v>
      </c>
      <c r="U13">
        <v>3</v>
      </c>
      <c r="V13">
        <v>2</v>
      </c>
      <c r="W13">
        <v>6</v>
      </c>
      <c r="X13">
        <v>14</v>
      </c>
      <c r="Y13">
        <v>3</v>
      </c>
      <c r="Z13">
        <v>12</v>
      </c>
      <c r="AA13">
        <v>9</v>
      </c>
      <c r="AB13">
        <v>11</v>
      </c>
      <c r="AC13">
        <v>15</v>
      </c>
      <c r="AD13">
        <v>8</v>
      </c>
      <c r="AE13">
        <v>1</v>
      </c>
      <c r="AF13">
        <v>12</v>
      </c>
      <c r="AG13">
        <v>16</v>
      </c>
      <c r="AI13">
        <v>6</v>
      </c>
      <c r="AJ13">
        <v>5</v>
      </c>
      <c r="AK13">
        <v>11</v>
      </c>
      <c r="AL13">
        <v>6</v>
      </c>
      <c r="AM13">
        <v>1</v>
      </c>
      <c r="AN13">
        <v>11</v>
      </c>
      <c r="AO13">
        <v>2</v>
      </c>
      <c r="AP13">
        <v>6</v>
      </c>
      <c r="AQ13">
        <v>10</v>
      </c>
      <c r="AR13">
        <v>9</v>
      </c>
      <c r="AS13">
        <v>13</v>
      </c>
      <c r="AT13">
        <v>7</v>
      </c>
      <c r="AU13">
        <v>7</v>
      </c>
      <c r="AV13">
        <v>9</v>
      </c>
      <c r="AW13">
        <v>5</v>
      </c>
      <c r="AX13">
        <v>9</v>
      </c>
      <c r="AY13">
        <v>14</v>
      </c>
      <c r="AZ13">
        <v>9</v>
      </c>
      <c r="BA13">
        <v>14</v>
      </c>
      <c r="BC13">
        <v>8</v>
      </c>
      <c r="BD13">
        <v>5</v>
      </c>
      <c r="BE13">
        <v>4</v>
      </c>
      <c r="BF13">
        <v>4</v>
      </c>
      <c r="BG13">
        <v>11</v>
      </c>
      <c r="BH13">
        <v>9</v>
      </c>
      <c r="BI13">
        <v>5</v>
      </c>
      <c r="BJ13">
        <v>4</v>
      </c>
      <c r="BK13">
        <v>5</v>
      </c>
      <c r="BL13">
        <v>9</v>
      </c>
      <c r="BM13">
        <v>6</v>
      </c>
      <c r="BN13">
        <v>16</v>
      </c>
      <c r="BO13">
        <v>13</v>
      </c>
      <c r="BP13">
        <v>9</v>
      </c>
      <c r="BQ13">
        <v>2</v>
      </c>
      <c r="BR13">
        <v>11</v>
      </c>
      <c r="BS13">
        <v>7</v>
      </c>
      <c r="BT13">
        <v>3</v>
      </c>
      <c r="BU13">
        <v>15</v>
      </c>
      <c r="BW13">
        <v>11</v>
      </c>
      <c r="BX13">
        <v>2</v>
      </c>
      <c r="BY13">
        <v>4</v>
      </c>
      <c r="BZ13">
        <v>6</v>
      </c>
      <c r="CA13">
        <v>1</v>
      </c>
      <c r="CB13">
        <v>7</v>
      </c>
      <c r="CC13">
        <v>11</v>
      </c>
      <c r="CD13">
        <v>7</v>
      </c>
      <c r="CE13">
        <v>5</v>
      </c>
      <c r="CF13">
        <v>9</v>
      </c>
      <c r="CG13">
        <v>5</v>
      </c>
      <c r="CH13">
        <v>9</v>
      </c>
      <c r="CI13">
        <v>5</v>
      </c>
      <c r="CJ13">
        <v>13</v>
      </c>
      <c r="CK13">
        <v>6</v>
      </c>
      <c r="CL13">
        <v>5</v>
      </c>
      <c r="CM13">
        <v>1</v>
      </c>
      <c r="CN13">
        <v>12</v>
      </c>
      <c r="CO13">
        <v>14</v>
      </c>
      <c r="CQ13">
        <v>6</v>
      </c>
      <c r="CR13">
        <v>7</v>
      </c>
      <c r="CS13">
        <v>7</v>
      </c>
      <c r="CT13">
        <v>4</v>
      </c>
      <c r="CU13">
        <v>11</v>
      </c>
      <c r="CV13">
        <v>7</v>
      </c>
      <c r="CW13">
        <v>5</v>
      </c>
      <c r="CX13">
        <f>IF('Tablas auxiliares'!$C$7=1,AVERAGE(B13,V13,AP13,BJ13,CD13)+B13/10000,(-1)*(SUM(VLOOKUP(B13,'Tablas auxiliares'!$BG$2:$BH$28,2,FALSE),VLOOKUP(V13,'Tablas auxiliares'!$BG$2:$BH$28,2,FALSE),VLOOKUP(AP13,'Tablas auxiliares'!$BG$2:$BH$28,2,FALSE),VLOOKUP(BJ13,'Tablas auxiliares'!$BG$2:$BH$28,2,FALSE),VLOOKUP(CD13,'Tablas auxiliares'!$BG$2:$BH$28,2,FALSE))-B13/100000000))</f>
        <v>-29.829427636418465</v>
      </c>
      <c r="CY13">
        <f>IF('Tablas auxiliares'!$C$7=1,AVERAGE(C13,W13,AQ13,BK13,CE13)+C13/10000,(-1)*(SUM(VLOOKUP(C13,'Tablas auxiliares'!$BG$2:$BH$28,2,FALSE),VLOOKUP(W13,'Tablas auxiliares'!$BG$2:$BH$28,2,FALSE),VLOOKUP(AQ13,'Tablas auxiliares'!$BG$2:$BH$28,2,FALSE),VLOOKUP(BK13,'Tablas auxiliares'!$BG$2:$BH$28,2,FALSE),VLOOKUP(CE13,'Tablas auxiliares'!$BG$2:$BH$28,2,FALSE))-C13/100000000))</f>
        <v>-19.830099361768927</v>
      </c>
      <c r="CZ13">
        <f>IF('Tablas auxiliares'!$C$7=1,AVERAGE(D13,X13,AR13,BL13,CF13)+D13/10000,(-1)*(SUM(VLOOKUP(D13,'Tablas auxiliares'!$BG$2:$BH$28,2,FALSE),VLOOKUP(X13,'Tablas auxiliares'!$BG$2:$BH$28,2,FALSE),VLOOKUP(AR13,'Tablas auxiliares'!$BG$2:$BH$28,2,FALSE),VLOOKUP(BL13,'Tablas auxiliares'!$BG$2:$BH$28,2,FALSE),VLOOKUP(CF13,'Tablas auxiliares'!$BG$2:$BH$28,2,FALSE))-D13/100000000))</f>
        <v>-15.674951462692949</v>
      </c>
      <c r="DA13">
        <f>IF('Tablas auxiliares'!$C$7=1,AVERAGE(E13,Y13,AS13,BM13,CG13)+E13/10000,(-1)*(SUM(VLOOKUP(E13,'Tablas auxiliares'!$BG$2:$BH$28,2,FALSE),VLOOKUP(Y13,'Tablas auxiliares'!$BG$2:$BH$28,2,FALSE),VLOOKUP(AS13,'Tablas auxiliares'!$BG$2:$BH$28,2,FALSE),VLOOKUP(BM13,'Tablas auxiliares'!$BG$2:$BH$28,2,FALSE),VLOOKUP(CG13,'Tablas auxiliares'!$BG$2:$BH$28,2,FALSE))-E13/100000000))</f>
        <v>-20.701654964726419</v>
      </c>
      <c r="DB13">
        <f>IF('Tablas auxiliares'!$C$7=1,AVERAGE(F13,Z13,AT13,BN13,CH13)+F13/10000,(-1)*(SUM(VLOOKUP(F13,'Tablas auxiliares'!$BG$2:$BH$28,2,FALSE),VLOOKUP(Z13,'Tablas auxiliares'!$BG$2:$BH$28,2,FALSE),VLOOKUP(AT13,'Tablas auxiliares'!$BG$2:$BH$28,2,FALSE),VLOOKUP(BN13,'Tablas auxiliares'!$BG$2:$BH$28,2,FALSE),VLOOKUP(CH13,'Tablas auxiliares'!$BG$2:$BH$28,2,FALSE))-F13/100000000))</f>
        <v>-9.4801268964656078</v>
      </c>
      <c r="DC13">
        <f>IF('Tablas auxiliares'!$C$7=1,AVERAGE(G13,AA13,AU13,BO13,CI13)+G13/10000,(-1)*(SUM(VLOOKUP(G13,'Tablas auxiliares'!$BG$2:$BH$28,2,FALSE),VLOOKUP(AA13,'Tablas auxiliares'!$BG$2:$BH$28,2,FALSE),VLOOKUP(AU13,'Tablas auxiliares'!$BG$2:$BH$28,2,FALSE),VLOOKUP(BO13,'Tablas auxiliares'!$BG$2:$BH$28,2,FALSE),VLOOKUP(CI13,'Tablas auxiliares'!$BG$2:$BH$28,2,FALSE))-G13/100000000))</f>
        <v>-15.926321063354161</v>
      </c>
      <c r="DD13">
        <f>IF('Tablas auxiliares'!$C$7=1,AVERAGE(H13,AB13,AV13,BP13,CJ13)+H13/10000,(-1)*(SUM(VLOOKUP(H13,'Tablas auxiliares'!$BG$2:$BH$28,2,FALSE),VLOOKUP(AB13,'Tablas auxiliares'!$BG$2:$BH$28,2,FALSE),VLOOKUP(AV13,'Tablas auxiliares'!$BG$2:$BH$28,2,FALSE),VLOOKUP(BP13,'Tablas auxiliares'!$BG$2:$BH$28,2,FALSE),VLOOKUP(CJ13,'Tablas auxiliares'!$BG$2:$BH$28,2,FALSE))-H13/100000000))</f>
        <v>-12.109147389906868</v>
      </c>
      <c r="DE13">
        <f>IF('Tablas auxiliares'!$C$7=1,AVERAGE(I13,AC13,AW13,BQ13,CK13)+I13/10000,(-1)*(SUM(VLOOKUP(I13,'Tablas auxiliares'!$BG$2:$BH$28,2,FALSE),VLOOKUP(AC13,'Tablas auxiliares'!$BG$2:$BH$28,2,FALSE),VLOOKUP(AW13,'Tablas auxiliares'!$BG$2:$BH$28,2,FALSE),VLOOKUP(BQ13,'Tablas auxiliares'!$BG$2:$BH$28,2,FALSE),VLOOKUP(CK13,'Tablas auxiliares'!$BG$2:$BH$28,2,FALSE))-I13/100000000))</f>
        <v>-23.640320227255714</v>
      </c>
      <c r="DF13">
        <f>IF('Tablas auxiliares'!$C$7=1,AVERAGE(J13,AD13,AX13,BR13,CL13)+J13/10000,(-1)*(SUM(VLOOKUP(J13,'Tablas auxiliares'!$BG$2:$BH$28,2,FALSE),VLOOKUP(AD13,'Tablas auxiliares'!$BG$2:$BH$28,2,FALSE),VLOOKUP(AX13,'Tablas auxiliares'!$BG$2:$BH$28,2,FALSE),VLOOKUP(BR13,'Tablas auxiliares'!$BG$2:$BH$28,2,FALSE),VLOOKUP(CL13,'Tablas auxiliares'!$BG$2:$BH$28,2,FALSE))-J13/100000000))</f>
        <v>-19.99139555820944</v>
      </c>
      <c r="DG13">
        <f>IF('Tablas auxiliares'!$C$7=1,AVERAGE(K13,AE13,AY13,BS13,CM13)+K13/10000,(-1)*(SUM(VLOOKUP(K13,'Tablas auxiliares'!$BG$2:$BH$28,2,FALSE),VLOOKUP(AE13,'Tablas auxiliares'!$BG$2:$BH$28,2,FALSE),VLOOKUP(AY13,'Tablas auxiliares'!$BG$2:$BH$28,2,FALSE),VLOOKUP(BS13,'Tablas auxiliares'!$BG$2:$BH$28,2,FALSE),VLOOKUP(CM13,'Tablas auxiliares'!$BG$2:$BH$28,2,FALSE))-K13/100000000))</f>
        <v>-31.477389123240997</v>
      </c>
      <c r="DH13">
        <f>IF('Tablas auxiliares'!$C$7=1,AVERAGE(L13,AF13,AZ13,BT13,CN13)+L13/10000,(-1)*(SUM(VLOOKUP(L13,'Tablas auxiliares'!$BG$2:$BH$28,2,FALSE),VLOOKUP(AF13,'Tablas auxiliares'!$BG$2:$BH$28,2,FALSE),VLOOKUP(AZ13,'Tablas auxiliares'!$BG$2:$BH$28,2,FALSE),VLOOKUP(BT13,'Tablas auxiliares'!$BG$2:$BH$28,2,FALSE),VLOOKUP(CN13,'Tablas auxiliares'!$BG$2:$BH$28,2,FALSE))-L13/100000000))</f>
        <v>-14.81438898161254</v>
      </c>
      <c r="DI13">
        <f>IF('Tablas auxiliares'!$C$7=1,AVERAGE(M13,AG13,BA13,BU13,CO13)+M13/10000,(-1)*(SUM(VLOOKUP(M13,'Tablas auxiliares'!$BG$2:$BH$28,2,FALSE),VLOOKUP(AG13,'Tablas auxiliares'!$BG$2:$BH$28,2,FALSE),VLOOKUP(BA13,'Tablas auxiliares'!$BG$2:$BH$28,2,FALSE),VLOOKUP(BU13,'Tablas auxiliares'!$BG$2:$BH$28,2,FALSE),VLOOKUP(CO13,'Tablas auxiliares'!$BG$2:$BH$28,2,FALSE))-M13/100000000))</f>
        <v>-4.2576788179695395</v>
      </c>
      <c r="DK13">
        <f>IF('Tablas auxiliares'!$C$7=1,AVERAGE(O13,AI13,BC13,BW13,CQ13)+O13/10000,(-1)*(SUM(VLOOKUP(O13,'Tablas auxiliares'!$BG$2:$BH$28,2,FALSE),VLOOKUP(AI13,'Tablas auxiliares'!$BG$2:$BH$28,2,FALSE),VLOOKUP(BC13,'Tablas auxiliares'!$BG$2:$BH$28,2,FALSE),VLOOKUP(BW13,'Tablas auxiliares'!$BG$2:$BH$28,2,FALSE),VLOOKUP(CQ13,'Tablas auxiliares'!$BG$2:$BH$28,2,FALSE))-O13/100000000))</f>
        <v>-16.874877682604115</v>
      </c>
      <c r="DL13">
        <f>IF('Tablas auxiliares'!$C$7=1,AVERAGE(P13,AJ13,BD13,BX13,CR13)+P13/10000,(-1)*(SUM(VLOOKUP(P13,'Tablas auxiliares'!$BG$2:$BH$28,2,FALSE),VLOOKUP(AJ13,'Tablas auxiliares'!$BG$2:$BH$28,2,FALSE),VLOOKUP(BD13,'Tablas auxiliares'!$BG$2:$BH$28,2,FALSE),VLOOKUP(BX13,'Tablas auxiliares'!$BG$2:$BH$28,2,FALSE),VLOOKUP(CR13,'Tablas auxiliares'!$BG$2:$BH$28,2,FALSE))-P13/100000000))</f>
        <v>-33.191668997902084</v>
      </c>
      <c r="DM13">
        <f>IF('Tablas auxiliares'!$C$7=1,AVERAGE(Q13,AK13,BE13,BY13,CS13)+Q13/10000,(-1)*(SUM(VLOOKUP(Q13,'Tablas auxiliares'!$BG$2:$BH$28,2,FALSE),VLOOKUP(AK13,'Tablas auxiliares'!$BG$2:$BH$28,2,FALSE),VLOOKUP(BE13,'Tablas auxiliares'!$BG$2:$BH$28,2,FALSE),VLOOKUP(BY13,'Tablas auxiliares'!$BG$2:$BH$28,2,FALSE),VLOOKUP(CS13,'Tablas auxiliares'!$BG$2:$BH$28,2,FALSE))-Q13/100000000))</f>
        <v>-23.846154442710169</v>
      </c>
      <c r="DN13">
        <f>IF('Tablas auxiliares'!$C$7=1,AVERAGE(R13,AL13,BF13,BZ13,CT13)+R13/10000,(-1)*(SUM(VLOOKUP(R13,'Tablas auxiliares'!$BG$2:$BH$28,2,FALSE),VLOOKUP(AL13,'Tablas auxiliares'!$BG$2:$BH$28,2,FALSE),VLOOKUP(BF13,'Tablas auxiliares'!$BG$2:$BH$28,2,FALSE),VLOOKUP(BZ13,'Tablas auxiliares'!$BG$2:$BH$28,2,FALSE),VLOOKUP(CT13,'Tablas auxiliares'!$BG$2:$BH$28,2,FALSE))-R13/100000000))</f>
        <v>-27.495287313150929</v>
      </c>
      <c r="DO13">
        <f>IF('Tablas auxiliares'!$C$7=1,AVERAGE(S13,AM13,BG13,CA13,CU13)+S13/10000,(-1)*(SUM(VLOOKUP(S13,'Tablas auxiliares'!$BG$2:$BH$28,2,FALSE),VLOOKUP(AM13,'Tablas auxiliares'!$BG$2:$BH$28,2,FALSE),VLOOKUP(BG13,'Tablas auxiliares'!$BG$2:$BH$28,2,FALSE),VLOOKUP(CA13,'Tablas auxiliares'!$BG$2:$BH$28,2,FALSE),VLOOKUP(CU13,'Tablas auxiliares'!$BG$2:$BH$28,2,FALSE))-S13/100000000))</f>
        <v>-28.81705721192969</v>
      </c>
      <c r="DP13">
        <f>IF('Tablas auxiliares'!$C$7=1,AVERAGE(T13,AN13,BH13,CB13,CV13)+T13/10000,(-1)*(SUM(VLOOKUP(T13,'Tablas auxiliares'!$BG$2:$BH$28,2,FALSE),VLOOKUP(AN13,'Tablas auxiliares'!$BG$2:$BH$28,2,FALSE),VLOOKUP(BH13,'Tablas auxiliares'!$BG$2:$BH$28,2,FALSE),VLOOKUP(CB13,'Tablas auxiliares'!$BG$2:$BH$28,2,FALSE),VLOOKUP(CV13,'Tablas auxiliares'!$BG$2:$BH$28,2,FALSE))-T13/100000000))</f>
        <v>-14.265412009094955</v>
      </c>
      <c r="DQ13">
        <f>IF('Tablas auxiliares'!$C$7=1,AVERAGE(U13,AO13,BI13,CC13,CW13)+U13/10000,(-1)*(SUM(VLOOKUP(U13,'Tablas auxiliares'!$BG$2:$BH$28,2,FALSE),VLOOKUP(AO13,'Tablas auxiliares'!$BG$2:$BH$28,2,FALSE),VLOOKUP(BI13,'Tablas auxiliares'!$BG$2:$BH$28,2,FALSE),VLOOKUP(CC13,'Tablas auxiliares'!$BG$2:$BH$28,2,FALSE),VLOOKUP(CW13,'Tablas auxiliares'!$BG$2:$BH$28,2,FALSE))-U13/100000000))</f>
        <v>-31.148664166778062</v>
      </c>
      <c r="DR13">
        <f>RANK(CX13,CX3:CX19,1)</f>
        <v>5</v>
      </c>
      <c r="DS13">
        <f t="shared" ref="DS13:EK13" si="41">RANK(CY13,CY3:CY19,1)</f>
        <v>9</v>
      </c>
      <c r="DT13">
        <f t="shared" si="41"/>
        <v>9</v>
      </c>
      <c r="DU13">
        <f t="shared" si="41"/>
        <v>7</v>
      </c>
      <c r="DV13">
        <f t="shared" si="41"/>
        <v>14</v>
      </c>
      <c r="DW13">
        <f t="shared" si="41"/>
        <v>9</v>
      </c>
      <c r="DX13">
        <f t="shared" si="41"/>
        <v>11</v>
      </c>
      <c r="DY13">
        <f t="shared" si="41"/>
        <v>6</v>
      </c>
      <c r="DZ13">
        <f t="shared" si="41"/>
        <v>10</v>
      </c>
      <c r="EA13">
        <f t="shared" si="41"/>
        <v>2</v>
      </c>
      <c r="EB13">
        <f t="shared" si="41"/>
        <v>10</v>
      </c>
      <c r="EC13">
        <f t="shared" si="41"/>
        <v>16</v>
      </c>
      <c r="EE13">
        <f t="shared" si="41"/>
        <v>11</v>
      </c>
      <c r="EF13">
        <f t="shared" si="41"/>
        <v>4</v>
      </c>
      <c r="EG13">
        <f t="shared" si="41"/>
        <v>5</v>
      </c>
      <c r="EH13">
        <f t="shared" si="41"/>
        <v>5</v>
      </c>
      <c r="EI13">
        <f t="shared" si="41"/>
        <v>4</v>
      </c>
      <c r="EJ13">
        <f t="shared" si="41"/>
        <v>11</v>
      </c>
      <c r="EK13">
        <f t="shared" si="41"/>
        <v>5</v>
      </c>
      <c r="EL13">
        <f>VLOOKUP(DR13,'Tablas auxiliares'!$O$2:$Y$28,'Tablas auxiliares'!$C$4+1,FALSE)</f>
        <v>6</v>
      </c>
      <c r="EM13">
        <f>VLOOKUP(DS13,'Tablas auxiliares'!$O$2:$Y$28,'Tablas auxiliares'!$C$4+1,FALSE)</f>
        <v>2</v>
      </c>
      <c r="EN13">
        <f>VLOOKUP(DT13,'Tablas auxiliares'!$O$2:$Y$28,'Tablas auxiliares'!$C$4+1,FALSE)</f>
        <v>2</v>
      </c>
      <c r="EO13">
        <f>VLOOKUP(DU13,'Tablas auxiliares'!$O$2:$Y$28,'Tablas auxiliares'!$C$4+1,FALSE)</f>
        <v>4</v>
      </c>
      <c r="EP13">
        <f>VLOOKUP(DV13,'Tablas auxiliares'!$O$2:$Y$28,'Tablas auxiliares'!$C$4+1,FALSE)</f>
        <v>0</v>
      </c>
      <c r="EQ13">
        <f>VLOOKUP(DW13,'Tablas auxiliares'!$O$2:$Y$28,'Tablas auxiliares'!$C$4+1,FALSE)</f>
        <v>2</v>
      </c>
      <c r="ER13">
        <f>VLOOKUP(DX13,'Tablas auxiliares'!$O$2:$Y$28,'Tablas auxiliares'!$C$4+1,FALSE)</f>
        <v>0</v>
      </c>
      <c r="ES13">
        <f>VLOOKUP(DY13,'Tablas auxiliares'!$O$2:$Y$28,'Tablas auxiliares'!$C$4+1,FALSE)</f>
        <v>5</v>
      </c>
      <c r="ET13">
        <f>VLOOKUP(DZ13,'Tablas auxiliares'!$O$2:$Y$28,'Tablas auxiliares'!$C$4+1,FALSE)</f>
        <v>1</v>
      </c>
      <c r="EU13">
        <f>VLOOKUP(EA13,'Tablas auxiliares'!$O$2:$Y$28,'Tablas auxiliares'!$C$4+1,FALSE)</f>
        <v>10</v>
      </c>
      <c r="EV13">
        <f>VLOOKUP(EB13,'Tablas auxiliares'!$O$2:$Y$28,'Tablas auxiliares'!$C$4+1,FALSE)</f>
        <v>1</v>
      </c>
      <c r="EW13">
        <f>VLOOKUP(EC13,'Tablas auxiliares'!$O$2:$Y$28,'Tablas auxiliares'!$C$4+1,FALSE)</f>
        <v>0</v>
      </c>
      <c r="EY13">
        <f>VLOOKUP(EE13,'Tablas auxiliares'!$O$2:$Y$28,'Tablas auxiliares'!$C$4+1,FALSE)</f>
        <v>0</v>
      </c>
      <c r="EZ13">
        <f>VLOOKUP(EF13,'Tablas auxiliares'!$O$2:$Y$28,'Tablas auxiliares'!$C$4+1,FALSE)</f>
        <v>7</v>
      </c>
      <c r="FA13">
        <f>VLOOKUP(EG13,'Tablas auxiliares'!$O$2:$Y$28,'Tablas auxiliares'!$C$4+1,FALSE)</f>
        <v>6</v>
      </c>
      <c r="FB13">
        <f>VLOOKUP(EH13,'Tablas auxiliares'!$O$2:$Y$28,'Tablas auxiliares'!$C$4+1,FALSE)</f>
        <v>6</v>
      </c>
      <c r="FC13">
        <f>VLOOKUP(EI13,'Tablas auxiliares'!$O$2:$Y$28,'Tablas auxiliares'!$C$4+1,FALSE)</f>
        <v>7</v>
      </c>
      <c r="FD13">
        <f>VLOOKUP(EJ13,'Tablas auxiliares'!$O$2:$Y$28,'Tablas auxiliares'!$C$4+1,FALSE)</f>
        <v>0</v>
      </c>
      <c r="FE13">
        <f>VLOOKUP(EK13,'Tablas auxiliares'!$O$2:$Y$28,'Tablas auxiliares'!$C$4+1,FALSE)</f>
        <v>6</v>
      </c>
      <c r="FF13">
        <v>10</v>
      </c>
      <c r="FG13">
        <v>11</v>
      </c>
      <c r="FH13">
        <v>11</v>
      </c>
      <c r="FI13">
        <v>9</v>
      </c>
      <c r="FJ13">
        <v>14</v>
      </c>
      <c r="FK13">
        <v>5</v>
      </c>
      <c r="FL13">
        <v>12</v>
      </c>
      <c r="FM13">
        <v>8</v>
      </c>
      <c r="FN13">
        <v>9</v>
      </c>
      <c r="FO13">
        <v>13</v>
      </c>
      <c r="FP13">
        <v>15</v>
      </c>
      <c r="FQ13">
        <v>14</v>
      </c>
      <c r="FS13">
        <v>8</v>
      </c>
      <c r="FT13">
        <v>11</v>
      </c>
      <c r="FU13">
        <v>14</v>
      </c>
      <c r="FV13">
        <v>8</v>
      </c>
      <c r="FW13">
        <v>11</v>
      </c>
      <c r="FX13">
        <v>13</v>
      </c>
      <c r="FY13">
        <v>1</v>
      </c>
      <c r="FZ13">
        <f>VLOOKUP(FF13,'Tablas auxiliares'!$O$2:$Y$28,_xlfn.SINGLE('Tablas auxiliares'!$C$4)+1,FALSE)</f>
        <v>1</v>
      </c>
      <c r="GA13">
        <f>VLOOKUP(FG13,'Tablas auxiliares'!$O$2:$Y$28,_xlfn.SINGLE('Tablas auxiliares'!$C$4)+1,FALSE)</f>
        <v>0</v>
      </c>
      <c r="GB13">
        <f>VLOOKUP(FH13,'Tablas auxiliares'!$O$2:$Y$28,_xlfn.SINGLE('Tablas auxiliares'!$C$4)+1,FALSE)</f>
        <v>0</v>
      </c>
      <c r="GC13">
        <f>VLOOKUP(FI13,'Tablas auxiliares'!$O$2:$Y$28,_xlfn.SINGLE('Tablas auxiliares'!$C$4)+1,FALSE)</f>
        <v>2</v>
      </c>
      <c r="GD13">
        <f>VLOOKUP(FJ13,'Tablas auxiliares'!$O$2:$Y$28,_xlfn.SINGLE('Tablas auxiliares'!$C$4)+1,FALSE)</f>
        <v>0</v>
      </c>
      <c r="GE13">
        <f>VLOOKUP(FK13,'Tablas auxiliares'!$O$2:$Y$28,_xlfn.SINGLE('Tablas auxiliares'!$C$4)+1,FALSE)</f>
        <v>6</v>
      </c>
      <c r="GF13">
        <f>VLOOKUP(FL13,'Tablas auxiliares'!$O$2:$Y$28,_xlfn.SINGLE('Tablas auxiliares'!$C$4)+1,FALSE)</f>
        <v>0</v>
      </c>
      <c r="GG13">
        <f>VLOOKUP(FM13,'Tablas auxiliares'!$O$2:$Y$28,_xlfn.SINGLE('Tablas auxiliares'!$C$4)+1,FALSE)</f>
        <v>3</v>
      </c>
      <c r="GH13">
        <f>VLOOKUP(FN13,'Tablas auxiliares'!$O$2:$Y$28,_xlfn.SINGLE('Tablas auxiliares'!$C$4)+1,FALSE)</f>
        <v>2</v>
      </c>
      <c r="GI13">
        <f>VLOOKUP(FO13,'Tablas auxiliares'!$O$2:$Y$28,_xlfn.SINGLE('Tablas auxiliares'!$C$4)+1,FALSE)</f>
        <v>0</v>
      </c>
      <c r="GJ13">
        <f>VLOOKUP(FP13,'Tablas auxiliares'!$O$2:$Y$28,_xlfn.SINGLE('Tablas auxiliares'!$C$4)+1,FALSE)</f>
        <v>0</v>
      </c>
      <c r="GK13">
        <f>VLOOKUP(FQ13,'Tablas auxiliares'!$O$2:$Y$28,_xlfn.SINGLE('Tablas auxiliares'!$C$4)+1,FALSE)</f>
        <v>0</v>
      </c>
      <c r="GM13">
        <f>VLOOKUP(FS13,'Tablas auxiliares'!$O$2:$Y$28,_xlfn.SINGLE('Tablas auxiliares'!$C$4)+1,FALSE)</f>
        <v>3</v>
      </c>
      <c r="GN13">
        <f>VLOOKUP(FT13,'Tablas auxiliares'!$O$2:$Y$28,_xlfn.SINGLE('Tablas auxiliares'!$C$4)+1,FALSE)</f>
        <v>0</v>
      </c>
      <c r="GO13">
        <f>VLOOKUP(FU13,'Tablas auxiliares'!$O$2:$Y$28,_xlfn.SINGLE('Tablas auxiliares'!$C$4)+1,FALSE)</f>
        <v>0</v>
      </c>
      <c r="GP13">
        <f>VLOOKUP(FV13,'Tablas auxiliares'!$O$2:$Y$28,_xlfn.SINGLE('Tablas auxiliares'!$C$4)+1,FALSE)</f>
        <v>3</v>
      </c>
      <c r="GQ13">
        <f>VLOOKUP(FW13,'Tablas auxiliares'!$O$2:$Y$28,_xlfn.SINGLE('Tablas auxiliares'!$C$4)+1,FALSE)</f>
        <v>0</v>
      </c>
      <c r="GR13">
        <f>VLOOKUP(FX13,'Tablas auxiliares'!$O$2:$Y$28,_xlfn.SINGLE('Tablas auxiliares'!$C$4)+1,FALSE)</f>
        <v>0</v>
      </c>
      <c r="GS13">
        <f>VLOOKUP(FY13,'Tablas auxiliares'!$O$2:$Y$28,_xlfn.SINGLE('Tablas auxiliares'!$C$4)+1,FALSE)</f>
        <v>12</v>
      </c>
      <c r="GT13">
        <f>IF('Tablas auxiliares'!$C$6&lt;&gt;2,SUM(EL13:FE13),0)+IF('Tablas auxiliares'!$C$6&lt;&gt;3,SUM(FZ13:GS13),0)</f>
        <v>97</v>
      </c>
      <c r="GU13">
        <f t="shared" si="17"/>
        <v>7.51</v>
      </c>
      <c r="GV13">
        <f t="shared" si="1"/>
        <v>10.010999999999999</v>
      </c>
      <c r="GW13">
        <f t="shared" si="1"/>
        <v>10.010999999999999</v>
      </c>
      <c r="GX13">
        <f t="shared" si="1"/>
        <v>8.0090000000000003</v>
      </c>
      <c r="GY13">
        <f t="shared" si="1"/>
        <v>14.013999999999999</v>
      </c>
      <c r="GZ13">
        <f t="shared" si="1"/>
        <v>7.0049999999999999</v>
      </c>
      <c r="HA13">
        <f t="shared" si="1"/>
        <v>11.512</v>
      </c>
      <c r="HB13">
        <f t="shared" si="1"/>
        <v>7.008</v>
      </c>
      <c r="HC13">
        <f t="shared" si="1"/>
        <v>9.5090000000000003</v>
      </c>
      <c r="HD13">
        <f t="shared" si="1"/>
        <v>7.5129999999999999</v>
      </c>
      <c r="HE13">
        <f t="shared" si="1"/>
        <v>12.515000000000001</v>
      </c>
      <c r="HF13">
        <f t="shared" si="1"/>
        <v>15.013999999999999</v>
      </c>
      <c r="HH13">
        <f t="shared" si="1"/>
        <v>9.5079999999999991</v>
      </c>
      <c r="HI13">
        <f t="shared" si="1"/>
        <v>7.5110000000000001</v>
      </c>
      <c r="HJ13">
        <f t="shared" si="1"/>
        <v>9.5139999999999993</v>
      </c>
      <c r="HK13">
        <f t="shared" si="1"/>
        <v>6.508</v>
      </c>
      <c r="HL13">
        <f t="shared" si="1"/>
        <v>7.5110000000000001</v>
      </c>
      <c r="HM13">
        <f t="shared" si="1"/>
        <v>12.013</v>
      </c>
      <c r="HN13">
        <f t="shared" si="1"/>
        <v>3.0009999999999999</v>
      </c>
      <c r="HO13">
        <f>RANK(GU13,GU3:GU19,1)</f>
        <v>6</v>
      </c>
      <c r="HP13">
        <f t="shared" ref="HP13:IH13" si="42">RANK(GV13,GV3:GV19,1)</f>
        <v>10</v>
      </c>
      <c r="HQ13">
        <f t="shared" si="42"/>
        <v>10</v>
      </c>
      <c r="HR13">
        <f t="shared" si="42"/>
        <v>8</v>
      </c>
      <c r="HS13">
        <f t="shared" si="42"/>
        <v>15</v>
      </c>
      <c r="HT13">
        <f t="shared" si="42"/>
        <v>6</v>
      </c>
      <c r="HU13">
        <f t="shared" si="42"/>
        <v>13</v>
      </c>
      <c r="HV13">
        <f t="shared" si="42"/>
        <v>6</v>
      </c>
      <c r="HW13">
        <f t="shared" si="42"/>
        <v>10</v>
      </c>
      <c r="HX13">
        <f t="shared" si="42"/>
        <v>8</v>
      </c>
      <c r="HY13">
        <f t="shared" si="42"/>
        <v>14</v>
      </c>
      <c r="HZ13">
        <f t="shared" si="42"/>
        <v>16</v>
      </c>
      <c r="IB13">
        <f t="shared" si="42"/>
        <v>10</v>
      </c>
      <c r="IC13">
        <f t="shared" si="42"/>
        <v>7</v>
      </c>
      <c r="ID13">
        <f t="shared" si="42"/>
        <v>9</v>
      </c>
      <c r="IE13">
        <f t="shared" si="42"/>
        <v>6</v>
      </c>
      <c r="IF13">
        <f t="shared" si="42"/>
        <v>8</v>
      </c>
      <c r="IG13">
        <f t="shared" si="42"/>
        <v>14</v>
      </c>
      <c r="IH13">
        <f t="shared" si="42"/>
        <v>2</v>
      </c>
      <c r="II13">
        <f>VLOOKUP(HO13,'Tablas auxiliares'!$O$2:$Y$28,_xlfn.SINGLE('Tablas auxiliares'!$C$4)+1,FALSE)</f>
        <v>5</v>
      </c>
      <c r="IJ13">
        <f>VLOOKUP(HP13,'Tablas auxiliares'!$O$2:$Y$28,_xlfn.SINGLE('Tablas auxiliares'!$C$4)+1,FALSE)</f>
        <v>1</v>
      </c>
      <c r="IK13">
        <f>VLOOKUP(HQ13,'Tablas auxiliares'!$O$2:$Y$28,_xlfn.SINGLE('Tablas auxiliares'!$C$4)+1,FALSE)</f>
        <v>1</v>
      </c>
      <c r="IL13">
        <f>VLOOKUP(HR13,'Tablas auxiliares'!$O$2:$Y$28,_xlfn.SINGLE('Tablas auxiliares'!$C$4)+1,FALSE)</f>
        <v>3</v>
      </c>
      <c r="IM13">
        <f>VLOOKUP(HS13,'Tablas auxiliares'!$O$2:$Y$28,_xlfn.SINGLE('Tablas auxiliares'!$C$4)+1,FALSE)</f>
        <v>0</v>
      </c>
      <c r="IN13">
        <f>VLOOKUP(HT13,'Tablas auxiliares'!$O$2:$Y$28,_xlfn.SINGLE('Tablas auxiliares'!$C$4)+1,FALSE)</f>
        <v>5</v>
      </c>
      <c r="IO13">
        <f>VLOOKUP(HU13,'Tablas auxiliares'!$O$2:$Y$28,_xlfn.SINGLE('Tablas auxiliares'!$C$4)+1,FALSE)</f>
        <v>0</v>
      </c>
      <c r="IP13">
        <f>VLOOKUP(HV13,'Tablas auxiliares'!$O$2:$Y$28,_xlfn.SINGLE('Tablas auxiliares'!$C$4)+1,FALSE)</f>
        <v>5</v>
      </c>
      <c r="IQ13">
        <f>VLOOKUP(HW13,'Tablas auxiliares'!$O$2:$Y$28,_xlfn.SINGLE('Tablas auxiliares'!$C$4)+1,FALSE)</f>
        <v>1</v>
      </c>
      <c r="IR13">
        <f>VLOOKUP(HX13,'Tablas auxiliares'!$O$2:$Y$28,_xlfn.SINGLE('Tablas auxiliares'!$C$4)+1,FALSE)</f>
        <v>3</v>
      </c>
      <c r="IS13">
        <f>VLOOKUP(HY13,'Tablas auxiliares'!$O$2:$Y$28,_xlfn.SINGLE('Tablas auxiliares'!$C$4)+1,FALSE)</f>
        <v>0</v>
      </c>
      <c r="IT13">
        <f>VLOOKUP(HZ13,'Tablas auxiliares'!$O$2:$Y$28,_xlfn.SINGLE('Tablas auxiliares'!$C$4)+1,FALSE)</f>
        <v>0</v>
      </c>
      <c r="IV13">
        <f>VLOOKUP(IB13,'Tablas auxiliares'!$O$2:$Y$28,_xlfn.SINGLE('Tablas auxiliares'!$C$4)+1,FALSE)</f>
        <v>1</v>
      </c>
      <c r="IW13">
        <f>VLOOKUP(IC13,'Tablas auxiliares'!$O$2:$Y$28,_xlfn.SINGLE('Tablas auxiliares'!$C$4)+1,FALSE)</f>
        <v>4</v>
      </c>
      <c r="IX13">
        <f>VLOOKUP(ID13,'Tablas auxiliares'!$O$2:$Y$28,_xlfn.SINGLE('Tablas auxiliares'!$C$4)+1,FALSE)</f>
        <v>2</v>
      </c>
      <c r="IY13">
        <f>VLOOKUP(IE13,'Tablas auxiliares'!$O$2:$Y$28,_xlfn.SINGLE('Tablas auxiliares'!$C$4)+1,FALSE)</f>
        <v>5</v>
      </c>
      <c r="IZ13">
        <f>VLOOKUP(IF13,'Tablas auxiliares'!$O$2:$Y$28,_xlfn.SINGLE('Tablas auxiliares'!$C$4)+1,FALSE)</f>
        <v>3</v>
      </c>
      <c r="JA13">
        <f>VLOOKUP(IG13,'Tablas auxiliares'!$O$2:$Y$28,_xlfn.SINGLE('Tablas auxiliares'!$C$4)+1,FALSE)</f>
        <v>0</v>
      </c>
      <c r="JB13">
        <f>VLOOKUP(IH13,'Tablas auxiliares'!$O$2:$Y$28,_xlfn.SINGLE('Tablas auxiliares'!$C$4)+1,FALSE)</f>
        <v>10</v>
      </c>
      <c r="JC13">
        <f t="shared" si="7"/>
        <v>49</v>
      </c>
      <c r="JD13">
        <v>8</v>
      </c>
      <c r="JE13">
        <v>3</v>
      </c>
      <c r="JF13">
        <v>2</v>
      </c>
      <c r="JG13">
        <v>4</v>
      </c>
      <c r="JH13">
        <v>0</v>
      </c>
      <c r="JI13">
        <v>4</v>
      </c>
      <c r="JJ13">
        <v>1</v>
      </c>
      <c r="JK13">
        <v>5</v>
      </c>
      <c r="JL13">
        <v>3</v>
      </c>
      <c r="JM13">
        <v>8</v>
      </c>
      <c r="JN13">
        <v>1</v>
      </c>
      <c r="JO13">
        <v>0</v>
      </c>
      <c r="JQ13">
        <v>2</v>
      </c>
      <c r="JR13">
        <v>8</v>
      </c>
      <c r="JS13">
        <v>6</v>
      </c>
      <c r="JT13">
        <v>6</v>
      </c>
      <c r="JU13">
        <v>5</v>
      </c>
      <c r="JV13">
        <v>3</v>
      </c>
      <c r="JW13">
        <v>6</v>
      </c>
      <c r="JX13">
        <v>1</v>
      </c>
      <c r="JY13">
        <v>0</v>
      </c>
      <c r="JZ13">
        <v>0</v>
      </c>
      <c r="KA13">
        <v>2</v>
      </c>
      <c r="KB13">
        <v>0</v>
      </c>
      <c r="KC13">
        <v>6</v>
      </c>
      <c r="KD13">
        <v>0</v>
      </c>
      <c r="KE13">
        <v>3</v>
      </c>
      <c r="KF13">
        <v>2</v>
      </c>
      <c r="KG13">
        <v>0</v>
      </c>
      <c r="KH13">
        <v>0</v>
      </c>
      <c r="KI13">
        <v>0</v>
      </c>
      <c r="KK13">
        <v>3</v>
      </c>
      <c r="KL13">
        <v>0</v>
      </c>
      <c r="KM13">
        <v>0</v>
      </c>
      <c r="KN13">
        <v>3</v>
      </c>
      <c r="KO13">
        <v>0</v>
      </c>
      <c r="KP13">
        <v>0</v>
      </c>
      <c r="KQ13">
        <v>12</v>
      </c>
      <c r="KR13">
        <f t="shared" si="8"/>
        <v>9.0009999999999994</v>
      </c>
      <c r="KS13">
        <f t="shared" si="3"/>
        <v>3</v>
      </c>
      <c r="KT13">
        <f t="shared" si="3"/>
        <v>2</v>
      </c>
      <c r="KU13">
        <f t="shared" si="3"/>
        <v>6.0019999999999998</v>
      </c>
      <c r="KV13">
        <f t="shared" si="3"/>
        <v>0</v>
      </c>
      <c r="KW13">
        <f t="shared" si="3"/>
        <v>10.006</v>
      </c>
      <c r="KX13">
        <f t="shared" si="3"/>
        <v>1</v>
      </c>
      <c r="KY13">
        <f t="shared" si="3"/>
        <v>8.0030000000000001</v>
      </c>
      <c r="KZ13">
        <f t="shared" si="3"/>
        <v>5.0019999999999998</v>
      </c>
      <c r="LA13">
        <f t="shared" si="3"/>
        <v>8</v>
      </c>
      <c r="LB13">
        <f t="shared" si="3"/>
        <v>1</v>
      </c>
      <c r="LC13">
        <f t="shared" si="3"/>
        <v>0</v>
      </c>
      <c r="LD13">
        <f t="shared" si="3"/>
        <v>0</v>
      </c>
      <c r="LE13">
        <f t="shared" si="3"/>
        <v>5.0030000000000001</v>
      </c>
      <c r="LF13">
        <f t="shared" si="3"/>
        <v>8</v>
      </c>
      <c r="LG13">
        <f t="shared" si="3"/>
        <v>6</v>
      </c>
      <c r="LH13">
        <f t="shared" si="3"/>
        <v>9.0030000000000001</v>
      </c>
      <c r="LI13">
        <f t="shared" si="3"/>
        <v>5</v>
      </c>
      <c r="LJ13">
        <f t="shared" si="3"/>
        <v>3</v>
      </c>
      <c r="LK13">
        <f t="shared" si="3"/>
        <v>18.012</v>
      </c>
      <c r="LL13">
        <f>RANK(KR13,KR3:KR19,0)</f>
        <v>5</v>
      </c>
      <c r="LM13">
        <f t="shared" ref="LM13:ME13" si="43">RANK(KS13,KS3:KS19,0)</f>
        <v>12</v>
      </c>
      <c r="LN13">
        <f t="shared" si="43"/>
        <v>13</v>
      </c>
      <c r="LO13">
        <f t="shared" si="43"/>
        <v>10</v>
      </c>
      <c r="LP13">
        <f t="shared" si="43"/>
        <v>13</v>
      </c>
      <c r="LQ13">
        <f t="shared" si="43"/>
        <v>4</v>
      </c>
      <c r="LR13">
        <f t="shared" si="43"/>
        <v>14</v>
      </c>
      <c r="LS13">
        <f t="shared" si="43"/>
        <v>7</v>
      </c>
      <c r="LT13">
        <f t="shared" si="43"/>
        <v>8</v>
      </c>
      <c r="LU13">
        <f t="shared" si="43"/>
        <v>9</v>
      </c>
      <c r="LV13">
        <f t="shared" si="43"/>
        <v>13</v>
      </c>
      <c r="LW13">
        <f t="shared" si="43"/>
        <v>14</v>
      </c>
      <c r="LX13">
        <f t="shared" si="43"/>
        <v>13</v>
      </c>
      <c r="LY13">
        <f t="shared" si="43"/>
        <v>8</v>
      </c>
      <c r="LZ13">
        <f t="shared" si="43"/>
        <v>6</v>
      </c>
      <c r="MA13">
        <f t="shared" si="43"/>
        <v>9</v>
      </c>
      <c r="MB13">
        <f t="shared" si="43"/>
        <v>6</v>
      </c>
      <c r="MC13">
        <f t="shared" si="43"/>
        <v>11</v>
      </c>
      <c r="MD13">
        <f t="shared" si="43"/>
        <v>11</v>
      </c>
      <c r="ME13">
        <f t="shared" si="43"/>
        <v>2</v>
      </c>
      <c r="MF13">
        <f>VLOOKUP(LL13,'Tablas auxiliares'!$O$2:$P$28,2,FALSE)</f>
        <v>6</v>
      </c>
      <c r="MG13">
        <f>VLOOKUP(LM13,'Tablas auxiliares'!$O$2:$P$28,2,FALSE)</f>
        <v>0</v>
      </c>
      <c r="MH13">
        <f>VLOOKUP(LN13,'Tablas auxiliares'!$O$2:$P$28,2,FALSE)</f>
        <v>0</v>
      </c>
      <c r="MI13">
        <f>VLOOKUP(LO13,'Tablas auxiliares'!$O$2:$P$28,2,FALSE)</f>
        <v>1</v>
      </c>
      <c r="MJ13">
        <f>VLOOKUP(LP13,'Tablas auxiliares'!$O$2:$P$28,2,FALSE)</f>
        <v>0</v>
      </c>
      <c r="MK13">
        <f>VLOOKUP(LQ13,'Tablas auxiliares'!$O$2:$P$28,2,FALSE)</f>
        <v>7</v>
      </c>
      <c r="ML13">
        <f>VLOOKUP(LR13,'Tablas auxiliares'!$O$2:$P$28,2,FALSE)</f>
        <v>0</v>
      </c>
      <c r="MM13">
        <f>VLOOKUP(LS13,'Tablas auxiliares'!$O$2:$P$28,2,FALSE)</f>
        <v>4</v>
      </c>
      <c r="MN13">
        <f>VLOOKUP(LT13,'Tablas auxiliares'!$O$2:$P$28,2,FALSE)</f>
        <v>3</v>
      </c>
      <c r="MO13">
        <f>VLOOKUP(LU13,'Tablas auxiliares'!$O$2:$P$28,2,FALSE)</f>
        <v>2</v>
      </c>
      <c r="MP13">
        <f>VLOOKUP(LV13,'Tablas auxiliares'!$O$2:$P$28,2,FALSE)</f>
        <v>0</v>
      </c>
      <c r="MQ13">
        <f>VLOOKUP(LW13,'Tablas auxiliares'!$O$2:$P$28,2,FALSE)</f>
        <v>0</v>
      </c>
      <c r="MR13">
        <f>VLOOKUP(LX13,'Tablas auxiliares'!$O$2:$P$28,2,FALSE)</f>
        <v>0</v>
      </c>
      <c r="MS13">
        <f>VLOOKUP(LY13,'Tablas auxiliares'!$O$2:$P$28,2,FALSE)</f>
        <v>3</v>
      </c>
      <c r="MT13">
        <f>VLOOKUP(LZ13,'Tablas auxiliares'!$O$2:$P$28,2,FALSE)</f>
        <v>5</v>
      </c>
      <c r="MU13">
        <f>VLOOKUP(MA13,'Tablas auxiliares'!$O$2:$P$28,2,FALSE)</f>
        <v>2</v>
      </c>
      <c r="MV13">
        <f>VLOOKUP(MB13,'Tablas auxiliares'!$O$2:$P$28,2,FALSE)</f>
        <v>5</v>
      </c>
      <c r="MW13">
        <f>VLOOKUP(MC13,'Tablas auxiliares'!$O$2:$P$28,2,FALSE)</f>
        <v>0</v>
      </c>
      <c r="MX13">
        <f>VLOOKUP(MD13,'Tablas auxiliares'!$O$2:$P$28,2,FALSE)</f>
        <v>0</v>
      </c>
      <c r="MY13">
        <f>VLOOKUP(ME13,'Tablas auxiliares'!$O$2:$P$28,2,FALSE)</f>
        <v>10</v>
      </c>
      <c r="MZ13">
        <f t="shared" si="10"/>
        <v>48</v>
      </c>
      <c r="NB13">
        <f t="shared" si="11"/>
        <v>48.0015</v>
      </c>
      <c r="NC13">
        <f t="shared" si="12"/>
        <v>49.0015</v>
      </c>
      <c r="ND13">
        <f t="shared" si="13"/>
        <v>97.001499999999993</v>
      </c>
      <c r="NE13">
        <f>IF('Tablas auxiliares'!$C$3=1,NB13,IF('Tablas auxiliares'!$C$3=2,NC13,ND13))</f>
        <v>97.001499999999993</v>
      </c>
      <c r="NF13" t="s">
        <v>19</v>
      </c>
      <c r="NH13">
        <v>11</v>
      </c>
      <c r="NI13">
        <f t="shared" si="14"/>
        <v>120.0012</v>
      </c>
      <c r="NJ13" t="str">
        <f t="shared" si="15"/>
        <v>Polonia</v>
      </c>
    </row>
    <row r="14" spans="1:374" x14ac:dyDescent="0.25">
      <c r="A14" t="s">
        <v>60</v>
      </c>
      <c r="B14">
        <v>1</v>
      </c>
      <c r="C14">
        <v>5</v>
      </c>
      <c r="D14">
        <v>11</v>
      </c>
      <c r="E14">
        <v>13</v>
      </c>
      <c r="F14">
        <v>16</v>
      </c>
      <c r="G14">
        <v>3</v>
      </c>
      <c r="H14">
        <v>14</v>
      </c>
      <c r="I14">
        <v>6</v>
      </c>
      <c r="J14">
        <v>5</v>
      </c>
      <c r="K14">
        <v>1</v>
      </c>
      <c r="L14">
        <v>15</v>
      </c>
      <c r="M14">
        <v>11</v>
      </c>
      <c r="N14">
        <v>2</v>
      </c>
      <c r="P14">
        <v>17</v>
      </c>
      <c r="Q14">
        <v>11</v>
      </c>
      <c r="R14">
        <v>3</v>
      </c>
      <c r="S14">
        <v>15</v>
      </c>
      <c r="T14">
        <v>8</v>
      </c>
      <c r="U14">
        <v>16</v>
      </c>
      <c r="V14">
        <v>5</v>
      </c>
      <c r="W14">
        <v>2</v>
      </c>
      <c r="X14">
        <v>6</v>
      </c>
      <c r="Y14">
        <v>5</v>
      </c>
      <c r="Z14">
        <v>15</v>
      </c>
      <c r="AA14">
        <v>5</v>
      </c>
      <c r="AB14">
        <v>14</v>
      </c>
      <c r="AC14">
        <v>9</v>
      </c>
      <c r="AD14">
        <v>9</v>
      </c>
      <c r="AE14">
        <v>2</v>
      </c>
      <c r="AF14">
        <v>14</v>
      </c>
      <c r="AG14">
        <v>8</v>
      </c>
      <c r="AH14">
        <v>11</v>
      </c>
      <c r="AJ14">
        <v>16</v>
      </c>
      <c r="AK14">
        <v>6</v>
      </c>
      <c r="AL14">
        <v>2</v>
      </c>
      <c r="AM14">
        <v>15</v>
      </c>
      <c r="AN14">
        <v>5</v>
      </c>
      <c r="AO14">
        <v>16</v>
      </c>
      <c r="AP14">
        <v>16</v>
      </c>
      <c r="AQ14">
        <v>16</v>
      </c>
      <c r="AR14">
        <v>10</v>
      </c>
      <c r="AS14">
        <v>7</v>
      </c>
      <c r="AT14">
        <v>6</v>
      </c>
      <c r="AU14">
        <v>13</v>
      </c>
      <c r="AV14">
        <v>12</v>
      </c>
      <c r="AW14">
        <v>9</v>
      </c>
      <c r="AX14">
        <v>10</v>
      </c>
      <c r="AY14">
        <v>1</v>
      </c>
      <c r="AZ14">
        <v>10</v>
      </c>
      <c r="BA14">
        <v>7</v>
      </c>
      <c r="BB14">
        <v>10</v>
      </c>
      <c r="BD14">
        <v>16</v>
      </c>
      <c r="BE14">
        <v>6</v>
      </c>
      <c r="BF14">
        <v>9</v>
      </c>
      <c r="BG14">
        <v>10</v>
      </c>
      <c r="BH14">
        <v>6</v>
      </c>
      <c r="BI14">
        <v>16</v>
      </c>
      <c r="BJ14">
        <v>5</v>
      </c>
      <c r="BK14">
        <v>1</v>
      </c>
      <c r="BL14">
        <v>11</v>
      </c>
      <c r="BM14">
        <v>8</v>
      </c>
      <c r="BN14">
        <v>2</v>
      </c>
      <c r="BO14">
        <v>12</v>
      </c>
      <c r="BP14">
        <v>10</v>
      </c>
      <c r="BQ14">
        <v>6</v>
      </c>
      <c r="BR14">
        <v>6</v>
      </c>
      <c r="BS14">
        <v>17</v>
      </c>
      <c r="BT14">
        <v>11</v>
      </c>
      <c r="BU14">
        <v>6</v>
      </c>
      <c r="BV14">
        <v>10</v>
      </c>
      <c r="BX14">
        <v>17</v>
      </c>
      <c r="BY14">
        <v>7</v>
      </c>
      <c r="BZ14">
        <v>15</v>
      </c>
      <c r="CA14">
        <v>16</v>
      </c>
      <c r="CB14">
        <v>4</v>
      </c>
      <c r="CC14">
        <v>16</v>
      </c>
      <c r="CD14">
        <v>3</v>
      </c>
      <c r="CE14">
        <v>2</v>
      </c>
      <c r="CF14">
        <v>14</v>
      </c>
      <c r="CG14">
        <v>16</v>
      </c>
      <c r="CH14">
        <v>2</v>
      </c>
      <c r="CI14">
        <v>14</v>
      </c>
      <c r="CJ14">
        <v>14</v>
      </c>
      <c r="CK14">
        <v>9</v>
      </c>
      <c r="CL14">
        <v>4</v>
      </c>
      <c r="CM14">
        <v>16</v>
      </c>
      <c r="CN14">
        <v>7</v>
      </c>
      <c r="CO14">
        <v>7</v>
      </c>
      <c r="CP14">
        <v>15</v>
      </c>
      <c r="CR14">
        <v>11</v>
      </c>
      <c r="CS14">
        <v>4</v>
      </c>
      <c r="CT14">
        <v>10</v>
      </c>
      <c r="CU14">
        <v>2</v>
      </c>
      <c r="CV14">
        <v>6</v>
      </c>
      <c r="CW14">
        <v>16</v>
      </c>
      <c r="CX14">
        <f>IF('Tablas auxiliares'!$C$7=1,AVERAGE(B14,V14,AP14,BJ14,CD14)+B14/10000,(-1)*(SUM(VLOOKUP(B14,'Tablas auxiliares'!$BG$2:$BH$28,2,FALSE),VLOOKUP(V14,'Tablas auxiliares'!$BG$2:$BH$28,2,FALSE),VLOOKUP(AP14,'Tablas auxiliares'!$BG$2:$BH$28,2,FALSE),VLOOKUP(BJ14,'Tablas auxiliares'!$BG$2:$BH$28,2,FALSE),VLOOKUP(CD14,'Tablas auxiliares'!$BG$2:$BH$28,2,FALSE))-B14/100000000))</f>
        <v>-32.124462999284155</v>
      </c>
      <c r="CY14">
        <f>IF('Tablas auxiliares'!$C$7=1,AVERAGE(C14,W14,AQ14,BK14,CE14)+C14/10000,(-1)*(SUM(VLOOKUP(C14,'Tablas auxiliares'!$BG$2:$BH$28,2,FALSE),VLOOKUP(W14,'Tablas auxiliares'!$BG$2:$BH$28,2,FALSE),VLOOKUP(AQ14,'Tablas auxiliares'!$BG$2:$BH$28,2,FALSE),VLOOKUP(BK14,'Tablas auxiliares'!$BG$2:$BH$28,2,FALSE),VLOOKUP(CE14,'Tablas auxiliares'!$BG$2:$BH$28,2,FALSE))-C14/100000000))</f>
        <v>-38.153148139257667</v>
      </c>
      <c r="CZ14">
        <f>IF('Tablas auxiliares'!$C$7=1,AVERAGE(D14,X14,AR14,BL14,CF14)+D14/10000,(-1)*(SUM(VLOOKUP(D14,'Tablas auxiliares'!$BG$2:$BH$28,2,FALSE),VLOOKUP(X14,'Tablas auxiliares'!$BG$2:$BH$28,2,FALSE),VLOOKUP(AR14,'Tablas auxiliares'!$BG$2:$BH$28,2,FALSE),VLOOKUP(BL14,'Tablas auxiliares'!$BG$2:$BH$28,2,FALSE),VLOOKUP(CF14,'Tablas auxiliares'!$BG$2:$BH$28,2,FALSE))-D14/100000000))</f>
        <v>-11.415946852221497</v>
      </c>
      <c r="DA14">
        <f>IF('Tablas auxiliares'!$C$7=1,AVERAGE(E14,Y14,AS14,BM14,CG14)+E14/10000,(-1)*(SUM(VLOOKUP(E14,'Tablas auxiliares'!$BG$2:$BH$28,2,FALSE),VLOOKUP(Y14,'Tablas auxiliares'!$BG$2:$BH$28,2,FALSE),VLOOKUP(AS14,'Tablas auxiliares'!$BG$2:$BH$28,2,FALSE),VLOOKUP(BM14,'Tablas auxiliares'!$BG$2:$BH$28,2,FALSE),VLOOKUP(CG14,'Tablas auxiliares'!$BG$2:$BH$28,2,FALSE))-E14/100000000))</f>
        <v>-14.545094722596957</v>
      </c>
      <c r="DB14">
        <f>IF('Tablas auxiliares'!$C$7=1,AVERAGE(F14,Z14,AT14,BN14,CH14)+F14/10000,(-1)*(SUM(VLOOKUP(F14,'Tablas auxiliares'!$BG$2:$BH$28,2,FALSE),VLOOKUP(Z14,'Tablas auxiliares'!$BG$2:$BH$28,2,FALSE),VLOOKUP(AT14,'Tablas auxiliares'!$BG$2:$BH$28,2,FALSE),VLOOKUP(BN14,'Tablas auxiliares'!$BG$2:$BH$28,2,FALSE),VLOOKUP(CH14,'Tablas auxiliares'!$BG$2:$BH$28,2,FALSE))-F14/100000000))</f>
        <v>-26.021421847528636</v>
      </c>
      <c r="DC14">
        <f>IF('Tablas auxiliares'!$C$7=1,AVERAGE(G14,AA14,AU14,BO14,CI14)+G14/10000,(-1)*(SUM(VLOOKUP(G14,'Tablas auxiliares'!$BG$2:$BH$28,2,FALSE),VLOOKUP(AA14,'Tablas auxiliares'!$BG$2:$BH$28,2,FALSE),VLOOKUP(AU14,'Tablas auxiliares'!$BG$2:$BH$28,2,FALSE),VLOOKUP(BO14,'Tablas auxiliares'!$BG$2:$BH$28,2,FALSE),VLOOKUP(CI14,'Tablas auxiliares'!$BG$2:$BH$28,2,FALSE))-G14/100000000))</f>
        <v>-17.545008423081864</v>
      </c>
      <c r="DD14">
        <f>IF('Tablas auxiliares'!$C$7=1,AVERAGE(H14,AB14,AV14,BP14,CJ14)+H14/10000,(-1)*(SUM(VLOOKUP(H14,'Tablas auxiliares'!$BG$2:$BH$28,2,FALSE),VLOOKUP(AB14,'Tablas auxiliares'!$BG$2:$BH$28,2,FALSE),VLOOKUP(AV14,'Tablas auxiliares'!$BG$2:$BH$28,2,FALSE),VLOOKUP(BP14,'Tablas auxiliares'!$BG$2:$BH$28,2,FALSE),VLOOKUP(CJ14,'Tablas auxiliares'!$BG$2:$BH$28,2,FALSE))-H14/100000000))</f>
        <v>-6.6996899252712518</v>
      </c>
      <c r="DE14">
        <f>IF('Tablas auxiliares'!$C$7=1,AVERAGE(I14,AC14,AW14,BQ14,CK14)+I14/10000,(-1)*(SUM(VLOOKUP(I14,'Tablas auxiliares'!$BG$2:$BH$28,2,FALSE),VLOOKUP(AC14,'Tablas auxiliares'!$BG$2:$BH$28,2,FALSE),VLOOKUP(AW14,'Tablas auxiliares'!$BG$2:$BH$28,2,FALSE),VLOOKUP(BQ14,'Tablas auxiliares'!$BG$2:$BH$28,2,FALSE),VLOOKUP(CK14,'Tablas auxiliares'!$BG$2:$BH$28,2,FALSE))-I14/100000000))</f>
        <v>-17.15541243318776</v>
      </c>
      <c r="DF14">
        <f>IF('Tablas auxiliares'!$C$7=1,AVERAGE(J14,AD14,AX14,BR14,CL14)+J14/10000,(-1)*(SUM(VLOOKUP(J14,'Tablas auxiliares'!$BG$2:$BH$28,2,FALSE),VLOOKUP(AD14,'Tablas auxiliares'!$BG$2:$BH$28,2,FALSE),VLOOKUP(AX14,'Tablas auxiliares'!$BG$2:$BH$28,2,FALSE),VLOOKUP(BR14,'Tablas auxiliares'!$BG$2:$BH$28,2,FALSE),VLOOKUP(CL14,'Tablas auxiliares'!$BG$2:$BH$28,2,FALSE))-J14/100000000))</f>
        <v>-21.834126774799412</v>
      </c>
      <c r="DG14">
        <f>IF('Tablas auxiliares'!$C$7=1,AVERAGE(K14,AE14,AY14,BS14,CM14)+K14/10000,(-1)*(SUM(VLOOKUP(K14,'Tablas auxiliares'!$BG$2:$BH$28,2,FALSE),VLOOKUP(AE14,'Tablas auxiliares'!$BG$2:$BH$28,2,FALSE),VLOOKUP(AY14,'Tablas auxiliares'!$BG$2:$BH$28,2,FALSE),VLOOKUP(BS14,'Tablas auxiliares'!$BG$2:$BH$28,2,FALSE),VLOOKUP(CM14,'Tablas auxiliares'!$BG$2:$BH$28,2,FALSE))-K14/100000000))</f>
        <v>-35.191660121748789</v>
      </c>
      <c r="DH14">
        <f>IF('Tablas auxiliares'!$C$7=1,AVERAGE(L14,AF14,AZ14,BT14,CN14)+L14/10000,(-1)*(SUM(VLOOKUP(L14,'Tablas auxiliares'!$BG$2:$BH$28,2,FALSE),VLOOKUP(AF14,'Tablas auxiliares'!$BG$2:$BH$28,2,FALSE),VLOOKUP(AZ14,'Tablas auxiliares'!$BG$2:$BH$28,2,FALSE),VLOOKUP(BT14,'Tablas auxiliares'!$BG$2:$BH$28,2,FALSE),VLOOKUP(CN14,'Tablas auxiliares'!$BG$2:$BH$28,2,FALSE))-L14/100000000))</f>
        <v>-9.6574380228273728</v>
      </c>
      <c r="DI14">
        <f>IF('Tablas auxiliares'!$C$7=1,AVERAGE(M14,AG14,BA14,BU14,CO14)+M14/10000,(-1)*(SUM(VLOOKUP(M14,'Tablas auxiliares'!$BG$2:$BH$28,2,FALSE),VLOOKUP(AG14,'Tablas auxiliares'!$BG$2:$BH$28,2,FALSE),VLOOKUP(BA14,'Tablas auxiliares'!$BG$2:$BH$28,2,FALSE),VLOOKUP(BU14,'Tablas auxiliares'!$BG$2:$BH$28,2,FALSE),VLOOKUP(CO14,'Tablas auxiliares'!$BG$2:$BH$28,2,FALSE))-M14/100000000))</f>
        <v>-17.285099261314816</v>
      </c>
      <c r="DJ14">
        <f>IF('Tablas auxiliares'!$C$7=1,AVERAGE(N14,AH14,BB14,BV14,CP14)+N14/10000,(-1)*(SUM(VLOOKUP(N14,'Tablas auxiliares'!$BG$2:$BH$28,2,FALSE),VLOOKUP(AH14,'Tablas auxiliares'!$BG$2:$BH$28,2,FALSE),VLOOKUP(BB14,'Tablas auxiliares'!$BG$2:$BH$28,2,FALSE),VLOOKUP(BV14,'Tablas auxiliares'!$BG$2:$BH$28,2,FALSE),VLOOKUP(CP14,'Tablas auxiliares'!$BG$2:$BH$28,2,FALSE))-N14/100000000))</f>
        <v>-16.898490701738762</v>
      </c>
      <c r="DL14">
        <f>IF('Tablas auxiliares'!$C$7=1,AVERAGE(P14,AJ14,BD14,BX14,CR14)+P14/10000,(-1)*(SUM(VLOOKUP(P14,'Tablas auxiliares'!$BG$2:$BH$28,2,FALSE),VLOOKUP(AJ14,'Tablas auxiliares'!$BG$2:$BH$28,2,FALSE),VLOOKUP(BD14,'Tablas auxiliares'!$BG$2:$BH$28,2,FALSE),VLOOKUP(BX14,'Tablas auxiliares'!$BG$2:$BH$28,2,FALSE),VLOOKUP(CR14,'Tablas auxiliares'!$BG$2:$BH$28,2,FALSE))-P14/100000000))</f>
        <v>-4.331124309528505</v>
      </c>
      <c r="DM14">
        <f>IF('Tablas auxiliares'!$C$7=1,AVERAGE(Q14,AK14,BE14,BY14,CS14)+Q14/10000,(-1)*(SUM(VLOOKUP(Q14,'Tablas auxiliares'!$BG$2:$BH$28,2,FALSE),VLOOKUP(AK14,'Tablas auxiliares'!$BG$2:$BH$28,2,FALSE),VLOOKUP(BE14,'Tablas auxiliares'!$BG$2:$BH$28,2,FALSE),VLOOKUP(BY14,'Tablas auxiliares'!$BG$2:$BH$28,2,FALSE),VLOOKUP(CS14,'Tablas auxiliares'!$BG$2:$BH$28,2,FALSE))-Q14/100000000))</f>
        <v>-21.700741409769744</v>
      </c>
      <c r="DN14">
        <f>IF('Tablas auxiliares'!$C$7=1,AVERAGE(R14,AL14,BF14,BZ14,CT14)+R14/10000,(-1)*(SUM(VLOOKUP(R14,'Tablas auxiliares'!$BG$2:$BH$28,2,FALSE),VLOOKUP(AL14,'Tablas auxiliares'!$BG$2:$BH$28,2,FALSE),VLOOKUP(BF14,'Tablas auxiliares'!$BG$2:$BH$28,2,FALSE),VLOOKUP(BZ14,'Tablas auxiliares'!$BG$2:$BH$28,2,FALSE),VLOOKUP(CT14,'Tablas auxiliares'!$BG$2:$BH$28,2,FALSE))-R14/100000000))</f>
        <v>-23.764157303636523</v>
      </c>
      <c r="DO14">
        <f>IF('Tablas auxiliares'!$C$7=1,AVERAGE(S14,AM14,BG14,CA14,CU14)+S14/10000,(-1)*(SUM(VLOOKUP(S14,'Tablas auxiliares'!$BG$2:$BH$28,2,FALSE),VLOOKUP(AM14,'Tablas auxiliares'!$BG$2:$BH$28,2,FALSE),VLOOKUP(BG14,'Tablas auxiliares'!$BG$2:$BH$28,2,FALSE),VLOOKUP(CA14,'Tablas auxiliares'!$BG$2:$BH$28,2,FALSE),VLOOKUP(CU14,'Tablas auxiliares'!$BG$2:$BH$28,2,FALSE))-S14/100000000))</f>
        <v>-14.466788141095604</v>
      </c>
      <c r="DP14">
        <f>IF('Tablas auxiliares'!$C$7=1,AVERAGE(T14,AN14,BH14,CB14,CV14)+T14/10000,(-1)*(SUM(VLOOKUP(T14,'Tablas auxiliares'!$BG$2:$BH$28,2,FALSE),VLOOKUP(AN14,'Tablas auxiliares'!$BG$2:$BH$28,2,FALSE),VLOOKUP(BH14,'Tablas auxiliares'!$BG$2:$BH$28,2,FALSE),VLOOKUP(CB14,'Tablas auxiliares'!$BG$2:$BH$28,2,FALSE),VLOOKUP(CV14,'Tablas auxiliares'!$BG$2:$BH$28,2,FALSE))-T14/100000000))</f>
        <v>-24.853814007019274</v>
      </c>
      <c r="DQ14">
        <f>IF('Tablas auxiliares'!$C$7=1,AVERAGE(U14,AO14,BI14,CC14,CW14)+U14/10000,(-1)*(SUM(VLOOKUP(U14,'Tablas auxiliares'!$BG$2:$BH$28,2,FALSE),VLOOKUP(AO14,'Tablas auxiliares'!$BG$2:$BH$28,2,FALSE),VLOOKUP(BI14,'Tablas auxiliares'!$BG$2:$BH$28,2,FALSE),VLOOKUP(CC14,'Tablas auxiliares'!$BG$2:$BH$28,2,FALSE),VLOOKUP(CW14,'Tablas auxiliares'!$BG$2:$BH$28,2,FALSE))-U14/100000000))</f>
        <v>-3.4706590924903074</v>
      </c>
      <c r="DR14">
        <f>RANK(CX14,CX3:CX19,1)</f>
        <v>2</v>
      </c>
      <c r="DS14">
        <f t="shared" ref="DS14:EK14" si="44">RANK(CY14,CY3:CY19,1)</f>
        <v>2</v>
      </c>
      <c r="DT14">
        <f t="shared" si="44"/>
        <v>10</v>
      </c>
      <c r="DU14">
        <f t="shared" si="44"/>
        <v>11</v>
      </c>
      <c r="DV14">
        <f t="shared" si="44"/>
        <v>3</v>
      </c>
      <c r="DW14">
        <f t="shared" si="44"/>
        <v>7</v>
      </c>
      <c r="DX14">
        <f t="shared" si="44"/>
        <v>15</v>
      </c>
      <c r="DY14">
        <f t="shared" si="44"/>
        <v>9</v>
      </c>
      <c r="DZ14">
        <f t="shared" si="44"/>
        <v>7</v>
      </c>
      <c r="EA14">
        <f t="shared" si="44"/>
        <v>1</v>
      </c>
      <c r="EB14">
        <f t="shared" si="44"/>
        <v>12</v>
      </c>
      <c r="EC14">
        <f t="shared" si="44"/>
        <v>9</v>
      </c>
      <c r="ED14">
        <f t="shared" si="44"/>
        <v>10</v>
      </c>
      <c r="EF14">
        <f t="shared" si="44"/>
        <v>16</v>
      </c>
      <c r="EG14">
        <f t="shared" si="44"/>
        <v>7</v>
      </c>
      <c r="EH14">
        <f t="shared" si="44"/>
        <v>6</v>
      </c>
      <c r="EI14">
        <f t="shared" si="44"/>
        <v>12</v>
      </c>
      <c r="EJ14">
        <f t="shared" si="44"/>
        <v>4</v>
      </c>
      <c r="EK14">
        <f t="shared" si="44"/>
        <v>16</v>
      </c>
      <c r="EL14">
        <f>VLOOKUP(DR14,'Tablas auxiliares'!$O$2:$Y$28,'Tablas auxiliares'!$C$4+1,FALSE)</f>
        <v>10</v>
      </c>
      <c r="EM14">
        <f>VLOOKUP(DS14,'Tablas auxiliares'!$O$2:$Y$28,'Tablas auxiliares'!$C$4+1,FALSE)</f>
        <v>10</v>
      </c>
      <c r="EN14">
        <f>VLOOKUP(DT14,'Tablas auxiliares'!$O$2:$Y$28,'Tablas auxiliares'!$C$4+1,FALSE)</f>
        <v>1</v>
      </c>
      <c r="EO14">
        <f>VLOOKUP(DU14,'Tablas auxiliares'!$O$2:$Y$28,'Tablas auxiliares'!$C$4+1,FALSE)</f>
        <v>0</v>
      </c>
      <c r="EP14">
        <f>VLOOKUP(DV14,'Tablas auxiliares'!$O$2:$Y$28,'Tablas auxiliares'!$C$4+1,FALSE)</f>
        <v>8</v>
      </c>
      <c r="EQ14">
        <f>VLOOKUP(DW14,'Tablas auxiliares'!$O$2:$Y$28,'Tablas auxiliares'!$C$4+1,FALSE)</f>
        <v>4</v>
      </c>
      <c r="ER14">
        <f>VLOOKUP(DX14,'Tablas auxiliares'!$O$2:$Y$28,'Tablas auxiliares'!$C$4+1,FALSE)</f>
        <v>0</v>
      </c>
      <c r="ES14">
        <f>VLOOKUP(DY14,'Tablas auxiliares'!$O$2:$Y$28,'Tablas auxiliares'!$C$4+1,FALSE)</f>
        <v>2</v>
      </c>
      <c r="ET14">
        <f>VLOOKUP(DZ14,'Tablas auxiliares'!$O$2:$Y$28,'Tablas auxiliares'!$C$4+1,FALSE)</f>
        <v>4</v>
      </c>
      <c r="EU14">
        <f>VLOOKUP(EA14,'Tablas auxiliares'!$O$2:$Y$28,'Tablas auxiliares'!$C$4+1,FALSE)</f>
        <v>12</v>
      </c>
      <c r="EV14">
        <f>VLOOKUP(EB14,'Tablas auxiliares'!$O$2:$Y$28,'Tablas auxiliares'!$C$4+1,FALSE)</f>
        <v>0</v>
      </c>
      <c r="EW14">
        <f>VLOOKUP(EC14,'Tablas auxiliares'!$O$2:$Y$28,'Tablas auxiliares'!$C$4+1,FALSE)</f>
        <v>2</v>
      </c>
      <c r="EX14">
        <f>VLOOKUP(ED14,'Tablas auxiliares'!$O$2:$Y$28,'Tablas auxiliares'!$C$4+1,FALSE)</f>
        <v>1</v>
      </c>
      <c r="EZ14">
        <f>VLOOKUP(EF14,'Tablas auxiliares'!$O$2:$Y$28,'Tablas auxiliares'!$C$4+1,FALSE)</f>
        <v>0</v>
      </c>
      <c r="FA14">
        <f>VLOOKUP(EG14,'Tablas auxiliares'!$O$2:$Y$28,'Tablas auxiliares'!$C$4+1,FALSE)</f>
        <v>4</v>
      </c>
      <c r="FB14">
        <f>VLOOKUP(EH14,'Tablas auxiliares'!$O$2:$Y$28,'Tablas auxiliares'!$C$4+1,FALSE)</f>
        <v>5</v>
      </c>
      <c r="FC14">
        <f>VLOOKUP(EI14,'Tablas auxiliares'!$O$2:$Y$28,'Tablas auxiliares'!$C$4+1,FALSE)</f>
        <v>0</v>
      </c>
      <c r="FD14">
        <f>VLOOKUP(EJ14,'Tablas auxiliares'!$O$2:$Y$28,'Tablas auxiliares'!$C$4+1,FALSE)</f>
        <v>7</v>
      </c>
      <c r="FE14">
        <f>VLOOKUP(EK14,'Tablas auxiliares'!$O$2:$Y$28,'Tablas auxiliares'!$C$4+1,FALSE)</f>
        <v>0</v>
      </c>
      <c r="FF14">
        <v>1</v>
      </c>
      <c r="FG14">
        <v>4</v>
      </c>
      <c r="FH14">
        <v>1</v>
      </c>
      <c r="FI14">
        <v>5</v>
      </c>
      <c r="FJ14">
        <v>10</v>
      </c>
      <c r="FK14">
        <v>2</v>
      </c>
      <c r="FL14">
        <v>2</v>
      </c>
      <c r="FM14">
        <v>5</v>
      </c>
      <c r="FN14">
        <v>1</v>
      </c>
      <c r="FO14">
        <v>2</v>
      </c>
      <c r="FP14">
        <v>5</v>
      </c>
      <c r="FQ14">
        <v>4</v>
      </c>
      <c r="FR14">
        <v>2</v>
      </c>
      <c r="FT14">
        <v>8</v>
      </c>
      <c r="FU14">
        <v>5</v>
      </c>
      <c r="FV14">
        <v>1</v>
      </c>
      <c r="FW14">
        <v>3</v>
      </c>
      <c r="FX14">
        <v>4</v>
      </c>
      <c r="FY14">
        <v>5</v>
      </c>
      <c r="FZ14">
        <f>VLOOKUP(FF14,'Tablas auxiliares'!$O$2:$Y$28,_xlfn.SINGLE('Tablas auxiliares'!$C$4)+1,FALSE)</f>
        <v>12</v>
      </c>
      <c r="GA14">
        <f>VLOOKUP(FG14,'Tablas auxiliares'!$O$2:$Y$28,_xlfn.SINGLE('Tablas auxiliares'!$C$4)+1,FALSE)</f>
        <v>7</v>
      </c>
      <c r="GB14">
        <f>VLOOKUP(FH14,'Tablas auxiliares'!$O$2:$Y$28,_xlfn.SINGLE('Tablas auxiliares'!$C$4)+1,FALSE)</f>
        <v>12</v>
      </c>
      <c r="GC14">
        <f>VLOOKUP(FI14,'Tablas auxiliares'!$O$2:$Y$28,_xlfn.SINGLE('Tablas auxiliares'!$C$4)+1,FALSE)</f>
        <v>6</v>
      </c>
      <c r="GD14">
        <f>VLOOKUP(FJ14,'Tablas auxiliares'!$O$2:$Y$28,_xlfn.SINGLE('Tablas auxiliares'!$C$4)+1,FALSE)</f>
        <v>1</v>
      </c>
      <c r="GE14">
        <f>VLOOKUP(FK14,'Tablas auxiliares'!$O$2:$Y$28,_xlfn.SINGLE('Tablas auxiliares'!$C$4)+1,FALSE)</f>
        <v>10</v>
      </c>
      <c r="GF14">
        <f>VLOOKUP(FL14,'Tablas auxiliares'!$O$2:$Y$28,_xlfn.SINGLE('Tablas auxiliares'!$C$4)+1,FALSE)</f>
        <v>10</v>
      </c>
      <c r="GG14">
        <f>VLOOKUP(FM14,'Tablas auxiliares'!$O$2:$Y$28,_xlfn.SINGLE('Tablas auxiliares'!$C$4)+1,FALSE)</f>
        <v>6</v>
      </c>
      <c r="GH14">
        <f>VLOOKUP(FN14,'Tablas auxiliares'!$O$2:$Y$28,_xlfn.SINGLE('Tablas auxiliares'!$C$4)+1,FALSE)</f>
        <v>12</v>
      </c>
      <c r="GI14">
        <f>VLOOKUP(FO14,'Tablas auxiliares'!$O$2:$Y$28,_xlfn.SINGLE('Tablas auxiliares'!$C$4)+1,FALSE)</f>
        <v>10</v>
      </c>
      <c r="GJ14">
        <f>VLOOKUP(FP14,'Tablas auxiliares'!$O$2:$Y$28,_xlfn.SINGLE('Tablas auxiliares'!$C$4)+1,FALSE)</f>
        <v>6</v>
      </c>
      <c r="GK14">
        <f>VLOOKUP(FQ14,'Tablas auxiliares'!$O$2:$Y$28,_xlfn.SINGLE('Tablas auxiliares'!$C$4)+1,FALSE)</f>
        <v>7</v>
      </c>
      <c r="GL14">
        <f>VLOOKUP(FR14,'Tablas auxiliares'!$O$2:$Y$28,_xlfn.SINGLE('Tablas auxiliares'!$C$4)+1,FALSE)</f>
        <v>10</v>
      </c>
      <c r="GN14">
        <f>VLOOKUP(FT14,'Tablas auxiliares'!$O$2:$Y$28,_xlfn.SINGLE('Tablas auxiliares'!$C$4)+1,FALSE)</f>
        <v>3</v>
      </c>
      <c r="GO14">
        <f>VLOOKUP(FU14,'Tablas auxiliares'!$O$2:$Y$28,_xlfn.SINGLE('Tablas auxiliares'!$C$4)+1,FALSE)</f>
        <v>6</v>
      </c>
      <c r="GP14">
        <f>VLOOKUP(FV14,'Tablas auxiliares'!$O$2:$Y$28,_xlfn.SINGLE('Tablas auxiliares'!$C$4)+1,FALSE)</f>
        <v>12</v>
      </c>
      <c r="GQ14">
        <f>VLOOKUP(FW14,'Tablas auxiliares'!$O$2:$Y$28,_xlfn.SINGLE('Tablas auxiliares'!$C$4)+1,FALSE)</f>
        <v>8</v>
      </c>
      <c r="GR14">
        <f>VLOOKUP(FX14,'Tablas auxiliares'!$O$2:$Y$28,_xlfn.SINGLE('Tablas auxiliares'!$C$4)+1,FALSE)</f>
        <v>7</v>
      </c>
      <c r="GS14">
        <f>VLOOKUP(FY14,'Tablas auxiliares'!$O$2:$Y$28,_xlfn.SINGLE('Tablas auxiliares'!$C$4)+1,FALSE)</f>
        <v>6</v>
      </c>
      <c r="GT14">
        <f>IF('Tablas auxiliares'!$C$6&lt;&gt;2,SUM(EL14:FE14),0)+IF('Tablas auxiliares'!$C$6&lt;&gt;3,SUM(FZ14:GS14),0)</f>
        <v>221</v>
      </c>
      <c r="GU14">
        <f t="shared" si="17"/>
        <v>1.5009999999999999</v>
      </c>
      <c r="GV14">
        <f t="shared" si="1"/>
        <v>3.004</v>
      </c>
      <c r="GW14">
        <f t="shared" si="1"/>
        <v>5.5010000000000003</v>
      </c>
      <c r="GX14">
        <f t="shared" si="1"/>
        <v>8.0050000000000008</v>
      </c>
      <c r="GY14">
        <f t="shared" si="1"/>
        <v>6.51</v>
      </c>
      <c r="GZ14">
        <f t="shared" si="1"/>
        <v>4.5019999999999998</v>
      </c>
      <c r="HA14">
        <f t="shared" si="1"/>
        <v>8.5020000000000007</v>
      </c>
      <c r="HB14">
        <f t="shared" si="1"/>
        <v>7.0049999999999999</v>
      </c>
      <c r="HC14">
        <f t="shared" si="1"/>
        <v>4.0010000000000003</v>
      </c>
      <c r="HD14">
        <f t="shared" si="1"/>
        <v>1.502</v>
      </c>
      <c r="HE14">
        <f t="shared" si="1"/>
        <v>8.5050000000000008</v>
      </c>
      <c r="HF14">
        <f t="shared" si="1"/>
        <v>6.5039999999999996</v>
      </c>
      <c r="HG14">
        <f t="shared" si="1"/>
        <v>6.0019999999999998</v>
      </c>
      <c r="HI14">
        <f t="shared" si="1"/>
        <v>12.007999999999999</v>
      </c>
      <c r="HJ14">
        <f t="shared" si="1"/>
        <v>6.0049999999999999</v>
      </c>
      <c r="HK14">
        <f t="shared" si="1"/>
        <v>3.5009999999999999</v>
      </c>
      <c r="HL14">
        <f t="shared" si="1"/>
        <v>7.5030000000000001</v>
      </c>
      <c r="HM14">
        <f t="shared" si="1"/>
        <v>4.0039999999999996</v>
      </c>
      <c r="HN14">
        <f t="shared" si="1"/>
        <v>10.505000000000001</v>
      </c>
      <c r="HO14">
        <f>RANK(GU14,GU3:GU19,1)</f>
        <v>1</v>
      </c>
      <c r="HP14">
        <f t="shared" ref="HP14:IH14" si="45">RANK(GV14,GV3:GV19,1)</f>
        <v>3</v>
      </c>
      <c r="HQ14">
        <f t="shared" si="45"/>
        <v>3</v>
      </c>
      <c r="HR14">
        <f t="shared" si="45"/>
        <v>7</v>
      </c>
      <c r="HS14">
        <f t="shared" si="45"/>
        <v>6</v>
      </c>
      <c r="HT14">
        <f t="shared" si="45"/>
        <v>3</v>
      </c>
      <c r="HU14">
        <f t="shared" si="45"/>
        <v>10</v>
      </c>
      <c r="HV14">
        <f t="shared" si="45"/>
        <v>5</v>
      </c>
      <c r="HW14">
        <f t="shared" si="45"/>
        <v>4</v>
      </c>
      <c r="HX14">
        <f t="shared" si="45"/>
        <v>1</v>
      </c>
      <c r="HY14">
        <f t="shared" si="45"/>
        <v>9</v>
      </c>
      <c r="HZ14">
        <f t="shared" si="45"/>
        <v>4</v>
      </c>
      <c r="IA14">
        <f t="shared" si="45"/>
        <v>4</v>
      </c>
      <c r="IC14">
        <f t="shared" si="45"/>
        <v>13</v>
      </c>
      <c r="ID14">
        <f t="shared" si="45"/>
        <v>6</v>
      </c>
      <c r="IE14">
        <f t="shared" si="45"/>
        <v>3</v>
      </c>
      <c r="IF14">
        <f t="shared" si="45"/>
        <v>6</v>
      </c>
      <c r="IG14">
        <f t="shared" si="45"/>
        <v>3</v>
      </c>
      <c r="IH14">
        <f t="shared" si="45"/>
        <v>11</v>
      </c>
      <c r="II14">
        <f>VLOOKUP(HO14,'Tablas auxiliares'!$O$2:$Y$28,_xlfn.SINGLE('Tablas auxiliares'!$C$4)+1,FALSE)</f>
        <v>12</v>
      </c>
      <c r="IJ14">
        <f>VLOOKUP(HP14,'Tablas auxiliares'!$O$2:$Y$28,_xlfn.SINGLE('Tablas auxiliares'!$C$4)+1,FALSE)</f>
        <v>8</v>
      </c>
      <c r="IK14">
        <f>VLOOKUP(HQ14,'Tablas auxiliares'!$O$2:$Y$28,_xlfn.SINGLE('Tablas auxiliares'!$C$4)+1,FALSE)</f>
        <v>8</v>
      </c>
      <c r="IL14">
        <f>VLOOKUP(HR14,'Tablas auxiliares'!$O$2:$Y$28,_xlfn.SINGLE('Tablas auxiliares'!$C$4)+1,FALSE)</f>
        <v>4</v>
      </c>
      <c r="IM14">
        <f>VLOOKUP(HS14,'Tablas auxiliares'!$O$2:$Y$28,_xlfn.SINGLE('Tablas auxiliares'!$C$4)+1,FALSE)</f>
        <v>5</v>
      </c>
      <c r="IN14">
        <f>VLOOKUP(HT14,'Tablas auxiliares'!$O$2:$Y$28,_xlfn.SINGLE('Tablas auxiliares'!$C$4)+1,FALSE)</f>
        <v>8</v>
      </c>
      <c r="IO14">
        <f>VLOOKUP(HU14,'Tablas auxiliares'!$O$2:$Y$28,_xlfn.SINGLE('Tablas auxiliares'!$C$4)+1,FALSE)</f>
        <v>1</v>
      </c>
      <c r="IP14">
        <f>VLOOKUP(HV14,'Tablas auxiliares'!$O$2:$Y$28,_xlfn.SINGLE('Tablas auxiliares'!$C$4)+1,FALSE)</f>
        <v>6</v>
      </c>
      <c r="IQ14">
        <f>VLOOKUP(HW14,'Tablas auxiliares'!$O$2:$Y$28,_xlfn.SINGLE('Tablas auxiliares'!$C$4)+1,FALSE)</f>
        <v>7</v>
      </c>
      <c r="IR14">
        <f>VLOOKUP(HX14,'Tablas auxiliares'!$O$2:$Y$28,_xlfn.SINGLE('Tablas auxiliares'!$C$4)+1,FALSE)</f>
        <v>12</v>
      </c>
      <c r="IS14">
        <f>VLOOKUP(HY14,'Tablas auxiliares'!$O$2:$Y$28,_xlfn.SINGLE('Tablas auxiliares'!$C$4)+1,FALSE)</f>
        <v>2</v>
      </c>
      <c r="IT14">
        <f>VLOOKUP(HZ14,'Tablas auxiliares'!$O$2:$Y$28,_xlfn.SINGLE('Tablas auxiliares'!$C$4)+1,FALSE)</f>
        <v>7</v>
      </c>
      <c r="IU14">
        <f>VLOOKUP(IA14,'Tablas auxiliares'!$O$2:$Y$28,_xlfn.SINGLE('Tablas auxiliares'!$C$4)+1,FALSE)</f>
        <v>7</v>
      </c>
      <c r="IW14">
        <f>VLOOKUP(IC14,'Tablas auxiliares'!$O$2:$Y$28,_xlfn.SINGLE('Tablas auxiliares'!$C$4)+1,FALSE)</f>
        <v>0</v>
      </c>
      <c r="IX14">
        <f>VLOOKUP(ID14,'Tablas auxiliares'!$O$2:$Y$28,_xlfn.SINGLE('Tablas auxiliares'!$C$4)+1,FALSE)</f>
        <v>5</v>
      </c>
      <c r="IY14">
        <f>VLOOKUP(IE14,'Tablas auxiliares'!$O$2:$Y$28,_xlfn.SINGLE('Tablas auxiliares'!$C$4)+1,FALSE)</f>
        <v>8</v>
      </c>
      <c r="IZ14">
        <f>VLOOKUP(IF14,'Tablas auxiliares'!$O$2:$Y$28,_xlfn.SINGLE('Tablas auxiliares'!$C$4)+1,FALSE)</f>
        <v>5</v>
      </c>
      <c r="JA14">
        <f>VLOOKUP(IG14,'Tablas auxiliares'!$O$2:$Y$28,_xlfn.SINGLE('Tablas auxiliares'!$C$4)+1,FALSE)</f>
        <v>8</v>
      </c>
      <c r="JB14">
        <f>VLOOKUP(IH14,'Tablas auxiliares'!$O$2:$Y$28,_xlfn.SINGLE('Tablas auxiliares'!$C$4)+1,FALSE)</f>
        <v>0</v>
      </c>
      <c r="JC14">
        <f t="shared" si="7"/>
        <v>113</v>
      </c>
      <c r="JD14">
        <v>7</v>
      </c>
      <c r="JE14">
        <v>8</v>
      </c>
      <c r="JF14">
        <v>1</v>
      </c>
      <c r="JG14">
        <v>0</v>
      </c>
      <c r="JH14">
        <v>2</v>
      </c>
      <c r="JI14">
        <v>1</v>
      </c>
      <c r="JJ14">
        <v>0</v>
      </c>
      <c r="JK14">
        <v>3</v>
      </c>
      <c r="JL14">
        <v>5</v>
      </c>
      <c r="JM14">
        <v>4</v>
      </c>
      <c r="JN14">
        <v>0</v>
      </c>
      <c r="JO14">
        <v>4</v>
      </c>
      <c r="JP14">
        <v>1</v>
      </c>
      <c r="JR14">
        <v>0</v>
      </c>
      <c r="JS14">
        <v>4</v>
      </c>
      <c r="JT14">
        <v>5</v>
      </c>
      <c r="JU14">
        <v>0</v>
      </c>
      <c r="JV14">
        <v>7</v>
      </c>
      <c r="JW14">
        <v>0</v>
      </c>
      <c r="JX14">
        <v>12</v>
      </c>
      <c r="JY14">
        <v>7</v>
      </c>
      <c r="JZ14">
        <v>12</v>
      </c>
      <c r="KA14">
        <v>6</v>
      </c>
      <c r="KB14">
        <v>1</v>
      </c>
      <c r="KC14">
        <v>10</v>
      </c>
      <c r="KD14">
        <v>10</v>
      </c>
      <c r="KE14">
        <v>6</v>
      </c>
      <c r="KF14">
        <v>12</v>
      </c>
      <c r="KG14">
        <v>10</v>
      </c>
      <c r="KH14">
        <v>6</v>
      </c>
      <c r="KI14">
        <v>7</v>
      </c>
      <c r="KJ14">
        <v>10</v>
      </c>
      <c r="KL14">
        <v>3</v>
      </c>
      <c r="KM14">
        <v>6</v>
      </c>
      <c r="KN14">
        <v>12</v>
      </c>
      <c r="KO14">
        <v>8</v>
      </c>
      <c r="KP14">
        <v>7</v>
      </c>
      <c r="KQ14">
        <v>6</v>
      </c>
      <c r="KR14">
        <f t="shared" si="8"/>
        <v>19.012</v>
      </c>
      <c r="KS14">
        <f t="shared" si="3"/>
        <v>15.007</v>
      </c>
      <c r="KT14">
        <f t="shared" si="3"/>
        <v>13.012</v>
      </c>
      <c r="KU14">
        <f t="shared" si="3"/>
        <v>6.0060000000000002</v>
      </c>
      <c r="KV14">
        <f t="shared" si="3"/>
        <v>3.0009999999999999</v>
      </c>
      <c r="KW14">
        <f t="shared" si="3"/>
        <v>11.01</v>
      </c>
      <c r="KX14">
        <f t="shared" si="3"/>
        <v>10.01</v>
      </c>
      <c r="KY14">
        <f t="shared" si="3"/>
        <v>9.0060000000000002</v>
      </c>
      <c r="KZ14">
        <f t="shared" si="3"/>
        <v>17.012</v>
      </c>
      <c r="LA14">
        <f t="shared" si="3"/>
        <v>14.01</v>
      </c>
      <c r="LB14">
        <f t="shared" si="3"/>
        <v>6.0060000000000002</v>
      </c>
      <c r="LC14">
        <f t="shared" si="3"/>
        <v>11.007</v>
      </c>
      <c r="LD14">
        <f t="shared" si="3"/>
        <v>11.01</v>
      </c>
      <c r="LE14">
        <f t="shared" si="3"/>
        <v>0</v>
      </c>
      <c r="LF14">
        <f t="shared" si="3"/>
        <v>3.0030000000000001</v>
      </c>
      <c r="LG14">
        <f t="shared" si="3"/>
        <v>10.006</v>
      </c>
      <c r="LH14">
        <f t="shared" si="3"/>
        <v>17.012</v>
      </c>
      <c r="LI14">
        <f t="shared" si="3"/>
        <v>8.0079999999999991</v>
      </c>
      <c r="LJ14">
        <f t="shared" si="3"/>
        <v>14.007</v>
      </c>
      <c r="LK14">
        <f t="shared" si="3"/>
        <v>6.0060000000000002</v>
      </c>
      <c r="LL14">
        <f>RANK(KR14,KR3:KR19,0)</f>
        <v>2</v>
      </c>
      <c r="LM14">
        <f t="shared" ref="LM14:ME14" si="46">RANK(KS14,KS3:KS19,0)</f>
        <v>4</v>
      </c>
      <c r="LN14">
        <f t="shared" si="46"/>
        <v>3</v>
      </c>
      <c r="LO14">
        <f t="shared" si="46"/>
        <v>9</v>
      </c>
      <c r="LP14">
        <f t="shared" si="46"/>
        <v>12</v>
      </c>
      <c r="LQ14">
        <f t="shared" si="46"/>
        <v>3</v>
      </c>
      <c r="LR14">
        <f t="shared" si="46"/>
        <v>5</v>
      </c>
      <c r="LS14">
        <f t="shared" si="46"/>
        <v>5</v>
      </c>
      <c r="LT14">
        <f t="shared" si="46"/>
        <v>2</v>
      </c>
      <c r="LU14">
        <f t="shared" si="46"/>
        <v>1</v>
      </c>
      <c r="LV14">
        <f t="shared" si="46"/>
        <v>9</v>
      </c>
      <c r="LW14">
        <f t="shared" si="46"/>
        <v>4</v>
      </c>
      <c r="LX14">
        <f t="shared" si="46"/>
        <v>7</v>
      </c>
      <c r="LY14">
        <f t="shared" si="46"/>
        <v>13</v>
      </c>
      <c r="LZ14">
        <f t="shared" si="46"/>
        <v>12</v>
      </c>
      <c r="MA14">
        <f t="shared" si="46"/>
        <v>6</v>
      </c>
      <c r="MB14">
        <f t="shared" si="46"/>
        <v>2</v>
      </c>
      <c r="MC14">
        <f t="shared" si="46"/>
        <v>6</v>
      </c>
      <c r="MD14">
        <f t="shared" si="46"/>
        <v>3</v>
      </c>
      <c r="ME14">
        <f t="shared" si="46"/>
        <v>8</v>
      </c>
      <c r="MF14">
        <f>VLOOKUP(LL14,'Tablas auxiliares'!$O$2:$P$28,2,FALSE)</f>
        <v>10</v>
      </c>
      <c r="MG14">
        <f>VLOOKUP(LM14,'Tablas auxiliares'!$O$2:$P$28,2,FALSE)</f>
        <v>7</v>
      </c>
      <c r="MH14">
        <f>VLOOKUP(LN14,'Tablas auxiliares'!$O$2:$P$28,2,FALSE)</f>
        <v>8</v>
      </c>
      <c r="MI14">
        <f>VLOOKUP(LO14,'Tablas auxiliares'!$O$2:$P$28,2,FALSE)</f>
        <v>2</v>
      </c>
      <c r="MJ14">
        <f>VLOOKUP(LP14,'Tablas auxiliares'!$O$2:$P$28,2,FALSE)</f>
        <v>0</v>
      </c>
      <c r="MK14">
        <f>VLOOKUP(LQ14,'Tablas auxiliares'!$O$2:$P$28,2,FALSE)</f>
        <v>8</v>
      </c>
      <c r="ML14">
        <f>VLOOKUP(LR14,'Tablas auxiliares'!$O$2:$P$28,2,FALSE)</f>
        <v>6</v>
      </c>
      <c r="MM14">
        <f>VLOOKUP(LS14,'Tablas auxiliares'!$O$2:$P$28,2,FALSE)</f>
        <v>6</v>
      </c>
      <c r="MN14">
        <f>VLOOKUP(LT14,'Tablas auxiliares'!$O$2:$P$28,2,FALSE)</f>
        <v>10</v>
      </c>
      <c r="MO14">
        <f>VLOOKUP(LU14,'Tablas auxiliares'!$O$2:$P$28,2,FALSE)</f>
        <v>12</v>
      </c>
      <c r="MP14">
        <f>VLOOKUP(LV14,'Tablas auxiliares'!$O$2:$P$28,2,FALSE)</f>
        <v>2</v>
      </c>
      <c r="MQ14">
        <f>VLOOKUP(LW14,'Tablas auxiliares'!$O$2:$P$28,2,FALSE)</f>
        <v>7</v>
      </c>
      <c r="MR14">
        <f>VLOOKUP(LX14,'Tablas auxiliares'!$O$2:$P$28,2,FALSE)</f>
        <v>4</v>
      </c>
      <c r="MS14">
        <f>VLOOKUP(LY14,'Tablas auxiliares'!$O$2:$P$28,2,FALSE)</f>
        <v>0</v>
      </c>
      <c r="MT14">
        <f>VLOOKUP(LZ14,'Tablas auxiliares'!$O$2:$P$28,2,FALSE)</f>
        <v>0</v>
      </c>
      <c r="MU14">
        <f>VLOOKUP(MA14,'Tablas auxiliares'!$O$2:$P$28,2,FALSE)</f>
        <v>5</v>
      </c>
      <c r="MV14">
        <f>VLOOKUP(MB14,'Tablas auxiliares'!$O$2:$P$28,2,FALSE)</f>
        <v>10</v>
      </c>
      <c r="MW14">
        <f>VLOOKUP(MC14,'Tablas auxiliares'!$O$2:$P$28,2,FALSE)</f>
        <v>5</v>
      </c>
      <c r="MX14">
        <f>VLOOKUP(MD14,'Tablas auxiliares'!$O$2:$P$28,2,FALSE)</f>
        <v>8</v>
      </c>
      <c r="MY14">
        <f>VLOOKUP(ME14,'Tablas auxiliares'!$O$2:$P$28,2,FALSE)</f>
        <v>3</v>
      </c>
      <c r="MZ14">
        <f t="shared" si="10"/>
        <v>113</v>
      </c>
      <c r="NB14">
        <f t="shared" si="11"/>
        <v>113.0014</v>
      </c>
      <c r="NC14">
        <f t="shared" si="12"/>
        <v>113.0014</v>
      </c>
      <c r="ND14">
        <f t="shared" si="13"/>
        <v>221.00139999999999</v>
      </c>
      <c r="NE14">
        <f>IF('Tablas auxiliares'!$C$3=1,NB14,IF('Tablas auxiliares'!$C$3=2,NC14,ND14))</f>
        <v>221.00139999999999</v>
      </c>
      <c r="NF14" t="s">
        <v>60</v>
      </c>
      <c r="NH14">
        <v>12</v>
      </c>
      <c r="NI14">
        <f t="shared" si="14"/>
        <v>97.001499999999993</v>
      </c>
      <c r="NJ14" t="str">
        <f t="shared" si="15"/>
        <v>Hungría</v>
      </c>
    </row>
    <row r="15" spans="1:374" x14ac:dyDescent="0.25">
      <c r="A15" t="s">
        <v>13</v>
      </c>
      <c r="B15">
        <v>13</v>
      </c>
      <c r="C15">
        <v>16</v>
      </c>
      <c r="D15">
        <v>12</v>
      </c>
      <c r="E15">
        <v>12</v>
      </c>
      <c r="F15">
        <v>4</v>
      </c>
      <c r="G15">
        <v>7</v>
      </c>
      <c r="H15">
        <v>5</v>
      </c>
      <c r="I15">
        <v>11</v>
      </c>
      <c r="J15">
        <v>15</v>
      </c>
      <c r="K15">
        <v>17</v>
      </c>
      <c r="L15">
        <v>6</v>
      </c>
      <c r="M15">
        <v>5</v>
      </c>
      <c r="N15">
        <v>16</v>
      </c>
      <c r="O15">
        <v>11</v>
      </c>
      <c r="P15">
        <v>15</v>
      </c>
      <c r="R15">
        <v>13</v>
      </c>
      <c r="S15">
        <v>14</v>
      </c>
      <c r="T15">
        <v>3</v>
      </c>
      <c r="U15">
        <v>1</v>
      </c>
      <c r="V15">
        <v>9</v>
      </c>
      <c r="W15">
        <v>16</v>
      </c>
      <c r="X15">
        <v>11</v>
      </c>
      <c r="Y15">
        <v>16</v>
      </c>
      <c r="Z15">
        <v>6</v>
      </c>
      <c r="AA15">
        <v>8</v>
      </c>
      <c r="AB15">
        <v>10</v>
      </c>
      <c r="AC15">
        <v>14</v>
      </c>
      <c r="AD15">
        <v>13</v>
      </c>
      <c r="AE15">
        <v>13</v>
      </c>
      <c r="AF15">
        <v>15</v>
      </c>
      <c r="AG15">
        <v>7</v>
      </c>
      <c r="AH15">
        <v>4</v>
      </c>
      <c r="AI15">
        <v>15</v>
      </c>
      <c r="AJ15">
        <v>12</v>
      </c>
      <c r="AL15">
        <v>15</v>
      </c>
      <c r="AM15">
        <v>12</v>
      </c>
      <c r="AN15">
        <v>4</v>
      </c>
      <c r="AO15">
        <v>1</v>
      </c>
      <c r="AP15">
        <v>4</v>
      </c>
      <c r="AQ15">
        <v>12</v>
      </c>
      <c r="AR15">
        <v>11</v>
      </c>
      <c r="AS15">
        <v>4</v>
      </c>
      <c r="AT15">
        <v>11</v>
      </c>
      <c r="AU15">
        <v>10</v>
      </c>
      <c r="AV15">
        <v>16</v>
      </c>
      <c r="AW15">
        <v>8</v>
      </c>
      <c r="AX15">
        <v>14</v>
      </c>
      <c r="AY15">
        <v>16</v>
      </c>
      <c r="AZ15">
        <v>14</v>
      </c>
      <c r="BA15">
        <v>6</v>
      </c>
      <c r="BB15">
        <v>16</v>
      </c>
      <c r="BC15">
        <v>13</v>
      </c>
      <c r="BD15">
        <v>12</v>
      </c>
      <c r="BF15">
        <v>12</v>
      </c>
      <c r="BG15">
        <v>12</v>
      </c>
      <c r="BH15">
        <v>2</v>
      </c>
      <c r="BI15">
        <v>1</v>
      </c>
      <c r="BJ15">
        <v>12</v>
      </c>
      <c r="BK15">
        <v>16</v>
      </c>
      <c r="BL15">
        <v>14</v>
      </c>
      <c r="BM15">
        <v>13</v>
      </c>
      <c r="BN15">
        <v>12</v>
      </c>
      <c r="BO15">
        <v>10</v>
      </c>
      <c r="BP15">
        <v>17</v>
      </c>
      <c r="BQ15">
        <v>7</v>
      </c>
      <c r="BR15">
        <v>14</v>
      </c>
      <c r="BS15">
        <v>15</v>
      </c>
      <c r="BT15">
        <v>12</v>
      </c>
      <c r="BU15">
        <v>13</v>
      </c>
      <c r="BV15">
        <v>13</v>
      </c>
      <c r="BW15">
        <v>15</v>
      </c>
      <c r="BX15">
        <v>14</v>
      </c>
      <c r="BZ15">
        <v>7</v>
      </c>
      <c r="CA15">
        <v>9</v>
      </c>
      <c r="CB15">
        <v>1</v>
      </c>
      <c r="CC15">
        <v>1</v>
      </c>
      <c r="CD15">
        <v>13</v>
      </c>
      <c r="CE15">
        <v>16</v>
      </c>
      <c r="CF15">
        <v>15</v>
      </c>
      <c r="CG15">
        <v>13</v>
      </c>
      <c r="CH15">
        <v>5</v>
      </c>
      <c r="CI15">
        <v>11</v>
      </c>
      <c r="CJ15">
        <v>12</v>
      </c>
      <c r="CK15">
        <v>14</v>
      </c>
      <c r="CL15">
        <v>16</v>
      </c>
      <c r="CM15">
        <v>13</v>
      </c>
      <c r="CN15">
        <v>14</v>
      </c>
      <c r="CO15">
        <v>5</v>
      </c>
      <c r="CP15">
        <v>7</v>
      </c>
      <c r="CQ15">
        <v>16</v>
      </c>
      <c r="CR15">
        <v>16</v>
      </c>
      <c r="CT15">
        <v>8</v>
      </c>
      <c r="CU15">
        <v>16</v>
      </c>
      <c r="CV15">
        <v>1</v>
      </c>
      <c r="CW15">
        <v>1</v>
      </c>
      <c r="CX15">
        <f>IF('Tablas auxiliares'!$C$7=1,AVERAGE(B15,V15,AP15,BJ15,CD15)+B15/10000,(-1)*(SUM(VLOOKUP(B15,'Tablas auxiliares'!$BG$2:$BH$28,2,FALSE),VLOOKUP(V15,'Tablas auxiliares'!$BG$2:$BH$28,2,FALSE),VLOOKUP(AP15,'Tablas auxiliares'!$BG$2:$BH$28,2,FALSE),VLOOKUP(BJ15,'Tablas auxiliares'!$BG$2:$BH$28,2,FALSE),VLOOKUP(CD15,'Tablas auxiliares'!$BG$2:$BH$28,2,FALSE))-B15/100000000))</f>
        <v>-13.349914368803377</v>
      </c>
      <c r="CY15">
        <f>IF('Tablas auxiliares'!$C$7=1,AVERAGE(C15,W15,AQ15,BK15,CE15)+C15/10000,(-1)*(SUM(VLOOKUP(C15,'Tablas auxiliares'!$BG$2:$BH$28,2,FALSE),VLOOKUP(W15,'Tablas auxiliares'!$BG$2:$BH$28,2,FALSE),VLOOKUP(AQ15,'Tablas auxiliares'!$BG$2:$BH$28,2,FALSE),VLOOKUP(BK15,'Tablas auxiliares'!$BG$2:$BH$28,2,FALSE),VLOOKUP(CE15,'Tablas auxiliares'!$BG$2:$BH$28,2,FALSE))-C15/100000000))</f>
        <v>-4.2607728718017039</v>
      </c>
      <c r="CZ15">
        <f>IF('Tablas auxiliares'!$C$7=1,AVERAGE(D15,X15,AR15,BL15,CF15)+D15/10000,(-1)*(SUM(VLOOKUP(D15,'Tablas auxiliares'!$BG$2:$BH$28,2,FALSE),VLOOKUP(X15,'Tablas auxiliares'!$BG$2:$BH$28,2,FALSE),VLOOKUP(AR15,'Tablas auxiliares'!$BG$2:$BH$28,2,FALSE),VLOOKUP(BL15,'Tablas auxiliares'!$BG$2:$BH$28,2,FALSE),VLOOKUP(CF15,'Tablas auxiliares'!$BG$2:$BH$28,2,FALSE))-D15/100000000))</f>
        <v>-6.92828934010734</v>
      </c>
      <c r="DA15">
        <f>IF('Tablas auxiliares'!$C$7=1,AVERAGE(E15,Y15,AS15,BM15,CG15)+E15/10000,(-1)*(SUM(VLOOKUP(E15,'Tablas auxiliares'!$BG$2:$BH$28,2,FALSE),VLOOKUP(Y15,'Tablas auxiliares'!$BG$2:$BH$28,2,FALSE),VLOOKUP(AS15,'Tablas auxiliares'!$BG$2:$BH$28,2,FALSE),VLOOKUP(BM15,'Tablas auxiliares'!$BG$2:$BH$28,2,FALSE),VLOOKUP(CG15,'Tablas auxiliares'!$BG$2:$BH$28,2,FALSE))-E15/100000000))</f>
        <v>-11.419503585874864</v>
      </c>
      <c r="DB15">
        <f>IF('Tablas auxiliares'!$C$7=1,AVERAGE(F15,Z15,AT15,BN15,CH15)+F15/10000,(-1)*(SUM(VLOOKUP(F15,'Tablas auxiliares'!$BG$2:$BH$28,2,FALSE),VLOOKUP(Z15,'Tablas auxiliares'!$BG$2:$BH$28,2,FALSE),VLOOKUP(AT15,'Tablas auxiliares'!$BG$2:$BH$28,2,FALSE),VLOOKUP(BN15,'Tablas auxiliares'!$BG$2:$BH$28,2,FALSE),VLOOKUP(CH15,'Tablas auxiliares'!$BG$2:$BH$28,2,FALSE))-F15/100000000))</f>
        <v>-20.31826369044845</v>
      </c>
      <c r="DC15">
        <f>IF('Tablas auxiliares'!$C$7=1,AVERAGE(G15,AA15,AU15,BO15,CI15)+G15/10000,(-1)*(SUM(VLOOKUP(G15,'Tablas auxiliares'!$BG$2:$BH$28,2,FALSE),VLOOKUP(AA15,'Tablas auxiliares'!$BG$2:$BH$28,2,FALSE),VLOOKUP(AU15,'Tablas auxiliares'!$BG$2:$BH$28,2,FALSE),VLOOKUP(BO15,'Tablas auxiliares'!$BG$2:$BH$28,2,FALSE),VLOOKUP(CI15,'Tablas auxiliares'!$BG$2:$BH$28,2,FALSE))-G15/100000000))</f>
        <v>-13.147157780876084</v>
      </c>
      <c r="DD15">
        <f>IF('Tablas auxiliares'!$C$7=1,AVERAGE(H15,AB15,AV15,BP15,CJ15)+H15/10000,(-1)*(SUM(VLOOKUP(H15,'Tablas auxiliares'!$BG$2:$BH$28,2,FALSE),VLOOKUP(AB15,'Tablas auxiliares'!$BG$2:$BH$28,2,FALSE),VLOOKUP(AV15,'Tablas auxiliares'!$BG$2:$BH$28,2,FALSE),VLOOKUP(BP15,'Tablas auxiliares'!$BG$2:$BH$28,2,FALSE),VLOOKUP(CJ15,'Tablas auxiliares'!$BG$2:$BH$28,2,FALSE))-H15/100000000))</f>
        <v>-10.534782739762276</v>
      </c>
      <c r="DE15">
        <f>IF('Tablas auxiliares'!$C$7=1,AVERAGE(I15,AC15,AW15,BQ15,CK15)+I15/10000,(-1)*(SUM(VLOOKUP(I15,'Tablas auxiliares'!$BG$2:$BH$28,2,FALSE),VLOOKUP(AC15,'Tablas auxiliares'!$BG$2:$BH$28,2,FALSE),VLOOKUP(AW15,'Tablas auxiliares'!$BG$2:$BH$28,2,FALSE),VLOOKUP(BQ15,'Tablas auxiliares'!$BG$2:$BH$28,2,FALSE),VLOOKUP(CK15,'Tablas auxiliares'!$BG$2:$BH$28,2,FALSE))-I15/100000000))</f>
        <v>-10.836415334102707</v>
      </c>
      <c r="DF15">
        <f>IF('Tablas auxiliares'!$C$7=1,AVERAGE(J15,AD15,AX15,BR15,CL15)+J15/10000,(-1)*(SUM(VLOOKUP(J15,'Tablas auxiliares'!$BG$2:$BH$28,2,FALSE),VLOOKUP(AD15,'Tablas auxiliares'!$BG$2:$BH$28,2,FALSE),VLOOKUP(AX15,'Tablas auxiliares'!$BG$2:$BH$28,2,FALSE),VLOOKUP(BR15,'Tablas auxiliares'!$BG$2:$BH$28,2,FALSE),VLOOKUP(CL15,'Tablas auxiliares'!$BG$2:$BH$28,2,FALSE))-J15/100000000))</f>
        <v>-4.7909574580579282</v>
      </c>
      <c r="DG15">
        <f>IF('Tablas auxiliares'!$C$7=1,AVERAGE(K15,AE15,AY15,BS15,CM15)+K15/10000,(-1)*(SUM(VLOOKUP(K15,'Tablas auxiliares'!$BG$2:$BH$28,2,FALSE),VLOOKUP(AE15,'Tablas auxiliares'!$BG$2:$BH$28,2,FALSE),VLOOKUP(AY15,'Tablas auxiliares'!$BG$2:$BH$28,2,FALSE),VLOOKUP(BS15,'Tablas auxiliares'!$BG$2:$BH$28,2,FALSE),VLOOKUP(CM15,'Tablas auxiliares'!$BG$2:$BH$28,2,FALSE))-K15/100000000))</f>
        <v>-4.5623499765372042</v>
      </c>
      <c r="DH15">
        <f>IF('Tablas auxiliares'!$C$7=1,AVERAGE(L15,AF15,AZ15,BT15,CN15)+L15/10000,(-1)*(SUM(VLOOKUP(L15,'Tablas auxiliares'!$BG$2:$BH$28,2,FALSE),VLOOKUP(AF15,'Tablas auxiliares'!$BG$2:$BH$28,2,FALSE),VLOOKUP(AZ15,'Tablas auxiliares'!$BG$2:$BH$28,2,FALSE),VLOOKUP(BT15,'Tablas auxiliares'!$BG$2:$BH$28,2,FALSE),VLOOKUP(CN15,'Tablas auxiliares'!$BG$2:$BH$28,2,FALSE))-L15/100000000))</f>
        <v>-8.9945531282368893</v>
      </c>
      <c r="DI15">
        <f>IF('Tablas auxiliares'!$C$7=1,AVERAGE(M15,AG15,BA15,BU15,CO15)+M15/10000,(-1)*(SUM(VLOOKUP(M15,'Tablas auxiliares'!$BG$2:$BH$28,2,FALSE),VLOOKUP(AG15,'Tablas auxiliares'!$BG$2:$BH$28,2,FALSE),VLOOKUP(BA15,'Tablas auxiliares'!$BG$2:$BH$28,2,FALSE),VLOOKUP(BU15,'Tablas auxiliares'!$BG$2:$BH$28,2,FALSE),VLOOKUP(CO15,'Tablas auxiliares'!$BG$2:$BH$28,2,FALSE))-M15/100000000))</f>
        <v>-20.930125222073933</v>
      </c>
      <c r="DJ15">
        <f>IF('Tablas auxiliares'!$C$7=1,AVERAGE(N15,AH15,BB15,BV15,CP15)+N15/10000,(-1)*(SUM(VLOOKUP(N15,'Tablas auxiliares'!$BG$2:$BH$28,2,FALSE),VLOOKUP(AH15,'Tablas auxiliares'!$BG$2:$BH$28,2,FALSE),VLOOKUP(BB15,'Tablas auxiliares'!$BG$2:$BH$28,2,FALSE),VLOOKUP(BV15,'Tablas auxiliares'!$BG$2:$BH$28,2,FALSE),VLOOKUP(CP15,'Tablas auxiliares'!$BG$2:$BH$28,2,FALSE))-N15/100000000))</f>
        <v>-13.239807547772664</v>
      </c>
      <c r="DK15">
        <f>IF('Tablas auxiliares'!$C$7=1,AVERAGE(O15,AI15,BC15,BW15,CQ15)+O15/10000,(-1)*(SUM(VLOOKUP(O15,'Tablas auxiliares'!$BG$2:$BH$28,2,FALSE),VLOOKUP(AI15,'Tablas auxiliares'!$BG$2:$BH$28,2,FALSE),VLOOKUP(BC15,'Tablas auxiliares'!$BG$2:$BH$28,2,FALSE),VLOOKUP(BW15,'Tablas auxiliares'!$BG$2:$BH$28,2,FALSE),VLOOKUP(CQ15,'Tablas auxiliares'!$BG$2:$BH$28,2,FALSE))-O15/100000000))</f>
        <v>-5.3951229736278599</v>
      </c>
      <c r="DL15">
        <f>IF('Tablas auxiliares'!$C$7=1,AVERAGE(P15,AJ15,BD15,BX15,CR15)+P15/10000,(-1)*(SUM(VLOOKUP(P15,'Tablas auxiliares'!$BG$2:$BH$28,2,FALSE),VLOOKUP(AJ15,'Tablas auxiliares'!$BG$2:$BH$28,2,FALSE),VLOOKUP(BD15,'Tablas auxiliares'!$BG$2:$BH$28,2,FALSE),VLOOKUP(BX15,'Tablas auxiliares'!$BG$2:$BH$28,2,FALSE),VLOOKUP(CR15,'Tablas auxiliares'!$BG$2:$BH$28,2,FALSE))-P15/100000000))</f>
        <v>-5.5170199290716182</v>
      </c>
      <c r="DN15">
        <f>IF('Tablas auxiliares'!$C$7=1,AVERAGE(R15,AL15,BF15,BZ15,CT15)+R15/10000,(-1)*(SUM(VLOOKUP(R15,'Tablas auxiliares'!$BG$2:$BH$28,2,FALSE),VLOOKUP(AL15,'Tablas auxiliares'!$BG$2:$BH$28,2,FALSE),VLOOKUP(BF15,'Tablas auxiliares'!$BG$2:$BH$28,2,FALSE),VLOOKUP(BZ15,'Tablas auxiliares'!$BG$2:$BH$28,2,FALSE),VLOOKUP(CT15,'Tablas auxiliares'!$BG$2:$BH$28,2,FALSE))-R15/100000000))</f>
        <v>-10.562590038725306</v>
      </c>
      <c r="DO15">
        <f>IF('Tablas auxiliares'!$C$7=1,AVERAGE(S15,AM15,BG15,CA15,CU15)+S15/10000,(-1)*(SUM(VLOOKUP(S15,'Tablas auxiliares'!$BG$2:$BH$28,2,FALSE),VLOOKUP(AM15,'Tablas auxiliares'!$BG$2:$BH$28,2,FALSE),VLOOKUP(BG15,'Tablas auxiliares'!$BG$2:$BH$28,2,FALSE),VLOOKUP(CA15,'Tablas auxiliares'!$BG$2:$BH$28,2,FALSE),VLOOKUP(CU15,'Tablas auxiliares'!$BG$2:$BH$28,2,FALSE))-S15/100000000))</f>
        <v>-7.3021839215623308</v>
      </c>
      <c r="DP15">
        <f>IF('Tablas auxiliares'!$C$7=1,AVERAGE(T15,AN15,BH15,CB15,CV15)+T15/10000,(-1)*(SUM(VLOOKUP(T15,'Tablas auxiliares'!$BG$2:$BH$28,2,FALSE),VLOOKUP(AN15,'Tablas auxiliares'!$BG$2:$BH$28,2,FALSE),VLOOKUP(BH15,'Tablas auxiliares'!$BG$2:$BH$28,2,FALSE),VLOOKUP(CB15,'Tablas auxiliares'!$BG$2:$BH$28,2,FALSE),VLOOKUP(CV15,'Tablas auxiliares'!$BG$2:$BH$28,2,FALSE))-T15/100000000))</f>
        <v>-48.916151752263062</v>
      </c>
      <c r="DQ15">
        <f>IF('Tablas auxiliares'!$C$7=1,AVERAGE(U15,AO15,BI15,CC15,CW15)+U15/10000,(-1)*(SUM(VLOOKUP(U15,'Tablas auxiliares'!$BG$2:$BH$28,2,FALSE),VLOOKUP(AO15,'Tablas auxiliares'!$BG$2:$BH$28,2,FALSE),VLOOKUP(BI15,'Tablas auxiliares'!$BG$2:$BH$28,2,FALSE),VLOOKUP(CC15,'Tablas auxiliares'!$BG$2:$BH$28,2,FALSE),VLOOKUP(CW15,'Tablas auxiliares'!$BG$2:$BH$28,2,FALSE))-U15/100000000))</f>
        <v>-59.999999989999999</v>
      </c>
      <c r="DR15">
        <f>RANK(CX15,CX3:CX19,1)</f>
        <v>14</v>
      </c>
      <c r="DS15">
        <f t="shared" ref="DS15:EK15" si="47">RANK(CY15,CY3:CY19,1)</f>
        <v>16</v>
      </c>
      <c r="DT15">
        <f t="shared" si="47"/>
        <v>13</v>
      </c>
      <c r="DU15">
        <f t="shared" si="47"/>
        <v>15</v>
      </c>
      <c r="DV15">
        <f t="shared" si="47"/>
        <v>7</v>
      </c>
      <c r="DW15">
        <f t="shared" si="47"/>
        <v>11</v>
      </c>
      <c r="DX15">
        <f t="shared" si="47"/>
        <v>12</v>
      </c>
      <c r="DY15">
        <f t="shared" si="47"/>
        <v>11</v>
      </c>
      <c r="DZ15">
        <f t="shared" si="47"/>
        <v>16</v>
      </c>
      <c r="EA15">
        <f t="shared" si="47"/>
        <v>17</v>
      </c>
      <c r="EB15">
        <f t="shared" si="47"/>
        <v>13</v>
      </c>
      <c r="EC15">
        <f t="shared" si="47"/>
        <v>6</v>
      </c>
      <c r="ED15">
        <f t="shared" si="47"/>
        <v>13</v>
      </c>
      <c r="EE15">
        <f t="shared" si="47"/>
        <v>15</v>
      </c>
      <c r="EF15">
        <f t="shared" si="47"/>
        <v>14</v>
      </c>
      <c r="EH15">
        <f t="shared" si="47"/>
        <v>11</v>
      </c>
      <c r="EI15">
        <f t="shared" si="47"/>
        <v>16</v>
      </c>
      <c r="EJ15">
        <f t="shared" si="47"/>
        <v>2</v>
      </c>
      <c r="EK15">
        <f t="shared" si="47"/>
        <v>1</v>
      </c>
      <c r="EL15">
        <f>VLOOKUP(DR15,'Tablas auxiliares'!$O$2:$Y$28,'Tablas auxiliares'!$C$4+1,FALSE)</f>
        <v>0</v>
      </c>
      <c r="EM15">
        <f>VLOOKUP(DS15,'Tablas auxiliares'!$O$2:$Y$28,'Tablas auxiliares'!$C$4+1,FALSE)</f>
        <v>0</v>
      </c>
      <c r="EN15">
        <f>VLOOKUP(DT15,'Tablas auxiliares'!$O$2:$Y$28,'Tablas auxiliares'!$C$4+1,FALSE)</f>
        <v>0</v>
      </c>
      <c r="EO15">
        <f>VLOOKUP(DU15,'Tablas auxiliares'!$O$2:$Y$28,'Tablas auxiliares'!$C$4+1,FALSE)</f>
        <v>0</v>
      </c>
      <c r="EP15">
        <f>VLOOKUP(DV15,'Tablas auxiliares'!$O$2:$Y$28,'Tablas auxiliares'!$C$4+1,FALSE)</f>
        <v>4</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0</v>
      </c>
      <c r="EW15">
        <f>VLOOKUP(EC15,'Tablas auxiliares'!$O$2:$Y$28,'Tablas auxiliares'!$C$4+1,FALSE)</f>
        <v>5</v>
      </c>
      <c r="EX15">
        <f>VLOOKUP(ED15,'Tablas auxiliares'!$O$2:$Y$28,'Tablas auxiliares'!$C$4+1,FALSE)</f>
        <v>0</v>
      </c>
      <c r="EY15">
        <f>VLOOKUP(EE15,'Tablas auxiliares'!$O$2:$Y$28,'Tablas auxiliares'!$C$4+1,FALSE)</f>
        <v>0</v>
      </c>
      <c r="EZ15">
        <f>VLOOKUP(EF15,'Tablas auxiliares'!$O$2:$Y$28,'Tablas auxiliares'!$C$4+1,FALSE)</f>
        <v>0</v>
      </c>
      <c r="FB15">
        <f>VLOOKUP(EH15,'Tablas auxiliares'!$O$2:$Y$28,'Tablas auxiliares'!$C$4+1,FALSE)</f>
        <v>0</v>
      </c>
      <c r="FC15">
        <f>VLOOKUP(EI15,'Tablas auxiliares'!$O$2:$Y$28,'Tablas auxiliares'!$C$4+1,FALSE)</f>
        <v>0</v>
      </c>
      <c r="FD15">
        <f>VLOOKUP(EJ15,'Tablas auxiliares'!$O$2:$Y$28,'Tablas auxiliares'!$C$4+1,FALSE)</f>
        <v>10</v>
      </c>
      <c r="FE15">
        <f>VLOOKUP(EK15,'Tablas auxiliares'!$O$2:$Y$28,'Tablas auxiliares'!$C$4+1,FALSE)</f>
        <v>12</v>
      </c>
      <c r="FF15">
        <v>16</v>
      </c>
      <c r="FG15">
        <v>16</v>
      </c>
      <c r="FH15">
        <v>16</v>
      </c>
      <c r="FI15">
        <v>15</v>
      </c>
      <c r="FJ15">
        <v>16</v>
      </c>
      <c r="FK15">
        <v>4</v>
      </c>
      <c r="FL15">
        <v>17</v>
      </c>
      <c r="FM15">
        <v>16</v>
      </c>
      <c r="FN15">
        <v>16</v>
      </c>
      <c r="FO15">
        <v>17</v>
      </c>
      <c r="FP15">
        <v>12</v>
      </c>
      <c r="FQ15">
        <v>16</v>
      </c>
      <c r="FR15">
        <v>14</v>
      </c>
      <c r="FS15">
        <v>16</v>
      </c>
      <c r="FT15">
        <v>17</v>
      </c>
      <c r="FV15">
        <v>16</v>
      </c>
      <c r="FW15">
        <v>16</v>
      </c>
      <c r="FX15">
        <v>16</v>
      </c>
      <c r="FY15">
        <v>3</v>
      </c>
      <c r="FZ15">
        <f>VLOOKUP(FF15,'Tablas auxiliares'!$O$2:$Y$28,_xlfn.SINGLE('Tablas auxiliares'!$C$4)+1,FALSE)</f>
        <v>0</v>
      </c>
      <c r="GA15">
        <f>VLOOKUP(FG15,'Tablas auxiliares'!$O$2:$Y$28,_xlfn.SINGLE('Tablas auxiliares'!$C$4)+1,FALSE)</f>
        <v>0</v>
      </c>
      <c r="GB15">
        <f>VLOOKUP(FH15,'Tablas auxiliares'!$O$2:$Y$28,_xlfn.SINGLE('Tablas auxiliares'!$C$4)+1,FALSE)</f>
        <v>0</v>
      </c>
      <c r="GC15">
        <f>VLOOKUP(FI15,'Tablas auxiliares'!$O$2:$Y$28,_xlfn.SINGLE('Tablas auxiliares'!$C$4)+1,FALSE)</f>
        <v>0</v>
      </c>
      <c r="GD15">
        <f>VLOOKUP(FJ15,'Tablas auxiliares'!$O$2:$Y$28,_xlfn.SINGLE('Tablas auxiliares'!$C$4)+1,FALSE)</f>
        <v>0</v>
      </c>
      <c r="GE15">
        <f>VLOOKUP(FK15,'Tablas auxiliares'!$O$2:$Y$28,_xlfn.SINGLE('Tablas auxiliares'!$C$4)+1,FALSE)</f>
        <v>7</v>
      </c>
      <c r="GF15">
        <f>VLOOKUP(FL15,'Tablas auxiliares'!$O$2:$Y$28,_xlfn.SINGLE('Tablas auxiliares'!$C$4)+1,FALSE)</f>
        <v>0</v>
      </c>
      <c r="GG15">
        <f>VLOOKUP(FM15,'Tablas auxiliares'!$O$2:$Y$28,_xlfn.SINGLE('Tablas auxiliares'!$C$4)+1,FALSE)</f>
        <v>0</v>
      </c>
      <c r="GH15">
        <f>VLOOKUP(FN15,'Tablas auxiliares'!$O$2:$Y$28,_xlfn.SINGLE('Tablas auxiliares'!$C$4)+1,FALSE)</f>
        <v>0</v>
      </c>
      <c r="GI15">
        <f>VLOOKUP(FO15,'Tablas auxiliares'!$O$2:$Y$28,_xlfn.SINGLE('Tablas auxiliares'!$C$4)+1,FALSE)</f>
        <v>0</v>
      </c>
      <c r="GJ15">
        <f>VLOOKUP(FP15,'Tablas auxiliares'!$O$2:$Y$28,_xlfn.SINGLE('Tablas auxiliares'!$C$4)+1,FALSE)</f>
        <v>0</v>
      </c>
      <c r="GK15">
        <f>VLOOKUP(FQ15,'Tablas auxiliares'!$O$2:$Y$28,_xlfn.SINGLE('Tablas auxiliares'!$C$4)+1,FALSE)</f>
        <v>0</v>
      </c>
      <c r="GL15">
        <f>VLOOKUP(FR15,'Tablas auxiliares'!$O$2:$Y$28,_xlfn.SINGLE('Tablas auxiliares'!$C$4)+1,FALSE)</f>
        <v>0</v>
      </c>
      <c r="GM15">
        <f>VLOOKUP(FS15,'Tablas auxiliares'!$O$2:$Y$28,_xlfn.SINGLE('Tablas auxiliares'!$C$4)+1,FALSE)</f>
        <v>0</v>
      </c>
      <c r="GN15">
        <f>VLOOKUP(FT15,'Tablas auxiliares'!$O$2:$Y$28,_xlfn.SINGLE('Tablas auxiliares'!$C$4)+1,FALSE)</f>
        <v>0</v>
      </c>
      <c r="GP15">
        <f>VLOOKUP(FV15,'Tablas auxiliares'!$O$2:$Y$28,_xlfn.SINGLE('Tablas auxiliares'!$C$4)+1,FALSE)</f>
        <v>0</v>
      </c>
      <c r="GQ15">
        <f>VLOOKUP(FW15,'Tablas auxiliares'!$O$2:$Y$28,_xlfn.SINGLE('Tablas auxiliares'!$C$4)+1,FALSE)</f>
        <v>0</v>
      </c>
      <c r="GR15">
        <f>VLOOKUP(FX15,'Tablas auxiliares'!$O$2:$Y$28,_xlfn.SINGLE('Tablas auxiliares'!$C$4)+1,FALSE)</f>
        <v>0</v>
      </c>
      <c r="GS15">
        <f>VLOOKUP(FY15,'Tablas auxiliares'!$O$2:$Y$28,_xlfn.SINGLE('Tablas auxiliares'!$C$4)+1,FALSE)</f>
        <v>8</v>
      </c>
      <c r="GT15">
        <f>IF('Tablas auxiliares'!$C$6&lt;&gt;2,SUM(EL15:FE15),0)+IF('Tablas auxiliares'!$C$6&lt;&gt;3,SUM(FZ15:GS15),0)</f>
        <v>46</v>
      </c>
      <c r="GU15">
        <f t="shared" si="17"/>
        <v>15.016</v>
      </c>
      <c r="GV15">
        <f t="shared" si="1"/>
        <v>16.015999999999998</v>
      </c>
      <c r="GW15">
        <f t="shared" si="1"/>
        <v>14.516</v>
      </c>
      <c r="GX15">
        <f t="shared" si="1"/>
        <v>15.015000000000001</v>
      </c>
      <c r="GY15">
        <f t="shared" si="1"/>
        <v>11.516</v>
      </c>
      <c r="GZ15">
        <f t="shared" si="1"/>
        <v>7.5039999999999996</v>
      </c>
      <c r="HA15">
        <f t="shared" si="1"/>
        <v>14.516999999999999</v>
      </c>
      <c r="HB15">
        <f t="shared" si="1"/>
        <v>13.516</v>
      </c>
      <c r="HC15">
        <f t="shared" si="1"/>
        <v>16.015999999999998</v>
      </c>
      <c r="HD15">
        <f t="shared" si="1"/>
        <v>17.016999999999999</v>
      </c>
      <c r="HE15">
        <f t="shared" si="1"/>
        <v>12.512</v>
      </c>
      <c r="HF15">
        <f t="shared" si="1"/>
        <v>11.016</v>
      </c>
      <c r="HG15">
        <f t="shared" si="1"/>
        <v>13.513999999999999</v>
      </c>
      <c r="HH15">
        <f t="shared" si="1"/>
        <v>15.516</v>
      </c>
      <c r="HI15">
        <f t="shared" si="1"/>
        <v>15.516999999999999</v>
      </c>
      <c r="HK15">
        <f t="shared" si="1"/>
        <v>13.516</v>
      </c>
      <c r="HL15">
        <f t="shared" si="1"/>
        <v>16.015999999999998</v>
      </c>
      <c r="HM15">
        <f t="shared" si="1"/>
        <v>9.016</v>
      </c>
      <c r="HN15">
        <f t="shared" si="1"/>
        <v>2.0030000000000001</v>
      </c>
      <c r="HO15">
        <f>RANK(GU15,GU3:GU19,1)</f>
        <v>16</v>
      </c>
      <c r="HP15">
        <f t="shared" ref="HP15:IH15" si="48">RANK(GV15,GV3:GV19,1)</f>
        <v>16</v>
      </c>
      <c r="HQ15">
        <f t="shared" si="48"/>
        <v>15</v>
      </c>
      <c r="HR15">
        <f t="shared" si="48"/>
        <v>16</v>
      </c>
      <c r="HS15">
        <f t="shared" si="48"/>
        <v>13</v>
      </c>
      <c r="HT15">
        <f t="shared" si="48"/>
        <v>7</v>
      </c>
      <c r="HU15">
        <f t="shared" si="48"/>
        <v>16</v>
      </c>
      <c r="HV15">
        <f t="shared" si="48"/>
        <v>15</v>
      </c>
      <c r="HW15">
        <f t="shared" si="48"/>
        <v>16</v>
      </c>
      <c r="HX15">
        <f t="shared" si="48"/>
        <v>17</v>
      </c>
      <c r="HY15">
        <f t="shared" si="48"/>
        <v>13</v>
      </c>
      <c r="HZ15">
        <f t="shared" si="48"/>
        <v>13</v>
      </c>
      <c r="IA15">
        <f t="shared" si="48"/>
        <v>15</v>
      </c>
      <c r="IB15">
        <f t="shared" si="48"/>
        <v>16</v>
      </c>
      <c r="IC15">
        <f t="shared" si="48"/>
        <v>17</v>
      </c>
      <c r="IE15">
        <f t="shared" si="48"/>
        <v>15</v>
      </c>
      <c r="IF15">
        <f t="shared" si="48"/>
        <v>16</v>
      </c>
      <c r="IG15">
        <f t="shared" si="48"/>
        <v>9</v>
      </c>
      <c r="IH15">
        <f t="shared" si="48"/>
        <v>1</v>
      </c>
      <c r="II15">
        <f>VLOOKUP(HO15,'Tablas auxiliares'!$O$2:$Y$28,_xlfn.SINGLE('Tablas auxiliares'!$C$4)+1,FALSE)</f>
        <v>0</v>
      </c>
      <c r="IJ15">
        <f>VLOOKUP(HP15,'Tablas auxiliares'!$O$2:$Y$28,_xlfn.SINGLE('Tablas auxiliares'!$C$4)+1,FALSE)</f>
        <v>0</v>
      </c>
      <c r="IK15">
        <f>VLOOKUP(HQ15,'Tablas auxiliares'!$O$2:$Y$28,_xlfn.SINGLE('Tablas auxiliares'!$C$4)+1,FALSE)</f>
        <v>0</v>
      </c>
      <c r="IL15">
        <f>VLOOKUP(HR15,'Tablas auxiliares'!$O$2:$Y$28,_xlfn.SINGLE('Tablas auxiliares'!$C$4)+1,FALSE)</f>
        <v>0</v>
      </c>
      <c r="IM15">
        <f>VLOOKUP(HS15,'Tablas auxiliares'!$O$2:$Y$28,_xlfn.SINGLE('Tablas auxiliares'!$C$4)+1,FALSE)</f>
        <v>0</v>
      </c>
      <c r="IN15">
        <f>VLOOKUP(HT15,'Tablas auxiliares'!$O$2:$Y$28,_xlfn.SINGLE('Tablas auxiliares'!$C$4)+1,FALSE)</f>
        <v>4</v>
      </c>
      <c r="IO15">
        <f>VLOOKUP(HU15,'Tablas auxiliares'!$O$2:$Y$28,_xlfn.SINGLE('Tablas auxiliares'!$C$4)+1,FALSE)</f>
        <v>0</v>
      </c>
      <c r="IP15">
        <f>VLOOKUP(HV15,'Tablas auxiliares'!$O$2:$Y$28,_xlfn.SINGLE('Tablas auxiliares'!$C$4)+1,FALSE)</f>
        <v>0</v>
      </c>
      <c r="IQ15">
        <f>VLOOKUP(HW15,'Tablas auxiliares'!$O$2:$Y$28,_xlfn.SINGLE('Tablas auxiliares'!$C$4)+1,FALSE)</f>
        <v>0</v>
      </c>
      <c r="IR15">
        <f>VLOOKUP(HX15,'Tablas auxiliares'!$O$2:$Y$28,_xlfn.SINGLE('Tablas auxiliares'!$C$4)+1,FALSE)</f>
        <v>0</v>
      </c>
      <c r="IS15">
        <f>VLOOKUP(HY15,'Tablas auxiliares'!$O$2:$Y$28,_xlfn.SINGLE('Tablas auxiliares'!$C$4)+1,FALSE)</f>
        <v>0</v>
      </c>
      <c r="IT15">
        <f>VLOOKUP(HZ15,'Tablas auxiliares'!$O$2:$Y$28,_xlfn.SINGLE('Tablas auxiliares'!$C$4)+1,FALSE)</f>
        <v>0</v>
      </c>
      <c r="IU15">
        <f>VLOOKUP(IA15,'Tablas auxiliares'!$O$2:$Y$28,_xlfn.SINGLE('Tablas auxiliares'!$C$4)+1,FALSE)</f>
        <v>0</v>
      </c>
      <c r="IV15">
        <f>VLOOKUP(IB15,'Tablas auxiliares'!$O$2:$Y$28,_xlfn.SINGLE('Tablas auxiliares'!$C$4)+1,FALSE)</f>
        <v>0</v>
      </c>
      <c r="IW15">
        <f>VLOOKUP(IC15,'Tablas auxiliares'!$O$2:$Y$28,_xlfn.SINGLE('Tablas auxiliares'!$C$4)+1,FALSE)</f>
        <v>0</v>
      </c>
      <c r="IY15">
        <f>VLOOKUP(IE15,'Tablas auxiliares'!$O$2:$Y$28,_xlfn.SINGLE('Tablas auxiliares'!$C$4)+1,FALSE)</f>
        <v>0</v>
      </c>
      <c r="IZ15">
        <f>VLOOKUP(IF15,'Tablas auxiliares'!$O$2:$Y$28,_xlfn.SINGLE('Tablas auxiliares'!$C$4)+1,FALSE)</f>
        <v>0</v>
      </c>
      <c r="JA15">
        <f>VLOOKUP(IG15,'Tablas auxiliares'!$O$2:$Y$28,_xlfn.SINGLE('Tablas auxiliares'!$C$4)+1,FALSE)</f>
        <v>2</v>
      </c>
      <c r="JB15">
        <f>VLOOKUP(IH15,'Tablas auxiliares'!$O$2:$Y$28,_xlfn.SINGLE('Tablas auxiliares'!$C$4)+1,FALSE)</f>
        <v>12</v>
      </c>
      <c r="JC15">
        <f t="shared" si="7"/>
        <v>18</v>
      </c>
      <c r="JD15">
        <v>0</v>
      </c>
      <c r="JE15">
        <v>0</v>
      </c>
      <c r="JF15">
        <v>0</v>
      </c>
      <c r="JG15">
        <v>0</v>
      </c>
      <c r="JH15">
        <v>6</v>
      </c>
      <c r="JI15">
        <v>2</v>
      </c>
      <c r="JJ15">
        <v>0</v>
      </c>
      <c r="JK15">
        <v>1</v>
      </c>
      <c r="JL15">
        <v>0</v>
      </c>
      <c r="JM15">
        <v>0</v>
      </c>
      <c r="JN15">
        <v>0</v>
      </c>
      <c r="JO15">
        <v>6</v>
      </c>
      <c r="JP15">
        <v>0</v>
      </c>
      <c r="JQ15">
        <v>0</v>
      </c>
      <c r="JR15">
        <v>0</v>
      </c>
      <c r="JT15">
        <v>0</v>
      </c>
      <c r="JU15">
        <v>0</v>
      </c>
      <c r="JV15">
        <v>10</v>
      </c>
      <c r="JW15">
        <v>12</v>
      </c>
      <c r="JX15">
        <v>0</v>
      </c>
      <c r="JY15">
        <v>0</v>
      </c>
      <c r="JZ15">
        <v>0</v>
      </c>
      <c r="KA15">
        <v>0</v>
      </c>
      <c r="KB15">
        <v>0</v>
      </c>
      <c r="KC15">
        <v>7</v>
      </c>
      <c r="KD15">
        <v>0</v>
      </c>
      <c r="KE15">
        <v>0</v>
      </c>
      <c r="KF15">
        <v>0</v>
      </c>
      <c r="KG15">
        <v>0</v>
      </c>
      <c r="KH15">
        <v>0</v>
      </c>
      <c r="KI15">
        <v>0</v>
      </c>
      <c r="KJ15">
        <v>0</v>
      </c>
      <c r="KK15">
        <v>0</v>
      </c>
      <c r="KL15">
        <v>0</v>
      </c>
      <c r="KN15">
        <v>0</v>
      </c>
      <c r="KO15">
        <v>0</v>
      </c>
      <c r="KP15">
        <v>0</v>
      </c>
      <c r="KQ15">
        <v>8</v>
      </c>
      <c r="KR15">
        <f t="shared" si="8"/>
        <v>0</v>
      </c>
      <c r="KS15">
        <f t="shared" si="3"/>
        <v>0</v>
      </c>
      <c r="KT15">
        <f t="shared" si="3"/>
        <v>0</v>
      </c>
      <c r="KU15">
        <f t="shared" si="3"/>
        <v>0</v>
      </c>
      <c r="KV15">
        <f t="shared" si="3"/>
        <v>6</v>
      </c>
      <c r="KW15">
        <f t="shared" si="3"/>
        <v>9.0069999999999997</v>
      </c>
      <c r="KX15">
        <f t="shared" si="3"/>
        <v>0</v>
      </c>
      <c r="KY15">
        <f t="shared" si="3"/>
        <v>1</v>
      </c>
      <c r="KZ15">
        <f t="shared" si="3"/>
        <v>0</v>
      </c>
      <c r="LA15">
        <f t="shared" si="3"/>
        <v>0</v>
      </c>
      <c r="LB15">
        <f t="shared" si="3"/>
        <v>0</v>
      </c>
      <c r="LC15">
        <f t="shared" si="3"/>
        <v>6</v>
      </c>
      <c r="LD15">
        <f t="shared" si="3"/>
        <v>0</v>
      </c>
      <c r="LE15">
        <f t="shared" si="3"/>
        <v>0</v>
      </c>
      <c r="LF15">
        <f t="shared" si="3"/>
        <v>0</v>
      </c>
      <c r="LG15">
        <f t="shared" si="3"/>
        <v>0</v>
      </c>
      <c r="LH15">
        <f t="shared" si="3"/>
        <v>0</v>
      </c>
      <c r="LI15">
        <f t="shared" si="3"/>
        <v>0</v>
      </c>
      <c r="LJ15">
        <f t="shared" si="3"/>
        <v>10</v>
      </c>
      <c r="LK15">
        <f t="shared" si="3"/>
        <v>20.007999999999999</v>
      </c>
      <c r="LL15">
        <f>RANK(KR15,KR3:KR19,0)</f>
        <v>15</v>
      </c>
      <c r="LM15">
        <f t="shared" ref="LM15:ME15" si="49">RANK(KS15,KS3:KS19,0)</f>
        <v>14</v>
      </c>
      <c r="LN15">
        <f t="shared" si="49"/>
        <v>14</v>
      </c>
      <c r="LO15">
        <f t="shared" si="49"/>
        <v>14</v>
      </c>
      <c r="LP15">
        <f t="shared" si="49"/>
        <v>8</v>
      </c>
      <c r="LQ15">
        <f t="shared" si="49"/>
        <v>6</v>
      </c>
      <c r="LR15">
        <f t="shared" si="49"/>
        <v>15</v>
      </c>
      <c r="LS15">
        <f t="shared" si="49"/>
        <v>14</v>
      </c>
      <c r="LT15">
        <f t="shared" si="49"/>
        <v>13</v>
      </c>
      <c r="LU15">
        <f t="shared" si="49"/>
        <v>15</v>
      </c>
      <c r="LV15">
        <f t="shared" si="49"/>
        <v>14</v>
      </c>
      <c r="LW15">
        <f t="shared" si="49"/>
        <v>8</v>
      </c>
      <c r="LX15">
        <f t="shared" si="49"/>
        <v>13</v>
      </c>
      <c r="LY15">
        <f t="shared" si="49"/>
        <v>13</v>
      </c>
      <c r="LZ15">
        <f t="shared" si="49"/>
        <v>15</v>
      </c>
      <c r="MA15">
        <f t="shared" si="49"/>
        <v>14</v>
      </c>
      <c r="MB15">
        <f t="shared" si="49"/>
        <v>14</v>
      </c>
      <c r="MC15">
        <f t="shared" si="49"/>
        <v>14</v>
      </c>
      <c r="MD15">
        <f t="shared" si="49"/>
        <v>5</v>
      </c>
      <c r="ME15">
        <f t="shared" si="49"/>
        <v>1</v>
      </c>
      <c r="MF15">
        <f>VLOOKUP(LL15,'Tablas auxiliares'!$O$2:$P$28,2,FALSE)</f>
        <v>0</v>
      </c>
      <c r="MG15">
        <f>VLOOKUP(LM15,'Tablas auxiliares'!$O$2:$P$28,2,FALSE)</f>
        <v>0</v>
      </c>
      <c r="MH15">
        <f>VLOOKUP(LN15,'Tablas auxiliares'!$O$2:$P$28,2,FALSE)</f>
        <v>0</v>
      </c>
      <c r="MI15">
        <f>VLOOKUP(LO15,'Tablas auxiliares'!$O$2:$P$28,2,FALSE)</f>
        <v>0</v>
      </c>
      <c r="MJ15">
        <f>VLOOKUP(LP15,'Tablas auxiliares'!$O$2:$P$28,2,FALSE)</f>
        <v>3</v>
      </c>
      <c r="MK15">
        <f>VLOOKUP(LQ15,'Tablas auxiliares'!$O$2:$P$28,2,FALSE)</f>
        <v>5</v>
      </c>
      <c r="ML15">
        <f>VLOOKUP(LR15,'Tablas auxiliares'!$O$2:$P$28,2,FALSE)</f>
        <v>0</v>
      </c>
      <c r="MM15">
        <f>VLOOKUP(LS15,'Tablas auxiliares'!$O$2:$P$28,2,FALSE)</f>
        <v>0</v>
      </c>
      <c r="MN15">
        <f>VLOOKUP(LT15,'Tablas auxiliares'!$O$2:$P$28,2,FALSE)</f>
        <v>0</v>
      </c>
      <c r="MO15">
        <f>VLOOKUP(LU15,'Tablas auxiliares'!$O$2:$P$28,2,FALSE)</f>
        <v>0</v>
      </c>
      <c r="MP15">
        <f>VLOOKUP(LV15,'Tablas auxiliares'!$O$2:$P$28,2,FALSE)</f>
        <v>0</v>
      </c>
      <c r="MQ15">
        <f>VLOOKUP(LW15,'Tablas auxiliares'!$O$2:$P$28,2,FALSE)</f>
        <v>3</v>
      </c>
      <c r="MR15">
        <f>VLOOKUP(LX15,'Tablas auxiliares'!$O$2:$P$28,2,FALSE)</f>
        <v>0</v>
      </c>
      <c r="MS15">
        <f>VLOOKUP(LY15,'Tablas auxiliares'!$O$2:$P$28,2,FALSE)</f>
        <v>0</v>
      </c>
      <c r="MT15">
        <f>VLOOKUP(LZ15,'Tablas auxiliares'!$O$2:$P$28,2,FALSE)</f>
        <v>0</v>
      </c>
      <c r="MU15">
        <f>VLOOKUP(MA15,'Tablas auxiliares'!$O$2:$P$28,2,FALSE)</f>
        <v>0</v>
      </c>
      <c r="MV15">
        <f>VLOOKUP(MB15,'Tablas auxiliares'!$O$2:$P$28,2,FALSE)</f>
        <v>0</v>
      </c>
      <c r="MW15">
        <f>VLOOKUP(MC15,'Tablas auxiliares'!$O$2:$P$28,2,FALSE)</f>
        <v>0</v>
      </c>
      <c r="MX15">
        <f>VLOOKUP(MD15,'Tablas auxiliares'!$O$2:$P$28,2,FALSE)</f>
        <v>6</v>
      </c>
      <c r="MY15">
        <f>VLOOKUP(ME15,'Tablas auxiliares'!$O$2:$P$28,2,FALSE)</f>
        <v>12</v>
      </c>
      <c r="MZ15">
        <f t="shared" si="10"/>
        <v>29</v>
      </c>
      <c r="NB15">
        <f t="shared" si="11"/>
        <v>29.001300000000001</v>
      </c>
      <c r="NC15">
        <f t="shared" si="12"/>
        <v>18.001300000000001</v>
      </c>
      <c r="ND15">
        <f t="shared" si="13"/>
        <v>46.001300000000001</v>
      </c>
      <c r="NE15">
        <f>IF('Tablas auxiliares'!$C$3=1,NB15,IF('Tablas auxiliares'!$C$3=2,NC15,ND15))</f>
        <v>46.001300000000001</v>
      </c>
      <c r="NF15" t="s">
        <v>13</v>
      </c>
      <c r="NH15">
        <v>13</v>
      </c>
      <c r="NI15">
        <f t="shared" si="14"/>
        <v>70.002399999999994</v>
      </c>
      <c r="NJ15" t="str">
        <f t="shared" si="15"/>
        <v>Bélgica</v>
      </c>
    </row>
    <row r="16" spans="1:374" x14ac:dyDescent="0.25">
      <c r="A16" t="s">
        <v>24</v>
      </c>
      <c r="B16">
        <v>11</v>
      </c>
      <c r="C16">
        <v>15</v>
      </c>
      <c r="D16">
        <v>10</v>
      </c>
      <c r="E16">
        <v>7</v>
      </c>
      <c r="F16">
        <v>5</v>
      </c>
      <c r="G16">
        <v>11</v>
      </c>
      <c r="H16">
        <v>11</v>
      </c>
      <c r="I16">
        <v>1</v>
      </c>
      <c r="J16">
        <v>1</v>
      </c>
      <c r="K16">
        <v>3</v>
      </c>
      <c r="L16">
        <v>7</v>
      </c>
      <c r="M16">
        <v>7</v>
      </c>
      <c r="N16">
        <v>1</v>
      </c>
      <c r="O16">
        <v>7</v>
      </c>
      <c r="P16">
        <v>7</v>
      </c>
      <c r="Q16">
        <v>9</v>
      </c>
      <c r="S16">
        <v>16</v>
      </c>
      <c r="T16">
        <v>13</v>
      </c>
      <c r="U16">
        <v>9</v>
      </c>
      <c r="V16">
        <v>1</v>
      </c>
      <c r="W16">
        <v>12</v>
      </c>
      <c r="X16">
        <v>3</v>
      </c>
      <c r="Y16">
        <v>2</v>
      </c>
      <c r="Z16">
        <v>14</v>
      </c>
      <c r="AA16">
        <v>4</v>
      </c>
      <c r="AB16">
        <v>15</v>
      </c>
      <c r="AC16">
        <v>5</v>
      </c>
      <c r="AD16">
        <v>6</v>
      </c>
      <c r="AE16">
        <v>9</v>
      </c>
      <c r="AF16">
        <v>13</v>
      </c>
      <c r="AG16">
        <v>9</v>
      </c>
      <c r="AH16">
        <v>3</v>
      </c>
      <c r="AI16">
        <v>11</v>
      </c>
      <c r="AJ16">
        <v>11</v>
      </c>
      <c r="AK16">
        <v>12</v>
      </c>
      <c r="AM16">
        <v>6</v>
      </c>
      <c r="AN16">
        <v>15</v>
      </c>
      <c r="AO16">
        <v>13</v>
      </c>
      <c r="AP16">
        <v>11</v>
      </c>
      <c r="AQ16">
        <v>14</v>
      </c>
      <c r="AR16">
        <v>5</v>
      </c>
      <c r="AS16">
        <v>11</v>
      </c>
      <c r="AT16">
        <v>16</v>
      </c>
      <c r="AU16">
        <v>11</v>
      </c>
      <c r="AV16">
        <v>10</v>
      </c>
      <c r="AW16">
        <v>2</v>
      </c>
      <c r="AX16">
        <v>2</v>
      </c>
      <c r="AY16">
        <v>9</v>
      </c>
      <c r="AZ16">
        <v>11</v>
      </c>
      <c r="BA16">
        <v>11</v>
      </c>
      <c r="BB16">
        <v>7</v>
      </c>
      <c r="BC16">
        <v>12</v>
      </c>
      <c r="BD16">
        <v>6</v>
      </c>
      <c r="BE16">
        <v>13</v>
      </c>
      <c r="BG16">
        <v>3</v>
      </c>
      <c r="BH16">
        <v>14</v>
      </c>
      <c r="BI16">
        <v>10</v>
      </c>
      <c r="BJ16">
        <v>7</v>
      </c>
      <c r="BK16">
        <v>15</v>
      </c>
      <c r="BL16">
        <v>5</v>
      </c>
      <c r="BM16">
        <v>4</v>
      </c>
      <c r="BN16">
        <v>15</v>
      </c>
      <c r="BO16">
        <v>9</v>
      </c>
      <c r="BP16">
        <v>7</v>
      </c>
      <c r="BQ16">
        <v>5</v>
      </c>
      <c r="BR16">
        <v>2</v>
      </c>
      <c r="BS16">
        <v>14</v>
      </c>
      <c r="BT16">
        <v>16</v>
      </c>
      <c r="BU16">
        <v>9</v>
      </c>
      <c r="BV16">
        <v>9</v>
      </c>
      <c r="BW16">
        <v>6</v>
      </c>
      <c r="BX16">
        <v>3</v>
      </c>
      <c r="BY16">
        <v>15</v>
      </c>
      <c r="CA16">
        <v>15</v>
      </c>
      <c r="CB16">
        <v>11</v>
      </c>
      <c r="CC16">
        <v>4</v>
      </c>
      <c r="CD16">
        <v>1</v>
      </c>
      <c r="CE16">
        <v>14</v>
      </c>
      <c r="CF16">
        <v>4</v>
      </c>
      <c r="CG16">
        <v>8</v>
      </c>
      <c r="CH16">
        <v>13</v>
      </c>
      <c r="CI16">
        <v>8</v>
      </c>
      <c r="CJ16">
        <v>11</v>
      </c>
      <c r="CK16">
        <v>12</v>
      </c>
      <c r="CL16">
        <v>12</v>
      </c>
      <c r="CM16">
        <v>12</v>
      </c>
      <c r="CN16">
        <v>13</v>
      </c>
      <c r="CO16">
        <v>8</v>
      </c>
      <c r="CP16">
        <v>4</v>
      </c>
      <c r="CQ16">
        <v>7</v>
      </c>
      <c r="CR16">
        <v>10</v>
      </c>
      <c r="CS16">
        <v>14</v>
      </c>
      <c r="CU16">
        <v>9</v>
      </c>
      <c r="CV16">
        <v>9</v>
      </c>
      <c r="CW16">
        <v>8</v>
      </c>
      <c r="CX16">
        <f>IF('Tablas auxiliares'!$C$7=1,AVERAGE(B16,V16,AP16,BJ16,CD16)+B16/10000,(-1)*(SUM(VLOOKUP(B16,'Tablas auxiliares'!$BG$2:$BH$28,2,FALSE),VLOOKUP(V16,'Tablas auxiliares'!$BG$2:$BH$28,2,FALSE),VLOOKUP(AP16,'Tablas auxiliares'!$BG$2:$BH$28,2,FALSE),VLOOKUP(BJ16,'Tablas auxiliares'!$BG$2:$BH$28,2,FALSE),VLOOKUP(CD16,'Tablas auxiliares'!$BG$2:$BH$28,2,FALSE))-B16/100000000))</f>
        <v>-31.427475013138888</v>
      </c>
      <c r="CY16">
        <f>IF('Tablas auxiliares'!$C$7=1,AVERAGE(C16,W16,AQ16,BK16,CE16)+C16/10000,(-1)*(SUM(VLOOKUP(C16,'Tablas auxiliares'!$BG$2:$BH$28,2,FALSE),VLOOKUP(W16,'Tablas auxiliares'!$BG$2:$BH$28,2,FALSE),VLOOKUP(AQ16,'Tablas auxiliares'!$BG$2:$BH$28,2,FALSE),VLOOKUP(BK16,'Tablas auxiliares'!$BG$2:$BH$28,2,FALSE),VLOOKUP(CE16,'Tablas auxiliares'!$BG$2:$BH$28,2,FALSE))-C16/100000000))</f>
        <v>-5.1930394177187384</v>
      </c>
      <c r="CZ16">
        <f>IF('Tablas auxiliares'!$C$7=1,AVERAGE(D16,X16,AR16,BL16,CF16)+D16/10000,(-1)*(SUM(VLOOKUP(D16,'Tablas auxiliares'!$BG$2:$BH$28,2,FALSE),VLOOKUP(X16,'Tablas auxiliares'!$BG$2:$BH$28,2,FALSE),VLOOKUP(AR16,'Tablas auxiliares'!$BG$2:$BH$28,2,FALSE),VLOOKUP(BL16,'Tablas auxiliares'!$BG$2:$BH$28,2,FALSE),VLOOKUP(CF16,'Tablas auxiliares'!$BG$2:$BH$28,2,FALSE))-D16/100000000))</f>
        <v>-28.387025834585998</v>
      </c>
      <c r="DA16">
        <f>IF('Tablas auxiliares'!$C$7=1,AVERAGE(E16,Y16,AS16,BM16,CG16)+E16/10000,(-1)*(SUM(VLOOKUP(E16,'Tablas auxiliares'!$BG$2:$BH$28,2,FALSE),VLOOKUP(Y16,'Tablas auxiliares'!$BG$2:$BH$28,2,FALSE),VLOOKUP(AS16,'Tablas auxiliares'!$BG$2:$BH$28,2,FALSE),VLOOKUP(BM16,'Tablas auxiliares'!$BG$2:$BH$28,2,FALSE),VLOOKUP(CG16,'Tablas auxiliares'!$BG$2:$BH$28,2,FALSE))-E16/100000000))</f>
        <v>-25.516193629779949</v>
      </c>
      <c r="DB16">
        <f>IF('Tablas auxiliares'!$C$7=1,AVERAGE(F16,Z16,AT16,BN16,CH16)+F16/10000,(-1)*(SUM(VLOOKUP(F16,'Tablas auxiliares'!$BG$2:$BH$28,2,FALSE),VLOOKUP(Z16,'Tablas auxiliares'!$BG$2:$BH$28,2,FALSE),VLOOKUP(AT16,'Tablas auxiliares'!$BG$2:$BH$28,2,FALSE),VLOOKUP(BN16,'Tablas auxiliares'!$BG$2:$BH$28,2,FALSE),VLOOKUP(CH16,'Tablas auxiliares'!$BG$2:$BH$28,2,FALSE))-F16/100000000))</f>
        <v>-9.3879363741580626</v>
      </c>
      <c r="DC16">
        <f>IF('Tablas auxiliares'!$C$7=1,AVERAGE(G16,AA16,AU16,BO16,CI16)+G16/10000,(-1)*(SUM(VLOOKUP(G16,'Tablas auxiliares'!$BG$2:$BH$28,2,FALSE),VLOOKUP(AA16,'Tablas auxiliares'!$BG$2:$BH$28,2,FALSE),VLOOKUP(AU16,'Tablas auxiliares'!$BG$2:$BH$28,2,FALSE),VLOOKUP(BO16,'Tablas auxiliares'!$BG$2:$BH$28,2,FALSE),VLOOKUP(CI16,'Tablas auxiliares'!$BG$2:$BH$28,2,FALSE))-G16/100000000))</f>
        <v>-16.17422179476215</v>
      </c>
      <c r="DD16">
        <f>IF('Tablas auxiliares'!$C$7=1,AVERAGE(H16,AB16,AV16,BP16,CJ16)+H16/10000,(-1)*(SUM(VLOOKUP(H16,'Tablas auxiliares'!$BG$2:$BH$28,2,FALSE),VLOOKUP(AB16,'Tablas auxiliares'!$BG$2:$BH$28,2,FALSE),VLOOKUP(AV16,'Tablas auxiliares'!$BG$2:$BH$28,2,FALSE),VLOOKUP(BP16,'Tablas auxiliares'!$BG$2:$BH$28,2,FALSE),VLOOKUP(CJ16,'Tablas auxiliares'!$BG$2:$BH$28,2,FALSE))-H16/100000000))</f>
        <v>-10.437243185480217</v>
      </c>
      <c r="DE16">
        <f>IF('Tablas auxiliares'!$C$7=1,AVERAGE(I16,AC16,AW16,BQ16,CK16)+I16/10000,(-1)*(SUM(VLOOKUP(I16,'Tablas auxiliares'!$BG$2:$BH$28,2,FALSE),VLOOKUP(AC16,'Tablas auxiliares'!$BG$2:$BH$28,2,FALSE),VLOOKUP(AW16,'Tablas auxiliares'!$BG$2:$BH$28,2,FALSE),VLOOKUP(BQ16,'Tablas auxiliares'!$BG$2:$BH$28,2,FALSE),VLOOKUP(CK16,'Tablas auxiliares'!$BG$2:$BH$28,2,FALSE))-I16/100000000))</f>
        <v>-34.631749475367627</v>
      </c>
      <c r="DF16">
        <f>IF('Tablas auxiliares'!$C$7=1,AVERAGE(J16,AD16,AX16,BR16,CL16)+J16/10000,(-1)*(SUM(VLOOKUP(J16,'Tablas auxiliares'!$BG$2:$BH$28,2,FALSE),VLOOKUP(AD16,'Tablas auxiliares'!$BG$2:$BH$28,2,FALSE),VLOOKUP(AX16,'Tablas auxiliares'!$BG$2:$BH$28,2,FALSE),VLOOKUP(BR16,'Tablas auxiliares'!$BG$2:$BH$28,2,FALSE),VLOOKUP(CL16,'Tablas auxiliares'!$BG$2:$BH$28,2,FALSE))-J16/100000000))</f>
        <v>-37.972157115904167</v>
      </c>
      <c r="DG16">
        <f>IF('Tablas auxiliares'!$C$7=1,AVERAGE(K16,AE16,AY16,BS16,CM16)+K16/10000,(-1)*(SUM(VLOOKUP(K16,'Tablas auxiliares'!$BG$2:$BH$28,2,FALSE),VLOOKUP(AE16,'Tablas auxiliares'!$BG$2:$BH$28,2,FALSE),VLOOKUP(AY16,'Tablas auxiliares'!$BG$2:$BH$28,2,FALSE),VLOOKUP(BS16,'Tablas auxiliares'!$BG$2:$BH$28,2,FALSE),VLOOKUP(CM16,'Tablas auxiliares'!$BG$2:$BH$28,2,FALSE))-K16/100000000))</f>
        <v>-15.954686105229655</v>
      </c>
      <c r="DH16">
        <f>IF('Tablas auxiliares'!$C$7=1,AVERAGE(L16,AF16,AZ16,BT16,CN16)+L16/10000,(-1)*(SUM(VLOOKUP(L16,'Tablas auxiliares'!$BG$2:$BH$28,2,FALSE),VLOOKUP(AF16,'Tablas auxiliares'!$BG$2:$BH$28,2,FALSE),VLOOKUP(AZ16,'Tablas auxiliares'!$BG$2:$BH$28,2,FALSE),VLOOKUP(BT16,'Tablas auxiliares'!$BG$2:$BH$28,2,FALSE),VLOOKUP(CN16,'Tablas auxiliares'!$BG$2:$BH$28,2,FALSE))-L16/100000000))</f>
        <v>-8.7816044341382273</v>
      </c>
      <c r="DI16">
        <f>IF('Tablas auxiliares'!$C$7=1,AVERAGE(M16,AG16,BA16,BU16,CO16)+M16/10000,(-1)*(SUM(VLOOKUP(M16,'Tablas auxiliares'!$BG$2:$BH$28,2,FALSE),VLOOKUP(AG16,'Tablas auxiliares'!$BG$2:$BH$28,2,FALSE),VLOOKUP(BA16,'Tablas auxiliares'!$BG$2:$BH$28,2,FALSE),VLOOKUP(BU16,'Tablas auxiliares'!$BG$2:$BH$28,2,FALSE),VLOOKUP(CO16,'Tablas auxiliares'!$BG$2:$BH$28,2,FALSE))-M16/100000000))</f>
        <v>-14.055464044918306</v>
      </c>
      <c r="DJ16">
        <f>IF('Tablas auxiliares'!$C$7=1,AVERAGE(N16,AH16,BB16,BV16,CP16)+N16/10000,(-1)*(SUM(VLOOKUP(N16,'Tablas auxiliares'!$BG$2:$BH$28,2,FALSE),VLOOKUP(AH16,'Tablas auxiliares'!$BG$2:$BH$28,2,FALSE),VLOOKUP(BB16,'Tablas auxiliares'!$BG$2:$BH$28,2,FALSE),VLOOKUP(BV16,'Tablas auxiliares'!$BG$2:$BH$28,2,FALSE),VLOOKUP(CP16,'Tablas auxiliares'!$BG$2:$BH$28,2,FALSE))-N16/100000000))</f>
        <v>-33.455013070164938</v>
      </c>
      <c r="DK16">
        <f>IF('Tablas auxiliares'!$C$7=1,AVERAGE(O16,AI16,BC16,BW16,CQ16)+O16/10000,(-1)*(SUM(VLOOKUP(O16,'Tablas auxiliares'!$BG$2:$BH$28,2,FALSE),VLOOKUP(AI16,'Tablas auxiliares'!$BG$2:$BH$28,2,FALSE),VLOOKUP(BC16,'Tablas auxiliares'!$BG$2:$BH$28,2,FALSE),VLOOKUP(BW16,'Tablas auxiliares'!$BG$2:$BH$28,2,FALSE),VLOOKUP(CQ16,'Tablas auxiliares'!$BG$2:$BH$28,2,FALSE))-O16/100000000))</f>
        <v>-15.595617795526385</v>
      </c>
      <c r="DL16">
        <f>IF('Tablas auxiliares'!$C$7=1,AVERAGE(P16,AJ16,BD16,BX16,CR16)+P16/10000,(-1)*(SUM(VLOOKUP(P16,'Tablas auxiliares'!$BG$2:$BH$28,2,FALSE),VLOOKUP(AJ16,'Tablas auxiliares'!$BG$2:$BH$28,2,FALSE),VLOOKUP(BD16,'Tablas auxiliares'!$BG$2:$BH$28,2,FALSE),VLOOKUP(BX16,'Tablas auxiliares'!$BG$2:$BH$28,2,FALSE),VLOOKUP(CR16,'Tablas auxiliares'!$BG$2:$BH$28,2,FALSE))-P16/100000000))</f>
        <v>-20.650270325875017</v>
      </c>
      <c r="DM16">
        <f>IF('Tablas auxiliares'!$C$7=1,AVERAGE(Q16,AK16,BE16,BY16,CS16)+Q16/10000,(-1)*(SUM(VLOOKUP(Q16,'Tablas auxiliares'!$BG$2:$BH$28,2,FALSE),VLOOKUP(AK16,'Tablas auxiliares'!$BG$2:$BH$28,2,FALSE),VLOOKUP(BE16,'Tablas auxiliares'!$BG$2:$BH$28,2,FALSE),VLOOKUP(BY16,'Tablas auxiliares'!$BG$2:$BH$28,2,FALSE),VLOOKUP(CS16,'Tablas auxiliares'!$BG$2:$BH$28,2,FALSE))-Q16/100000000))</f>
        <v>-7.190595632777125</v>
      </c>
      <c r="DO16">
        <f>IF('Tablas auxiliares'!$C$7=1,AVERAGE(S16,AM16,BG16,CA16,CU16)+S16/10000,(-1)*(SUM(VLOOKUP(S16,'Tablas auxiliares'!$BG$2:$BH$28,2,FALSE),VLOOKUP(AM16,'Tablas auxiliares'!$BG$2:$BH$28,2,FALSE),VLOOKUP(BG16,'Tablas auxiliares'!$BG$2:$BH$28,2,FALSE),VLOOKUP(CA16,'Tablas auxiliares'!$BG$2:$BH$28,2,FALSE),VLOOKUP(CU16,'Tablas auxiliares'!$BG$2:$BH$28,2,FALSE))-S16/100000000))</f>
        <v>-17.005282186862789</v>
      </c>
      <c r="DP16">
        <f>IF('Tablas auxiliares'!$C$7=1,AVERAGE(T16,AN16,BH16,CB16,CV16)+T16/10000,(-1)*(SUM(VLOOKUP(T16,'Tablas auxiliares'!$BG$2:$BH$28,2,FALSE),VLOOKUP(AN16,'Tablas auxiliares'!$BG$2:$BH$28,2,FALSE),VLOOKUP(BH16,'Tablas auxiliares'!$BG$2:$BH$28,2,FALSE),VLOOKUP(CB16,'Tablas auxiliares'!$BG$2:$BH$28,2,FALSE),VLOOKUP(CV16,'Tablas auxiliares'!$BG$2:$BH$28,2,FALSE))-T16/100000000))</f>
        <v>-7.501173393639287</v>
      </c>
      <c r="DQ16">
        <f>IF('Tablas auxiliares'!$C$7=1,AVERAGE(U16,AO16,BI16,CC16,CW16)+U16/10000,(-1)*(SUM(VLOOKUP(U16,'Tablas auxiliares'!$BG$2:$BH$28,2,FALSE),VLOOKUP(AO16,'Tablas auxiliares'!$BG$2:$BH$28,2,FALSE),VLOOKUP(BI16,'Tablas auxiliares'!$BG$2:$BH$28,2,FALSE),VLOOKUP(CC16,'Tablas auxiliares'!$BG$2:$BH$28,2,FALSE),VLOOKUP(CW16,'Tablas auxiliares'!$BG$2:$BH$28,2,FALSE))-U16/100000000))</f>
        <v>-15.982374945410823</v>
      </c>
      <c r="DR16">
        <f>RANK(CX16,CX3:CX19,1)</f>
        <v>3</v>
      </c>
      <c r="DS16">
        <f t="shared" ref="DS16:EK16" si="50">RANK(CY16,CY3:CY19,1)</f>
        <v>15</v>
      </c>
      <c r="DT16">
        <f t="shared" si="50"/>
        <v>5</v>
      </c>
      <c r="DU16">
        <f t="shared" si="50"/>
        <v>4</v>
      </c>
      <c r="DV16">
        <f t="shared" si="50"/>
        <v>15</v>
      </c>
      <c r="DW16">
        <f t="shared" si="50"/>
        <v>8</v>
      </c>
      <c r="DX16">
        <f t="shared" si="50"/>
        <v>13</v>
      </c>
      <c r="DY16">
        <f t="shared" si="50"/>
        <v>4</v>
      </c>
      <c r="DZ16">
        <f t="shared" si="50"/>
        <v>2</v>
      </c>
      <c r="EA16">
        <f t="shared" si="50"/>
        <v>11</v>
      </c>
      <c r="EB16">
        <f t="shared" si="50"/>
        <v>14</v>
      </c>
      <c r="EC16">
        <f t="shared" si="50"/>
        <v>12</v>
      </c>
      <c r="ED16">
        <f t="shared" si="50"/>
        <v>3</v>
      </c>
      <c r="EE16">
        <f t="shared" si="50"/>
        <v>12</v>
      </c>
      <c r="EF16">
        <f t="shared" si="50"/>
        <v>6</v>
      </c>
      <c r="EG16">
        <f t="shared" si="50"/>
        <v>15</v>
      </c>
      <c r="EI16">
        <f t="shared" si="50"/>
        <v>8</v>
      </c>
      <c r="EJ16">
        <f t="shared" si="50"/>
        <v>14</v>
      </c>
      <c r="EK16">
        <f t="shared" si="50"/>
        <v>8</v>
      </c>
      <c r="EL16">
        <f>VLOOKUP(DR16,'Tablas auxiliares'!$O$2:$Y$28,'Tablas auxiliares'!$C$4+1,FALSE)</f>
        <v>8</v>
      </c>
      <c r="EM16">
        <f>VLOOKUP(DS16,'Tablas auxiliares'!$O$2:$Y$28,'Tablas auxiliares'!$C$4+1,FALSE)</f>
        <v>0</v>
      </c>
      <c r="EN16">
        <f>VLOOKUP(DT16,'Tablas auxiliares'!$O$2:$Y$28,'Tablas auxiliares'!$C$4+1,FALSE)</f>
        <v>6</v>
      </c>
      <c r="EO16">
        <f>VLOOKUP(DU16,'Tablas auxiliares'!$O$2:$Y$28,'Tablas auxiliares'!$C$4+1,FALSE)</f>
        <v>7</v>
      </c>
      <c r="EP16">
        <f>VLOOKUP(DV16,'Tablas auxiliares'!$O$2:$Y$28,'Tablas auxiliares'!$C$4+1,FALSE)</f>
        <v>0</v>
      </c>
      <c r="EQ16">
        <f>VLOOKUP(DW16,'Tablas auxiliares'!$O$2:$Y$28,'Tablas auxiliares'!$C$4+1,FALSE)</f>
        <v>3</v>
      </c>
      <c r="ER16">
        <f>VLOOKUP(DX16,'Tablas auxiliares'!$O$2:$Y$28,'Tablas auxiliares'!$C$4+1,FALSE)</f>
        <v>0</v>
      </c>
      <c r="ES16">
        <f>VLOOKUP(DY16,'Tablas auxiliares'!$O$2:$Y$28,'Tablas auxiliares'!$C$4+1,FALSE)</f>
        <v>7</v>
      </c>
      <c r="ET16">
        <f>VLOOKUP(DZ16,'Tablas auxiliares'!$O$2:$Y$28,'Tablas auxiliares'!$C$4+1,FALSE)</f>
        <v>10</v>
      </c>
      <c r="EU16">
        <f>VLOOKUP(EA16,'Tablas auxiliares'!$O$2:$Y$28,'Tablas auxiliares'!$C$4+1,FALSE)</f>
        <v>0</v>
      </c>
      <c r="EV16">
        <f>VLOOKUP(EB16,'Tablas auxiliares'!$O$2:$Y$28,'Tablas auxiliares'!$C$4+1,FALSE)</f>
        <v>0</v>
      </c>
      <c r="EW16">
        <f>VLOOKUP(EC16,'Tablas auxiliares'!$O$2:$Y$28,'Tablas auxiliares'!$C$4+1,FALSE)</f>
        <v>0</v>
      </c>
      <c r="EX16">
        <f>VLOOKUP(ED16,'Tablas auxiliares'!$O$2:$Y$28,'Tablas auxiliares'!$C$4+1,FALSE)</f>
        <v>8</v>
      </c>
      <c r="EY16">
        <f>VLOOKUP(EE16,'Tablas auxiliares'!$O$2:$Y$28,'Tablas auxiliares'!$C$4+1,FALSE)</f>
        <v>0</v>
      </c>
      <c r="EZ16">
        <f>VLOOKUP(EF16,'Tablas auxiliares'!$O$2:$Y$28,'Tablas auxiliares'!$C$4+1,FALSE)</f>
        <v>5</v>
      </c>
      <c r="FA16">
        <f>VLOOKUP(EG16,'Tablas auxiliares'!$O$2:$Y$28,'Tablas auxiliares'!$C$4+1,FALSE)</f>
        <v>0</v>
      </c>
      <c r="FC16">
        <f>VLOOKUP(EI16,'Tablas auxiliares'!$O$2:$Y$28,'Tablas auxiliares'!$C$4+1,FALSE)</f>
        <v>3</v>
      </c>
      <c r="FD16">
        <f>VLOOKUP(EJ16,'Tablas auxiliares'!$O$2:$Y$28,'Tablas auxiliares'!$C$4+1,FALSE)</f>
        <v>0</v>
      </c>
      <c r="FE16">
        <f>VLOOKUP(EK16,'Tablas auxiliares'!$O$2:$Y$28,'Tablas auxiliares'!$C$4+1,FALSE)</f>
        <v>3</v>
      </c>
      <c r="FF16">
        <v>6</v>
      </c>
      <c r="FG16">
        <v>6</v>
      </c>
      <c r="FH16">
        <v>6</v>
      </c>
      <c r="FI16">
        <v>4</v>
      </c>
      <c r="FJ16">
        <v>12</v>
      </c>
      <c r="FK16">
        <v>10</v>
      </c>
      <c r="FL16">
        <v>13</v>
      </c>
      <c r="FM16">
        <v>9</v>
      </c>
      <c r="FN16">
        <v>5</v>
      </c>
      <c r="FO16">
        <v>3</v>
      </c>
      <c r="FP16">
        <v>16</v>
      </c>
      <c r="FQ16">
        <v>13</v>
      </c>
      <c r="FR16">
        <v>5</v>
      </c>
      <c r="FS16">
        <v>3</v>
      </c>
      <c r="FT16">
        <v>9</v>
      </c>
      <c r="FU16">
        <v>13</v>
      </c>
      <c r="FW16">
        <v>12</v>
      </c>
      <c r="FX16">
        <v>6</v>
      </c>
      <c r="FY16">
        <v>13</v>
      </c>
      <c r="FZ16">
        <f>VLOOKUP(FF16,'Tablas auxiliares'!$O$2:$Y$28,_xlfn.SINGLE('Tablas auxiliares'!$C$4)+1,FALSE)</f>
        <v>5</v>
      </c>
      <c r="GA16">
        <f>VLOOKUP(FG16,'Tablas auxiliares'!$O$2:$Y$28,_xlfn.SINGLE('Tablas auxiliares'!$C$4)+1,FALSE)</f>
        <v>5</v>
      </c>
      <c r="GB16">
        <f>VLOOKUP(FH16,'Tablas auxiliares'!$O$2:$Y$28,_xlfn.SINGLE('Tablas auxiliares'!$C$4)+1,FALSE)</f>
        <v>5</v>
      </c>
      <c r="GC16">
        <f>VLOOKUP(FI16,'Tablas auxiliares'!$O$2:$Y$28,_xlfn.SINGLE('Tablas auxiliares'!$C$4)+1,FALSE)</f>
        <v>7</v>
      </c>
      <c r="GD16">
        <f>VLOOKUP(FJ16,'Tablas auxiliares'!$O$2:$Y$28,_xlfn.SINGLE('Tablas auxiliares'!$C$4)+1,FALSE)</f>
        <v>0</v>
      </c>
      <c r="GE16">
        <f>VLOOKUP(FK16,'Tablas auxiliares'!$O$2:$Y$28,_xlfn.SINGLE('Tablas auxiliares'!$C$4)+1,FALSE)</f>
        <v>1</v>
      </c>
      <c r="GF16">
        <f>VLOOKUP(FL16,'Tablas auxiliares'!$O$2:$Y$28,_xlfn.SINGLE('Tablas auxiliares'!$C$4)+1,FALSE)</f>
        <v>0</v>
      </c>
      <c r="GG16">
        <f>VLOOKUP(FM16,'Tablas auxiliares'!$O$2:$Y$28,_xlfn.SINGLE('Tablas auxiliares'!$C$4)+1,FALSE)</f>
        <v>2</v>
      </c>
      <c r="GH16">
        <f>VLOOKUP(FN16,'Tablas auxiliares'!$O$2:$Y$28,_xlfn.SINGLE('Tablas auxiliares'!$C$4)+1,FALSE)</f>
        <v>6</v>
      </c>
      <c r="GI16">
        <f>VLOOKUP(FO16,'Tablas auxiliares'!$O$2:$Y$28,_xlfn.SINGLE('Tablas auxiliares'!$C$4)+1,FALSE)</f>
        <v>8</v>
      </c>
      <c r="GJ16">
        <f>VLOOKUP(FP16,'Tablas auxiliares'!$O$2:$Y$28,_xlfn.SINGLE('Tablas auxiliares'!$C$4)+1,FALSE)</f>
        <v>0</v>
      </c>
      <c r="GK16">
        <f>VLOOKUP(FQ16,'Tablas auxiliares'!$O$2:$Y$28,_xlfn.SINGLE('Tablas auxiliares'!$C$4)+1,FALSE)</f>
        <v>0</v>
      </c>
      <c r="GL16">
        <f>VLOOKUP(FR16,'Tablas auxiliares'!$O$2:$Y$28,_xlfn.SINGLE('Tablas auxiliares'!$C$4)+1,FALSE)</f>
        <v>6</v>
      </c>
      <c r="GM16">
        <f>VLOOKUP(FS16,'Tablas auxiliares'!$O$2:$Y$28,_xlfn.SINGLE('Tablas auxiliares'!$C$4)+1,FALSE)</f>
        <v>8</v>
      </c>
      <c r="GN16">
        <f>VLOOKUP(FT16,'Tablas auxiliares'!$O$2:$Y$28,_xlfn.SINGLE('Tablas auxiliares'!$C$4)+1,FALSE)</f>
        <v>2</v>
      </c>
      <c r="GO16">
        <f>VLOOKUP(FU16,'Tablas auxiliares'!$O$2:$Y$28,_xlfn.SINGLE('Tablas auxiliares'!$C$4)+1,FALSE)</f>
        <v>0</v>
      </c>
      <c r="GQ16">
        <f>VLOOKUP(FW16,'Tablas auxiliares'!$O$2:$Y$28,_xlfn.SINGLE('Tablas auxiliares'!$C$4)+1,FALSE)</f>
        <v>0</v>
      </c>
      <c r="GR16">
        <f>VLOOKUP(FX16,'Tablas auxiliares'!$O$2:$Y$28,_xlfn.SINGLE('Tablas auxiliares'!$C$4)+1,FALSE)</f>
        <v>5</v>
      </c>
      <c r="GS16">
        <f>VLOOKUP(FY16,'Tablas auxiliares'!$O$2:$Y$28,_xlfn.SINGLE('Tablas auxiliares'!$C$4)+1,FALSE)</f>
        <v>0</v>
      </c>
      <c r="GT16">
        <f>IF('Tablas auxiliares'!$C$6&lt;&gt;2,SUM(EL16:FE16),0)+IF('Tablas auxiliares'!$C$6&lt;&gt;3,SUM(FZ16:GS16),0)</f>
        <v>120</v>
      </c>
      <c r="GU16">
        <f t="shared" si="17"/>
        <v>4.5060000000000002</v>
      </c>
      <c r="GV16">
        <f t="shared" si="1"/>
        <v>10.506</v>
      </c>
      <c r="GW16">
        <f t="shared" si="1"/>
        <v>5.5060000000000002</v>
      </c>
      <c r="GX16">
        <f t="shared" si="1"/>
        <v>4.0039999999999996</v>
      </c>
      <c r="GY16">
        <f t="shared" si="1"/>
        <v>13.512</v>
      </c>
      <c r="GZ16">
        <f t="shared" si="1"/>
        <v>9.01</v>
      </c>
      <c r="HA16">
        <f t="shared" si="1"/>
        <v>13.013</v>
      </c>
      <c r="HB16">
        <f t="shared" si="1"/>
        <v>6.5090000000000003</v>
      </c>
      <c r="HC16">
        <f t="shared" si="1"/>
        <v>3.5049999999999999</v>
      </c>
      <c r="HD16">
        <f t="shared" ref="HD16:HD19" si="51">AVERAGE(EA16,FO16)+FO16/1000</f>
        <v>7.0030000000000001</v>
      </c>
      <c r="HE16">
        <f t="shared" ref="HE16:HE19" si="52">AVERAGE(EB16,FP16)+FP16/1000</f>
        <v>15.016</v>
      </c>
      <c r="HF16">
        <f t="shared" ref="HF16:HF19" si="53">AVERAGE(EC16,FQ16)+FQ16/1000</f>
        <v>12.513</v>
      </c>
      <c r="HG16">
        <f t="shared" ref="HG16:HG19" si="54">AVERAGE(ED16,FR16)+FR16/1000</f>
        <v>4.0049999999999999</v>
      </c>
      <c r="HH16">
        <f t="shared" ref="HH16:HH19" si="55">AVERAGE(EE16,FS16)+FS16/1000</f>
        <v>7.5030000000000001</v>
      </c>
      <c r="HI16">
        <f t="shared" ref="HI16:HI19" si="56">AVERAGE(EF16,FT16)+FT16/1000</f>
        <v>7.5090000000000003</v>
      </c>
      <c r="HJ16">
        <f t="shared" ref="HJ16:HJ19" si="57">AVERAGE(EG16,FU16)+FU16/1000</f>
        <v>14.013</v>
      </c>
      <c r="HL16">
        <f t="shared" ref="HL16:HL19" si="58">AVERAGE(EI16,FW16)+FW16/1000</f>
        <v>10.012</v>
      </c>
      <c r="HM16">
        <f t="shared" ref="HM16:HM19" si="59">AVERAGE(EJ16,FX16)+FX16/1000</f>
        <v>10.006</v>
      </c>
      <c r="HN16">
        <f t="shared" ref="HN16:HN18" si="60">AVERAGE(EK16,FY16)+FY16/1000</f>
        <v>10.513</v>
      </c>
      <c r="HO16">
        <f>RANK(GU16,GU3:GU19,1)</f>
        <v>4</v>
      </c>
      <c r="HP16">
        <f t="shared" ref="HP16:IH16" si="61">RANK(GV16,GV3:GV19,1)</f>
        <v>12</v>
      </c>
      <c r="HQ16">
        <f t="shared" si="61"/>
        <v>4</v>
      </c>
      <c r="HR16">
        <f t="shared" si="61"/>
        <v>2</v>
      </c>
      <c r="HS16">
        <f t="shared" si="61"/>
        <v>14</v>
      </c>
      <c r="HT16">
        <f t="shared" si="61"/>
        <v>10</v>
      </c>
      <c r="HU16">
        <f t="shared" si="61"/>
        <v>15</v>
      </c>
      <c r="HV16">
        <f t="shared" si="61"/>
        <v>4</v>
      </c>
      <c r="HW16">
        <f t="shared" si="61"/>
        <v>3</v>
      </c>
      <c r="HX16">
        <f t="shared" si="61"/>
        <v>5</v>
      </c>
      <c r="HY16">
        <f t="shared" si="61"/>
        <v>16</v>
      </c>
      <c r="HZ16">
        <f t="shared" si="61"/>
        <v>15</v>
      </c>
      <c r="IA16">
        <f t="shared" si="61"/>
        <v>2</v>
      </c>
      <c r="IB16">
        <f t="shared" si="61"/>
        <v>6</v>
      </c>
      <c r="IC16">
        <f t="shared" si="61"/>
        <v>6</v>
      </c>
      <c r="ID16">
        <f t="shared" si="61"/>
        <v>16</v>
      </c>
      <c r="IF16">
        <f t="shared" si="61"/>
        <v>13</v>
      </c>
      <c r="IG16">
        <f t="shared" si="61"/>
        <v>10</v>
      </c>
      <c r="IH16">
        <f t="shared" si="61"/>
        <v>12</v>
      </c>
      <c r="II16">
        <f>VLOOKUP(HO16,'Tablas auxiliares'!$O$2:$Y$28,_xlfn.SINGLE('Tablas auxiliares'!$C$4)+1,FALSE)</f>
        <v>7</v>
      </c>
      <c r="IJ16">
        <f>VLOOKUP(HP16,'Tablas auxiliares'!$O$2:$Y$28,_xlfn.SINGLE('Tablas auxiliares'!$C$4)+1,FALSE)</f>
        <v>0</v>
      </c>
      <c r="IK16">
        <f>VLOOKUP(HQ16,'Tablas auxiliares'!$O$2:$Y$28,_xlfn.SINGLE('Tablas auxiliares'!$C$4)+1,FALSE)</f>
        <v>7</v>
      </c>
      <c r="IL16">
        <f>VLOOKUP(HR16,'Tablas auxiliares'!$O$2:$Y$28,_xlfn.SINGLE('Tablas auxiliares'!$C$4)+1,FALSE)</f>
        <v>10</v>
      </c>
      <c r="IM16">
        <f>VLOOKUP(HS16,'Tablas auxiliares'!$O$2:$Y$28,_xlfn.SINGLE('Tablas auxiliares'!$C$4)+1,FALSE)</f>
        <v>0</v>
      </c>
      <c r="IN16">
        <f>VLOOKUP(HT16,'Tablas auxiliares'!$O$2:$Y$28,_xlfn.SINGLE('Tablas auxiliares'!$C$4)+1,FALSE)</f>
        <v>1</v>
      </c>
      <c r="IO16">
        <f>VLOOKUP(HU16,'Tablas auxiliares'!$O$2:$Y$28,_xlfn.SINGLE('Tablas auxiliares'!$C$4)+1,FALSE)</f>
        <v>0</v>
      </c>
      <c r="IP16">
        <f>VLOOKUP(HV16,'Tablas auxiliares'!$O$2:$Y$28,_xlfn.SINGLE('Tablas auxiliares'!$C$4)+1,FALSE)</f>
        <v>7</v>
      </c>
      <c r="IQ16">
        <f>VLOOKUP(HW16,'Tablas auxiliares'!$O$2:$Y$28,_xlfn.SINGLE('Tablas auxiliares'!$C$4)+1,FALSE)</f>
        <v>8</v>
      </c>
      <c r="IR16">
        <f>VLOOKUP(HX16,'Tablas auxiliares'!$O$2:$Y$28,_xlfn.SINGLE('Tablas auxiliares'!$C$4)+1,FALSE)</f>
        <v>6</v>
      </c>
      <c r="IS16">
        <f>VLOOKUP(HY16,'Tablas auxiliares'!$O$2:$Y$28,_xlfn.SINGLE('Tablas auxiliares'!$C$4)+1,FALSE)</f>
        <v>0</v>
      </c>
      <c r="IT16">
        <f>VLOOKUP(HZ16,'Tablas auxiliares'!$O$2:$Y$28,_xlfn.SINGLE('Tablas auxiliares'!$C$4)+1,FALSE)</f>
        <v>0</v>
      </c>
      <c r="IU16">
        <f>VLOOKUP(IA16,'Tablas auxiliares'!$O$2:$Y$28,_xlfn.SINGLE('Tablas auxiliares'!$C$4)+1,FALSE)</f>
        <v>10</v>
      </c>
      <c r="IV16">
        <f>VLOOKUP(IB16,'Tablas auxiliares'!$O$2:$Y$28,_xlfn.SINGLE('Tablas auxiliares'!$C$4)+1,FALSE)</f>
        <v>5</v>
      </c>
      <c r="IW16">
        <f>VLOOKUP(IC16,'Tablas auxiliares'!$O$2:$Y$28,_xlfn.SINGLE('Tablas auxiliares'!$C$4)+1,FALSE)</f>
        <v>5</v>
      </c>
      <c r="IX16">
        <f>VLOOKUP(ID16,'Tablas auxiliares'!$O$2:$Y$28,_xlfn.SINGLE('Tablas auxiliares'!$C$4)+1,FALSE)</f>
        <v>0</v>
      </c>
      <c r="IZ16">
        <f>VLOOKUP(IF16,'Tablas auxiliares'!$O$2:$Y$28,_xlfn.SINGLE('Tablas auxiliares'!$C$4)+1,FALSE)</f>
        <v>0</v>
      </c>
      <c r="JA16">
        <f>VLOOKUP(IG16,'Tablas auxiliares'!$O$2:$Y$28,_xlfn.SINGLE('Tablas auxiliares'!$C$4)+1,FALSE)</f>
        <v>1</v>
      </c>
      <c r="JB16">
        <f>VLOOKUP(IH16,'Tablas auxiliares'!$O$2:$Y$28,_xlfn.SINGLE('Tablas auxiliares'!$C$4)+1,FALSE)</f>
        <v>0</v>
      </c>
      <c r="JC16">
        <f t="shared" si="7"/>
        <v>67</v>
      </c>
      <c r="JD16">
        <v>6</v>
      </c>
      <c r="JE16">
        <v>0</v>
      </c>
      <c r="JF16">
        <v>6</v>
      </c>
      <c r="JG16">
        <v>7</v>
      </c>
      <c r="JH16">
        <v>0</v>
      </c>
      <c r="JI16">
        <v>3</v>
      </c>
      <c r="JJ16">
        <v>0</v>
      </c>
      <c r="JK16">
        <v>7</v>
      </c>
      <c r="JL16">
        <v>8</v>
      </c>
      <c r="JM16">
        <v>0</v>
      </c>
      <c r="JN16">
        <v>0</v>
      </c>
      <c r="JO16">
        <v>3</v>
      </c>
      <c r="JP16">
        <v>8</v>
      </c>
      <c r="JQ16">
        <v>1</v>
      </c>
      <c r="JR16">
        <v>5</v>
      </c>
      <c r="JS16">
        <v>0</v>
      </c>
      <c r="JU16">
        <v>1</v>
      </c>
      <c r="JV16">
        <v>0</v>
      </c>
      <c r="JW16">
        <v>2</v>
      </c>
      <c r="JX16">
        <v>5</v>
      </c>
      <c r="JY16">
        <v>5</v>
      </c>
      <c r="JZ16">
        <v>5</v>
      </c>
      <c r="KA16">
        <v>7</v>
      </c>
      <c r="KB16">
        <v>0</v>
      </c>
      <c r="KC16">
        <v>1</v>
      </c>
      <c r="KD16">
        <v>0</v>
      </c>
      <c r="KE16">
        <v>2</v>
      </c>
      <c r="KF16">
        <v>6</v>
      </c>
      <c r="KG16">
        <v>8</v>
      </c>
      <c r="KH16">
        <v>0</v>
      </c>
      <c r="KI16">
        <v>0</v>
      </c>
      <c r="KJ16">
        <v>6</v>
      </c>
      <c r="KK16">
        <v>8</v>
      </c>
      <c r="KL16">
        <v>2</v>
      </c>
      <c r="KM16">
        <v>0</v>
      </c>
      <c r="KO16">
        <v>0</v>
      </c>
      <c r="KP16">
        <v>5</v>
      </c>
      <c r="KQ16">
        <v>0</v>
      </c>
      <c r="KR16">
        <f t="shared" si="8"/>
        <v>11.005000000000001</v>
      </c>
      <c r="KS16">
        <f t="shared" si="3"/>
        <v>5.0049999999999999</v>
      </c>
      <c r="KT16">
        <f t="shared" si="3"/>
        <v>11.005000000000001</v>
      </c>
      <c r="KU16">
        <f t="shared" si="3"/>
        <v>14.007</v>
      </c>
      <c r="KV16">
        <f t="shared" si="3"/>
        <v>0</v>
      </c>
      <c r="KW16">
        <f t="shared" si="3"/>
        <v>4.0010000000000003</v>
      </c>
      <c r="KX16">
        <f t="shared" si="3"/>
        <v>0</v>
      </c>
      <c r="KY16">
        <f t="shared" si="3"/>
        <v>9.0020000000000007</v>
      </c>
      <c r="KZ16">
        <f t="shared" si="3"/>
        <v>14.006</v>
      </c>
      <c r="LA16">
        <f t="shared" ref="LA16:LA19" si="62">SUM(JM16,KG16)+KG16/1000</f>
        <v>8.0079999999999991</v>
      </c>
      <c r="LB16">
        <f t="shared" ref="LB16:LB19" si="63">SUM(JN16,KH16)+KH16/1000</f>
        <v>0</v>
      </c>
      <c r="LC16">
        <f t="shared" ref="LC16:LC19" si="64">SUM(JO16,KI16)+KI16/1000</f>
        <v>3</v>
      </c>
      <c r="LD16">
        <f t="shared" ref="LD16:LD19" si="65">SUM(JP16,KJ16)+KJ16/1000</f>
        <v>14.006</v>
      </c>
      <c r="LE16">
        <f t="shared" ref="LE16:LE19" si="66">SUM(JQ16,KK16)+KK16/1000</f>
        <v>9.0079999999999991</v>
      </c>
      <c r="LF16">
        <f t="shared" ref="LF16:LF19" si="67">SUM(JR16,KL16)+KL16/1000</f>
        <v>7.0019999999999998</v>
      </c>
      <c r="LG16">
        <f t="shared" ref="LG16:LG19" si="68">SUM(JS16,KM16)+KM16/1000</f>
        <v>0</v>
      </c>
      <c r="LH16">
        <f t="shared" ref="LH16:LH19" si="69">SUM(JT16,KN16)+KN16/1000</f>
        <v>0</v>
      </c>
      <c r="LI16">
        <f t="shared" ref="LI16:LI19" si="70">SUM(JU16,KO16)+KO16/1000</f>
        <v>1</v>
      </c>
      <c r="LJ16">
        <f t="shared" ref="LJ16:LJ19" si="71">SUM(JV16,KP16)+KP16/1000</f>
        <v>5.0049999999999999</v>
      </c>
      <c r="LK16">
        <f t="shared" ref="LK16:LK19" si="72">SUM(JW16,KQ16)+KQ16/1000</f>
        <v>2</v>
      </c>
      <c r="LL16">
        <f>RANK(KR16,KR3:KR19,0)</f>
        <v>4</v>
      </c>
      <c r="LM16">
        <f t="shared" ref="LM16:ME16" si="73">RANK(KS16,KS3:KS19,0)</f>
        <v>8</v>
      </c>
      <c r="LN16">
        <f t="shared" si="73"/>
        <v>4</v>
      </c>
      <c r="LO16">
        <f t="shared" si="73"/>
        <v>2</v>
      </c>
      <c r="LP16">
        <f t="shared" si="73"/>
        <v>13</v>
      </c>
      <c r="LQ16">
        <f t="shared" si="73"/>
        <v>12</v>
      </c>
      <c r="LR16">
        <f t="shared" si="73"/>
        <v>15</v>
      </c>
      <c r="LS16">
        <f t="shared" si="73"/>
        <v>6</v>
      </c>
      <c r="LT16">
        <f t="shared" si="73"/>
        <v>5</v>
      </c>
      <c r="LU16">
        <f t="shared" si="73"/>
        <v>7</v>
      </c>
      <c r="LV16">
        <f t="shared" si="73"/>
        <v>14</v>
      </c>
      <c r="LW16">
        <f t="shared" si="73"/>
        <v>12</v>
      </c>
      <c r="LX16">
        <f t="shared" si="73"/>
        <v>1</v>
      </c>
      <c r="LY16">
        <f t="shared" si="73"/>
        <v>5</v>
      </c>
      <c r="LZ16">
        <f t="shared" si="73"/>
        <v>8</v>
      </c>
      <c r="MA16">
        <f t="shared" si="73"/>
        <v>14</v>
      </c>
      <c r="MB16">
        <f t="shared" si="73"/>
        <v>14</v>
      </c>
      <c r="MC16">
        <f t="shared" si="73"/>
        <v>13</v>
      </c>
      <c r="MD16">
        <f t="shared" si="73"/>
        <v>9</v>
      </c>
      <c r="ME16">
        <f t="shared" si="73"/>
        <v>12</v>
      </c>
      <c r="MF16">
        <f>VLOOKUP(LL16,'Tablas auxiliares'!$O$2:$P$28,2,FALSE)</f>
        <v>7</v>
      </c>
      <c r="MG16">
        <f>VLOOKUP(LM16,'Tablas auxiliares'!$O$2:$P$28,2,FALSE)</f>
        <v>3</v>
      </c>
      <c r="MH16">
        <f>VLOOKUP(LN16,'Tablas auxiliares'!$O$2:$P$28,2,FALSE)</f>
        <v>7</v>
      </c>
      <c r="MI16">
        <f>VLOOKUP(LO16,'Tablas auxiliares'!$O$2:$P$28,2,FALSE)</f>
        <v>10</v>
      </c>
      <c r="MJ16">
        <f>VLOOKUP(LP16,'Tablas auxiliares'!$O$2:$P$28,2,FALSE)</f>
        <v>0</v>
      </c>
      <c r="MK16">
        <f>VLOOKUP(LQ16,'Tablas auxiliares'!$O$2:$P$28,2,FALSE)</f>
        <v>0</v>
      </c>
      <c r="ML16">
        <f>VLOOKUP(LR16,'Tablas auxiliares'!$O$2:$P$28,2,FALSE)</f>
        <v>0</v>
      </c>
      <c r="MM16">
        <f>VLOOKUP(LS16,'Tablas auxiliares'!$O$2:$P$28,2,FALSE)</f>
        <v>5</v>
      </c>
      <c r="MN16">
        <f>VLOOKUP(LT16,'Tablas auxiliares'!$O$2:$P$28,2,FALSE)</f>
        <v>6</v>
      </c>
      <c r="MO16">
        <f>VLOOKUP(LU16,'Tablas auxiliares'!$O$2:$P$28,2,FALSE)</f>
        <v>4</v>
      </c>
      <c r="MP16">
        <f>VLOOKUP(LV16,'Tablas auxiliares'!$O$2:$P$28,2,FALSE)</f>
        <v>0</v>
      </c>
      <c r="MQ16">
        <f>VLOOKUP(LW16,'Tablas auxiliares'!$O$2:$P$28,2,FALSE)</f>
        <v>0</v>
      </c>
      <c r="MR16">
        <f>VLOOKUP(LX16,'Tablas auxiliares'!$O$2:$P$28,2,FALSE)</f>
        <v>12</v>
      </c>
      <c r="MS16">
        <f>VLOOKUP(LY16,'Tablas auxiliares'!$O$2:$P$28,2,FALSE)</f>
        <v>6</v>
      </c>
      <c r="MT16">
        <f>VLOOKUP(LZ16,'Tablas auxiliares'!$O$2:$P$28,2,FALSE)</f>
        <v>3</v>
      </c>
      <c r="MU16">
        <f>VLOOKUP(MA16,'Tablas auxiliares'!$O$2:$P$28,2,FALSE)</f>
        <v>0</v>
      </c>
      <c r="MV16">
        <f>VLOOKUP(MB16,'Tablas auxiliares'!$O$2:$P$28,2,FALSE)</f>
        <v>0</v>
      </c>
      <c r="MW16">
        <f>VLOOKUP(MC16,'Tablas auxiliares'!$O$2:$P$28,2,FALSE)</f>
        <v>0</v>
      </c>
      <c r="MX16">
        <f>VLOOKUP(MD16,'Tablas auxiliares'!$O$2:$P$28,2,FALSE)</f>
        <v>2</v>
      </c>
      <c r="MY16">
        <f>VLOOKUP(ME16,'Tablas auxiliares'!$O$2:$P$28,2,FALSE)</f>
        <v>0</v>
      </c>
      <c r="MZ16">
        <f t="shared" si="10"/>
        <v>65</v>
      </c>
      <c r="NB16">
        <f t="shared" si="11"/>
        <v>65.001199999999997</v>
      </c>
      <c r="NC16">
        <f t="shared" si="12"/>
        <v>67.001199999999997</v>
      </c>
      <c r="ND16">
        <f t="shared" si="13"/>
        <v>120.0012</v>
      </c>
      <c r="NE16">
        <f>IF('Tablas auxiliares'!$C$3=1,NB16,IF('Tablas auxiliares'!$C$3=2,NC16,ND16))</f>
        <v>120.0012</v>
      </c>
      <c r="NF16" t="s">
        <v>24</v>
      </c>
      <c r="NH16">
        <v>14</v>
      </c>
      <c r="NI16">
        <f t="shared" si="14"/>
        <v>62.0017</v>
      </c>
      <c r="NJ16" t="str">
        <f t="shared" si="15"/>
        <v>Georgia</v>
      </c>
    </row>
    <row r="17" spans="1:374" x14ac:dyDescent="0.25">
      <c r="A17" t="s">
        <v>41</v>
      </c>
      <c r="B17">
        <v>14</v>
      </c>
      <c r="C17">
        <v>6</v>
      </c>
      <c r="D17">
        <v>14</v>
      </c>
      <c r="E17">
        <v>16</v>
      </c>
      <c r="F17">
        <v>10</v>
      </c>
      <c r="G17">
        <v>16</v>
      </c>
      <c r="H17">
        <v>17</v>
      </c>
      <c r="I17">
        <v>15</v>
      </c>
      <c r="J17">
        <v>8</v>
      </c>
      <c r="K17">
        <v>7</v>
      </c>
      <c r="L17">
        <v>16</v>
      </c>
      <c r="M17">
        <v>9</v>
      </c>
      <c r="N17">
        <v>4</v>
      </c>
      <c r="O17">
        <v>15</v>
      </c>
      <c r="P17">
        <v>16</v>
      </c>
      <c r="Q17">
        <v>15</v>
      </c>
      <c r="R17">
        <v>7</v>
      </c>
      <c r="T17">
        <v>16</v>
      </c>
      <c r="U17">
        <v>12</v>
      </c>
      <c r="V17">
        <v>11</v>
      </c>
      <c r="W17">
        <v>5</v>
      </c>
      <c r="X17">
        <v>16</v>
      </c>
      <c r="Y17">
        <v>8</v>
      </c>
      <c r="Z17">
        <v>9</v>
      </c>
      <c r="AA17">
        <v>14</v>
      </c>
      <c r="AB17">
        <v>17</v>
      </c>
      <c r="AC17">
        <v>16</v>
      </c>
      <c r="AD17">
        <v>12</v>
      </c>
      <c r="AE17">
        <v>5</v>
      </c>
      <c r="AF17">
        <v>10</v>
      </c>
      <c r="AG17">
        <v>3</v>
      </c>
      <c r="AH17">
        <v>7</v>
      </c>
      <c r="AI17">
        <v>16</v>
      </c>
      <c r="AJ17">
        <v>17</v>
      </c>
      <c r="AK17">
        <v>9</v>
      </c>
      <c r="AL17">
        <v>7</v>
      </c>
      <c r="AN17">
        <v>8</v>
      </c>
      <c r="AO17">
        <v>15</v>
      </c>
      <c r="AP17">
        <v>5</v>
      </c>
      <c r="AQ17">
        <v>11</v>
      </c>
      <c r="AR17">
        <v>15</v>
      </c>
      <c r="AS17">
        <v>1</v>
      </c>
      <c r="AT17">
        <v>2</v>
      </c>
      <c r="AU17">
        <v>15</v>
      </c>
      <c r="AV17">
        <v>11</v>
      </c>
      <c r="AW17">
        <v>15</v>
      </c>
      <c r="AX17">
        <v>8</v>
      </c>
      <c r="AY17">
        <v>13</v>
      </c>
      <c r="AZ17">
        <v>13</v>
      </c>
      <c r="BA17">
        <v>12</v>
      </c>
      <c r="BB17">
        <v>13</v>
      </c>
      <c r="BC17">
        <v>16</v>
      </c>
      <c r="BD17">
        <v>17</v>
      </c>
      <c r="BE17">
        <v>11</v>
      </c>
      <c r="BF17">
        <v>10</v>
      </c>
      <c r="BH17">
        <v>13</v>
      </c>
      <c r="BI17">
        <v>15</v>
      </c>
      <c r="BJ17">
        <v>11</v>
      </c>
      <c r="BK17">
        <v>10</v>
      </c>
      <c r="BL17">
        <v>10</v>
      </c>
      <c r="BM17">
        <v>16</v>
      </c>
      <c r="BN17">
        <v>13</v>
      </c>
      <c r="BO17">
        <v>15</v>
      </c>
      <c r="BP17">
        <v>8</v>
      </c>
      <c r="BQ17">
        <v>16</v>
      </c>
      <c r="BR17">
        <v>9</v>
      </c>
      <c r="BS17">
        <v>16</v>
      </c>
      <c r="BT17">
        <v>14</v>
      </c>
      <c r="BU17">
        <v>10</v>
      </c>
      <c r="BV17">
        <v>8</v>
      </c>
      <c r="BW17">
        <v>16</v>
      </c>
      <c r="BX17">
        <v>15</v>
      </c>
      <c r="BY17">
        <v>13</v>
      </c>
      <c r="BZ17">
        <v>8</v>
      </c>
      <c r="CB17">
        <v>15</v>
      </c>
      <c r="CC17">
        <v>15</v>
      </c>
      <c r="CD17">
        <v>8</v>
      </c>
      <c r="CE17">
        <v>9</v>
      </c>
      <c r="CF17">
        <v>11</v>
      </c>
      <c r="CG17">
        <v>10</v>
      </c>
      <c r="CH17">
        <v>8</v>
      </c>
      <c r="CI17">
        <v>16</v>
      </c>
      <c r="CJ17">
        <v>16</v>
      </c>
      <c r="CK17">
        <v>16</v>
      </c>
      <c r="CL17">
        <v>14</v>
      </c>
      <c r="CM17">
        <v>9</v>
      </c>
      <c r="CN17">
        <v>5</v>
      </c>
      <c r="CO17">
        <v>15</v>
      </c>
      <c r="CP17">
        <v>13</v>
      </c>
      <c r="CQ17">
        <v>15</v>
      </c>
      <c r="CR17">
        <v>17</v>
      </c>
      <c r="CS17">
        <v>15</v>
      </c>
      <c r="CT17">
        <v>16</v>
      </c>
      <c r="CV17">
        <v>12</v>
      </c>
      <c r="CW17">
        <v>14</v>
      </c>
      <c r="CX17">
        <f>IF('Tablas auxiliares'!$C$7=1,AVERAGE(B17,V17,AP17,BJ17,CD17)+B17/10000,(-1)*(SUM(VLOOKUP(B17,'Tablas auxiliares'!$BG$2:$BH$28,2,FALSE),VLOOKUP(V17,'Tablas auxiliares'!$BG$2:$BH$28,2,FALSE),VLOOKUP(AP17,'Tablas auxiliares'!$BG$2:$BH$28,2,FALSE),VLOOKUP(BJ17,'Tablas auxiliares'!$BG$2:$BH$28,2,FALSE),VLOOKUP(CD17,'Tablas auxiliares'!$BG$2:$BH$28,2,FALSE))-B17/100000000))</f>
        <v>-13.390389289078817</v>
      </c>
      <c r="CY17">
        <f>IF('Tablas auxiliares'!$C$7=1,AVERAGE(C17,W17,AQ17,BK17,CE17)+C17/10000,(-1)*(SUM(VLOOKUP(C17,'Tablas auxiliares'!$BG$2:$BH$28,2,FALSE),VLOOKUP(W17,'Tablas auxiliares'!$BG$2:$BH$28,2,FALSE),VLOOKUP(AQ17,'Tablas auxiliares'!$BG$2:$BH$28,2,FALSE),VLOOKUP(BK17,'Tablas auxiliares'!$BG$2:$BH$28,2,FALSE),VLOOKUP(CE17,'Tablas auxiliares'!$BG$2:$BH$28,2,FALSE))-C17/100000000))</f>
        <v>-16.842644931076588</v>
      </c>
      <c r="CZ17">
        <f>IF('Tablas auxiliares'!$C$7=1,AVERAGE(D17,X17,AR17,BL17,CF17)+D17/10000,(-1)*(SUM(VLOOKUP(D17,'Tablas auxiliares'!$BG$2:$BH$28,2,FALSE),VLOOKUP(X17,'Tablas auxiliares'!$BG$2:$BH$28,2,FALSE),VLOOKUP(AR17,'Tablas auxiliares'!$BG$2:$BH$28,2,FALSE),VLOOKUP(BL17,'Tablas auxiliares'!$BG$2:$BH$28,2,FALSE),VLOOKUP(CF17,'Tablas auxiliares'!$BG$2:$BH$28,2,FALSE))-D17/100000000))</f>
        <v>-6.5137416215297881</v>
      </c>
      <c r="DA17">
        <f>IF('Tablas auxiliares'!$C$7=1,AVERAGE(E17,Y17,AS17,BM17,CG17)+E17/10000,(-1)*(SUM(VLOOKUP(E17,'Tablas auxiliares'!$BG$2:$BH$28,2,FALSE),VLOOKUP(Y17,'Tablas auxiliares'!$BG$2:$BH$28,2,FALSE),VLOOKUP(AS17,'Tablas auxiliares'!$BG$2:$BH$28,2,FALSE),VLOOKUP(BM17,'Tablas auxiliares'!$BG$2:$BH$28,2,FALSE),VLOOKUP(CG17,'Tablas auxiliares'!$BG$2:$BH$28,2,FALSE))-E17/100000000))</f>
        <v>-18.732380187999475</v>
      </c>
      <c r="DB17">
        <f>IF('Tablas auxiliares'!$C$7=1,AVERAGE(F17,Z17,AT17,BN17,CH17)+F17/10000,(-1)*(SUM(VLOOKUP(F17,'Tablas auxiliares'!$BG$2:$BH$28,2,FALSE),VLOOKUP(Z17,'Tablas auxiliares'!$BG$2:$BH$28,2,FALSE),VLOOKUP(AT17,'Tablas auxiliares'!$BG$2:$BH$28,2,FALSE),VLOOKUP(BN17,'Tablas auxiliares'!$BG$2:$BH$28,2,FALSE),VLOOKUP(CH17,'Tablas auxiliares'!$BG$2:$BH$28,2,FALSE))-F17/100000000))</f>
        <v>-19.119579278336726</v>
      </c>
      <c r="DC17">
        <f>IF('Tablas auxiliares'!$C$7=1,AVERAGE(G17,AA17,AU17,BO17,CI17)+G17/10000,(-1)*(SUM(VLOOKUP(G17,'Tablas auxiliares'!$BG$2:$BH$28,2,FALSE),VLOOKUP(AA17,'Tablas auxiliares'!$BG$2:$BH$28,2,FALSE),VLOOKUP(AU17,'Tablas auxiliares'!$BG$2:$BH$28,2,FALSE),VLOOKUP(BO17,'Tablas auxiliares'!$BG$2:$BH$28,2,FALSE),VLOOKUP(CI17,'Tablas auxiliares'!$BG$2:$BH$28,2,FALSE))-G17/100000000))</f>
        <v>-4.0820391708866275</v>
      </c>
      <c r="DD17">
        <f>IF('Tablas auxiliares'!$C$7=1,AVERAGE(H17,AB17,AV17,BP17,CJ17)+H17/10000,(-1)*(SUM(VLOOKUP(H17,'Tablas auxiliares'!$BG$2:$BH$28,2,FALSE),VLOOKUP(AB17,'Tablas auxiliares'!$BG$2:$BH$28,2,FALSE),VLOOKUP(AV17,'Tablas auxiliares'!$BG$2:$BH$28,2,FALSE),VLOOKUP(BP17,'Tablas auxiliares'!$BG$2:$BH$28,2,FALSE),VLOOKUP(CJ17,'Tablas auxiliares'!$BG$2:$BH$28,2,FALSE))-H17/100000000))</f>
        <v>-6.8107195946283312</v>
      </c>
      <c r="DE17">
        <f>IF('Tablas auxiliares'!$C$7=1,AVERAGE(I17,AC17,AW17,BQ17,CK17)+I17/10000,(-1)*(SUM(VLOOKUP(I17,'Tablas auxiliares'!$BG$2:$BH$28,2,FALSE),VLOOKUP(AC17,'Tablas auxiliares'!$BG$2:$BH$28,2,FALSE),VLOOKUP(AW17,'Tablas auxiliares'!$BG$2:$BH$28,2,FALSE),VLOOKUP(BQ17,'Tablas auxiliares'!$BG$2:$BH$28,2,FALSE),VLOOKUP(CK17,'Tablas auxiliares'!$BG$2:$BH$28,2,FALSE))-I17/100000000))</f>
        <v>-3.7611527233659126</v>
      </c>
      <c r="DF17">
        <f>IF('Tablas auxiliares'!$C$7=1,AVERAGE(J17,AD17,AX17,BR17,CL17)+J17/10000,(-1)*(SUM(VLOOKUP(J17,'Tablas auxiliares'!$BG$2:$BH$28,2,FALSE),VLOOKUP(AD17,'Tablas auxiliares'!$BG$2:$BH$28,2,FALSE),VLOOKUP(AX17,'Tablas auxiliares'!$BG$2:$BH$28,2,FALSE),VLOOKUP(BR17,'Tablas auxiliares'!$BG$2:$BH$28,2,FALSE),VLOOKUP(CL17,'Tablas auxiliares'!$BG$2:$BH$28,2,FALSE))-J17/100000000))</f>
        <v>-11.471260772450586</v>
      </c>
      <c r="DG17">
        <f>IF('Tablas auxiliares'!$C$7=1,AVERAGE(K17,AE17,AY17,BS17,CM17)+K17/10000,(-1)*(SUM(VLOOKUP(K17,'Tablas auxiliares'!$BG$2:$BH$28,2,FALSE),VLOOKUP(AE17,'Tablas auxiliares'!$BG$2:$BH$28,2,FALSE),VLOOKUP(AY17,'Tablas auxiliares'!$BG$2:$BH$28,2,FALSE),VLOOKUP(BS17,'Tablas auxiliares'!$BG$2:$BH$28,2,FALSE),VLOOKUP(CM17,'Tablas auxiliares'!$BG$2:$BH$28,2,FALSE))-K17/100000000))</f>
        <v>-13.995910290425646</v>
      </c>
      <c r="DH17">
        <f>IF('Tablas auxiliares'!$C$7=1,AVERAGE(L17,AF17,AZ17,BT17,CN17)+L17/10000,(-1)*(SUM(VLOOKUP(L17,'Tablas auxiliares'!$BG$2:$BH$28,2,FALSE),VLOOKUP(AF17,'Tablas auxiliares'!$BG$2:$BH$28,2,FALSE),VLOOKUP(AZ17,'Tablas auxiliares'!$BG$2:$BH$28,2,FALSE),VLOOKUP(BT17,'Tablas auxiliares'!$BG$2:$BH$28,2,FALSE),VLOOKUP(CN17,'Tablas auxiliares'!$BG$2:$BH$28,2,FALSE))-L17/100000000))</f>
        <v>-10.718947114627662</v>
      </c>
      <c r="DI17">
        <f>IF('Tablas auxiliares'!$C$7=1,AVERAGE(M17,AG17,BA17,BU17,CO17)+M17/10000,(-1)*(SUM(VLOOKUP(M17,'Tablas auxiliares'!$BG$2:$BH$28,2,FALSE),VLOOKUP(AG17,'Tablas auxiliares'!$BG$2:$BH$28,2,FALSE),VLOOKUP(BA17,'Tablas auxiliares'!$BG$2:$BH$28,2,FALSE),VLOOKUP(BU17,'Tablas auxiliares'!$BG$2:$BH$28,2,FALSE),VLOOKUP(CO17,'Tablas auxiliares'!$BG$2:$BH$28,2,FALSE))-M17/100000000))</f>
        <v>-15.324893266125633</v>
      </c>
      <c r="DJ17">
        <f>IF('Tablas auxiliares'!$C$7=1,AVERAGE(N17,AH17,BB17,BV17,CP17)+N17/10000,(-1)*(SUM(VLOOKUP(N17,'Tablas auxiliares'!$BG$2:$BH$28,2,FALSE),VLOOKUP(AH17,'Tablas auxiliares'!$BG$2:$BH$28,2,FALSE),VLOOKUP(BB17,'Tablas auxiliares'!$BG$2:$BH$28,2,FALSE),VLOOKUP(BV17,'Tablas auxiliares'!$BG$2:$BH$28,2,FALSE),VLOOKUP(CP17,'Tablas auxiliares'!$BG$2:$BH$28,2,FALSE))-N17/100000000))</f>
        <v>-16.252681582960879</v>
      </c>
      <c r="DK17">
        <f>IF('Tablas auxiliares'!$C$7=1,AVERAGE(O17,AI17,BC17,BW17,CQ17)+O17/10000,(-1)*(SUM(VLOOKUP(O17,'Tablas auxiliares'!$BG$2:$BH$28,2,FALSE),VLOOKUP(AI17,'Tablas auxiliares'!$BG$2:$BH$28,2,FALSE),VLOOKUP(BC17,'Tablas auxiliares'!$BG$2:$BH$28,2,FALSE),VLOOKUP(BW17,'Tablas auxiliares'!$BG$2:$BH$28,2,FALSE),VLOOKUP(CQ17,'Tablas auxiliares'!$BG$2:$BH$28,2,FALSE))-O17/100000000))</f>
        <v>-3.7611527233659126</v>
      </c>
      <c r="DL17">
        <f>IF('Tablas auxiliares'!$C$7=1,AVERAGE(P17,AJ17,BD17,BX17,CR17)+P17/10000,(-1)*(SUM(VLOOKUP(P17,'Tablas auxiliares'!$BG$2:$BH$28,2,FALSE),VLOOKUP(AJ17,'Tablas auxiliares'!$BG$2:$BH$28,2,FALSE),VLOOKUP(BD17,'Tablas auxiliares'!$BG$2:$BH$28,2,FALSE),VLOOKUP(BX17,'Tablas auxiliares'!$BG$2:$BH$28,2,FALSE),VLOOKUP(CR17,'Tablas auxiliares'!$BG$2:$BH$28,2,FALSE))-P17/100000000))</f>
        <v>-3.2555663732250673</v>
      </c>
      <c r="DM17">
        <f>IF('Tablas auxiliares'!$C$7=1,AVERAGE(Q17,AK17,BE17,BY17,CS17)+Q17/10000,(-1)*(SUM(VLOOKUP(Q17,'Tablas auxiliares'!$BG$2:$BH$28,2,FALSE),VLOOKUP(AK17,'Tablas auxiliares'!$BG$2:$BH$28,2,FALSE),VLOOKUP(BE17,'Tablas auxiliares'!$BG$2:$BH$28,2,FALSE),VLOOKUP(BY17,'Tablas auxiliares'!$BG$2:$BH$28,2,FALSE),VLOOKUP(CS17,'Tablas auxiliares'!$BG$2:$BH$28,2,FALSE))-Q17/100000000))</f>
        <v>-7.325533726556376</v>
      </c>
      <c r="DN17">
        <f>IF('Tablas auxiliares'!$C$7=1,AVERAGE(R17,AL17,BF17,BZ17,CT17)+R17/10000,(-1)*(SUM(VLOOKUP(R17,'Tablas auxiliares'!$BG$2:$BH$28,2,FALSE),VLOOKUP(AL17,'Tablas auxiliares'!$BG$2:$BH$28,2,FALSE),VLOOKUP(BF17,'Tablas auxiliares'!$BG$2:$BH$28,2,FALSE),VLOOKUP(BZ17,'Tablas auxiliares'!$BG$2:$BH$28,2,FALSE),VLOOKUP(CT17,'Tablas auxiliares'!$BG$2:$BH$28,2,FALSE))-R17/100000000))</f>
        <v>-13.713904951092706</v>
      </c>
      <c r="DP17">
        <f>IF('Tablas auxiliares'!$C$7=1,AVERAGE(T17,AN17,BH17,CB17,CV17)+T17/10000,(-1)*(SUM(VLOOKUP(T17,'Tablas auxiliares'!$BG$2:$BH$28,2,FALSE),VLOOKUP(AN17,'Tablas auxiliares'!$BG$2:$BH$28,2,FALSE),VLOOKUP(BH17,'Tablas auxiliares'!$BG$2:$BH$28,2,FALSE),VLOOKUP(CB17,'Tablas auxiliares'!$BG$2:$BH$28,2,FALSE),VLOOKUP(CV17,'Tablas auxiliares'!$BG$2:$BH$28,2,FALSE))-T17/100000000))</f>
        <v>-7.4188935974277195</v>
      </c>
      <c r="DQ17">
        <f>IF('Tablas auxiliares'!$C$7=1,AVERAGE(U17,AO17,BI17,CC17,CW17)+U17/10000,(-1)*(SUM(VLOOKUP(U17,'Tablas auxiliares'!$BG$2:$BH$28,2,FALSE),VLOOKUP(AO17,'Tablas auxiliares'!$BG$2:$BH$28,2,FALSE),VLOOKUP(BI17,'Tablas auxiliares'!$BG$2:$BH$28,2,FALSE),VLOOKUP(CC17,'Tablas auxiliares'!$BG$2:$BH$28,2,FALSE),VLOOKUP(CW17,'Tablas auxiliares'!$BG$2:$BH$28,2,FALSE))-U17/100000000))</f>
        <v>-5.0173998006358262</v>
      </c>
      <c r="DR17">
        <f>RANK(CX17,CX3:CX19,1)</f>
        <v>13</v>
      </c>
      <c r="DS17">
        <f t="shared" ref="DS17:EK17" si="74">RANK(CY17,CY3:CY19,1)</f>
        <v>10</v>
      </c>
      <c r="DT17">
        <f t="shared" si="74"/>
        <v>15</v>
      </c>
      <c r="DU17">
        <f t="shared" si="74"/>
        <v>9</v>
      </c>
      <c r="DV17">
        <f t="shared" si="74"/>
        <v>8</v>
      </c>
      <c r="DW17">
        <f t="shared" si="74"/>
        <v>16</v>
      </c>
      <c r="DX17">
        <f t="shared" si="74"/>
        <v>14</v>
      </c>
      <c r="DY17">
        <f t="shared" si="74"/>
        <v>16</v>
      </c>
      <c r="DZ17">
        <f t="shared" si="74"/>
        <v>11</v>
      </c>
      <c r="EA17">
        <f t="shared" si="74"/>
        <v>12</v>
      </c>
      <c r="EB17">
        <f t="shared" si="74"/>
        <v>11</v>
      </c>
      <c r="EC17">
        <f t="shared" si="74"/>
        <v>11</v>
      </c>
      <c r="ED17">
        <f t="shared" si="74"/>
        <v>11</v>
      </c>
      <c r="EE17">
        <f t="shared" si="74"/>
        <v>16</v>
      </c>
      <c r="EF17">
        <f t="shared" si="74"/>
        <v>17</v>
      </c>
      <c r="EG17">
        <f t="shared" si="74"/>
        <v>13</v>
      </c>
      <c r="EH17">
        <f t="shared" si="74"/>
        <v>9</v>
      </c>
      <c r="EJ17">
        <f t="shared" si="74"/>
        <v>15</v>
      </c>
      <c r="EK17">
        <f t="shared" si="74"/>
        <v>15</v>
      </c>
      <c r="EL17">
        <f>VLOOKUP(DR17,'Tablas auxiliares'!$O$2:$Y$28,'Tablas auxiliares'!$C$4+1,FALSE)</f>
        <v>0</v>
      </c>
      <c r="EM17">
        <f>VLOOKUP(DS17,'Tablas auxiliares'!$O$2:$Y$28,'Tablas auxiliares'!$C$4+1,FALSE)</f>
        <v>1</v>
      </c>
      <c r="EN17">
        <f>VLOOKUP(DT17,'Tablas auxiliares'!$O$2:$Y$28,'Tablas auxiliares'!$C$4+1,FALSE)</f>
        <v>0</v>
      </c>
      <c r="EO17">
        <f>VLOOKUP(DU17,'Tablas auxiliares'!$O$2:$Y$28,'Tablas auxiliares'!$C$4+1,FALSE)</f>
        <v>2</v>
      </c>
      <c r="EP17">
        <f>VLOOKUP(DV17,'Tablas auxiliares'!$O$2:$Y$28,'Tablas auxiliares'!$C$4+1,FALSE)</f>
        <v>3</v>
      </c>
      <c r="EQ17">
        <f>VLOOKUP(DW17,'Tablas auxiliares'!$O$2:$Y$28,'Tablas auxiliares'!$C$4+1,FALSE)</f>
        <v>0</v>
      </c>
      <c r="ER17">
        <f>VLOOKUP(DX17,'Tablas auxiliares'!$O$2:$Y$28,'Tablas auxiliares'!$C$4+1,FALSE)</f>
        <v>0</v>
      </c>
      <c r="ES17">
        <f>VLOOKUP(DY17,'Tablas auxiliares'!$O$2:$Y$28,'Tablas auxiliares'!$C$4+1,FALSE)</f>
        <v>0</v>
      </c>
      <c r="ET17">
        <f>VLOOKUP(DZ17,'Tablas auxiliares'!$O$2:$Y$28,'Tablas auxiliares'!$C$4+1,FALSE)</f>
        <v>0</v>
      </c>
      <c r="EU17">
        <f>VLOOKUP(EA17,'Tablas auxiliares'!$O$2:$Y$28,'Tablas auxiliares'!$C$4+1,FALSE)</f>
        <v>0</v>
      </c>
      <c r="EV17">
        <f>VLOOKUP(EB17,'Tablas auxiliares'!$O$2:$Y$28,'Tablas auxiliares'!$C$4+1,FALSE)</f>
        <v>0</v>
      </c>
      <c r="EW17">
        <f>VLOOKUP(EC17,'Tablas auxiliares'!$O$2:$Y$28,'Tablas auxiliares'!$C$4+1,FALSE)</f>
        <v>0</v>
      </c>
      <c r="EX17">
        <f>VLOOKUP(ED17,'Tablas auxiliares'!$O$2:$Y$28,'Tablas auxiliares'!$C$4+1,FALSE)</f>
        <v>0</v>
      </c>
      <c r="EY17">
        <f>VLOOKUP(EE17,'Tablas auxiliares'!$O$2:$Y$28,'Tablas auxiliares'!$C$4+1,FALSE)</f>
        <v>0</v>
      </c>
      <c r="EZ17">
        <f>VLOOKUP(EF17,'Tablas auxiliares'!$O$2:$Y$28,'Tablas auxiliares'!$C$4+1,FALSE)</f>
        <v>0</v>
      </c>
      <c r="FA17">
        <f>VLOOKUP(EG17,'Tablas auxiliares'!$O$2:$Y$28,'Tablas auxiliares'!$C$4+1,FALSE)</f>
        <v>0</v>
      </c>
      <c r="FB17">
        <f>VLOOKUP(EH17,'Tablas auxiliares'!$O$2:$Y$28,'Tablas auxiliares'!$C$4+1,FALSE)</f>
        <v>2</v>
      </c>
      <c r="FD17">
        <f>VLOOKUP(EJ17,'Tablas auxiliares'!$O$2:$Y$28,'Tablas auxiliares'!$C$4+1,FALSE)</f>
        <v>0</v>
      </c>
      <c r="FE17">
        <f>VLOOKUP(EK17,'Tablas auxiliares'!$O$2:$Y$28,'Tablas auxiliares'!$C$4+1,FALSE)</f>
        <v>0</v>
      </c>
      <c r="FF17">
        <v>7</v>
      </c>
      <c r="FG17">
        <v>3</v>
      </c>
      <c r="FH17">
        <v>9</v>
      </c>
      <c r="FI17">
        <v>14</v>
      </c>
      <c r="FJ17">
        <v>11</v>
      </c>
      <c r="FK17">
        <v>12</v>
      </c>
      <c r="FL17">
        <v>1</v>
      </c>
      <c r="FM17">
        <v>15</v>
      </c>
      <c r="FN17">
        <v>8</v>
      </c>
      <c r="FO17">
        <v>1</v>
      </c>
      <c r="FP17">
        <v>9</v>
      </c>
      <c r="FQ17">
        <v>11</v>
      </c>
      <c r="FR17">
        <v>13</v>
      </c>
      <c r="FS17">
        <v>13</v>
      </c>
      <c r="FT17">
        <v>12</v>
      </c>
      <c r="FU17">
        <v>12</v>
      </c>
      <c r="FV17">
        <v>11</v>
      </c>
      <c r="FX17">
        <v>12</v>
      </c>
      <c r="FY17">
        <v>12</v>
      </c>
      <c r="FZ17">
        <f>VLOOKUP(FF17,'Tablas auxiliares'!$O$2:$Y$28,_xlfn.SINGLE('Tablas auxiliares'!$C$4)+1,FALSE)</f>
        <v>4</v>
      </c>
      <c r="GA17">
        <f>VLOOKUP(FG17,'Tablas auxiliares'!$O$2:$Y$28,_xlfn.SINGLE('Tablas auxiliares'!$C$4)+1,FALSE)</f>
        <v>8</v>
      </c>
      <c r="GB17">
        <f>VLOOKUP(FH17,'Tablas auxiliares'!$O$2:$Y$28,_xlfn.SINGLE('Tablas auxiliares'!$C$4)+1,FALSE)</f>
        <v>2</v>
      </c>
      <c r="GC17">
        <f>VLOOKUP(FI17,'Tablas auxiliares'!$O$2:$Y$28,_xlfn.SINGLE('Tablas auxiliares'!$C$4)+1,FALSE)</f>
        <v>0</v>
      </c>
      <c r="GD17">
        <f>VLOOKUP(FJ17,'Tablas auxiliares'!$O$2:$Y$28,_xlfn.SINGLE('Tablas auxiliares'!$C$4)+1,FALSE)</f>
        <v>0</v>
      </c>
      <c r="GE17">
        <f>VLOOKUP(FK17,'Tablas auxiliares'!$O$2:$Y$28,_xlfn.SINGLE('Tablas auxiliares'!$C$4)+1,FALSE)</f>
        <v>0</v>
      </c>
      <c r="GF17">
        <f>VLOOKUP(FL17,'Tablas auxiliares'!$O$2:$Y$28,_xlfn.SINGLE('Tablas auxiliares'!$C$4)+1,FALSE)</f>
        <v>12</v>
      </c>
      <c r="GG17">
        <f>VLOOKUP(FM17,'Tablas auxiliares'!$O$2:$Y$28,_xlfn.SINGLE('Tablas auxiliares'!$C$4)+1,FALSE)</f>
        <v>0</v>
      </c>
      <c r="GH17">
        <f>VLOOKUP(FN17,'Tablas auxiliares'!$O$2:$Y$28,_xlfn.SINGLE('Tablas auxiliares'!$C$4)+1,FALSE)</f>
        <v>3</v>
      </c>
      <c r="GI17">
        <f>VLOOKUP(FO17,'Tablas auxiliares'!$O$2:$Y$28,_xlfn.SINGLE('Tablas auxiliares'!$C$4)+1,FALSE)</f>
        <v>12</v>
      </c>
      <c r="GJ17">
        <f>VLOOKUP(FP17,'Tablas auxiliares'!$O$2:$Y$28,_xlfn.SINGLE('Tablas auxiliares'!$C$4)+1,FALSE)</f>
        <v>2</v>
      </c>
      <c r="GK17">
        <f>VLOOKUP(FQ17,'Tablas auxiliares'!$O$2:$Y$28,_xlfn.SINGLE('Tablas auxiliares'!$C$4)+1,FALSE)</f>
        <v>0</v>
      </c>
      <c r="GL17">
        <f>VLOOKUP(FR17,'Tablas auxiliares'!$O$2:$Y$28,_xlfn.SINGLE('Tablas auxiliares'!$C$4)+1,FALSE)</f>
        <v>0</v>
      </c>
      <c r="GM17">
        <f>VLOOKUP(FS17,'Tablas auxiliares'!$O$2:$Y$28,_xlfn.SINGLE('Tablas auxiliares'!$C$4)+1,FALSE)</f>
        <v>0</v>
      </c>
      <c r="GN17">
        <f>VLOOKUP(FT17,'Tablas auxiliares'!$O$2:$Y$28,_xlfn.SINGLE('Tablas auxiliares'!$C$4)+1,FALSE)</f>
        <v>0</v>
      </c>
      <c r="GO17">
        <f>VLOOKUP(FU17,'Tablas auxiliares'!$O$2:$Y$28,_xlfn.SINGLE('Tablas auxiliares'!$C$4)+1,FALSE)</f>
        <v>0</v>
      </c>
      <c r="GP17">
        <f>VLOOKUP(FV17,'Tablas auxiliares'!$O$2:$Y$28,_xlfn.SINGLE('Tablas auxiliares'!$C$4)+1,FALSE)</f>
        <v>0</v>
      </c>
      <c r="GR17">
        <f>VLOOKUP(FX17,'Tablas auxiliares'!$O$2:$Y$28,_xlfn.SINGLE('Tablas auxiliares'!$C$4)+1,FALSE)</f>
        <v>0</v>
      </c>
      <c r="GS17">
        <f>VLOOKUP(FY17,'Tablas auxiliares'!$O$2:$Y$28,_xlfn.SINGLE('Tablas auxiliares'!$C$4)+1,FALSE)</f>
        <v>0</v>
      </c>
      <c r="GT17">
        <f>IF('Tablas auxiliares'!$C$6&lt;&gt;2,SUM(EL17:FE17),0)+IF('Tablas auxiliares'!$C$6&lt;&gt;3,SUM(FZ17:GS17),0)</f>
        <v>51</v>
      </c>
      <c r="GU17">
        <f t="shared" si="17"/>
        <v>10.007</v>
      </c>
      <c r="GV17">
        <f t="shared" ref="GV17:GV19" si="75">AVERAGE(DS17,FG17)+FG17/1000</f>
        <v>6.5030000000000001</v>
      </c>
      <c r="GW17">
        <f t="shared" ref="GW17:GW19" si="76">AVERAGE(DT17,FH17)+FH17/1000</f>
        <v>12.009</v>
      </c>
      <c r="GX17">
        <f t="shared" ref="GX17:GX19" si="77">AVERAGE(DU17,FI17)+FI17/1000</f>
        <v>11.513999999999999</v>
      </c>
      <c r="GY17">
        <f t="shared" ref="GY17:GY19" si="78">AVERAGE(DV17,FJ17)+FJ17/1000</f>
        <v>9.5109999999999992</v>
      </c>
      <c r="GZ17">
        <f t="shared" ref="GZ17:GZ19" si="79">AVERAGE(DW17,FK17)+FK17/1000</f>
        <v>14.012</v>
      </c>
      <c r="HA17">
        <f t="shared" ref="HA17:HA19" si="80">AVERAGE(DX17,FL17)+FL17/1000</f>
        <v>7.5010000000000003</v>
      </c>
      <c r="HB17">
        <f t="shared" ref="HB17:HB19" si="81">AVERAGE(DY17,FM17)+FM17/1000</f>
        <v>15.515000000000001</v>
      </c>
      <c r="HC17">
        <f t="shared" ref="HC17:HC19" si="82">AVERAGE(DZ17,FN17)+FN17/1000</f>
        <v>9.5079999999999991</v>
      </c>
      <c r="HD17">
        <f t="shared" si="51"/>
        <v>6.5010000000000003</v>
      </c>
      <c r="HE17">
        <f t="shared" si="52"/>
        <v>10.009</v>
      </c>
      <c r="HF17">
        <f t="shared" si="53"/>
        <v>11.010999999999999</v>
      </c>
      <c r="HG17">
        <f t="shared" si="54"/>
        <v>12.013</v>
      </c>
      <c r="HH17">
        <f t="shared" si="55"/>
        <v>14.513</v>
      </c>
      <c r="HI17">
        <f t="shared" si="56"/>
        <v>14.512</v>
      </c>
      <c r="HJ17">
        <f t="shared" si="57"/>
        <v>12.512</v>
      </c>
      <c r="HK17">
        <f t="shared" ref="HK17:HK19" si="83">AVERAGE(EH17,FV17)+FV17/1000</f>
        <v>10.010999999999999</v>
      </c>
      <c r="HM17">
        <f t="shared" si="59"/>
        <v>13.512</v>
      </c>
      <c r="HN17">
        <f t="shared" si="60"/>
        <v>13.512</v>
      </c>
      <c r="HO17">
        <f>RANK(GU17,GU3:GU19,1)</f>
        <v>9</v>
      </c>
      <c r="HP17">
        <f t="shared" ref="HP17:IH17" si="84">RANK(GV17,GV3:GV19,1)</f>
        <v>6</v>
      </c>
      <c r="HQ17">
        <f t="shared" si="84"/>
        <v>14</v>
      </c>
      <c r="HR17">
        <f t="shared" si="84"/>
        <v>14</v>
      </c>
      <c r="HS17">
        <f t="shared" si="84"/>
        <v>10</v>
      </c>
      <c r="HT17">
        <f t="shared" si="84"/>
        <v>14</v>
      </c>
      <c r="HU17">
        <f t="shared" si="84"/>
        <v>5</v>
      </c>
      <c r="HV17">
        <f t="shared" si="84"/>
        <v>16</v>
      </c>
      <c r="HW17">
        <f t="shared" si="84"/>
        <v>9</v>
      </c>
      <c r="HX17">
        <f t="shared" si="84"/>
        <v>3</v>
      </c>
      <c r="HY17">
        <f t="shared" si="84"/>
        <v>11</v>
      </c>
      <c r="HZ17">
        <f t="shared" si="84"/>
        <v>11</v>
      </c>
      <c r="IA17">
        <f t="shared" si="84"/>
        <v>13</v>
      </c>
      <c r="IB17">
        <f t="shared" si="84"/>
        <v>14</v>
      </c>
      <c r="IC17">
        <f t="shared" si="84"/>
        <v>16</v>
      </c>
      <c r="ID17">
        <f t="shared" si="84"/>
        <v>13</v>
      </c>
      <c r="IE17">
        <f t="shared" si="84"/>
        <v>10</v>
      </c>
      <c r="IG17">
        <f t="shared" si="84"/>
        <v>15</v>
      </c>
      <c r="IH17">
        <f t="shared" si="84"/>
        <v>14</v>
      </c>
      <c r="II17">
        <f>VLOOKUP(HO17,'Tablas auxiliares'!$O$2:$Y$28,_xlfn.SINGLE('Tablas auxiliares'!$C$4)+1,FALSE)</f>
        <v>2</v>
      </c>
      <c r="IJ17">
        <f>VLOOKUP(HP17,'Tablas auxiliares'!$O$2:$Y$28,_xlfn.SINGLE('Tablas auxiliares'!$C$4)+1,FALSE)</f>
        <v>5</v>
      </c>
      <c r="IK17">
        <f>VLOOKUP(HQ17,'Tablas auxiliares'!$O$2:$Y$28,_xlfn.SINGLE('Tablas auxiliares'!$C$4)+1,FALSE)</f>
        <v>0</v>
      </c>
      <c r="IL17">
        <f>VLOOKUP(HR17,'Tablas auxiliares'!$O$2:$Y$28,_xlfn.SINGLE('Tablas auxiliares'!$C$4)+1,FALSE)</f>
        <v>0</v>
      </c>
      <c r="IM17">
        <f>VLOOKUP(HS17,'Tablas auxiliares'!$O$2:$Y$28,_xlfn.SINGLE('Tablas auxiliares'!$C$4)+1,FALSE)</f>
        <v>1</v>
      </c>
      <c r="IN17">
        <f>VLOOKUP(HT17,'Tablas auxiliares'!$O$2:$Y$28,_xlfn.SINGLE('Tablas auxiliares'!$C$4)+1,FALSE)</f>
        <v>0</v>
      </c>
      <c r="IO17">
        <f>VLOOKUP(HU17,'Tablas auxiliares'!$O$2:$Y$28,_xlfn.SINGLE('Tablas auxiliares'!$C$4)+1,FALSE)</f>
        <v>6</v>
      </c>
      <c r="IP17">
        <f>VLOOKUP(HV17,'Tablas auxiliares'!$O$2:$Y$28,_xlfn.SINGLE('Tablas auxiliares'!$C$4)+1,FALSE)</f>
        <v>0</v>
      </c>
      <c r="IQ17">
        <f>VLOOKUP(HW17,'Tablas auxiliares'!$O$2:$Y$28,_xlfn.SINGLE('Tablas auxiliares'!$C$4)+1,FALSE)</f>
        <v>2</v>
      </c>
      <c r="IR17">
        <f>VLOOKUP(HX17,'Tablas auxiliares'!$O$2:$Y$28,_xlfn.SINGLE('Tablas auxiliares'!$C$4)+1,FALSE)</f>
        <v>8</v>
      </c>
      <c r="IS17">
        <f>VLOOKUP(HY17,'Tablas auxiliares'!$O$2:$Y$28,_xlfn.SINGLE('Tablas auxiliares'!$C$4)+1,FALSE)</f>
        <v>0</v>
      </c>
      <c r="IT17">
        <f>VLOOKUP(HZ17,'Tablas auxiliares'!$O$2:$Y$28,_xlfn.SINGLE('Tablas auxiliares'!$C$4)+1,FALSE)</f>
        <v>0</v>
      </c>
      <c r="IU17">
        <f>VLOOKUP(IA17,'Tablas auxiliares'!$O$2:$Y$28,_xlfn.SINGLE('Tablas auxiliares'!$C$4)+1,FALSE)</f>
        <v>0</v>
      </c>
      <c r="IV17">
        <f>VLOOKUP(IB17,'Tablas auxiliares'!$O$2:$Y$28,_xlfn.SINGLE('Tablas auxiliares'!$C$4)+1,FALSE)</f>
        <v>0</v>
      </c>
      <c r="IW17">
        <f>VLOOKUP(IC17,'Tablas auxiliares'!$O$2:$Y$28,_xlfn.SINGLE('Tablas auxiliares'!$C$4)+1,FALSE)</f>
        <v>0</v>
      </c>
      <c r="IX17">
        <f>VLOOKUP(ID17,'Tablas auxiliares'!$O$2:$Y$28,_xlfn.SINGLE('Tablas auxiliares'!$C$4)+1,FALSE)</f>
        <v>0</v>
      </c>
      <c r="IY17">
        <f>VLOOKUP(IE17,'Tablas auxiliares'!$O$2:$Y$28,_xlfn.SINGLE('Tablas auxiliares'!$C$4)+1,FALSE)</f>
        <v>1</v>
      </c>
      <c r="JA17">
        <f>VLOOKUP(IG17,'Tablas auxiliares'!$O$2:$Y$28,_xlfn.SINGLE('Tablas auxiliares'!$C$4)+1,FALSE)</f>
        <v>0</v>
      </c>
      <c r="JB17">
        <f>VLOOKUP(IH17,'Tablas auxiliares'!$O$2:$Y$28,_xlfn.SINGLE('Tablas auxiliares'!$C$4)+1,FALSE)</f>
        <v>0</v>
      </c>
      <c r="JC17">
        <f t="shared" si="7"/>
        <v>25</v>
      </c>
      <c r="JD17">
        <v>0</v>
      </c>
      <c r="JE17">
        <v>1</v>
      </c>
      <c r="JF17">
        <v>0</v>
      </c>
      <c r="JG17">
        <v>0</v>
      </c>
      <c r="JH17">
        <v>0</v>
      </c>
      <c r="JI17">
        <v>0</v>
      </c>
      <c r="JJ17">
        <v>0</v>
      </c>
      <c r="JK17">
        <v>0</v>
      </c>
      <c r="JL17">
        <v>0</v>
      </c>
      <c r="JM17">
        <v>0</v>
      </c>
      <c r="JN17">
        <v>0</v>
      </c>
      <c r="JO17">
        <v>0</v>
      </c>
      <c r="JP17">
        <v>2</v>
      </c>
      <c r="JQ17">
        <v>0</v>
      </c>
      <c r="JR17">
        <v>0</v>
      </c>
      <c r="JS17">
        <v>0</v>
      </c>
      <c r="JT17">
        <v>2</v>
      </c>
      <c r="JV17">
        <v>0</v>
      </c>
      <c r="JW17">
        <v>0</v>
      </c>
      <c r="JX17">
        <v>4</v>
      </c>
      <c r="JY17">
        <v>8</v>
      </c>
      <c r="JZ17">
        <v>2</v>
      </c>
      <c r="KA17">
        <v>0</v>
      </c>
      <c r="KB17">
        <v>0</v>
      </c>
      <c r="KC17">
        <v>0</v>
      </c>
      <c r="KD17">
        <v>12</v>
      </c>
      <c r="KE17">
        <v>0</v>
      </c>
      <c r="KF17">
        <v>3</v>
      </c>
      <c r="KG17">
        <v>12</v>
      </c>
      <c r="KH17">
        <v>2</v>
      </c>
      <c r="KI17">
        <v>0</v>
      </c>
      <c r="KJ17">
        <v>0</v>
      </c>
      <c r="KK17">
        <v>0</v>
      </c>
      <c r="KL17">
        <v>0</v>
      </c>
      <c r="KM17">
        <v>0</v>
      </c>
      <c r="KN17">
        <v>0</v>
      </c>
      <c r="KP17">
        <v>0</v>
      </c>
      <c r="KQ17">
        <v>0</v>
      </c>
      <c r="KR17">
        <f t="shared" si="8"/>
        <v>4.0039999999999996</v>
      </c>
      <c r="KS17">
        <f t="shared" ref="KS17:KS19" si="85">SUM(JE17,JY17)+JY17/1000</f>
        <v>9.0079999999999991</v>
      </c>
      <c r="KT17">
        <f t="shared" ref="KT17:KT19" si="86">SUM(JF17,JZ17)+JZ17/1000</f>
        <v>2.0019999999999998</v>
      </c>
      <c r="KU17">
        <f t="shared" ref="KU17:KU19" si="87">SUM(JG17,KA17)+KA17/1000</f>
        <v>0</v>
      </c>
      <c r="KV17">
        <f t="shared" ref="KV17:KV19" si="88">SUM(JH17,KB17)+KB17/1000</f>
        <v>0</v>
      </c>
      <c r="KW17">
        <f t="shared" ref="KW17:KW19" si="89">SUM(JI17,KC17)+KC17/1000</f>
        <v>0</v>
      </c>
      <c r="KX17">
        <f t="shared" ref="KX17:KX19" si="90">SUM(JJ17,KD17)+KD17/1000</f>
        <v>12.012</v>
      </c>
      <c r="KY17">
        <f t="shared" ref="KY17:KY19" si="91">SUM(JK17,KE17)+KE17/1000</f>
        <v>0</v>
      </c>
      <c r="KZ17">
        <f t="shared" ref="KZ17:KZ19" si="92">SUM(JL17,KF17)+KF17/1000</f>
        <v>3.0030000000000001</v>
      </c>
      <c r="LA17">
        <f t="shared" si="62"/>
        <v>12.012</v>
      </c>
      <c r="LB17">
        <f t="shared" si="63"/>
        <v>2.0019999999999998</v>
      </c>
      <c r="LC17">
        <f t="shared" si="64"/>
        <v>0</v>
      </c>
      <c r="LD17">
        <f t="shared" si="65"/>
        <v>2</v>
      </c>
      <c r="LE17">
        <f t="shared" si="66"/>
        <v>0</v>
      </c>
      <c r="LF17">
        <f t="shared" si="67"/>
        <v>0</v>
      </c>
      <c r="LG17">
        <f t="shared" si="68"/>
        <v>0</v>
      </c>
      <c r="LH17">
        <f t="shared" si="69"/>
        <v>2</v>
      </c>
      <c r="LI17">
        <f t="shared" si="70"/>
        <v>0</v>
      </c>
      <c r="LJ17">
        <f t="shared" si="71"/>
        <v>0</v>
      </c>
      <c r="LK17">
        <f t="shared" si="72"/>
        <v>0</v>
      </c>
      <c r="LL17">
        <f>RANK(KR17,KR3:KR19,0)</f>
        <v>9</v>
      </c>
      <c r="LM17">
        <f t="shared" ref="LM17:ME17" si="93">RANK(KS17,KS3:KS19,0)</f>
        <v>5</v>
      </c>
      <c r="LN17">
        <f t="shared" si="93"/>
        <v>12</v>
      </c>
      <c r="LO17">
        <f t="shared" si="93"/>
        <v>14</v>
      </c>
      <c r="LP17">
        <f t="shared" si="93"/>
        <v>13</v>
      </c>
      <c r="LQ17">
        <f t="shared" si="93"/>
        <v>14</v>
      </c>
      <c r="LR17">
        <f t="shared" si="93"/>
        <v>3</v>
      </c>
      <c r="LS17">
        <f t="shared" si="93"/>
        <v>15</v>
      </c>
      <c r="LT17">
        <f t="shared" si="93"/>
        <v>10</v>
      </c>
      <c r="LU17">
        <f t="shared" si="93"/>
        <v>2</v>
      </c>
      <c r="LV17">
        <f t="shared" si="93"/>
        <v>11</v>
      </c>
      <c r="LW17">
        <f t="shared" si="93"/>
        <v>14</v>
      </c>
      <c r="LX17">
        <f t="shared" si="93"/>
        <v>12</v>
      </c>
      <c r="LY17">
        <f t="shared" si="93"/>
        <v>13</v>
      </c>
      <c r="LZ17">
        <f t="shared" si="93"/>
        <v>15</v>
      </c>
      <c r="MA17">
        <f t="shared" si="93"/>
        <v>14</v>
      </c>
      <c r="MB17">
        <f t="shared" si="93"/>
        <v>12</v>
      </c>
      <c r="MC17">
        <f t="shared" si="93"/>
        <v>14</v>
      </c>
      <c r="MD17">
        <f t="shared" si="93"/>
        <v>14</v>
      </c>
      <c r="ME17">
        <f t="shared" si="93"/>
        <v>13</v>
      </c>
      <c r="MF17">
        <f>VLOOKUP(LL17,'Tablas auxiliares'!$O$2:$P$28,2,FALSE)</f>
        <v>2</v>
      </c>
      <c r="MG17">
        <f>VLOOKUP(LM17,'Tablas auxiliares'!$O$2:$P$28,2,FALSE)</f>
        <v>6</v>
      </c>
      <c r="MH17">
        <f>VLOOKUP(LN17,'Tablas auxiliares'!$O$2:$P$28,2,FALSE)</f>
        <v>0</v>
      </c>
      <c r="MI17">
        <f>VLOOKUP(LO17,'Tablas auxiliares'!$O$2:$P$28,2,FALSE)</f>
        <v>0</v>
      </c>
      <c r="MJ17">
        <f>VLOOKUP(LP17,'Tablas auxiliares'!$O$2:$P$28,2,FALSE)</f>
        <v>0</v>
      </c>
      <c r="MK17">
        <f>VLOOKUP(LQ17,'Tablas auxiliares'!$O$2:$P$28,2,FALSE)</f>
        <v>0</v>
      </c>
      <c r="ML17">
        <f>VLOOKUP(LR17,'Tablas auxiliares'!$O$2:$P$28,2,FALSE)</f>
        <v>8</v>
      </c>
      <c r="MM17">
        <f>VLOOKUP(LS17,'Tablas auxiliares'!$O$2:$P$28,2,FALSE)</f>
        <v>0</v>
      </c>
      <c r="MN17">
        <f>VLOOKUP(LT17,'Tablas auxiliares'!$O$2:$P$28,2,FALSE)</f>
        <v>1</v>
      </c>
      <c r="MO17">
        <f>VLOOKUP(LU17,'Tablas auxiliares'!$O$2:$P$28,2,FALSE)</f>
        <v>10</v>
      </c>
      <c r="MP17">
        <f>VLOOKUP(LV17,'Tablas auxiliares'!$O$2:$P$28,2,FALSE)</f>
        <v>0</v>
      </c>
      <c r="MQ17">
        <f>VLOOKUP(LW17,'Tablas auxiliares'!$O$2:$P$28,2,FALSE)</f>
        <v>0</v>
      </c>
      <c r="MR17">
        <f>VLOOKUP(LX17,'Tablas auxiliares'!$O$2:$P$28,2,FALSE)</f>
        <v>0</v>
      </c>
      <c r="MS17">
        <f>VLOOKUP(LY17,'Tablas auxiliares'!$O$2:$P$28,2,FALSE)</f>
        <v>0</v>
      </c>
      <c r="MT17">
        <f>VLOOKUP(LZ17,'Tablas auxiliares'!$O$2:$P$28,2,FALSE)</f>
        <v>0</v>
      </c>
      <c r="MU17">
        <f>VLOOKUP(MA17,'Tablas auxiliares'!$O$2:$P$28,2,FALSE)</f>
        <v>0</v>
      </c>
      <c r="MV17">
        <f>VLOOKUP(MB17,'Tablas auxiliares'!$O$2:$P$28,2,FALSE)</f>
        <v>0</v>
      </c>
      <c r="MW17">
        <f>VLOOKUP(MC17,'Tablas auxiliares'!$O$2:$P$28,2,FALSE)</f>
        <v>0</v>
      </c>
      <c r="MX17">
        <f>VLOOKUP(MD17,'Tablas auxiliares'!$O$2:$P$28,2,FALSE)</f>
        <v>0</v>
      </c>
      <c r="MY17">
        <f>VLOOKUP(ME17,'Tablas auxiliares'!$O$2:$P$28,2,FALSE)</f>
        <v>0</v>
      </c>
      <c r="MZ17">
        <f t="shared" si="10"/>
        <v>27</v>
      </c>
      <c r="NB17">
        <f t="shared" si="11"/>
        <v>27.001100000000001</v>
      </c>
      <c r="NC17">
        <f t="shared" si="12"/>
        <v>25.001100000000001</v>
      </c>
      <c r="ND17">
        <f t="shared" si="13"/>
        <v>51.001100000000001</v>
      </c>
      <c r="NE17">
        <f>IF('Tablas auxiliares'!$C$3=1,NB17,IF('Tablas auxiliares'!$C$3=2,NC17,ND17))</f>
        <v>51.001100000000001</v>
      </c>
      <c r="NF17" t="s">
        <v>41</v>
      </c>
      <c r="NH17">
        <v>15</v>
      </c>
      <c r="NI17">
        <f t="shared" si="14"/>
        <v>51.001100000000001</v>
      </c>
      <c r="NJ17" t="str">
        <f t="shared" si="15"/>
        <v>Portugal</v>
      </c>
    </row>
    <row r="18" spans="1:374" x14ac:dyDescent="0.25">
      <c r="A18" t="s">
        <v>14</v>
      </c>
      <c r="B18">
        <v>4</v>
      </c>
      <c r="C18">
        <v>12</v>
      </c>
      <c r="D18">
        <v>3</v>
      </c>
      <c r="E18">
        <v>15</v>
      </c>
      <c r="F18">
        <v>7</v>
      </c>
      <c r="G18">
        <v>15</v>
      </c>
      <c r="H18">
        <v>16</v>
      </c>
      <c r="I18">
        <v>4</v>
      </c>
      <c r="J18">
        <v>16</v>
      </c>
      <c r="K18">
        <v>11</v>
      </c>
      <c r="L18">
        <v>11</v>
      </c>
      <c r="M18">
        <v>15</v>
      </c>
      <c r="N18">
        <v>14</v>
      </c>
      <c r="O18">
        <v>2</v>
      </c>
      <c r="P18">
        <v>12</v>
      </c>
      <c r="Q18">
        <v>5</v>
      </c>
      <c r="R18">
        <v>10</v>
      </c>
      <c r="S18">
        <v>7</v>
      </c>
      <c r="U18">
        <v>11</v>
      </c>
      <c r="V18">
        <v>12</v>
      </c>
      <c r="W18">
        <v>11</v>
      </c>
      <c r="X18">
        <v>8</v>
      </c>
      <c r="Y18">
        <v>12</v>
      </c>
      <c r="Z18">
        <v>5</v>
      </c>
      <c r="AA18">
        <v>16</v>
      </c>
      <c r="AB18">
        <v>13</v>
      </c>
      <c r="AC18">
        <v>8</v>
      </c>
      <c r="AD18">
        <v>16</v>
      </c>
      <c r="AE18">
        <v>17</v>
      </c>
      <c r="AF18">
        <v>16</v>
      </c>
      <c r="AG18">
        <v>5</v>
      </c>
      <c r="AH18">
        <v>8</v>
      </c>
      <c r="AI18">
        <v>14</v>
      </c>
      <c r="AJ18">
        <v>4</v>
      </c>
      <c r="AK18">
        <v>1</v>
      </c>
      <c r="AL18">
        <v>16</v>
      </c>
      <c r="AM18">
        <v>13</v>
      </c>
      <c r="AO18">
        <v>12</v>
      </c>
      <c r="AP18">
        <v>15</v>
      </c>
      <c r="AQ18">
        <v>13</v>
      </c>
      <c r="AR18">
        <v>8</v>
      </c>
      <c r="AS18">
        <v>8</v>
      </c>
      <c r="AT18">
        <v>8</v>
      </c>
      <c r="AU18">
        <v>16</v>
      </c>
      <c r="AV18">
        <v>14</v>
      </c>
      <c r="AW18">
        <v>7</v>
      </c>
      <c r="AX18">
        <v>16</v>
      </c>
      <c r="AY18">
        <v>17</v>
      </c>
      <c r="AZ18">
        <v>16</v>
      </c>
      <c r="BA18">
        <v>5</v>
      </c>
      <c r="BB18">
        <v>9</v>
      </c>
      <c r="BC18">
        <v>15</v>
      </c>
      <c r="BD18">
        <v>10</v>
      </c>
      <c r="BE18">
        <v>3</v>
      </c>
      <c r="BF18">
        <v>16</v>
      </c>
      <c r="BG18">
        <v>16</v>
      </c>
      <c r="BI18">
        <v>11</v>
      </c>
      <c r="BJ18">
        <v>6</v>
      </c>
      <c r="BK18">
        <v>14</v>
      </c>
      <c r="BL18">
        <v>8</v>
      </c>
      <c r="BM18">
        <v>7</v>
      </c>
      <c r="BN18">
        <v>14</v>
      </c>
      <c r="BO18">
        <v>16</v>
      </c>
      <c r="BP18">
        <v>15</v>
      </c>
      <c r="BQ18">
        <v>10</v>
      </c>
      <c r="BR18">
        <v>10</v>
      </c>
      <c r="BS18">
        <v>13</v>
      </c>
      <c r="BT18">
        <v>15</v>
      </c>
      <c r="BU18">
        <v>14</v>
      </c>
      <c r="BV18">
        <v>16</v>
      </c>
      <c r="BW18">
        <v>4</v>
      </c>
      <c r="BX18">
        <v>16</v>
      </c>
      <c r="BY18">
        <v>1</v>
      </c>
      <c r="BZ18">
        <v>16</v>
      </c>
      <c r="CA18">
        <v>4</v>
      </c>
      <c r="CC18">
        <v>10</v>
      </c>
      <c r="CD18">
        <v>15</v>
      </c>
      <c r="CE18">
        <v>12</v>
      </c>
      <c r="CF18">
        <v>8</v>
      </c>
      <c r="CG18">
        <v>15</v>
      </c>
      <c r="CH18">
        <v>6</v>
      </c>
      <c r="CI18">
        <v>10</v>
      </c>
      <c r="CJ18">
        <v>15</v>
      </c>
      <c r="CK18">
        <v>10</v>
      </c>
      <c r="CL18">
        <v>11</v>
      </c>
      <c r="CM18">
        <v>17</v>
      </c>
      <c r="CN18">
        <v>15</v>
      </c>
      <c r="CO18">
        <v>6</v>
      </c>
      <c r="CP18">
        <v>16</v>
      </c>
      <c r="CQ18">
        <v>12</v>
      </c>
      <c r="CR18">
        <v>4</v>
      </c>
      <c r="CS18">
        <v>3</v>
      </c>
      <c r="CT18">
        <v>11</v>
      </c>
      <c r="CU18">
        <v>12</v>
      </c>
      <c r="CW18">
        <v>12</v>
      </c>
      <c r="CX18">
        <f>IF('Tablas auxiliares'!$C$7=1,AVERAGE(B18,V18,AP18,BJ18,CD18)+B18/10000,(-1)*(SUM(VLOOKUP(B18,'Tablas auxiliares'!$BG$2:$BH$28,2,FALSE),VLOOKUP(V18,'Tablas auxiliares'!$BG$2:$BH$28,2,FALSE),VLOOKUP(AP18,'Tablas auxiliares'!$BG$2:$BH$28,2,FALSE),VLOOKUP(BJ18,'Tablas auxiliares'!$BG$2:$BH$28,2,FALSE),VLOOKUP(CD18,'Tablas auxiliares'!$BG$2:$BH$28,2,FALSE))-B18/100000000))</f>
        <v>-14.590200457529646</v>
      </c>
      <c r="CY18">
        <f>IF('Tablas auxiliares'!$C$7=1,AVERAGE(C18,W18,AQ18,BK18,CE18)+C18/10000,(-1)*(SUM(VLOOKUP(C18,'Tablas auxiliares'!$BG$2:$BH$28,2,FALSE),VLOOKUP(W18,'Tablas auxiliares'!$BG$2:$BH$28,2,FALSE),VLOOKUP(AQ18,'Tablas auxiliares'!$BG$2:$BH$28,2,FALSE),VLOOKUP(BK18,'Tablas auxiliares'!$BG$2:$BH$28,2,FALSE),VLOOKUP(CE18,'Tablas auxiliares'!$BG$2:$BH$28,2,FALSE))-C18/100000000))</f>
        <v>-7.0057433588957609</v>
      </c>
      <c r="CZ18">
        <f>IF('Tablas auxiliares'!$C$7=1,AVERAGE(D18,X18,AR18,BL18,CF18)+D18/10000,(-1)*(SUM(VLOOKUP(D18,'Tablas auxiliares'!$BG$2:$BH$28,2,FALSE),VLOOKUP(X18,'Tablas auxiliares'!$BG$2:$BH$28,2,FALSE),VLOOKUP(AR18,'Tablas auxiliares'!$BG$2:$BH$28,2,FALSE),VLOOKUP(BL18,'Tablas auxiliares'!$BG$2:$BH$28,2,FALSE),VLOOKUP(CF18,'Tablas auxiliares'!$BG$2:$BH$28,2,FALSE))-D18/100000000))</f>
        <v>-20.901245422939819</v>
      </c>
      <c r="DA18">
        <f>IF('Tablas auxiliares'!$C$7=1,AVERAGE(E18,Y18,AS18,BM18,CG18)+E18/10000,(-1)*(SUM(VLOOKUP(E18,'Tablas auxiliares'!$BG$2:$BH$28,2,FALSE),VLOOKUP(Y18,'Tablas auxiliares'!$BG$2:$BH$28,2,FALSE),VLOOKUP(AS18,'Tablas auxiliares'!$BG$2:$BH$28,2,FALSE),VLOOKUP(BM18,'Tablas auxiliares'!$BG$2:$BH$28,2,FALSE),VLOOKUP(CG18,'Tablas auxiliares'!$BG$2:$BH$28,2,FALSE))-E18/100000000))</f>
        <v>-10.17455819907472</v>
      </c>
      <c r="DB18">
        <f>IF('Tablas auxiliares'!$C$7=1,AVERAGE(F18,Z18,AT18,BN18,CH18)+F18/10000,(-1)*(SUM(VLOOKUP(F18,'Tablas auxiliares'!$BG$2:$BH$28,2,FALSE),VLOOKUP(Z18,'Tablas auxiliares'!$BG$2:$BH$28,2,FALSE),VLOOKUP(AT18,'Tablas auxiliares'!$BG$2:$BH$28,2,FALSE),VLOOKUP(BN18,'Tablas auxiliares'!$BG$2:$BH$28,2,FALSE),VLOOKUP(CH18,'Tablas auxiliares'!$BG$2:$BH$28,2,FALSE))-F18/100000000))</f>
        <v>-18.279463040985238</v>
      </c>
      <c r="DC18">
        <f>IF('Tablas auxiliares'!$C$7=1,AVERAGE(G18,AA18,AU18,BO18,CI18)+G18/10000,(-1)*(SUM(VLOOKUP(G18,'Tablas auxiliares'!$BG$2:$BH$28,2,FALSE),VLOOKUP(AA18,'Tablas auxiliares'!$BG$2:$BH$28,2,FALSE),VLOOKUP(AU18,'Tablas auxiliares'!$BG$2:$BH$28,2,FALSE),VLOOKUP(BO18,'Tablas auxiliares'!$BG$2:$BH$28,2,FALSE),VLOOKUP(CI18,'Tablas auxiliares'!$BG$2:$BH$28,2,FALSE))-G18/100000000))</f>
        <v>-5.0921635738355135</v>
      </c>
      <c r="DD18">
        <f>IF('Tablas auxiliares'!$C$7=1,AVERAGE(H18,AB18,AV18,BP18,CJ18)+H18/10000,(-1)*(SUM(VLOOKUP(H18,'Tablas auxiliares'!$BG$2:$BH$28,2,FALSE),VLOOKUP(AB18,'Tablas auxiliares'!$BG$2:$BH$28,2,FALSE),VLOOKUP(AV18,'Tablas auxiliares'!$BG$2:$BH$28,2,FALSE),VLOOKUP(BP18,'Tablas auxiliares'!$BG$2:$BH$28,2,FALSE),VLOOKUP(CJ18,'Tablas auxiliares'!$BG$2:$BH$28,2,FALSE))-H18/100000000))</f>
        <v>-4.6153178009750153</v>
      </c>
      <c r="DE18">
        <f>IF('Tablas auxiliares'!$C$7=1,AVERAGE(I18,AC18,AW18,BQ18,CK18)+I18/10000,(-1)*(SUM(VLOOKUP(I18,'Tablas auxiliares'!$BG$2:$BH$28,2,FALSE),VLOOKUP(AC18,'Tablas auxiliares'!$BG$2:$BH$28,2,FALSE),VLOOKUP(AW18,'Tablas auxiliares'!$BG$2:$BH$28,2,FALSE),VLOOKUP(BQ18,'Tablas auxiliares'!$BG$2:$BH$28,2,FALSE),VLOOKUP(CK18,'Tablas auxiliares'!$BG$2:$BH$28,2,FALSE))-I18/100000000))</f>
        <v>-18.138639644598911</v>
      </c>
      <c r="DF18">
        <f>IF('Tablas auxiliares'!$C$7=1,AVERAGE(J18,AD18,AX18,BR18,CL18)+J18/10000,(-1)*(SUM(VLOOKUP(J18,'Tablas auxiliares'!$BG$2:$BH$28,2,FALSE),VLOOKUP(AD18,'Tablas auxiliares'!$BG$2:$BH$28,2,FALSE),VLOOKUP(AX18,'Tablas auxiliares'!$BG$2:$BH$28,2,FALSE),VLOOKUP(BR18,'Tablas auxiliares'!$BG$2:$BH$28,2,FALSE),VLOOKUP(CL18,'Tablas auxiliares'!$BG$2:$BH$28,2,FALSE))-J18/100000000))</f>
        <v>-6.0476083335712696</v>
      </c>
      <c r="DG18">
        <f>IF('Tablas auxiliares'!$C$7=1,AVERAGE(K18,AE18,AY18,BS18,CM18)+K18/10000,(-1)*(SUM(VLOOKUP(K18,'Tablas auxiliares'!$BG$2:$BH$28,2,FALSE),VLOOKUP(AE18,'Tablas auxiliares'!$BG$2:$BH$28,2,FALSE),VLOOKUP(AY18,'Tablas auxiliares'!$BG$2:$BH$28,2,FALSE),VLOOKUP(BS18,'Tablas auxiliares'!$BG$2:$BH$28,2,FALSE),VLOOKUP(CM18,'Tablas auxiliares'!$BG$2:$BH$28,2,FALSE))-K18/100000000))</f>
        <v>-4.7442898230492112</v>
      </c>
      <c r="DH18">
        <f>IF('Tablas auxiliares'!$C$7=1,AVERAGE(L18,AF18,AZ18,BT18,CN18)+L18/10000,(-1)*(SUM(VLOOKUP(L18,'Tablas auxiliares'!$BG$2:$BH$28,2,FALSE),VLOOKUP(AF18,'Tablas auxiliares'!$BG$2:$BH$28,2,FALSE),VLOOKUP(AZ18,'Tablas auxiliares'!$BG$2:$BH$28,2,FALSE),VLOOKUP(BT18,'Tablas auxiliares'!$BG$2:$BH$28,2,FALSE),VLOOKUP(CN18,'Tablas auxiliares'!$BG$2:$BH$28,2,FALSE))-L18/100000000))</f>
        <v>-4.861844343539472</v>
      </c>
      <c r="DI18">
        <f>IF('Tablas auxiliares'!$C$7=1,AVERAGE(M18,AG18,BA18,BU18,CO18)+M18/10000,(-1)*(SUM(VLOOKUP(M18,'Tablas auxiliares'!$BG$2:$BH$28,2,FALSE),VLOOKUP(AG18,'Tablas auxiliares'!$BG$2:$BH$28,2,FALSE),VLOOKUP(BA18,'Tablas auxiliares'!$BG$2:$BH$28,2,FALSE),VLOOKUP(BU18,'Tablas auxiliares'!$BG$2:$BH$28,2,FALSE),VLOOKUP(CO18,'Tablas auxiliares'!$BG$2:$BH$28,2,FALSE))-M18/100000000))</f>
        <v>-17.719283348646474</v>
      </c>
      <c r="DJ18">
        <f>IF('Tablas auxiliares'!$C$7=1,AVERAGE(N18,AH18,BB18,BV18,CP18)+N18/10000,(-1)*(SUM(VLOOKUP(N18,'Tablas auxiliares'!$BG$2:$BH$28,2,FALSE),VLOOKUP(AH18,'Tablas auxiliares'!$BG$2:$BH$28,2,FALSE),VLOOKUP(BB18,'Tablas auxiliares'!$BG$2:$BH$28,2,FALSE),VLOOKUP(BV18,'Tablas auxiliares'!$BG$2:$BH$28,2,FALSE),VLOOKUP(CP18,'Tablas auxiliares'!$BG$2:$BH$28,2,FALSE))-N18/100000000))</f>
        <v>-8.2015516480393647</v>
      </c>
      <c r="DK18">
        <f>IF('Tablas auxiliares'!$C$7=1,AVERAGE(O18,AI18,BC18,BW18,CQ18)+O18/10000,(-1)*(SUM(VLOOKUP(O18,'Tablas auxiliares'!$BG$2:$BH$28,2,FALSE),VLOOKUP(AI18,'Tablas auxiliares'!$BG$2:$BH$28,2,FALSE),VLOOKUP(BC18,'Tablas auxiliares'!$BG$2:$BH$28,2,FALSE),VLOOKUP(BW18,'Tablas auxiliares'!$BG$2:$BH$28,2,FALSE),VLOOKUP(CQ18,'Tablas auxiliares'!$BG$2:$BH$28,2,FALSE))-O18/100000000))</f>
        <v>-20.048457450478889</v>
      </c>
      <c r="DL18">
        <f>IF('Tablas auxiliares'!$C$7=1,AVERAGE(P18,AJ18,BD18,BX18,CR18)+P18/10000,(-1)*(SUM(VLOOKUP(P18,'Tablas auxiliares'!$BG$2:$BH$28,2,FALSE),VLOOKUP(AJ18,'Tablas auxiliares'!$BG$2:$BH$28,2,FALSE),VLOOKUP(BD18,'Tablas auxiliares'!$BG$2:$BH$28,2,FALSE),VLOOKUP(BX18,'Tablas auxiliares'!$BG$2:$BH$28,2,FALSE),VLOOKUP(CR18,'Tablas auxiliares'!$BG$2:$BH$28,2,FALSE))-P18/100000000))</f>
        <v>-17.921377400501875</v>
      </c>
      <c r="DM18">
        <f>IF('Tablas auxiliares'!$C$7=1,AVERAGE(Q18,AK18,BE18,BY18,CS18)+Q18/10000,(-1)*(SUM(VLOOKUP(Q18,'Tablas auxiliares'!$BG$2:$BH$28,2,FALSE),VLOOKUP(AK18,'Tablas auxiliares'!$BG$2:$BH$28,2,FALSE),VLOOKUP(BE18,'Tablas auxiliares'!$BG$2:$BH$28,2,FALSE),VLOOKUP(BY18,'Tablas auxiliares'!$BG$2:$BH$28,2,FALSE),VLOOKUP(CS18,'Tablas auxiliares'!$BG$2:$BH$28,2,FALSE))-Q18/100000000))</f>
        <v>-46.024670895215451</v>
      </c>
      <c r="DN18">
        <f>IF('Tablas auxiliares'!$C$7=1,AVERAGE(R18,AL18,BF18,BZ18,CT18)+R18/10000,(-1)*(SUM(VLOOKUP(R18,'Tablas auxiliares'!$BG$2:$BH$28,2,FALSE),VLOOKUP(AL18,'Tablas auxiliares'!$BG$2:$BH$28,2,FALSE),VLOOKUP(BF18,'Tablas auxiliares'!$BG$2:$BH$28,2,FALSE),VLOOKUP(BZ18,'Tablas auxiliares'!$BG$2:$BH$28,2,FALSE),VLOOKUP(CT18,'Tablas auxiliares'!$BG$2:$BH$28,2,FALSE))-R18/100000000))</f>
        <v>-6.0476083935712692</v>
      </c>
      <c r="DO18">
        <f>IF('Tablas auxiliares'!$C$7=1,AVERAGE(S18,AM18,BG18,CA18,CU18)+S18/10000,(-1)*(SUM(VLOOKUP(S18,'Tablas auxiliares'!$BG$2:$BH$28,2,FALSE),VLOOKUP(AM18,'Tablas auxiliares'!$BG$2:$BH$28,2,FALSE),VLOOKUP(BG18,'Tablas auxiliares'!$BG$2:$BH$28,2,FALSE),VLOOKUP(CA18,'Tablas auxiliares'!$BG$2:$BH$28,2,FALSE),VLOOKUP(CU18,'Tablas auxiliares'!$BG$2:$BH$28,2,FALSE))-S18/100000000))</f>
        <v>-14.02992141708406</v>
      </c>
      <c r="DQ18">
        <f>IF('Tablas auxiliares'!$C$7=1,AVERAGE(U18,AO18,BI18,CC18,CW18)+U18/10000,(-1)*(SUM(VLOOKUP(U18,'Tablas auxiliares'!$BG$2:$BH$28,2,FALSE),VLOOKUP(AO18,'Tablas auxiliares'!$BG$2:$BH$28,2,FALSE),VLOOKUP(BI18,'Tablas auxiliares'!$BG$2:$BH$28,2,FALSE),VLOOKUP(CC18,'Tablas auxiliares'!$BG$2:$BH$28,2,FALSE),VLOOKUP(CW18,'Tablas auxiliares'!$BG$2:$BH$28,2,FALSE))-U18/100000000))</f>
        <v>-8.7285275223676226</v>
      </c>
      <c r="DR18">
        <f>RANK(CX18,CX3:CX19,1)</f>
        <v>10</v>
      </c>
      <c r="DS18">
        <f t="shared" ref="DS18:EK18" si="94">RANK(CY18,CY3:CY19,1)</f>
        <v>14</v>
      </c>
      <c r="DT18">
        <f t="shared" si="94"/>
        <v>8</v>
      </c>
      <c r="DU18">
        <f t="shared" si="94"/>
        <v>16</v>
      </c>
      <c r="DV18">
        <f t="shared" si="94"/>
        <v>9</v>
      </c>
      <c r="DW18">
        <f t="shared" si="94"/>
        <v>15</v>
      </c>
      <c r="DX18">
        <f t="shared" si="94"/>
        <v>17</v>
      </c>
      <c r="DY18">
        <f t="shared" si="94"/>
        <v>8</v>
      </c>
      <c r="DZ18">
        <f t="shared" si="94"/>
        <v>15</v>
      </c>
      <c r="EA18">
        <f t="shared" si="94"/>
        <v>16</v>
      </c>
      <c r="EB18">
        <f t="shared" si="94"/>
        <v>16</v>
      </c>
      <c r="EC18">
        <f t="shared" si="94"/>
        <v>8</v>
      </c>
      <c r="ED18">
        <f t="shared" si="94"/>
        <v>16</v>
      </c>
      <c r="EE18">
        <f t="shared" si="94"/>
        <v>9</v>
      </c>
      <c r="EF18">
        <f t="shared" si="94"/>
        <v>9</v>
      </c>
      <c r="EG18">
        <f t="shared" si="94"/>
        <v>2</v>
      </c>
      <c r="EH18">
        <f t="shared" si="94"/>
        <v>15</v>
      </c>
      <c r="EI18">
        <f t="shared" si="94"/>
        <v>13</v>
      </c>
      <c r="EK18">
        <f t="shared" si="94"/>
        <v>12</v>
      </c>
      <c r="EL18">
        <f>VLOOKUP(DR18,'Tablas auxiliares'!$O$2:$Y$28,'Tablas auxiliares'!$C$4+1,FALSE)</f>
        <v>1</v>
      </c>
      <c r="EM18">
        <f>VLOOKUP(DS18,'Tablas auxiliares'!$O$2:$Y$28,'Tablas auxiliares'!$C$4+1,FALSE)</f>
        <v>0</v>
      </c>
      <c r="EN18">
        <f>VLOOKUP(DT18,'Tablas auxiliares'!$O$2:$Y$28,'Tablas auxiliares'!$C$4+1,FALSE)</f>
        <v>3</v>
      </c>
      <c r="EO18">
        <f>VLOOKUP(DU18,'Tablas auxiliares'!$O$2:$Y$28,'Tablas auxiliares'!$C$4+1,FALSE)</f>
        <v>0</v>
      </c>
      <c r="EP18">
        <f>VLOOKUP(DV18,'Tablas auxiliares'!$O$2:$Y$28,'Tablas auxiliares'!$C$4+1,FALSE)</f>
        <v>2</v>
      </c>
      <c r="EQ18">
        <f>VLOOKUP(DW18,'Tablas auxiliares'!$O$2:$Y$28,'Tablas auxiliares'!$C$4+1,FALSE)</f>
        <v>0</v>
      </c>
      <c r="ER18">
        <f>VLOOKUP(DX18,'Tablas auxiliares'!$O$2:$Y$28,'Tablas auxiliares'!$C$4+1,FALSE)</f>
        <v>0</v>
      </c>
      <c r="ES18">
        <f>VLOOKUP(DY18,'Tablas auxiliares'!$O$2:$Y$28,'Tablas auxiliares'!$C$4+1,FALSE)</f>
        <v>3</v>
      </c>
      <c r="ET18">
        <f>VLOOKUP(DZ18,'Tablas auxiliares'!$O$2:$Y$28,'Tablas auxiliares'!$C$4+1,FALSE)</f>
        <v>0</v>
      </c>
      <c r="EU18">
        <f>VLOOKUP(EA18,'Tablas auxiliares'!$O$2:$Y$28,'Tablas auxiliares'!$C$4+1,FALSE)</f>
        <v>0</v>
      </c>
      <c r="EV18">
        <f>VLOOKUP(EB18,'Tablas auxiliares'!$O$2:$Y$28,'Tablas auxiliares'!$C$4+1,FALSE)</f>
        <v>0</v>
      </c>
      <c r="EW18">
        <f>VLOOKUP(EC18,'Tablas auxiliares'!$O$2:$Y$28,'Tablas auxiliares'!$C$4+1,FALSE)</f>
        <v>3</v>
      </c>
      <c r="EX18">
        <f>VLOOKUP(ED18,'Tablas auxiliares'!$O$2:$Y$28,'Tablas auxiliares'!$C$4+1,FALSE)</f>
        <v>0</v>
      </c>
      <c r="EY18">
        <f>VLOOKUP(EE18,'Tablas auxiliares'!$O$2:$Y$28,'Tablas auxiliares'!$C$4+1,FALSE)</f>
        <v>2</v>
      </c>
      <c r="EZ18">
        <f>VLOOKUP(EF18,'Tablas auxiliares'!$O$2:$Y$28,'Tablas auxiliares'!$C$4+1,FALSE)</f>
        <v>2</v>
      </c>
      <c r="FA18">
        <f>VLOOKUP(EG18,'Tablas auxiliares'!$O$2:$Y$28,'Tablas auxiliares'!$C$4+1,FALSE)</f>
        <v>10</v>
      </c>
      <c r="FB18">
        <f>VLOOKUP(EH18,'Tablas auxiliares'!$O$2:$Y$28,'Tablas auxiliares'!$C$4+1,FALSE)</f>
        <v>0</v>
      </c>
      <c r="FC18">
        <f>VLOOKUP(EI18,'Tablas auxiliares'!$O$2:$Y$28,'Tablas auxiliares'!$C$4+1,FALSE)</f>
        <v>0</v>
      </c>
      <c r="FE18">
        <f>VLOOKUP(EK18,'Tablas auxiliares'!$O$2:$Y$28,'Tablas auxiliares'!$C$4+1,FALSE)</f>
        <v>0</v>
      </c>
      <c r="FF18">
        <v>5</v>
      </c>
      <c r="FG18">
        <v>9</v>
      </c>
      <c r="FH18">
        <v>4</v>
      </c>
      <c r="FI18">
        <v>1</v>
      </c>
      <c r="FJ18">
        <v>3</v>
      </c>
      <c r="FK18">
        <v>8</v>
      </c>
      <c r="FL18">
        <v>3</v>
      </c>
      <c r="FM18">
        <v>2</v>
      </c>
      <c r="FN18">
        <v>7</v>
      </c>
      <c r="FO18">
        <v>14</v>
      </c>
      <c r="FP18">
        <v>1</v>
      </c>
      <c r="FQ18">
        <v>7</v>
      </c>
      <c r="FR18">
        <v>1</v>
      </c>
      <c r="FS18">
        <v>7</v>
      </c>
      <c r="FT18">
        <v>6</v>
      </c>
      <c r="FU18">
        <v>2</v>
      </c>
      <c r="FV18">
        <v>5</v>
      </c>
      <c r="FW18">
        <v>5</v>
      </c>
      <c r="FY18">
        <v>6</v>
      </c>
      <c r="FZ18">
        <f>VLOOKUP(FF18,'Tablas auxiliares'!$O$2:$Y$28,_xlfn.SINGLE('Tablas auxiliares'!$C$4)+1,FALSE)</f>
        <v>6</v>
      </c>
      <c r="GA18">
        <f>VLOOKUP(FG18,'Tablas auxiliares'!$O$2:$Y$28,_xlfn.SINGLE('Tablas auxiliares'!$C$4)+1,FALSE)</f>
        <v>2</v>
      </c>
      <c r="GB18">
        <f>VLOOKUP(FH18,'Tablas auxiliares'!$O$2:$Y$28,_xlfn.SINGLE('Tablas auxiliares'!$C$4)+1,FALSE)</f>
        <v>7</v>
      </c>
      <c r="GC18">
        <f>VLOOKUP(FI18,'Tablas auxiliares'!$O$2:$Y$28,_xlfn.SINGLE('Tablas auxiliares'!$C$4)+1,FALSE)</f>
        <v>12</v>
      </c>
      <c r="GD18">
        <f>VLOOKUP(FJ18,'Tablas auxiliares'!$O$2:$Y$28,_xlfn.SINGLE('Tablas auxiliares'!$C$4)+1,FALSE)</f>
        <v>8</v>
      </c>
      <c r="GE18">
        <f>VLOOKUP(FK18,'Tablas auxiliares'!$O$2:$Y$28,_xlfn.SINGLE('Tablas auxiliares'!$C$4)+1,FALSE)</f>
        <v>3</v>
      </c>
      <c r="GF18">
        <f>VLOOKUP(FL18,'Tablas auxiliares'!$O$2:$Y$28,_xlfn.SINGLE('Tablas auxiliares'!$C$4)+1,FALSE)</f>
        <v>8</v>
      </c>
      <c r="GG18">
        <f>VLOOKUP(FM18,'Tablas auxiliares'!$O$2:$Y$28,_xlfn.SINGLE('Tablas auxiliares'!$C$4)+1,FALSE)</f>
        <v>10</v>
      </c>
      <c r="GH18">
        <f>VLOOKUP(FN18,'Tablas auxiliares'!$O$2:$Y$28,_xlfn.SINGLE('Tablas auxiliares'!$C$4)+1,FALSE)</f>
        <v>4</v>
      </c>
      <c r="GI18">
        <f>VLOOKUP(FO18,'Tablas auxiliares'!$O$2:$Y$28,_xlfn.SINGLE('Tablas auxiliares'!$C$4)+1,FALSE)</f>
        <v>0</v>
      </c>
      <c r="GJ18">
        <f>VLOOKUP(FP18,'Tablas auxiliares'!$O$2:$Y$28,_xlfn.SINGLE('Tablas auxiliares'!$C$4)+1,FALSE)</f>
        <v>12</v>
      </c>
      <c r="GK18">
        <f>VLOOKUP(FQ18,'Tablas auxiliares'!$O$2:$Y$28,_xlfn.SINGLE('Tablas auxiliares'!$C$4)+1,FALSE)</f>
        <v>4</v>
      </c>
      <c r="GL18">
        <f>VLOOKUP(FR18,'Tablas auxiliares'!$O$2:$Y$28,_xlfn.SINGLE('Tablas auxiliares'!$C$4)+1,FALSE)</f>
        <v>12</v>
      </c>
      <c r="GM18">
        <f>VLOOKUP(FS18,'Tablas auxiliares'!$O$2:$Y$28,_xlfn.SINGLE('Tablas auxiliares'!$C$4)+1,FALSE)</f>
        <v>4</v>
      </c>
      <c r="GN18">
        <f>VLOOKUP(FT18,'Tablas auxiliares'!$O$2:$Y$28,_xlfn.SINGLE('Tablas auxiliares'!$C$4)+1,FALSE)</f>
        <v>5</v>
      </c>
      <c r="GO18">
        <f>VLOOKUP(FU18,'Tablas auxiliares'!$O$2:$Y$28,_xlfn.SINGLE('Tablas auxiliares'!$C$4)+1,FALSE)</f>
        <v>10</v>
      </c>
      <c r="GP18">
        <f>VLOOKUP(FV18,'Tablas auxiliares'!$O$2:$Y$28,_xlfn.SINGLE('Tablas auxiliares'!$C$4)+1,FALSE)</f>
        <v>6</v>
      </c>
      <c r="GQ18">
        <f>VLOOKUP(FW18,'Tablas auxiliares'!$O$2:$Y$28,_xlfn.SINGLE('Tablas auxiliares'!$C$4)+1,FALSE)</f>
        <v>6</v>
      </c>
      <c r="GS18">
        <f>VLOOKUP(FY18,'Tablas auxiliares'!$O$2:$Y$28,_xlfn.SINGLE('Tablas auxiliares'!$C$4)+1,FALSE)</f>
        <v>5</v>
      </c>
      <c r="GT18">
        <f>IF('Tablas auxiliares'!$C$6&lt;&gt;2,SUM(EL18:FE18),0)+IF('Tablas auxiliares'!$C$6&lt;&gt;3,SUM(FZ18:GS18),0)</f>
        <v>150</v>
      </c>
      <c r="GU18">
        <f t="shared" si="17"/>
        <v>7.5049999999999999</v>
      </c>
      <c r="GV18">
        <f t="shared" si="75"/>
        <v>11.509</v>
      </c>
      <c r="GW18">
        <f t="shared" si="76"/>
        <v>6.0039999999999996</v>
      </c>
      <c r="GX18">
        <f t="shared" si="77"/>
        <v>8.5009999999999994</v>
      </c>
      <c r="GY18">
        <f t="shared" si="78"/>
        <v>6.0030000000000001</v>
      </c>
      <c r="GZ18">
        <f t="shared" si="79"/>
        <v>11.507999999999999</v>
      </c>
      <c r="HA18">
        <f t="shared" si="80"/>
        <v>10.003</v>
      </c>
      <c r="HB18">
        <f t="shared" si="81"/>
        <v>5.0019999999999998</v>
      </c>
      <c r="HC18">
        <f t="shared" si="82"/>
        <v>11.007</v>
      </c>
      <c r="HD18">
        <f t="shared" si="51"/>
        <v>15.013999999999999</v>
      </c>
      <c r="HE18">
        <f t="shared" si="52"/>
        <v>8.5009999999999994</v>
      </c>
      <c r="HF18">
        <f t="shared" si="53"/>
        <v>7.5069999999999997</v>
      </c>
      <c r="HG18">
        <f t="shared" si="54"/>
        <v>8.5009999999999994</v>
      </c>
      <c r="HH18">
        <f t="shared" si="55"/>
        <v>8.0069999999999997</v>
      </c>
      <c r="HI18">
        <f t="shared" si="56"/>
        <v>7.5060000000000002</v>
      </c>
      <c r="HJ18">
        <f t="shared" si="57"/>
        <v>2.0019999999999998</v>
      </c>
      <c r="HK18">
        <f t="shared" si="83"/>
        <v>10.005000000000001</v>
      </c>
      <c r="HL18">
        <f t="shared" si="58"/>
        <v>9.0050000000000008</v>
      </c>
      <c r="HN18">
        <f t="shared" si="60"/>
        <v>9.0060000000000002</v>
      </c>
      <c r="HO18">
        <f>RANK(GU18,GU3:GU19,1)</f>
        <v>5</v>
      </c>
      <c r="HP18">
        <f t="shared" ref="HP18:IH18" si="95">RANK(GV18,GV3:GV19,1)</f>
        <v>13</v>
      </c>
      <c r="HQ18">
        <f t="shared" si="95"/>
        <v>5</v>
      </c>
      <c r="HR18">
        <f t="shared" si="95"/>
        <v>9</v>
      </c>
      <c r="HS18">
        <f t="shared" si="95"/>
        <v>5</v>
      </c>
      <c r="HT18">
        <f t="shared" si="95"/>
        <v>13</v>
      </c>
      <c r="HU18">
        <f t="shared" si="95"/>
        <v>11</v>
      </c>
      <c r="HV18">
        <f t="shared" si="95"/>
        <v>2</v>
      </c>
      <c r="HW18">
        <f t="shared" si="95"/>
        <v>12</v>
      </c>
      <c r="HX18">
        <f t="shared" si="95"/>
        <v>15</v>
      </c>
      <c r="HY18">
        <f t="shared" si="95"/>
        <v>8</v>
      </c>
      <c r="HZ18">
        <f t="shared" si="95"/>
        <v>7</v>
      </c>
      <c r="IA18">
        <f t="shared" si="95"/>
        <v>9</v>
      </c>
      <c r="IB18">
        <f t="shared" si="95"/>
        <v>8</v>
      </c>
      <c r="IC18">
        <f t="shared" si="95"/>
        <v>5</v>
      </c>
      <c r="ID18">
        <f t="shared" si="95"/>
        <v>1</v>
      </c>
      <c r="IE18">
        <f t="shared" si="95"/>
        <v>9</v>
      </c>
      <c r="IF18">
        <f t="shared" si="95"/>
        <v>10</v>
      </c>
      <c r="IH18">
        <f t="shared" si="95"/>
        <v>8</v>
      </c>
      <c r="II18">
        <f>VLOOKUP(HO18,'Tablas auxiliares'!$O$2:$Y$28,_xlfn.SINGLE('Tablas auxiliares'!$C$4)+1,FALSE)</f>
        <v>6</v>
      </c>
      <c r="IJ18">
        <f>VLOOKUP(HP18,'Tablas auxiliares'!$O$2:$Y$28,_xlfn.SINGLE('Tablas auxiliares'!$C$4)+1,FALSE)</f>
        <v>0</v>
      </c>
      <c r="IK18">
        <f>VLOOKUP(HQ18,'Tablas auxiliares'!$O$2:$Y$28,_xlfn.SINGLE('Tablas auxiliares'!$C$4)+1,FALSE)</f>
        <v>6</v>
      </c>
      <c r="IL18">
        <f>VLOOKUP(HR18,'Tablas auxiliares'!$O$2:$Y$28,_xlfn.SINGLE('Tablas auxiliares'!$C$4)+1,FALSE)</f>
        <v>2</v>
      </c>
      <c r="IM18">
        <f>VLOOKUP(HS18,'Tablas auxiliares'!$O$2:$Y$28,_xlfn.SINGLE('Tablas auxiliares'!$C$4)+1,FALSE)</f>
        <v>6</v>
      </c>
      <c r="IN18">
        <f>VLOOKUP(HT18,'Tablas auxiliares'!$O$2:$Y$28,_xlfn.SINGLE('Tablas auxiliares'!$C$4)+1,FALSE)</f>
        <v>0</v>
      </c>
      <c r="IO18">
        <f>VLOOKUP(HU18,'Tablas auxiliares'!$O$2:$Y$28,_xlfn.SINGLE('Tablas auxiliares'!$C$4)+1,FALSE)</f>
        <v>0</v>
      </c>
      <c r="IP18">
        <f>VLOOKUP(HV18,'Tablas auxiliares'!$O$2:$Y$28,_xlfn.SINGLE('Tablas auxiliares'!$C$4)+1,FALSE)</f>
        <v>10</v>
      </c>
      <c r="IQ18">
        <f>VLOOKUP(HW18,'Tablas auxiliares'!$O$2:$Y$28,_xlfn.SINGLE('Tablas auxiliares'!$C$4)+1,FALSE)</f>
        <v>0</v>
      </c>
      <c r="IR18">
        <f>VLOOKUP(HX18,'Tablas auxiliares'!$O$2:$Y$28,_xlfn.SINGLE('Tablas auxiliares'!$C$4)+1,FALSE)</f>
        <v>0</v>
      </c>
      <c r="IS18">
        <f>VLOOKUP(HY18,'Tablas auxiliares'!$O$2:$Y$28,_xlfn.SINGLE('Tablas auxiliares'!$C$4)+1,FALSE)</f>
        <v>3</v>
      </c>
      <c r="IT18">
        <f>VLOOKUP(HZ18,'Tablas auxiliares'!$O$2:$Y$28,_xlfn.SINGLE('Tablas auxiliares'!$C$4)+1,FALSE)</f>
        <v>4</v>
      </c>
      <c r="IU18">
        <f>VLOOKUP(IA18,'Tablas auxiliares'!$O$2:$Y$28,_xlfn.SINGLE('Tablas auxiliares'!$C$4)+1,FALSE)</f>
        <v>2</v>
      </c>
      <c r="IV18">
        <f>VLOOKUP(IB18,'Tablas auxiliares'!$O$2:$Y$28,_xlfn.SINGLE('Tablas auxiliares'!$C$4)+1,FALSE)</f>
        <v>3</v>
      </c>
      <c r="IW18">
        <f>VLOOKUP(IC18,'Tablas auxiliares'!$O$2:$Y$28,_xlfn.SINGLE('Tablas auxiliares'!$C$4)+1,FALSE)</f>
        <v>6</v>
      </c>
      <c r="IX18">
        <f>VLOOKUP(ID18,'Tablas auxiliares'!$O$2:$Y$28,_xlfn.SINGLE('Tablas auxiliares'!$C$4)+1,FALSE)</f>
        <v>12</v>
      </c>
      <c r="IY18">
        <f>VLOOKUP(IE18,'Tablas auxiliares'!$O$2:$Y$28,_xlfn.SINGLE('Tablas auxiliares'!$C$4)+1,FALSE)</f>
        <v>2</v>
      </c>
      <c r="IZ18">
        <f>VLOOKUP(IF18,'Tablas auxiliares'!$O$2:$Y$28,_xlfn.SINGLE('Tablas auxiliares'!$C$4)+1,FALSE)</f>
        <v>1</v>
      </c>
      <c r="JB18">
        <f>VLOOKUP(IH18,'Tablas auxiliares'!$O$2:$Y$28,_xlfn.SINGLE('Tablas auxiliares'!$C$4)+1,FALSE)</f>
        <v>3</v>
      </c>
      <c r="JC18">
        <f t="shared" si="7"/>
        <v>66</v>
      </c>
      <c r="JD18">
        <v>0</v>
      </c>
      <c r="JE18">
        <v>0</v>
      </c>
      <c r="JF18">
        <v>3</v>
      </c>
      <c r="JG18">
        <v>0</v>
      </c>
      <c r="JH18">
        <v>4</v>
      </c>
      <c r="JI18">
        <v>0</v>
      </c>
      <c r="JJ18">
        <v>0</v>
      </c>
      <c r="JK18">
        <v>4</v>
      </c>
      <c r="JL18">
        <v>0</v>
      </c>
      <c r="JM18">
        <v>0</v>
      </c>
      <c r="JN18">
        <v>0</v>
      </c>
      <c r="JO18">
        <v>1</v>
      </c>
      <c r="JP18">
        <v>0</v>
      </c>
      <c r="JQ18">
        <v>0</v>
      </c>
      <c r="JR18">
        <v>0</v>
      </c>
      <c r="JS18">
        <v>10</v>
      </c>
      <c r="JT18">
        <v>0</v>
      </c>
      <c r="JU18">
        <v>0</v>
      </c>
      <c r="JW18">
        <v>0</v>
      </c>
      <c r="JX18">
        <v>6</v>
      </c>
      <c r="JY18">
        <v>2</v>
      </c>
      <c r="JZ18">
        <v>7</v>
      </c>
      <c r="KA18">
        <v>12</v>
      </c>
      <c r="KB18">
        <v>8</v>
      </c>
      <c r="KC18">
        <v>3</v>
      </c>
      <c r="KD18">
        <v>8</v>
      </c>
      <c r="KE18">
        <v>10</v>
      </c>
      <c r="KF18">
        <v>4</v>
      </c>
      <c r="KG18">
        <v>0</v>
      </c>
      <c r="KH18">
        <v>12</v>
      </c>
      <c r="KI18">
        <v>4</v>
      </c>
      <c r="KJ18">
        <v>12</v>
      </c>
      <c r="KK18">
        <v>4</v>
      </c>
      <c r="KL18">
        <v>5</v>
      </c>
      <c r="KM18">
        <v>10</v>
      </c>
      <c r="KN18">
        <v>6</v>
      </c>
      <c r="KO18">
        <v>6</v>
      </c>
      <c r="KQ18">
        <v>5</v>
      </c>
      <c r="KR18">
        <f t="shared" si="8"/>
        <v>6.0060000000000002</v>
      </c>
      <c r="KS18">
        <f t="shared" si="85"/>
        <v>2.0019999999999998</v>
      </c>
      <c r="KT18">
        <f t="shared" si="86"/>
        <v>10.007</v>
      </c>
      <c r="KU18">
        <f t="shared" si="87"/>
        <v>12.012</v>
      </c>
      <c r="KV18">
        <f t="shared" si="88"/>
        <v>12.007999999999999</v>
      </c>
      <c r="KW18">
        <f t="shared" si="89"/>
        <v>3.0030000000000001</v>
      </c>
      <c r="KX18">
        <f t="shared" si="90"/>
        <v>8.0079999999999991</v>
      </c>
      <c r="KY18">
        <f t="shared" si="91"/>
        <v>14.01</v>
      </c>
      <c r="KZ18">
        <f t="shared" si="92"/>
        <v>4.0039999999999996</v>
      </c>
      <c r="LA18">
        <f t="shared" si="62"/>
        <v>0</v>
      </c>
      <c r="LB18">
        <f t="shared" si="63"/>
        <v>12.012</v>
      </c>
      <c r="LC18">
        <f t="shared" si="64"/>
        <v>5.0039999999999996</v>
      </c>
      <c r="LD18">
        <f t="shared" si="65"/>
        <v>12.012</v>
      </c>
      <c r="LE18">
        <f t="shared" si="66"/>
        <v>4.0039999999999996</v>
      </c>
      <c r="LF18">
        <f t="shared" si="67"/>
        <v>5.0049999999999999</v>
      </c>
      <c r="LG18">
        <f t="shared" si="68"/>
        <v>20.010000000000002</v>
      </c>
      <c r="LH18">
        <f t="shared" si="69"/>
        <v>6.0060000000000002</v>
      </c>
      <c r="LI18">
        <f t="shared" si="70"/>
        <v>6.0060000000000002</v>
      </c>
      <c r="LJ18">
        <f t="shared" si="71"/>
        <v>0</v>
      </c>
      <c r="LK18">
        <f t="shared" si="72"/>
        <v>5.0049999999999999</v>
      </c>
      <c r="LL18">
        <f>RANK(KR18,KR3:KR19,0)</f>
        <v>7</v>
      </c>
      <c r="LM18">
        <f t="shared" ref="LM18:ME18" si="96">RANK(KS18,KS3:KS19,0)</f>
        <v>13</v>
      </c>
      <c r="LN18">
        <f t="shared" si="96"/>
        <v>6</v>
      </c>
      <c r="LO18">
        <f t="shared" si="96"/>
        <v>3</v>
      </c>
      <c r="LP18">
        <f t="shared" si="96"/>
        <v>5</v>
      </c>
      <c r="LQ18">
        <f t="shared" si="96"/>
        <v>13</v>
      </c>
      <c r="LR18">
        <f t="shared" si="96"/>
        <v>7</v>
      </c>
      <c r="LS18">
        <f t="shared" si="96"/>
        <v>2</v>
      </c>
      <c r="LT18">
        <f t="shared" si="96"/>
        <v>9</v>
      </c>
      <c r="LU18">
        <f t="shared" si="96"/>
        <v>15</v>
      </c>
      <c r="LV18">
        <f t="shared" si="96"/>
        <v>5</v>
      </c>
      <c r="LW18">
        <f t="shared" si="96"/>
        <v>10</v>
      </c>
      <c r="LX18">
        <f t="shared" si="96"/>
        <v>4</v>
      </c>
      <c r="LY18">
        <f t="shared" si="96"/>
        <v>11</v>
      </c>
      <c r="LZ18">
        <f t="shared" si="96"/>
        <v>10</v>
      </c>
      <c r="MA18">
        <f t="shared" si="96"/>
        <v>1</v>
      </c>
      <c r="MB18">
        <f t="shared" si="96"/>
        <v>8</v>
      </c>
      <c r="MC18">
        <f t="shared" si="96"/>
        <v>9</v>
      </c>
      <c r="MD18">
        <f t="shared" si="96"/>
        <v>14</v>
      </c>
      <c r="ME18">
        <f t="shared" si="96"/>
        <v>9</v>
      </c>
      <c r="MF18">
        <f>VLOOKUP(LL18,'Tablas auxiliares'!$O$2:$P$28,2,FALSE)</f>
        <v>4</v>
      </c>
      <c r="MG18">
        <f>VLOOKUP(LM18,'Tablas auxiliares'!$O$2:$P$28,2,FALSE)</f>
        <v>0</v>
      </c>
      <c r="MH18">
        <f>VLOOKUP(LN18,'Tablas auxiliares'!$O$2:$P$28,2,FALSE)</f>
        <v>5</v>
      </c>
      <c r="MI18">
        <f>VLOOKUP(LO18,'Tablas auxiliares'!$O$2:$P$28,2,FALSE)</f>
        <v>8</v>
      </c>
      <c r="MJ18">
        <f>VLOOKUP(LP18,'Tablas auxiliares'!$O$2:$P$28,2,FALSE)</f>
        <v>6</v>
      </c>
      <c r="MK18">
        <f>VLOOKUP(LQ18,'Tablas auxiliares'!$O$2:$P$28,2,FALSE)</f>
        <v>0</v>
      </c>
      <c r="ML18">
        <f>VLOOKUP(LR18,'Tablas auxiliares'!$O$2:$P$28,2,FALSE)</f>
        <v>4</v>
      </c>
      <c r="MM18">
        <f>VLOOKUP(LS18,'Tablas auxiliares'!$O$2:$P$28,2,FALSE)</f>
        <v>10</v>
      </c>
      <c r="MN18">
        <f>VLOOKUP(LT18,'Tablas auxiliares'!$O$2:$P$28,2,FALSE)</f>
        <v>2</v>
      </c>
      <c r="MO18">
        <f>VLOOKUP(LU18,'Tablas auxiliares'!$O$2:$P$28,2,FALSE)</f>
        <v>0</v>
      </c>
      <c r="MP18">
        <f>VLOOKUP(LV18,'Tablas auxiliares'!$O$2:$P$28,2,FALSE)</f>
        <v>6</v>
      </c>
      <c r="MQ18">
        <f>VLOOKUP(LW18,'Tablas auxiliares'!$O$2:$P$28,2,FALSE)</f>
        <v>1</v>
      </c>
      <c r="MR18">
        <f>VLOOKUP(LX18,'Tablas auxiliares'!$O$2:$P$28,2,FALSE)</f>
        <v>7</v>
      </c>
      <c r="MS18">
        <f>VLOOKUP(LY18,'Tablas auxiliares'!$O$2:$P$28,2,FALSE)</f>
        <v>0</v>
      </c>
      <c r="MT18">
        <f>VLOOKUP(LZ18,'Tablas auxiliares'!$O$2:$P$28,2,FALSE)</f>
        <v>1</v>
      </c>
      <c r="MU18">
        <f>VLOOKUP(MA18,'Tablas auxiliares'!$O$2:$P$28,2,FALSE)</f>
        <v>12</v>
      </c>
      <c r="MV18">
        <f>VLOOKUP(MB18,'Tablas auxiliares'!$O$2:$P$28,2,FALSE)</f>
        <v>3</v>
      </c>
      <c r="MW18">
        <f>VLOOKUP(MC18,'Tablas auxiliares'!$O$2:$P$28,2,FALSE)</f>
        <v>2</v>
      </c>
      <c r="MX18">
        <f>VLOOKUP(MD18,'Tablas auxiliares'!$O$2:$P$28,2,FALSE)</f>
        <v>0</v>
      </c>
      <c r="MY18">
        <f>VLOOKUP(ME18,'Tablas auxiliares'!$O$2:$P$28,2,FALSE)</f>
        <v>2</v>
      </c>
      <c r="MZ18">
        <f t="shared" si="10"/>
        <v>73</v>
      </c>
      <c r="NB18">
        <f t="shared" si="11"/>
        <v>73.001000000000005</v>
      </c>
      <c r="NC18">
        <f t="shared" si="12"/>
        <v>66.001000000000005</v>
      </c>
      <c r="ND18">
        <f t="shared" si="13"/>
        <v>150.001</v>
      </c>
      <c r="NE18">
        <f>IF('Tablas auxiliares'!$C$3=1,NB18,IF('Tablas auxiliares'!$C$3=2,NC18,ND18))</f>
        <v>150.001</v>
      </c>
      <c r="NF18" t="s">
        <v>14</v>
      </c>
      <c r="NH18">
        <v>16</v>
      </c>
      <c r="NI18">
        <f t="shared" si="14"/>
        <v>46.001300000000001</v>
      </c>
      <c r="NJ18" t="str">
        <f t="shared" si="15"/>
        <v>Montenegro</v>
      </c>
    </row>
    <row r="19" spans="1:374" x14ac:dyDescent="0.25">
      <c r="A19" t="s">
        <v>7</v>
      </c>
      <c r="B19">
        <v>2</v>
      </c>
      <c r="C19">
        <v>8</v>
      </c>
      <c r="D19">
        <v>9</v>
      </c>
      <c r="E19">
        <v>3</v>
      </c>
      <c r="F19">
        <v>12</v>
      </c>
      <c r="G19">
        <v>8</v>
      </c>
      <c r="H19">
        <v>6</v>
      </c>
      <c r="I19">
        <v>8</v>
      </c>
      <c r="J19">
        <v>9</v>
      </c>
      <c r="K19">
        <v>12</v>
      </c>
      <c r="L19">
        <v>10</v>
      </c>
      <c r="M19">
        <v>4</v>
      </c>
      <c r="N19">
        <v>8</v>
      </c>
      <c r="O19">
        <v>6</v>
      </c>
      <c r="P19">
        <v>11</v>
      </c>
      <c r="Q19">
        <v>3</v>
      </c>
      <c r="R19">
        <v>4</v>
      </c>
      <c r="S19">
        <v>4</v>
      </c>
      <c r="T19">
        <v>7</v>
      </c>
      <c r="V19">
        <v>10</v>
      </c>
      <c r="W19">
        <v>9</v>
      </c>
      <c r="X19">
        <v>13</v>
      </c>
      <c r="Y19">
        <v>15</v>
      </c>
      <c r="Z19">
        <v>7</v>
      </c>
      <c r="AA19">
        <v>7</v>
      </c>
      <c r="AB19">
        <v>8</v>
      </c>
      <c r="AC19">
        <v>1</v>
      </c>
      <c r="AD19">
        <v>2</v>
      </c>
      <c r="AE19">
        <v>6</v>
      </c>
      <c r="AF19">
        <v>7</v>
      </c>
      <c r="AG19">
        <v>11</v>
      </c>
      <c r="AH19">
        <v>6</v>
      </c>
      <c r="AI19">
        <v>8</v>
      </c>
      <c r="AJ19">
        <v>10</v>
      </c>
      <c r="AK19">
        <v>8</v>
      </c>
      <c r="AL19">
        <v>4</v>
      </c>
      <c r="AM19">
        <v>7</v>
      </c>
      <c r="AN19">
        <v>9</v>
      </c>
      <c r="AP19">
        <v>7</v>
      </c>
      <c r="AQ19">
        <v>2</v>
      </c>
      <c r="AR19">
        <v>13</v>
      </c>
      <c r="AS19">
        <v>10</v>
      </c>
      <c r="AT19">
        <v>5</v>
      </c>
      <c r="AU19">
        <v>5</v>
      </c>
      <c r="AV19">
        <v>6</v>
      </c>
      <c r="AW19">
        <v>14</v>
      </c>
      <c r="AX19">
        <v>7</v>
      </c>
      <c r="AY19">
        <v>6</v>
      </c>
      <c r="AZ19">
        <v>3</v>
      </c>
      <c r="BA19">
        <v>10</v>
      </c>
      <c r="BB19">
        <v>3</v>
      </c>
      <c r="BC19">
        <v>6</v>
      </c>
      <c r="BD19">
        <v>13</v>
      </c>
      <c r="BE19">
        <v>5</v>
      </c>
      <c r="BF19">
        <v>1</v>
      </c>
      <c r="BG19">
        <v>7</v>
      </c>
      <c r="BH19">
        <v>5</v>
      </c>
      <c r="BJ19">
        <v>13</v>
      </c>
      <c r="BK19">
        <v>9</v>
      </c>
      <c r="BL19">
        <v>12</v>
      </c>
      <c r="BM19">
        <v>3</v>
      </c>
      <c r="BN19">
        <v>6</v>
      </c>
      <c r="BO19">
        <v>3</v>
      </c>
      <c r="BP19">
        <v>12</v>
      </c>
      <c r="BQ19">
        <v>12</v>
      </c>
      <c r="BR19">
        <v>12</v>
      </c>
      <c r="BS19">
        <v>11</v>
      </c>
      <c r="BT19">
        <v>5</v>
      </c>
      <c r="BU19">
        <v>8</v>
      </c>
      <c r="BV19">
        <v>11</v>
      </c>
      <c r="BW19">
        <v>1</v>
      </c>
      <c r="BX19">
        <v>12</v>
      </c>
      <c r="BY19">
        <v>2</v>
      </c>
      <c r="BZ19">
        <v>1</v>
      </c>
      <c r="CA19">
        <v>6</v>
      </c>
      <c r="CB19">
        <v>13</v>
      </c>
      <c r="CD19">
        <v>4</v>
      </c>
      <c r="CE19">
        <v>4</v>
      </c>
      <c r="CF19">
        <v>13</v>
      </c>
      <c r="CG19">
        <v>7</v>
      </c>
      <c r="CH19">
        <v>4</v>
      </c>
      <c r="CI19">
        <v>4</v>
      </c>
      <c r="CJ19">
        <v>6</v>
      </c>
      <c r="CK19">
        <v>4</v>
      </c>
      <c r="CL19">
        <v>9</v>
      </c>
      <c r="CM19">
        <v>2</v>
      </c>
      <c r="CN19">
        <v>8</v>
      </c>
      <c r="CO19">
        <v>2</v>
      </c>
      <c r="CP19">
        <v>5</v>
      </c>
      <c r="CQ19">
        <v>11</v>
      </c>
      <c r="CR19">
        <v>12</v>
      </c>
      <c r="CS19">
        <v>1</v>
      </c>
      <c r="CT19">
        <v>2</v>
      </c>
      <c r="CU19">
        <v>15</v>
      </c>
      <c r="CV19">
        <v>4</v>
      </c>
      <c r="CX19">
        <f>IF('Tablas auxiliares'!$C$7=1,AVERAGE(B19,V19,AP19,BJ19,CD19)+B19/10000,(-1)*(SUM(VLOOKUP(B19,'Tablas auxiliares'!$BG$2:$BH$28,2,FALSE),VLOOKUP(V19,'Tablas auxiliares'!$BG$2:$BH$28,2,FALSE),VLOOKUP(AP19,'Tablas auxiliares'!$BG$2:$BH$28,2,FALSE),VLOOKUP(BJ19,'Tablas auxiliares'!$BG$2:$BH$28,2,FALSE),VLOOKUP(CD19,'Tablas auxiliares'!$BG$2:$BH$28,2,FALSE))-B19/100000000))</f>
        <v>-23.945443105502349</v>
      </c>
      <c r="CY19">
        <f>IF('Tablas auxiliares'!$C$7=1,AVERAGE(C19,W19,AQ19,BK19,CE19)+C19/10000,(-1)*(SUM(VLOOKUP(C19,'Tablas auxiliares'!$BG$2:$BH$28,2,FALSE),VLOOKUP(W19,'Tablas auxiliares'!$BG$2:$BH$28,2,FALSE),VLOOKUP(AQ19,'Tablas auxiliares'!$BG$2:$BH$28,2,FALSE),VLOOKUP(BK19,'Tablas auxiliares'!$BG$2:$BH$28,2,FALSE),VLOOKUP(CE19,'Tablas auxiliares'!$BG$2:$BH$28,2,FALSE))-C19/100000000))</f>
        <v>-25.132627214165836</v>
      </c>
      <c r="CZ19">
        <f>IF('Tablas auxiliares'!$C$7=1,AVERAGE(D19,X19,AR19,BL19,CF19)+D19/10000,(-1)*(SUM(VLOOKUP(D19,'Tablas auxiliares'!$BG$2:$BH$28,2,FALSE),VLOOKUP(X19,'Tablas auxiliares'!$BG$2:$BH$28,2,FALSE),VLOOKUP(AR19,'Tablas auxiliares'!$BG$2:$BH$28,2,FALSE),VLOOKUP(BL19,'Tablas auxiliares'!$BG$2:$BH$28,2,FALSE),VLOOKUP(CF19,'Tablas auxiliares'!$BG$2:$BH$28,2,FALSE))-D19/100000000))</f>
        <v>-7.791019624995382</v>
      </c>
      <c r="DA19">
        <f>IF('Tablas auxiliares'!$C$7=1,AVERAGE(E19,Y19,AS19,BM19,CG19)+E19/10000,(-1)*(SUM(VLOOKUP(E19,'Tablas auxiliares'!$BG$2:$BH$28,2,FALSE),VLOOKUP(Y19,'Tablas auxiliares'!$BG$2:$BH$28,2,FALSE),VLOOKUP(AS19,'Tablas auxiliares'!$BG$2:$BH$28,2,FALSE),VLOOKUP(BM19,'Tablas auxiliares'!$BG$2:$BH$28,2,FALSE),VLOOKUP(CG19,'Tablas auxiliares'!$BG$2:$BH$28,2,FALSE))-E19/100000000))</f>
        <v>-23.260270225233519</v>
      </c>
      <c r="DB19">
        <f>IF('Tablas auxiliares'!$C$7=1,AVERAGE(F19,Z19,AT19,BN19,CH19)+F19/10000,(-1)*(SUM(VLOOKUP(F19,'Tablas auxiliares'!$BG$2:$BH$28,2,FALSE),VLOOKUP(Z19,'Tablas auxiliares'!$BG$2:$BH$28,2,FALSE),VLOOKUP(AT19,'Tablas auxiliares'!$BG$2:$BH$28,2,FALSE),VLOOKUP(BN19,'Tablas auxiliares'!$BG$2:$BH$28,2,FALSE),VLOOKUP(CH19,'Tablas auxiliares'!$BG$2:$BH$28,2,FALSE))-F19/100000000))</f>
        <v>-22.361268441572474</v>
      </c>
      <c r="DC19">
        <f>IF('Tablas auxiliares'!$C$7=1,AVERAGE(G19,AA19,AU19,BO19,CI19)+G19/10000,(-1)*(SUM(VLOOKUP(G19,'Tablas auxiliares'!$BG$2:$BH$28,2,FALSE),VLOOKUP(AA19,'Tablas auxiliares'!$BG$2:$BH$28,2,FALSE),VLOOKUP(AU19,'Tablas auxiliares'!$BG$2:$BH$28,2,FALSE),VLOOKUP(BO19,'Tablas auxiliares'!$BG$2:$BH$28,2,FALSE),VLOOKUP(CI19,'Tablas auxiliares'!$BG$2:$BH$28,2,FALSE))-G19/100000000))</f>
        <v>-27.616194616455161</v>
      </c>
      <c r="DD19">
        <f>IF('Tablas auxiliares'!$C$7=1,AVERAGE(H19,AB19,AV19,BP19,CJ19)+H19/10000,(-1)*(SUM(VLOOKUP(H19,'Tablas auxiliares'!$BG$2:$BH$28,2,FALSE),VLOOKUP(AB19,'Tablas auxiliares'!$BG$2:$BH$28,2,FALSE),VLOOKUP(AV19,'Tablas auxiliares'!$BG$2:$BH$28,2,FALSE),VLOOKUP(BP19,'Tablas auxiliares'!$BG$2:$BH$28,2,FALSE),VLOOKUP(CJ19,'Tablas auxiliares'!$BG$2:$BH$28,2,FALSE))-H19/100000000))</f>
        <v>-18.580649549769387</v>
      </c>
      <c r="DE19">
        <f>IF('Tablas auxiliares'!$C$7=1,AVERAGE(I19,AC19,AW19,BQ19,CK19)+I19/10000,(-1)*(SUM(VLOOKUP(I19,'Tablas auxiliares'!$BG$2:$BH$28,2,FALSE),VLOOKUP(AC19,'Tablas auxiliares'!$BG$2:$BH$28,2,FALSE),VLOOKUP(AW19,'Tablas auxiliares'!$BG$2:$BH$28,2,FALSE),VLOOKUP(BQ19,'Tablas auxiliares'!$BG$2:$BH$28,2,FALSE),VLOOKUP(CK19,'Tablas auxiliares'!$BG$2:$BH$28,2,FALSE))-I19/100000000))</f>
        <v>-24.459296257820569</v>
      </c>
      <c r="DF19">
        <f>IF('Tablas auxiliares'!$C$7=1,AVERAGE(J19,AD19,AX19,BR19,CL19)+J19/10000,(-1)*(SUM(VLOOKUP(J19,'Tablas auxiliares'!$BG$2:$BH$28,2,FALSE),VLOOKUP(AD19,'Tablas auxiliares'!$BG$2:$BH$28,2,FALSE),VLOOKUP(AX19,'Tablas auxiliares'!$BG$2:$BH$28,2,FALSE),VLOOKUP(BR19,'Tablas auxiliares'!$BG$2:$BH$28,2,FALSE),VLOOKUP(CL19,'Tablas auxiliares'!$BG$2:$BH$28,2,FALSE))-J19/100000000))</f>
        <v>-20.494668695778604</v>
      </c>
      <c r="DG19">
        <f>IF('Tablas auxiliares'!$C$7=1,AVERAGE(K19,AE19,AY19,BS19,CM19)+K19/10000,(-1)*(SUM(VLOOKUP(K19,'Tablas auxiliares'!$BG$2:$BH$28,2,FALSE),VLOOKUP(AE19,'Tablas auxiliares'!$BG$2:$BH$28,2,FALSE),VLOOKUP(AY19,'Tablas auxiliares'!$BG$2:$BH$28,2,FALSE),VLOOKUP(BS19,'Tablas auxiliares'!$BG$2:$BH$28,2,FALSE),VLOOKUP(CM19,'Tablas auxiliares'!$BG$2:$BH$28,2,FALSE))-K19/100000000))</f>
        <v>-22.484363110709456</v>
      </c>
      <c r="DH19">
        <f>IF('Tablas auxiliares'!$C$7=1,AVERAGE(L19,AF19,AZ19,BT19,CN19)+L19/10000,(-1)*(SUM(VLOOKUP(L19,'Tablas auxiliares'!$BG$2:$BH$28,2,FALSE),VLOOKUP(AF19,'Tablas auxiliares'!$BG$2:$BH$28,2,FALSE),VLOOKUP(AZ19,'Tablas auxiliares'!$BG$2:$BH$28,2,FALSE),VLOOKUP(BT19,'Tablas auxiliares'!$BG$2:$BH$28,2,FALSE),VLOOKUP(CN19,'Tablas auxiliares'!$BG$2:$BH$28,2,FALSE))-L19/100000000))</f>
        <v>-23.000278843466177</v>
      </c>
      <c r="DI19">
        <f>IF('Tablas auxiliares'!$C$7=1,AVERAGE(M19,AG19,BA19,BU19,CO19)+M19/10000,(-1)*(SUM(VLOOKUP(M19,'Tablas auxiliares'!$BG$2:$BH$28,2,FALSE),VLOOKUP(AG19,'Tablas auxiliares'!$BG$2:$BH$28,2,FALSE),VLOOKUP(BA19,'Tablas auxiliares'!$BG$2:$BH$28,2,FALSE),VLOOKUP(BU19,'Tablas auxiliares'!$BG$2:$BH$28,2,FALSE),VLOOKUP(CO19,'Tablas auxiliares'!$BG$2:$BH$28,2,FALSE))-M19/100000000))</f>
        <v>-23.848754909389765</v>
      </c>
      <c r="DJ19">
        <f>IF('Tablas auxiliares'!$C$7=1,AVERAGE(N19,AH19,BB19,BV19,CP19)+N19/10000,(-1)*(SUM(VLOOKUP(N19,'Tablas auxiliares'!$BG$2:$BH$28,2,FALSE),VLOOKUP(AH19,'Tablas auxiliares'!$BG$2:$BH$28,2,FALSE),VLOOKUP(BB19,'Tablas auxiliares'!$BG$2:$BH$28,2,FALSE),VLOOKUP(BV19,'Tablas auxiliares'!$BG$2:$BH$28,2,FALSE),VLOOKUP(CP19,'Tablas auxiliares'!$BG$2:$BH$28,2,FALSE))-N19/100000000))</f>
        <v>-23.427776802390706</v>
      </c>
      <c r="DK19">
        <f>IF('Tablas auxiliares'!$C$7=1,AVERAGE(O19,AI19,BC19,BW19,CQ19)+O19/10000,(-1)*(SUM(VLOOKUP(O19,'Tablas auxiliares'!$BG$2:$BH$28,2,FALSE),VLOOKUP(AI19,'Tablas auxiliares'!$BG$2:$BH$28,2,FALSE),VLOOKUP(BC19,'Tablas auxiliares'!$BG$2:$BH$28,2,FALSE),VLOOKUP(BW19,'Tablas auxiliares'!$BG$2:$BH$28,2,FALSE),VLOOKUP(CQ19,'Tablas auxiliares'!$BG$2:$BH$28,2,FALSE))-O19/100000000))</f>
        <v>-26.250335069177535</v>
      </c>
      <c r="DL19">
        <f>IF('Tablas auxiliares'!$C$7=1,AVERAGE(P19,AJ19,BD19,BX19,CR19)+P19/10000,(-1)*(SUM(VLOOKUP(P19,'Tablas auxiliares'!$BG$2:$BH$28,2,FALSE),VLOOKUP(AJ19,'Tablas auxiliares'!$BG$2:$BH$28,2,FALSE),VLOOKUP(BD19,'Tablas auxiliares'!$BG$2:$BH$28,2,FALSE),VLOOKUP(BX19,'Tablas auxiliares'!$BG$2:$BH$28,2,FALSE),VLOOKUP(CR19,'Tablas auxiliares'!$BG$2:$BH$28,2,FALSE))-P19/100000000))</f>
        <v>-8.1611145722824503</v>
      </c>
      <c r="DM19">
        <f>IF('Tablas auxiliares'!$C$7=1,AVERAGE(Q19,AK19,BE19,BY19,CS19)+Q19/10000,(-1)*(SUM(VLOOKUP(Q19,'Tablas auxiliares'!$BG$2:$BH$28,2,FALSE),VLOOKUP(AK19,'Tablas auxiliares'!$BG$2:$BH$28,2,FALSE),VLOOKUP(BE19,'Tablas auxiliares'!$BG$2:$BH$28,2,FALSE),VLOOKUP(BY19,'Tablas auxiliares'!$BG$2:$BH$28,2,FALSE),VLOOKUP(CS19,'Tablas auxiliares'!$BG$2:$BH$28,2,FALSE))-Q19/100000000))</f>
        <v>-38.915570747585413</v>
      </c>
      <c r="DN19">
        <f>IF('Tablas auxiliares'!$C$7=1,AVERAGE(R19,AL19,BF19,BZ19,CT19)+R19/10000,(-1)*(SUM(VLOOKUP(R19,'Tablas auxiliares'!$BG$2:$BH$28,2,FALSE),VLOOKUP(AL19,'Tablas auxiliares'!$BG$2:$BH$28,2,FALSE),VLOOKUP(BF19,'Tablas auxiliares'!$BG$2:$BH$28,2,FALSE),VLOOKUP(BZ19,'Tablas auxiliares'!$BG$2:$BH$28,2,FALSE),VLOOKUP(CT19,'Tablas auxiliares'!$BG$2:$BH$28,2,FALSE))-R19/100000000))</f>
        <v>-47.49612009610923</v>
      </c>
      <c r="DO19">
        <f>IF('Tablas auxiliares'!$C$7=1,AVERAGE(S19,AM19,BG19,CA19,CU19)+S19/10000,(-1)*(SUM(VLOOKUP(S19,'Tablas auxiliares'!$BG$2:$BH$28,2,FALSE),VLOOKUP(AM19,'Tablas auxiliares'!$BG$2:$BH$28,2,FALSE),VLOOKUP(BG19,'Tablas auxiliares'!$BG$2:$BH$28,2,FALSE),VLOOKUP(CA19,'Tablas auxiliares'!$BG$2:$BH$28,2,FALSE),VLOOKUP(CU19,'Tablas auxiliares'!$BG$2:$BH$28,2,FALSE))-S19/100000000))</f>
        <v>-19.942232690375615</v>
      </c>
      <c r="DP19">
        <f>IF('Tablas auxiliares'!$C$7=1,AVERAGE(T19,AN19,BH19,CB19,CV19)+T19/10000,(-1)*(SUM(VLOOKUP(T19,'Tablas auxiliares'!$BG$2:$BH$28,2,FALSE),VLOOKUP(AN19,'Tablas auxiliares'!$BG$2:$BH$28,2,FALSE),VLOOKUP(BH19,'Tablas auxiliares'!$BG$2:$BH$28,2,FALSE),VLOOKUP(CB19,'Tablas auxiliares'!$BG$2:$BH$28,2,FALSE),VLOOKUP(CV19,'Tablas auxiliares'!$BG$2:$BH$28,2,FALSE))-T19/100000000))</f>
        <v>-20.088083704322031</v>
      </c>
      <c r="DR19">
        <f>RANK(CX19,CX3:CX19,1)</f>
        <v>8</v>
      </c>
      <c r="DS19">
        <f t="shared" ref="DS19:EJ19" si="97">RANK(CY19,CY3:CY19,1)</f>
        <v>6</v>
      </c>
      <c r="DT19">
        <f t="shared" si="97"/>
        <v>12</v>
      </c>
      <c r="DU19">
        <f t="shared" si="97"/>
        <v>5</v>
      </c>
      <c r="DV19">
        <f t="shared" si="97"/>
        <v>5</v>
      </c>
      <c r="DW19">
        <f t="shared" si="97"/>
        <v>6</v>
      </c>
      <c r="DX19">
        <f t="shared" si="97"/>
        <v>8</v>
      </c>
      <c r="DY19">
        <f t="shared" si="97"/>
        <v>5</v>
      </c>
      <c r="DZ19">
        <f t="shared" si="97"/>
        <v>8</v>
      </c>
      <c r="EA19">
        <f t="shared" si="97"/>
        <v>8</v>
      </c>
      <c r="EB19">
        <f t="shared" si="97"/>
        <v>5</v>
      </c>
      <c r="EC19">
        <f t="shared" si="97"/>
        <v>5</v>
      </c>
      <c r="ED19">
        <f t="shared" si="97"/>
        <v>4</v>
      </c>
      <c r="EE19">
        <f t="shared" si="97"/>
        <v>5</v>
      </c>
      <c r="EF19">
        <f t="shared" si="97"/>
        <v>13</v>
      </c>
      <c r="EG19">
        <f t="shared" si="97"/>
        <v>4</v>
      </c>
      <c r="EH19">
        <f t="shared" si="97"/>
        <v>2</v>
      </c>
      <c r="EI19">
        <f t="shared" si="97"/>
        <v>7</v>
      </c>
      <c r="EJ19">
        <f t="shared" si="97"/>
        <v>6</v>
      </c>
      <c r="EL19">
        <f>VLOOKUP(DR19,'Tablas auxiliares'!$O$2:$Y$28,'Tablas auxiliares'!$C$4+1,FALSE)</f>
        <v>3</v>
      </c>
      <c r="EM19">
        <f>VLOOKUP(DS19,'Tablas auxiliares'!$O$2:$Y$28,'Tablas auxiliares'!$C$4+1,FALSE)</f>
        <v>5</v>
      </c>
      <c r="EN19">
        <f>VLOOKUP(DT19,'Tablas auxiliares'!$O$2:$Y$28,'Tablas auxiliares'!$C$4+1,FALSE)</f>
        <v>0</v>
      </c>
      <c r="EO19">
        <f>VLOOKUP(DU19,'Tablas auxiliares'!$O$2:$Y$28,'Tablas auxiliares'!$C$4+1,FALSE)</f>
        <v>6</v>
      </c>
      <c r="EP19">
        <f>VLOOKUP(DV19,'Tablas auxiliares'!$O$2:$Y$28,'Tablas auxiliares'!$C$4+1,FALSE)</f>
        <v>6</v>
      </c>
      <c r="EQ19">
        <f>VLOOKUP(DW19,'Tablas auxiliares'!$O$2:$Y$28,'Tablas auxiliares'!$C$4+1,FALSE)</f>
        <v>5</v>
      </c>
      <c r="ER19">
        <f>VLOOKUP(DX19,'Tablas auxiliares'!$O$2:$Y$28,'Tablas auxiliares'!$C$4+1,FALSE)</f>
        <v>3</v>
      </c>
      <c r="ES19">
        <f>VLOOKUP(DY19,'Tablas auxiliares'!$O$2:$Y$28,'Tablas auxiliares'!$C$4+1,FALSE)</f>
        <v>6</v>
      </c>
      <c r="ET19">
        <f>VLOOKUP(DZ19,'Tablas auxiliares'!$O$2:$Y$28,'Tablas auxiliares'!$C$4+1,FALSE)</f>
        <v>3</v>
      </c>
      <c r="EU19">
        <f>VLOOKUP(EA19,'Tablas auxiliares'!$O$2:$Y$28,'Tablas auxiliares'!$C$4+1,FALSE)</f>
        <v>3</v>
      </c>
      <c r="EV19">
        <f>VLOOKUP(EB19,'Tablas auxiliares'!$O$2:$Y$28,'Tablas auxiliares'!$C$4+1,FALSE)</f>
        <v>6</v>
      </c>
      <c r="EW19">
        <f>VLOOKUP(EC19,'Tablas auxiliares'!$O$2:$Y$28,'Tablas auxiliares'!$C$4+1,FALSE)</f>
        <v>6</v>
      </c>
      <c r="EX19">
        <f>VLOOKUP(ED19,'Tablas auxiliares'!$O$2:$Y$28,'Tablas auxiliares'!$C$4+1,FALSE)</f>
        <v>7</v>
      </c>
      <c r="EY19">
        <f>VLOOKUP(EE19,'Tablas auxiliares'!$O$2:$Y$28,'Tablas auxiliares'!$C$4+1,FALSE)</f>
        <v>6</v>
      </c>
      <c r="EZ19">
        <f>VLOOKUP(EF19,'Tablas auxiliares'!$O$2:$Y$28,'Tablas auxiliares'!$C$4+1,FALSE)</f>
        <v>0</v>
      </c>
      <c r="FA19">
        <f>VLOOKUP(EG19,'Tablas auxiliares'!$O$2:$Y$28,'Tablas auxiliares'!$C$4+1,FALSE)</f>
        <v>7</v>
      </c>
      <c r="FB19">
        <f>VLOOKUP(EH19,'Tablas auxiliares'!$O$2:$Y$28,'Tablas auxiliares'!$C$4+1,FALSE)</f>
        <v>10</v>
      </c>
      <c r="FC19">
        <f>VLOOKUP(EI19,'Tablas auxiliares'!$O$2:$Y$28,'Tablas auxiliares'!$C$4+1,FALSE)</f>
        <v>4</v>
      </c>
      <c r="FD19">
        <f>VLOOKUP(EJ19,'Tablas auxiliares'!$O$2:$Y$28,'Tablas auxiliares'!$C$4+1,FALSE)</f>
        <v>5</v>
      </c>
      <c r="FF19">
        <v>12</v>
      </c>
      <c r="FG19">
        <v>12</v>
      </c>
      <c r="FH19">
        <v>7</v>
      </c>
      <c r="FI19">
        <v>7</v>
      </c>
      <c r="FJ19">
        <v>6</v>
      </c>
      <c r="FK19">
        <v>1</v>
      </c>
      <c r="FL19">
        <v>14</v>
      </c>
      <c r="FM19">
        <v>13</v>
      </c>
      <c r="FN19">
        <v>10</v>
      </c>
      <c r="FO19">
        <v>5</v>
      </c>
      <c r="FP19">
        <v>8</v>
      </c>
      <c r="FQ19">
        <v>5</v>
      </c>
      <c r="FR19">
        <v>9</v>
      </c>
      <c r="FS19">
        <v>14</v>
      </c>
      <c r="FT19">
        <v>10</v>
      </c>
      <c r="FU19">
        <v>1</v>
      </c>
      <c r="FV19">
        <v>7</v>
      </c>
      <c r="FW19">
        <v>8</v>
      </c>
      <c r="FX19">
        <v>9</v>
      </c>
      <c r="FZ19">
        <f>VLOOKUP(FF19,'Tablas auxiliares'!$O$2:$Y$28,_xlfn.SINGLE('Tablas auxiliares'!$C$4)+1,FALSE)</f>
        <v>0</v>
      </c>
      <c r="GA19">
        <f>VLOOKUP(FG19,'Tablas auxiliares'!$O$2:$Y$28,_xlfn.SINGLE('Tablas auxiliares'!$C$4)+1,FALSE)</f>
        <v>0</v>
      </c>
      <c r="GB19">
        <f>VLOOKUP(FH19,'Tablas auxiliares'!$O$2:$Y$28,_xlfn.SINGLE('Tablas auxiliares'!$C$4)+1,FALSE)</f>
        <v>4</v>
      </c>
      <c r="GC19">
        <f>VLOOKUP(FI19,'Tablas auxiliares'!$O$2:$Y$28,_xlfn.SINGLE('Tablas auxiliares'!$C$4)+1,FALSE)</f>
        <v>4</v>
      </c>
      <c r="GD19">
        <f>VLOOKUP(FJ19,'Tablas auxiliares'!$O$2:$Y$28,_xlfn.SINGLE('Tablas auxiliares'!$C$4)+1,FALSE)</f>
        <v>5</v>
      </c>
      <c r="GE19">
        <f>VLOOKUP(FK19,'Tablas auxiliares'!$O$2:$Y$28,_xlfn.SINGLE('Tablas auxiliares'!$C$4)+1,FALSE)</f>
        <v>12</v>
      </c>
      <c r="GF19">
        <f>VLOOKUP(FL19,'Tablas auxiliares'!$O$2:$Y$28,_xlfn.SINGLE('Tablas auxiliares'!$C$4)+1,FALSE)</f>
        <v>0</v>
      </c>
      <c r="GG19">
        <f>VLOOKUP(FM19,'Tablas auxiliares'!$O$2:$Y$28,_xlfn.SINGLE('Tablas auxiliares'!$C$4)+1,FALSE)</f>
        <v>0</v>
      </c>
      <c r="GH19">
        <f>VLOOKUP(FN19,'Tablas auxiliares'!$O$2:$Y$28,_xlfn.SINGLE('Tablas auxiliares'!$C$4)+1,FALSE)</f>
        <v>1</v>
      </c>
      <c r="GI19">
        <f>VLOOKUP(FO19,'Tablas auxiliares'!$O$2:$Y$28,_xlfn.SINGLE('Tablas auxiliares'!$C$4)+1,FALSE)</f>
        <v>6</v>
      </c>
      <c r="GJ19">
        <f>VLOOKUP(FP19,'Tablas auxiliares'!$O$2:$Y$28,_xlfn.SINGLE('Tablas auxiliares'!$C$4)+1,FALSE)</f>
        <v>3</v>
      </c>
      <c r="GK19">
        <f>VLOOKUP(FQ19,'Tablas auxiliares'!$O$2:$Y$28,_xlfn.SINGLE('Tablas auxiliares'!$C$4)+1,FALSE)</f>
        <v>6</v>
      </c>
      <c r="GL19">
        <f>VLOOKUP(FR19,'Tablas auxiliares'!$O$2:$Y$28,_xlfn.SINGLE('Tablas auxiliares'!$C$4)+1,FALSE)</f>
        <v>2</v>
      </c>
      <c r="GM19">
        <f>VLOOKUP(FS19,'Tablas auxiliares'!$O$2:$Y$28,_xlfn.SINGLE('Tablas auxiliares'!$C$4)+1,FALSE)</f>
        <v>0</v>
      </c>
      <c r="GN19">
        <f>VLOOKUP(FT19,'Tablas auxiliares'!$O$2:$Y$28,_xlfn.SINGLE('Tablas auxiliares'!$C$4)+1,FALSE)</f>
        <v>1</v>
      </c>
      <c r="GO19">
        <f>VLOOKUP(FU19,'Tablas auxiliares'!$O$2:$Y$28,_xlfn.SINGLE('Tablas auxiliares'!$C$4)+1,FALSE)</f>
        <v>12</v>
      </c>
      <c r="GP19">
        <f>VLOOKUP(FV19,'Tablas auxiliares'!$O$2:$Y$28,_xlfn.SINGLE('Tablas auxiliares'!$C$4)+1,FALSE)</f>
        <v>4</v>
      </c>
      <c r="GQ19">
        <f>VLOOKUP(FW19,'Tablas auxiliares'!$O$2:$Y$28,_xlfn.SINGLE('Tablas auxiliares'!$C$4)+1,FALSE)</f>
        <v>3</v>
      </c>
      <c r="GR19">
        <f>VLOOKUP(FX19,'Tablas auxiliares'!$O$2:$Y$28,_xlfn.SINGLE('Tablas auxiliares'!$C$4)+1,FALSE)</f>
        <v>2</v>
      </c>
      <c r="GT19">
        <f>IF('Tablas auxiliares'!$C$6&lt;&gt;2,SUM(EL19:FE19),0)+IF('Tablas auxiliares'!$C$6&lt;&gt;3,SUM(FZ19:GS19),0)</f>
        <v>156</v>
      </c>
      <c r="GU19">
        <f t="shared" si="17"/>
        <v>10.012</v>
      </c>
      <c r="GV19">
        <f t="shared" si="75"/>
        <v>9.0120000000000005</v>
      </c>
      <c r="GW19">
        <f t="shared" si="76"/>
        <v>9.5069999999999997</v>
      </c>
      <c r="GX19">
        <f t="shared" si="77"/>
        <v>6.0069999999999997</v>
      </c>
      <c r="GY19">
        <f t="shared" si="78"/>
        <v>5.5060000000000002</v>
      </c>
      <c r="GZ19">
        <f t="shared" si="79"/>
        <v>3.5009999999999999</v>
      </c>
      <c r="HA19">
        <f t="shared" si="80"/>
        <v>11.013999999999999</v>
      </c>
      <c r="HB19">
        <f t="shared" si="81"/>
        <v>9.0129999999999999</v>
      </c>
      <c r="HC19">
        <f t="shared" si="82"/>
        <v>9.01</v>
      </c>
      <c r="HD19">
        <f t="shared" si="51"/>
        <v>6.5049999999999999</v>
      </c>
      <c r="HE19">
        <f t="shared" si="52"/>
        <v>6.508</v>
      </c>
      <c r="HF19">
        <f t="shared" si="53"/>
        <v>5.0049999999999999</v>
      </c>
      <c r="HG19">
        <f t="shared" si="54"/>
        <v>6.5090000000000003</v>
      </c>
      <c r="HH19">
        <f t="shared" si="55"/>
        <v>9.5139999999999993</v>
      </c>
      <c r="HI19">
        <f t="shared" si="56"/>
        <v>11.51</v>
      </c>
      <c r="HJ19">
        <f t="shared" si="57"/>
        <v>2.5009999999999999</v>
      </c>
      <c r="HK19">
        <f t="shared" si="83"/>
        <v>4.5069999999999997</v>
      </c>
      <c r="HL19">
        <f t="shared" si="58"/>
        <v>7.508</v>
      </c>
      <c r="HM19">
        <f t="shared" si="59"/>
        <v>7.5090000000000003</v>
      </c>
      <c r="HO19">
        <f>RANK(GU19,GU3:GU19,1)</f>
        <v>11</v>
      </c>
      <c r="HP19">
        <f t="shared" ref="HP19:IG19" si="98">RANK(GV19,GV3:GV19,1)</f>
        <v>8</v>
      </c>
      <c r="HQ19">
        <f t="shared" si="98"/>
        <v>9</v>
      </c>
      <c r="HR19">
        <f t="shared" si="98"/>
        <v>4</v>
      </c>
      <c r="HS19">
        <f t="shared" si="98"/>
        <v>4</v>
      </c>
      <c r="HT19">
        <f t="shared" si="98"/>
        <v>1</v>
      </c>
      <c r="HU19">
        <f t="shared" si="98"/>
        <v>12</v>
      </c>
      <c r="HV19">
        <f t="shared" si="98"/>
        <v>11</v>
      </c>
      <c r="HW19">
        <f t="shared" si="98"/>
        <v>8</v>
      </c>
      <c r="HX19">
        <f t="shared" si="98"/>
        <v>4</v>
      </c>
      <c r="HY19">
        <f t="shared" si="98"/>
        <v>7</v>
      </c>
      <c r="HZ19">
        <f t="shared" si="98"/>
        <v>3</v>
      </c>
      <c r="IA19">
        <f t="shared" si="98"/>
        <v>8</v>
      </c>
      <c r="IB19">
        <f t="shared" si="98"/>
        <v>11</v>
      </c>
      <c r="IC19">
        <f t="shared" si="98"/>
        <v>12</v>
      </c>
      <c r="ID19">
        <f t="shared" si="98"/>
        <v>2</v>
      </c>
      <c r="IE19">
        <f t="shared" si="98"/>
        <v>4</v>
      </c>
      <c r="IF19">
        <f t="shared" si="98"/>
        <v>7</v>
      </c>
      <c r="IG19">
        <f t="shared" si="98"/>
        <v>7</v>
      </c>
      <c r="II19">
        <f>VLOOKUP(HO19,'Tablas auxiliares'!$O$2:$Y$28,_xlfn.SINGLE('Tablas auxiliares'!$C$4)+1,FALSE)</f>
        <v>0</v>
      </c>
      <c r="IJ19">
        <f>VLOOKUP(HP19,'Tablas auxiliares'!$O$2:$Y$28,_xlfn.SINGLE('Tablas auxiliares'!$C$4)+1,FALSE)</f>
        <v>3</v>
      </c>
      <c r="IK19">
        <f>VLOOKUP(HQ19,'Tablas auxiliares'!$O$2:$Y$28,_xlfn.SINGLE('Tablas auxiliares'!$C$4)+1,FALSE)</f>
        <v>2</v>
      </c>
      <c r="IL19">
        <f>VLOOKUP(HR19,'Tablas auxiliares'!$O$2:$Y$28,_xlfn.SINGLE('Tablas auxiliares'!$C$4)+1,FALSE)</f>
        <v>7</v>
      </c>
      <c r="IM19">
        <f>VLOOKUP(HS19,'Tablas auxiliares'!$O$2:$Y$28,_xlfn.SINGLE('Tablas auxiliares'!$C$4)+1,FALSE)</f>
        <v>7</v>
      </c>
      <c r="IN19">
        <f>VLOOKUP(HT19,'Tablas auxiliares'!$O$2:$Y$28,_xlfn.SINGLE('Tablas auxiliares'!$C$4)+1,FALSE)</f>
        <v>12</v>
      </c>
      <c r="IO19">
        <f>VLOOKUP(HU19,'Tablas auxiliares'!$O$2:$Y$28,_xlfn.SINGLE('Tablas auxiliares'!$C$4)+1,FALSE)</f>
        <v>0</v>
      </c>
      <c r="IP19">
        <f>VLOOKUP(HV19,'Tablas auxiliares'!$O$2:$Y$28,_xlfn.SINGLE('Tablas auxiliares'!$C$4)+1,FALSE)</f>
        <v>0</v>
      </c>
      <c r="IQ19">
        <f>VLOOKUP(HW19,'Tablas auxiliares'!$O$2:$Y$28,_xlfn.SINGLE('Tablas auxiliares'!$C$4)+1,FALSE)</f>
        <v>3</v>
      </c>
      <c r="IR19">
        <f>VLOOKUP(HX19,'Tablas auxiliares'!$O$2:$Y$28,_xlfn.SINGLE('Tablas auxiliares'!$C$4)+1,FALSE)</f>
        <v>7</v>
      </c>
      <c r="IS19">
        <f>VLOOKUP(HY19,'Tablas auxiliares'!$O$2:$Y$28,_xlfn.SINGLE('Tablas auxiliares'!$C$4)+1,FALSE)</f>
        <v>4</v>
      </c>
      <c r="IT19">
        <f>VLOOKUP(HZ19,'Tablas auxiliares'!$O$2:$Y$28,_xlfn.SINGLE('Tablas auxiliares'!$C$4)+1,FALSE)</f>
        <v>8</v>
      </c>
      <c r="IU19">
        <f>VLOOKUP(IA19,'Tablas auxiliares'!$O$2:$Y$28,_xlfn.SINGLE('Tablas auxiliares'!$C$4)+1,FALSE)</f>
        <v>3</v>
      </c>
      <c r="IV19">
        <f>VLOOKUP(IB19,'Tablas auxiliares'!$O$2:$Y$28,_xlfn.SINGLE('Tablas auxiliares'!$C$4)+1,FALSE)</f>
        <v>0</v>
      </c>
      <c r="IW19">
        <f>VLOOKUP(IC19,'Tablas auxiliares'!$O$2:$Y$28,_xlfn.SINGLE('Tablas auxiliares'!$C$4)+1,FALSE)</f>
        <v>0</v>
      </c>
      <c r="IX19">
        <f>VLOOKUP(ID19,'Tablas auxiliares'!$O$2:$Y$28,_xlfn.SINGLE('Tablas auxiliares'!$C$4)+1,FALSE)</f>
        <v>10</v>
      </c>
      <c r="IY19">
        <f>VLOOKUP(IE19,'Tablas auxiliares'!$O$2:$Y$28,_xlfn.SINGLE('Tablas auxiliares'!$C$4)+1,FALSE)</f>
        <v>7</v>
      </c>
      <c r="IZ19">
        <f>VLOOKUP(IF19,'Tablas auxiliares'!$O$2:$Y$28,_xlfn.SINGLE('Tablas auxiliares'!$C$4)+1,FALSE)</f>
        <v>4</v>
      </c>
      <c r="JA19">
        <f>VLOOKUP(IG19,'Tablas auxiliares'!$O$2:$Y$28,_xlfn.SINGLE('Tablas auxiliares'!$C$4)+1,FALSE)</f>
        <v>4</v>
      </c>
      <c r="JC19">
        <f t="shared" si="7"/>
        <v>81</v>
      </c>
      <c r="JD19">
        <v>4</v>
      </c>
      <c r="JE19">
        <v>6</v>
      </c>
      <c r="JF19">
        <v>0</v>
      </c>
      <c r="JG19">
        <v>5</v>
      </c>
      <c r="JH19">
        <v>8</v>
      </c>
      <c r="JI19">
        <v>6</v>
      </c>
      <c r="JJ19">
        <v>4</v>
      </c>
      <c r="JK19">
        <v>2</v>
      </c>
      <c r="JL19">
        <v>2</v>
      </c>
      <c r="JM19">
        <v>2</v>
      </c>
      <c r="JN19">
        <v>6</v>
      </c>
      <c r="JO19">
        <v>7</v>
      </c>
      <c r="JP19">
        <v>6</v>
      </c>
      <c r="JQ19">
        <v>5</v>
      </c>
      <c r="JR19">
        <v>0</v>
      </c>
      <c r="JS19">
        <v>7</v>
      </c>
      <c r="JT19">
        <v>10</v>
      </c>
      <c r="JU19">
        <v>4</v>
      </c>
      <c r="JV19">
        <v>6</v>
      </c>
      <c r="JX19">
        <v>0</v>
      </c>
      <c r="JY19">
        <v>0</v>
      </c>
      <c r="JZ19">
        <v>4</v>
      </c>
      <c r="KA19">
        <v>4</v>
      </c>
      <c r="KB19">
        <v>5</v>
      </c>
      <c r="KC19">
        <v>12</v>
      </c>
      <c r="KD19">
        <v>0</v>
      </c>
      <c r="KE19">
        <v>0</v>
      </c>
      <c r="KF19">
        <v>1</v>
      </c>
      <c r="KG19">
        <v>6</v>
      </c>
      <c r="KH19">
        <v>3</v>
      </c>
      <c r="KI19">
        <v>6</v>
      </c>
      <c r="KJ19">
        <v>2</v>
      </c>
      <c r="KK19">
        <v>0</v>
      </c>
      <c r="KL19">
        <v>1</v>
      </c>
      <c r="KM19">
        <v>12</v>
      </c>
      <c r="KN19">
        <v>4</v>
      </c>
      <c r="KO19">
        <v>3</v>
      </c>
      <c r="KP19">
        <v>2</v>
      </c>
      <c r="KR19">
        <f t="shared" si="8"/>
        <v>4</v>
      </c>
      <c r="KS19">
        <f t="shared" si="85"/>
        <v>6</v>
      </c>
      <c r="KT19">
        <f t="shared" si="86"/>
        <v>4.0039999999999996</v>
      </c>
      <c r="KU19">
        <f t="shared" si="87"/>
        <v>9.0039999999999996</v>
      </c>
      <c r="KV19">
        <f t="shared" si="88"/>
        <v>13.005000000000001</v>
      </c>
      <c r="KW19">
        <f t="shared" si="89"/>
        <v>18.012</v>
      </c>
      <c r="KX19">
        <f t="shared" si="90"/>
        <v>4</v>
      </c>
      <c r="KY19">
        <f t="shared" si="91"/>
        <v>2</v>
      </c>
      <c r="KZ19">
        <f t="shared" si="92"/>
        <v>3.0009999999999999</v>
      </c>
      <c r="LA19">
        <f t="shared" si="62"/>
        <v>8.0060000000000002</v>
      </c>
      <c r="LB19">
        <f t="shared" si="63"/>
        <v>9.0030000000000001</v>
      </c>
      <c r="LC19">
        <f t="shared" si="64"/>
        <v>13.006</v>
      </c>
      <c r="LD19">
        <f t="shared" si="65"/>
        <v>8.0020000000000007</v>
      </c>
      <c r="LE19">
        <f t="shared" si="66"/>
        <v>5</v>
      </c>
      <c r="LF19">
        <f t="shared" si="67"/>
        <v>1.0009999999999999</v>
      </c>
      <c r="LG19">
        <f t="shared" si="68"/>
        <v>19.012</v>
      </c>
      <c r="LH19">
        <f t="shared" si="69"/>
        <v>14.004</v>
      </c>
      <c r="LI19">
        <f t="shared" si="70"/>
        <v>7.0030000000000001</v>
      </c>
      <c r="LJ19">
        <f t="shared" si="71"/>
        <v>8.0020000000000007</v>
      </c>
      <c r="LK19">
        <f t="shared" si="72"/>
        <v>0</v>
      </c>
      <c r="LL19">
        <f>RANK(KR19,KR3:KR19,0)</f>
        <v>11</v>
      </c>
      <c r="LM19">
        <f t="shared" ref="LM19:ME19" si="99">RANK(KS19,KS3:KS19,0)</f>
        <v>7</v>
      </c>
      <c r="LN19">
        <f t="shared" si="99"/>
        <v>10</v>
      </c>
      <c r="LO19">
        <f t="shared" si="99"/>
        <v>7</v>
      </c>
      <c r="LP19">
        <f t="shared" si="99"/>
        <v>3</v>
      </c>
      <c r="LQ19">
        <f t="shared" si="99"/>
        <v>1</v>
      </c>
      <c r="LR19">
        <f t="shared" si="99"/>
        <v>12</v>
      </c>
      <c r="LS19">
        <f t="shared" si="99"/>
        <v>13</v>
      </c>
      <c r="LT19">
        <f t="shared" si="99"/>
        <v>11</v>
      </c>
      <c r="LU19">
        <f t="shared" si="99"/>
        <v>8</v>
      </c>
      <c r="LV19">
        <f t="shared" si="99"/>
        <v>8</v>
      </c>
      <c r="LW19">
        <f t="shared" si="99"/>
        <v>3</v>
      </c>
      <c r="LX19">
        <f t="shared" si="99"/>
        <v>9</v>
      </c>
      <c r="LY19">
        <f t="shared" si="99"/>
        <v>10</v>
      </c>
      <c r="LZ19">
        <f t="shared" si="99"/>
        <v>13</v>
      </c>
      <c r="MA19">
        <f t="shared" si="99"/>
        <v>2</v>
      </c>
      <c r="MB19">
        <f t="shared" si="99"/>
        <v>4</v>
      </c>
      <c r="MC19">
        <f t="shared" si="99"/>
        <v>8</v>
      </c>
      <c r="MD19">
        <f t="shared" si="99"/>
        <v>8</v>
      </c>
      <c r="ME19">
        <f t="shared" si="99"/>
        <v>13</v>
      </c>
      <c r="MF19">
        <f>VLOOKUP(LL19,'Tablas auxiliares'!$O$2:$P$28,2,FALSE)</f>
        <v>0</v>
      </c>
      <c r="MG19">
        <f>VLOOKUP(LM19,'Tablas auxiliares'!$O$2:$P$28,2,FALSE)</f>
        <v>4</v>
      </c>
      <c r="MH19">
        <f>VLOOKUP(LN19,'Tablas auxiliares'!$O$2:$P$28,2,FALSE)</f>
        <v>1</v>
      </c>
      <c r="MI19">
        <f>VLOOKUP(LO19,'Tablas auxiliares'!$O$2:$P$28,2,FALSE)</f>
        <v>4</v>
      </c>
      <c r="MJ19">
        <f>VLOOKUP(LP19,'Tablas auxiliares'!$O$2:$P$28,2,FALSE)</f>
        <v>8</v>
      </c>
      <c r="MK19">
        <f>VLOOKUP(LQ19,'Tablas auxiliares'!$O$2:$P$28,2,FALSE)</f>
        <v>12</v>
      </c>
      <c r="ML19">
        <f>VLOOKUP(LR19,'Tablas auxiliares'!$O$2:$P$28,2,FALSE)</f>
        <v>0</v>
      </c>
      <c r="MM19">
        <f>VLOOKUP(LS19,'Tablas auxiliares'!$O$2:$P$28,2,FALSE)</f>
        <v>0</v>
      </c>
      <c r="MN19">
        <f>VLOOKUP(LT19,'Tablas auxiliares'!$O$2:$P$28,2,FALSE)</f>
        <v>0</v>
      </c>
      <c r="MO19">
        <f>VLOOKUP(LU19,'Tablas auxiliares'!$O$2:$P$28,2,FALSE)</f>
        <v>3</v>
      </c>
      <c r="MP19">
        <f>VLOOKUP(LV19,'Tablas auxiliares'!$O$2:$P$28,2,FALSE)</f>
        <v>3</v>
      </c>
      <c r="MQ19">
        <f>VLOOKUP(LW19,'Tablas auxiliares'!$O$2:$P$28,2,FALSE)</f>
        <v>8</v>
      </c>
      <c r="MR19">
        <f>VLOOKUP(LX19,'Tablas auxiliares'!$O$2:$P$28,2,FALSE)</f>
        <v>2</v>
      </c>
      <c r="MS19">
        <f>VLOOKUP(LY19,'Tablas auxiliares'!$O$2:$P$28,2,FALSE)</f>
        <v>1</v>
      </c>
      <c r="MT19">
        <f>VLOOKUP(LZ19,'Tablas auxiliares'!$O$2:$P$28,2,FALSE)</f>
        <v>0</v>
      </c>
      <c r="MU19">
        <f>VLOOKUP(MA19,'Tablas auxiliares'!$O$2:$P$28,2,FALSE)</f>
        <v>10</v>
      </c>
      <c r="MV19">
        <f>VLOOKUP(MB19,'Tablas auxiliares'!$O$2:$P$28,2,FALSE)</f>
        <v>7</v>
      </c>
      <c r="MW19">
        <f>VLOOKUP(MC19,'Tablas auxiliares'!$O$2:$P$28,2,FALSE)</f>
        <v>3</v>
      </c>
      <c r="MX19">
        <f>VLOOKUP(MD19,'Tablas auxiliares'!$O$2:$P$28,2,FALSE)</f>
        <v>3</v>
      </c>
      <c r="MY19">
        <f>VLOOKUP(ME19,'Tablas auxiliares'!$O$2:$P$28,2,FALSE)</f>
        <v>0</v>
      </c>
      <c r="MZ19">
        <f t="shared" si="10"/>
        <v>69</v>
      </c>
      <c r="NB19">
        <f t="shared" si="11"/>
        <v>69.000900000000001</v>
      </c>
      <c r="NC19">
        <f t="shared" si="12"/>
        <v>81.000900000000001</v>
      </c>
      <c r="ND19">
        <f t="shared" si="13"/>
        <v>156.0009</v>
      </c>
      <c r="NE19">
        <f>IF('Tablas auxiliares'!$C$3=1,NB19,IF('Tablas auxiliares'!$C$3=2,NC19,ND19))</f>
        <v>156.0009</v>
      </c>
      <c r="NF19" t="s">
        <v>7</v>
      </c>
      <c r="NH19">
        <v>17</v>
      </c>
      <c r="NI19">
        <f t="shared" si="14"/>
        <v>23.001799999999999</v>
      </c>
      <c r="NJ19" t="str">
        <f t="shared" si="15"/>
        <v>Finlandia</v>
      </c>
    </row>
    <row r="20" spans="1:374" x14ac:dyDescent="0.25">
      <c r="DR20">
        <f>SUM(DR3:DR19)</f>
        <v>136</v>
      </c>
      <c r="DS20">
        <f t="shared" ref="DS20:EK20" si="100">SUM(DS3:DS19)</f>
        <v>136</v>
      </c>
      <c r="DT20">
        <f t="shared" si="100"/>
        <v>136</v>
      </c>
      <c r="DU20">
        <f t="shared" si="100"/>
        <v>136</v>
      </c>
      <c r="DV20">
        <f t="shared" si="100"/>
        <v>136</v>
      </c>
      <c r="DW20">
        <f t="shared" si="100"/>
        <v>136</v>
      </c>
      <c r="DX20">
        <f t="shared" si="100"/>
        <v>153</v>
      </c>
      <c r="DY20">
        <f t="shared" si="100"/>
        <v>136</v>
      </c>
      <c r="DZ20">
        <f t="shared" si="100"/>
        <v>136</v>
      </c>
      <c r="EA20">
        <f t="shared" si="100"/>
        <v>153</v>
      </c>
      <c r="EB20">
        <f t="shared" si="100"/>
        <v>136</v>
      </c>
      <c r="EC20">
        <f t="shared" si="100"/>
        <v>136</v>
      </c>
      <c r="ED20">
        <f t="shared" si="100"/>
        <v>136</v>
      </c>
      <c r="EE20">
        <f t="shared" si="100"/>
        <v>136</v>
      </c>
      <c r="EF20">
        <f t="shared" si="100"/>
        <v>153</v>
      </c>
      <c r="EG20">
        <f t="shared" si="100"/>
        <v>136</v>
      </c>
      <c r="EH20">
        <f t="shared" si="100"/>
        <v>136</v>
      </c>
      <c r="EI20">
        <f t="shared" si="100"/>
        <v>136</v>
      </c>
      <c r="EJ20">
        <f t="shared" si="100"/>
        <v>136</v>
      </c>
      <c r="EK20">
        <f t="shared" si="100"/>
        <v>136</v>
      </c>
      <c r="EL20">
        <f>SUM(EL3:EL19)</f>
        <v>58</v>
      </c>
      <c r="EM20">
        <f t="shared" ref="EM20:FE20" si="101">SUM(EM3:EM19)</f>
        <v>58</v>
      </c>
      <c r="EN20">
        <f t="shared" si="101"/>
        <v>58</v>
      </c>
      <c r="EO20">
        <f t="shared" si="101"/>
        <v>58</v>
      </c>
      <c r="EP20">
        <f t="shared" si="101"/>
        <v>58</v>
      </c>
      <c r="EQ20">
        <f t="shared" si="101"/>
        <v>58</v>
      </c>
      <c r="ER20">
        <f t="shared" si="101"/>
        <v>58</v>
      </c>
      <c r="ES20">
        <f t="shared" si="101"/>
        <v>58</v>
      </c>
      <c r="ET20">
        <f t="shared" si="101"/>
        <v>58</v>
      </c>
      <c r="EU20">
        <f t="shared" si="101"/>
        <v>58</v>
      </c>
      <c r="EV20">
        <f t="shared" si="101"/>
        <v>58</v>
      </c>
      <c r="EW20">
        <f t="shared" si="101"/>
        <v>58</v>
      </c>
      <c r="EX20">
        <f t="shared" si="101"/>
        <v>58</v>
      </c>
      <c r="EY20">
        <f t="shared" si="101"/>
        <v>58</v>
      </c>
      <c r="EZ20">
        <f t="shared" si="101"/>
        <v>58</v>
      </c>
      <c r="FA20">
        <f t="shared" si="101"/>
        <v>58</v>
      </c>
      <c r="FB20">
        <f t="shared" si="101"/>
        <v>58</v>
      </c>
      <c r="FC20">
        <f t="shared" si="101"/>
        <v>58</v>
      </c>
      <c r="FD20">
        <f t="shared" si="101"/>
        <v>58</v>
      </c>
      <c r="FE20">
        <f t="shared" si="101"/>
        <v>58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0"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26" t="s">
        <v>90</v>
      </c>
      <c r="C1" t="s">
        <v>91</v>
      </c>
      <c r="W1" t="s">
        <v>92</v>
      </c>
      <c r="AR1" t="s">
        <v>93</v>
      </c>
      <c r="BM1" t="s">
        <v>94</v>
      </c>
      <c r="CH1" t="s">
        <v>95</v>
      </c>
      <c r="DC1" s="8" t="s">
        <v>97</v>
      </c>
      <c r="DX1" s="125" t="s">
        <v>96</v>
      </c>
      <c r="ES1" s="124" t="s">
        <v>99</v>
      </c>
      <c r="FN1" s="123" t="s">
        <v>98</v>
      </c>
      <c r="GI1" s="122" t="s">
        <v>100</v>
      </c>
      <c r="HD1" s="121">
        <v>2016</v>
      </c>
      <c r="HE1" s="120" t="s">
        <v>101</v>
      </c>
      <c r="HZ1" s="120" t="s">
        <v>102</v>
      </c>
      <c r="IU1" s="120" t="s">
        <v>103</v>
      </c>
      <c r="JP1" s="127">
        <v>2013</v>
      </c>
      <c r="JQ1" s="120" t="s">
        <v>104</v>
      </c>
      <c r="KL1" s="120" t="s">
        <v>105</v>
      </c>
      <c r="LG1" s="120" t="s">
        <v>106</v>
      </c>
      <c r="MB1" s="120" t="s">
        <v>102</v>
      </c>
      <c r="MW1" s="120" t="s">
        <v>103</v>
      </c>
      <c r="NR1" s="128">
        <v>2009</v>
      </c>
      <c r="NT1" s="128">
        <v>2009</v>
      </c>
      <c r="NU1" s="127">
        <v>2013</v>
      </c>
      <c r="NV1" s="121">
        <v>2016</v>
      </c>
    </row>
    <row r="2" spans="1:392" x14ac:dyDescent="0.25">
      <c r="A2" t="s">
        <v>114</v>
      </c>
      <c r="B2" t="s">
        <v>3</v>
      </c>
      <c r="C2" t="s">
        <v>22</v>
      </c>
      <c r="D2" t="s">
        <v>11</v>
      </c>
      <c r="E2" t="s">
        <v>10</v>
      </c>
      <c r="F2" t="s">
        <v>18</v>
      </c>
      <c r="G2" t="s">
        <v>27</v>
      </c>
      <c r="H2" t="s">
        <v>46</v>
      </c>
      <c r="I2" t="s">
        <v>58</v>
      </c>
      <c r="J2" t="s">
        <v>20</v>
      </c>
      <c r="K2" t="s">
        <v>30</v>
      </c>
      <c r="L2" t="s">
        <v>26</v>
      </c>
      <c r="M2" t="s">
        <v>83</v>
      </c>
      <c r="N2" t="s">
        <v>8</v>
      </c>
      <c r="O2" t="s">
        <v>45</v>
      </c>
      <c r="P2" t="s">
        <v>48</v>
      </c>
      <c r="Q2" t="s">
        <v>17</v>
      </c>
      <c r="R2" t="s">
        <v>32</v>
      </c>
      <c r="S2" t="s">
        <v>49</v>
      </c>
      <c r="T2" t="s">
        <v>28</v>
      </c>
      <c r="U2" t="s">
        <v>21</v>
      </c>
      <c r="V2" t="s">
        <v>61</v>
      </c>
      <c r="W2" t="s">
        <v>3</v>
      </c>
      <c r="X2" t="s">
        <v>22</v>
      </c>
      <c r="Y2" t="s">
        <v>11</v>
      </c>
      <c r="Z2" t="s">
        <v>10</v>
      </c>
      <c r="AA2" t="s">
        <v>18</v>
      </c>
      <c r="AB2" t="s">
        <v>27</v>
      </c>
      <c r="AC2" t="s">
        <v>46</v>
      </c>
      <c r="AD2" t="s">
        <v>58</v>
      </c>
      <c r="AE2" t="s">
        <v>20</v>
      </c>
      <c r="AF2" t="s">
        <v>30</v>
      </c>
      <c r="AG2" t="s">
        <v>26</v>
      </c>
      <c r="AH2" t="s">
        <v>83</v>
      </c>
      <c r="AI2" t="s">
        <v>8</v>
      </c>
      <c r="AJ2" t="s">
        <v>45</v>
      </c>
      <c r="AK2" t="s">
        <v>48</v>
      </c>
      <c r="AL2" t="s">
        <v>17</v>
      </c>
      <c r="AM2" t="s">
        <v>32</v>
      </c>
      <c r="AN2" t="s">
        <v>49</v>
      </c>
      <c r="AO2" t="s">
        <v>28</v>
      </c>
      <c r="AP2" t="s">
        <v>21</v>
      </c>
      <c r="AQ2" t="s">
        <v>61</v>
      </c>
      <c r="AR2" t="s">
        <v>3</v>
      </c>
      <c r="AS2" t="s">
        <v>22</v>
      </c>
      <c r="AT2" t="s">
        <v>11</v>
      </c>
      <c r="AU2" t="s">
        <v>10</v>
      </c>
      <c r="AV2" t="s">
        <v>18</v>
      </c>
      <c r="AW2" t="s">
        <v>27</v>
      </c>
      <c r="AX2" t="s">
        <v>46</v>
      </c>
      <c r="AY2" t="s">
        <v>58</v>
      </c>
      <c r="AZ2" t="s">
        <v>20</v>
      </c>
      <c r="BA2" t="s">
        <v>30</v>
      </c>
      <c r="BB2" t="s">
        <v>26</v>
      </c>
      <c r="BC2" t="s">
        <v>83</v>
      </c>
      <c r="BD2" t="s">
        <v>8</v>
      </c>
      <c r="BE2" t="s">
        <v>45</v>
      </c>
      <c r="BF2" t="s">
        <v>48</v>
      </c>
      <c r="BG2" t="s">
        <v>17</v>
      </c>
      <c r="BH2" t="s">
        <v>32</v>
      </c>
      <c r="BI2" t="s">
        <v>49</v>
      </c>
      <c r="BJ2" t="s">
        <v>28</v>
      </c>
      <c r="BK2" t="s">
        <v>21</v>
      </c>
      <c r="BL2" t="s">
        <v>61</v>
      </c>
      <c r="BM2" t="s">
        <v>3</v>
      </c>
      <c r="BN2" t="s">
        <v>22</v>
      </c>
      <c r="BO2" t="s">
        <v>11</v>
      </c>
      <c r="BP2" t="s">
        <v>10</v>
      </c>
      <c r="BQ2" t="s">
        <v>18</v>
      </c>
      <c r="BR2" t="s">
        <v>27</v>
      </c>
      <c r="BS2" t="s">
        <v>46</v>
      </c>
      <c r="BT2" t="s">
        <v>58</v>
      </c>
      <c r="BU2" t="s">
        <v>20</v>
      </c>
      <c r="BV2" t="s">
        <v>30</v>
      </c>
      <c r="BW2" t="s">
        <v>26</v>
      </c>
      <c r="BX2" t="s">
        <v>83</v>
      </c>
      <c r="BY2" t="s">
        <v>8</v>
      </c>
      <c r="BZ2" t="s">
        <v>45</v>
      </c>
      <c r="CA2" t="s">
        <v>48</v>
      </c>
      <c r="CB2" t="s">
        <v>17</v>
      </c>
      <c r="CC2" t="s">
        <v>32</v>
      </c>
      <c r="CD2" t="s">
        <v>49</v>
      </c>
      <c r="CE2" t="s">
        <v>28</v>
      </c>
      <c r="CF2" t="s">
        <v>21</v>
      </c>
      <c r="CG2" t="s">
        <v>61</v>
      </c>
      <c r="CH2" t="s">
        <v>3</v>
      </c>
      <c r="CI2" t="s">
        <v>22</v>
      </c>
      <c r="CJ2" t="s">
        <v>11</v>
      </c>
      <c r="CK2" t="s">
        <v>10</v>
      </c>
      <c r="CL2" t="s">
        <v>18</v>
      </c>
      <c r="CM2" t="s">
        <v>27</v>
      </c>
      <c r="CN2" t="s">
        <v>46</v>
      </c>
      <c r="CO2" t="s">
        <v>58</v>
      </c>
      <c r="CP2" t="s">
        <v>20</v>
      </c>
      <c r="CQ2" t="s">
        <v>30</v>
      </c>
      <c r="CR2" t="s">
        <v>26</v>
      </c>
      <c r="CS2" t="s">
        <v>83</v>
      </c>
      <c r="CT2" t="s">
        <v>8</v>
      </c>
      <c r="CU2" t="s">
        <v>45</v>
      </c>
      <c r="CV2" t="s">
        <v>48</v>
      </c>
      <c r="CW2" t="s">
        <v>17</v>
      </c>
      <c r="CX2" t="s">
        <v>32</v>
      </c>
      <c r="CY2" t="s">
        <v>49</v>
      </c>
      <c r="CZ2" t="s">
        <v>28</v>
      </c>
      <c r="DA2" t="s">
        <v>21</v>
      </c>
      <c r="DB2" t="s">
        <v>61</v>
      </c>
      <c r="DC2" t="s">
        <v>3</v>
      </c>
      <c r="DD2" t="s">
        <v>22</v>
      </c>
      <c r="DE2" t="s">
        <v>11</v>
      </c>
      <c r="DF2" t="s">
        <v>10</v>
      </c>
      <c r="DG2" t="s">
        <v>18</v>
      </c>
      <c r="DH2" t="s">
        <v>27</v>
      </c>
      <c r="DI2" t="s">
        <v>46</v>
      </c>
      <c r="DJ2" t="s">
        <v>58</v>
      </c>
      <c r="DK2" t="s">
        <v>20</v>
      </c>
      <c r="DL2" t="s">
        <v>30</v>
      </c>
      <c r="DM2" t="s">
        <v>26</v>
      </c>
      <c r="DN2" t="s">
        <v>83</v>
      </c>
      <c r="DO2" t="s">
        <v>8</v>
      </c>
      <c r="DP2" t="s">
        <v>45</v>
      </c>
      <c r="DQ2" t="s">
        <v>48</v>
      </c>
      <c r="DR2" t="s">
        <v>17</v>
      </c>
      <c r="DS2" t="s">
        <v>32</v>
      </c>
      <c r="DT2" t="s">
        <v>49</v>
      </c>
      <c r="DU2" t="s">
        <v>28</v>
      </c>
      <c r="DV2" t="s">
        <v>21</v>
      </c>
      <c r="DW2" t="s">
        <v>61</v>
      </c>
      <c r="DX2" t="s">
        <v>3</v>
      </c>
      <c r="DY2" t="s">
        <v>22</v>
      </c>
      <c r="DZ2" t="s">
        <v>11</v>
      </c>
      <c r="EA2" t="s">
        <v>10</v>
      </c>
      <c r="EB2" t="s">
        <v>18</v>
      </c>
      <c r="EC2" t="s">
        <v>27</v>
      </c>
      <c r="ED2" t="s">
        <v>46</v>
      </c>
      <c r="EE2" t="s">
        <v>58</v>
      </c>
      <c r="EF2" t="s">
        <v>20</v>
      </c>
      <c r="EG2" t="s">
        <v>30</v>
      </c>
      <c r="EH2" t="s">
        <v>26</v>
      </c>
      <c r="EI2" t="s">
        <v>83</v>
      </c>
      <c r="EJ2" t="s">
        <v>8</v>
      </c>
      <c r="EK2" t="s">
        <v>45</v>
      </c>
      <c r="EL2" t="s">
        <v>48</v>
      </c>
      <c r="EM2" t="s">
        <v>17</v>
      </c>
      <c r="EN2" t="s">
        <v>32</v>
      </c>
      <c r="EO2" t="s">
        <v>49</v>
      </c>
      <c r="EP2" t="s">
        <v>28</v>
      </c>
      <c r="EQ2" t="s">
        <v>21</v>
      </c>
      <c r="ER2" t="s">
        <v>61</v>
      </c>
      <c r="ES2" t="s">
        <v>3</v>
      </c>
      <c r="ET2" t="s">
        <v>22</v>
      </c>
      <c r="EU2" t="s">
        <v>11</v>
      </c>
      <c r="EV2" t="s">
        <v>10</v>
      </c>
      <c r="EW2" t="s">
        <v>18</v>
      </c>
      <c r="EX2" t="s">
        <v>27</v>
      </c>
      <c r="EY2" t="s">
        <v>46</v>
      </c>
      <c r="EZ2" t="s">
        <v>58</v>
      </c>
      <c r="FA2" t="s">
        <v>20</v>
      </c>
      <c r="FB2" t="s">
        <v>30</v>
      </c>
      <c r="FC2" t="s">
        <v>26</v>
      </c>
      <c r="FD2" t="s">
        <v>83</v>
      </c>
      <c r="FE2" t="s">
        <v>8</v>
      </c>
      <c r="FF2" t="s">
        <v>45</v>
      </c>
      <c r="FG2" t="s">
        <v>48</v>
      </c>
      <c r="FH2" t="s">
        <v>17</v>
      </c>
      <c r="FI2" t="s">
        <v>32</v>
      </c>
      <c r="FJ2" t="s">
        <v>49</v>
      </c>
      <c r="FK2" t="s">
        <v>28</v>
      </c>
      <c r="FL2" t="s">
        <v>21</v>
      </c>
      <c r="FM2" t="s">
        <v>61</v>
      </c>
      <c r="FN2" t="s">
        <v>3</v>
      </c>
      <c r="FO2" t="s">
        <v>22</v>
      </c>
      <c r="FP2" t="s">
        <v>11</v>
      </c>
      <c r="FQ2" t="s">
        <v>10</v>
      </c>
      <c r="FR2" t="s">
        <v>18</v>
      </c>
      <c r="FS2" t="s">
        <v>27</v>
      </c>
      <c r="FT2" t="s">
        <v>46</v>
      </c>
      <c r="FU2" t="s">
        <v>58</v>
      </c>
      <c r="FV2" t="s">
        <v>20</v>
      </c>
      <c r="FW2" t="s">
        <v>30</v>
      </c>
      <c r="FX2" t="s">
        <v>26</v>
      </c>
      <c r="FY2" t="s">
        <v>83</v>
      </c>
      <c r="FZ2" t="s">
        <v>8</v>
      </c>
      <c r="GA2" t="s">
        <v>45</v>
      </c>
      <c r="GB2" t="s">
        <v>48</v>
      </c>
      <c r="GC2" t="s">
        <v>17</v>
      </c>
      <c r="GD2" t="s">
        <v>32</v>
      </c>
      <c r="GE2" t="s">
        <v>49</v>
      </c>
      <c r="GF2" t="s">
        <v>28</v>
      </c>
      <c r="GG2" t="s">
        <v>21</v>
      </c>
      <c r="GH2" t="s">
        <v>61</v>
      </c>
      <c r="GI2" t="s">
        <v>3</v>
      </c>
      <c r="GJ2" t="s">
        <v>22</v>
      </c>
      <c r="GK2" t="s">
        <v>11</v>
      </c>
      <c r="GL2" t="s">
        <v>10</v>
      </c>
      <c r="GM2" t="s">
        <v>18</v>
      </c>
      <c r="GN2" t="s">
        <v>27</v>
      </c>
      <c r="GO2" t="s">
        <v>46</v>
      </c>
      <c r="GP2" t="s">
        <v>58</v>
      </c>
      <c r="GQ2" t="s">
        <v>20</v>
      </c>
      <c r="GR2" t="s">
        <v>30</v>
      </c>
      <c r="GS2" t="s">
        <v>26</v>
      </c>
      <c r="GT2" t="s">
        <v>83</v>
      </c>
      <c r="GU2" t="s">
        <v>8</v>
      </c>
      <c r="GV2" t="s">
        <v>45</v>
      </c>
      <c r="GW2" t="s">
        <v>48</v>
      </c>
      <c r="GX2" t="s">
        <v>17</v>
      </c>
      <c r="GY2" t="s">
        <v>32</v>
      </c>
      <c r="GZ2" t="s">
        <v>49</v>
      </c>
      <c r="HA2" t="s">
        <v>28</v>
      </c>
      <c r="HB2" t="s">
        <v>21</v>
      </c>
      <c r="HC2" t="s">
        <v>61</v>
      </c>
      <c r="HE2" t="s">
        <v>3</v>
      </c>
      <c r="HF2" t="s">
        <v>22</v>
      </c>
      <c r="HG2" t="s">
        <v>11</v>
      </c>
      <c r="HH2" t="s">
        <v>10</v>
      </c>
      <c r="HI2" t="s">
        <v>18</v>
      </c>
      <c r="HJ2" t="s">
        <v>27</v>
      </c>
      <c r="HK2" t="s">
        <v>46</v>
      </c>
      <c r="HL2" t="s">
        <v>58</v>
      </c>
      <c r="HM2" t="s">
        <v>20</v>
      </c>
      <c r="HN2" t="s">
        <v>30</v>
      </c>
      <c r="HO2" t="s">
        <v>26</v>
      </c>
      <c r="HP2" t="s">
        <v>83</v>
      </c>
      <c r="HQ2" t="s">
        <v>8</v>
      </c>
      <c r="HR2" t="s">
        <v>45</v>
      </c>
      <c r="HS2" t="s">
        <v>48</v>
      </c>
      <c r="HT2" t="s">
        <v>17</v>
      </c>
      <c r="HU2" t="s">
        <v>32</v>
      </c>
      <c r="HV2" t="s">
        <v>49</v>
      </c>
      <c r="HW2" t="s">
        <v>28</v>
      </c>
      <c r="HX2" t="s">
        <v>21</v>
      </c>
      <c r="HY2" t="s">
        <v>61</v>
      </c>
      <c r="HZ2" t="s">
        <v>3</v>
      </c>
      <c r="IA2" t="s">
        <v>22</v>
      </c>
      <c r="IB2" t="s">
        <v>11</v>
      </c>
      <c r="IC2" t="s">
        <v>10</v>
      </c>
      <c r="ID2" t="s">
        <v>18</v>
      </c>
      <c r="IE2" t="s">
        <v>27</v>
      </c>
      <c r="IF2" t="s">
        <v>46</v>
      </c>
      <c r="IG2" t="s">
        <v>58</v>
      </c>
      <c r="IH2" t="s">
        <v>20</v>
      </c>
      <c r="II2" t="s">
        <v>30</v>
      </c>
      <c r="IJ2" t="s">
        <v>26</v>
      </c>
      <c r="IK2" t="s">
        <v>83</v>
      </c>
      <c r="IL2" t="s">
        <v>8</v>
      </c>
      <c r="IM2" t="s">
        <v>45</v>
      </c>
      <c r="IN2" t="s">
        <v>48</v>
      </c>
      <c r="IO2" t="s">
        <v>17</v>
      </c>
      <c r="IP2" t="s">
        <v>32</v>
      </c>
      <c r="IQ2" t="s">
        <v>49</v>
      </c>
      <c r="IR2" t="s">
        <v>28</v>
      </c>
      <c r="IS2" t="s">
        <v>21</v>
      </c>
      <c r="IT2" t="s">
        <v>61</v>
      </c>
      <c r="IU2" t="s">
        <v>3</v>
      </c>
      <c r="IV2" t="s">
        <v>22</v>
      </c>
      <c r="IW2" t="s">
        <v>11</v>
      </c>
      <c r="IX2" t="s">
        <v>10</v>
      </c>
      <c r="IY2" t="s">
        <v>18</v>
      </c>
      <c r="IZ2" t="s">
        <v>27</v>
      </c>
      <c r="JA2" t="s">
        <v>46</v>
      </c>
      <c r="JB2" t="s">
        <v>58</v>
      </c>
      <c r="JC2" t="s">
        <v>20</v>
      </c>
      <c r="JD2" t="s">
        <v>30</v>
      </c>
      <c r="JE2" t="s">
        <v>26</v>
      </c>
      <c r="JF2" t="s">
        <v>83</v>
      </c>
      <c r="JG2" t="s">
        <v>8</v>
      </c>
      <c r="JH2" t="s">
        <v>45</v>
      </c>
      <c r="JI2" t="s">
        <v>48</v>
      </c>
      <c r="JJ2" t="s">
        <v>17</v>
      </c>
      <c r="JK2" t="s">
        <v>32</v>
      </c>
      <c r="JL2" t="s">
        <v>49</v>
      </c>
      <c r="JM2" t="s">
        <v>28</v>
      </c>
      <c r="JN2" t="s">
        <v>21</v>
      </c>
      <c r="JO2" t="s">
        <v>61</v>
      </c>
      <c r="JQ2" t="s">
        <v>3</v>
      </c>
      <c r="JR2" t="s">
        <v>22</v>
      </c>
      <c r="JS2" t="s">
        <v>11</v>
      </c>
      <c r="JT2" t="s">
        <v>10</v>
      </c>
      <c r="JU2" t="s">
        <v>18</v>
      </c>
      <c r="JV2" t="s">
        <v>27</v>
      </c>
      <c r="JW2" t="s">
        <v>46</v>
      </c>
      <c r="JX2" t="s">
        <v>58</v>
      </c>
      <c r="JY2" t="s">
        <v>20</v>
      </c>
      <c r="JZ2" t="s">
        <v>30</v>
      </c>
      <c r="KA2" t="s">
        <v>26</v>
      </c>
      <c r="KB2" t="s">
        <v>83</v>
      </c>
      <c r="KC2" t="s">
        <v>8</v>
      </c>
      <c r="KD2" t="s">
        <v>45</v>
      </c>
      <c r="KE2" t="s">
        <v>48</v>
      </c>
      <c r="KF2" t="s">
        <v>17</v>
      </c>
      <c r="KG2" t="s">
        <v>32</v>
      </c>
      <c r="KH2" t="s">
        <v>49</v>
      </c>
      <c r="KI2" t="s">
        <v>28</v>
      </c>
      <c r="KJ2" t="s">
        <v>21</v>
      </c>
      <c r="KK2" t="s">
        <v>61</v>
      </c>
      <c r="KL2" t="s">
        <v>3</v>
      </c>
      <c r="KM2" t="s">
        <v>22</v>
      </c>
      <c r="KN2" t="s">
        <v>11</v>
      </c>
      <c r="KO2" t="s">
        <v>10</v>
      </c>
      <c r="KP2" t="s">
        <v>18</v>
      </c>
      <c r="KQ2" t="s">
        <v>27</v>
      </c>
      <c r="KR2" t="s">
        <v>46</v>
      </c>
      <c r="KS2" t="s">
        <v>58</v>
      </c>
      <c r="KT2" t="s">
        <v>20</v>
      </c>
      <c r="KU2" t="s">
        <v>30</v>
      </c>
      <c r="KV2" t="s">
        <v>26</v>
      </c>
      <c r="KW2" t="s">
        <v>83</v>
      </c>
      <c r="KX2" t="s">
        <v>8</v>
      </c>
      <c r="KY2" t="s">
        <v>45</v>
      </c>
      <c r="KZ2" t="s">
        <v>48</v>
      </c>
      <c r="LA2" t="s">
        <v>17</v>
      </c>
      <c r="LB2" t="s">
        <v>32</v>
      </c>
      <c r="LC2" t="s">
        <v>49</v>
      </c>
      <c r="LD2" t="s">
        <v>28</v>
      </c>
      <c r="LE2" t="s">
        <v>21</v>
      </c>
      <c r="LF2" t="s">
        <v>61</v>
      </c>
      <c r="LG2" t="s">
        <v>3</v>
      </c>
      <c r="LH2" t="s">
        <v>22</v>
      </c>
      <c r="LI2" t="s">
        <v>11</v>
      </c>
      <c r="LJ2" t="s">
        <v>10</v>
      </c>
      <c r="LK2" t="s">
        <v>18</v>
      </c>
      <c r="LL2" t="s">
        <v>27</v>
      </c>
      <c r="LM2" t="s">
        <v>46</v>
      </c>
      <c r="LN2" t="s">
        <v>58</v>
      </c>
      <c r="LO2" t="s">
        <v>20</v>
      </c>
      <c r="LP2" t="s">
        <v>30</v>
      </c>
      <c r="LQ2" t="s">
        <v>26</v>
      </c>
      <c r="LR2" t="s">
        <v>83</v>
      </c>
      <c r="LS2" t="s">
        <v>8</v>
      </c>
      <c r="LT2" t="s">
        <v>45</v>
      </c>
      <c r="LU2" t="s">
        <v>48</v>
      </c>
      <c r="LV2" t="s">
        <v>17</v>
      </c>
      <c r="LW2" t="s">
        <v>32</v>
      </c>
      <c r="LX2" t="s">
        <v>49</v>
      </c>
      <c r="LY2" t="s">
        <v>28</v>
      </c>
      <c r="LZ2" t="s">
        <v>21</v>
      </c>
      <c r="MA2" t="s">
        <v>61</v>
      </c>
      <c r="MB2" t="s">
        <v>3</v>
      </c>
      <c r="MC2" t="s">
        <v>22</v>
      </c>
      <c r="MD2" t="s">
        <v>11</v>
      </c>
      <c r="ME2" t="s">
        <v>10</v>
      </c>
      <c r="MF2" t="s">
        <v>18</v>
      </c>
      <c r="MG2" t="s">
        <v>27</v>
      </c>
      <c r="MH2" t="s">
        <v>46</v>
      </c>
      <c r="MI2" t="s">
        <v>58</v>
      </c>
      <c r="MJ2" t="s">
        <v>20</v>
      </c>
      <c r="MK2" t="s">
        <v>30</v>
      </c>
      <c r="ML2" t="s">
        <v>26</v>
      </c>
      <c r="MM2" t="s">
        <v>83</v>
      </c>
      <c r="MN2" t="s">
        <v>8</v>
      </c>
      <c r="MO2" t="s">
        <v>45</v>
      </c>
      <c r="MP2" t="s">
        <v>48</v>
      </c>
      <c r="MQ2" t="s">
        <v>17</v>
      </c>
      <c r="MR2" t="s">
        <v>32</v>
      </c>
      <c r="MS2" t="s">
        <v>49</v>
      </c>
      <c r="MT2" t="s">
        <v>28</v>
      </c>
      <c r="MU2" t="s">
        <v>21</v>
      </c>
      <c r="MV2" t="s">
        <v>61</v>
      </c>
      <c r="MW2" t="s">
        <v>3</v>
      </c>
      <c r="MX2" t="s">
        <v>22</v>
      </c>
      <c r="MY2" t="s">
        <v>11</v>
      </c>
      <c r="MZ2" t="s">
        <v>10</v>
      </c>
      <c r="NA2" t="s">
        <v>18</v>
      </c>
      <c r="NB2" t="s">
        <v>27</v>
      </c>
      <c r="NC2" t="s">
        <v>46</v>
      </c>
      <c r="ND2" t="s">
        <v>58</v>
      </c>
      <c r="NE2" t="s">
        <v>20</v>
      </c>
      <c r="NF2" t="s">
        <v>30</v>
      </c>
      <c r="NG2" t="s">
        <v>26</v>
      </c>
      <c r="NH2" t="s">
        <v>83</v>
      </c>
      <c r="NI2" t="s">
        <v>8</v>
      </c>
      <c r="NJ2" t="s">
        <v>45</v>
      </c>
      <c r="NK2" t="s">
        <v>48</v>
      </c>
      <c r="NL2" t="s">
        <v>17</v>
      </c>
      <c r="NM2" t="s">
        <v>32</v>
      </c>
      <c r="NN2" t="s">
        <v>49</v>
      </c>
      <c r="NO2" t="s">
        <v>28</v>
      </c>
      <c r="NP2" t="s">
        <v>21</v>
      </c>
      <c r="NQ2" t="s">
        <v>61</v>
      </c>
    </row>
    <row r="3" spans="1:392" x14ac:dyDescent="0.25">
      <c r="A3" t="s">
        <v>3</v>
      </c>
      <c r="C3">
        <v>14</v>
      </c>
      <c r="D3">
        <v>14</v>
      </c>
      <c r="E3">
        <v>12</v>
      </c>
      <c r="F3">
        <v>4</v>
      </c>
      <c r="G3">
        <v>3</v>
      </c>
      <c r="H3">
        <v>16</v>
      </c>
      <c r="I3">
        <v>4</v>
      </c>
      <c r="J3">
        <v>6</v>
      </c>
      <c r="K3">
        <v>12</v>
      </c>
      <c r="L3">
        <v>17</v>
      </c>
      <c r="M3">
        <v>3</v>
      </c>
      <c r="N3">
        <v>15</v>
      </c>
      <c r="O3">
        <v>11</v>
      </c>
      <c r="P3">
        <v>13</v>
      </c>
      <c r="Q3">
        <v>16</v>
      </c>
      <c r="R3">
        <v>11</v>
      </c>
      <c r="S3">
        <v>5</v>
      </c>
      <c r="T3">
        <v>6</v>
      </c>
      <c r="U3">
        <v>15</v>
      </c>
      <c r="V3">
        <v>11</v>
      </c>
      <c r="X3">
        <v>17</v>
      </c>
      <c r="Y3">
        <v>16</v>
      </c>
      <c r="Z3">
        <v>13</v>
      </c>
      <c r="AA3">
        <v>8</v>
      </c>
      <c r="AB3">
        <v>4</v>
      </c>
      <c r="AC3">
        <v>17</v>
      </c>
      <c r="AD3">
        <v>16</v>
      </c>
      <c r="AE3">
        <v>13</v>
      </c>
      <c r="AF3">
        <v>17</v>
      </c>
      <c r="AG3">
        <v>5</v>
      </c>
      <c r="AH3">
        <v>1</v>
      </c>
      <c r="AI3">
        <v>14</v>
      </c>
      <c r="AJ3">
        <v>5</v>
      </c>
      <c r="AK3">
        <v>13</v>
      </c>
      <c r="AL3">
        <v>17</v>
      </c>
      <c r="AM3">
        <v>15</v>
      </c>
      <c r="AN3">
        <v>11</v>
      </c>
      <c r="AO3">
        <v>5</v>
      </c>
      <c r="AP3">
        <v>9</v>
      </c>
      <c r="AQ3">
        <v>15</v>
      </c>
      <c r="AS3">
        <v>17</v>
      </c>
      <c r="AT3">
        <v>16</v>
      </c>
      <c r="AU3">
        <v>9</v>
      </c>
      <c r="AV3">
        <v>4</v>
      </c>
      <c r="AW3">
        <v>6</v>
      </c>
      <c r="AX3">
        <v>11</v>
      </c>
      <c r="AY3">
        <v>14</v>
      </c>
      <c r="AZ3">
        <v>6</v>
      </c>
      <c r="BA3">
        <v>16</v>
      </c>
      <c r="BB3">
        <v>13</v>
      </c>
      <c r="BC3">
        <v>3</v>
      </c>
      <c r="BD3">
        <v>10</v>
      </c>
      <c r="BE3">
        <v>7</v>
      </c>
      <c r="BF3">
        <v>16</v>
      </c>
      <c r="BG3">
        <v>9</v>
      </c>
      <c r="BH3">
        <v>16</v>
      </c>
      <c r="BI3">
        <v>6</v>
      </c>
      <c r="BJ3">
        <v>16</v>
      </c>
      <c r="BK3">
        <v>2</v>
      </c>
      <c r="BL3">
        <v>15</v>
      </c>
      <c r="BN3">
        <v>10</v>
      </c>
      <c r="BO3">
        <v>11</v>
      </c>
      <c r="BP3">
        <v>17</v>
      </c>
      <c r="BQ3">
        <v>5</v>
      </c>
      <c r="BR3">
        <v>9</v>
      </c>
      <c r="BS3">
        <v>14</v>
      </c>
      <c r="BT3">
        <v>16</v>
      </c>
      <c r="BU3">
        <v>9</v>
      </c>
      <c r="BV3">
        <v>17</v>
      </c>
      <c r="BW3">
        <v>17</v>
      </c>
      <c r="BX3">
        <v>2</v>
      </c>
      <c r="BY3">
        <v>11</v>
      </c>
      <c r="BZ3">
        <v>6</v>
      </c>
      <c r="CA3">
        <v>9</v>
      </c>
      <c r="CB3">
        <v>14</v>
      </c>
      <c r="CC3">
        <v>14</v>
      </c>
      <c r="CD3">
        <v>11</v>
      </c>
      <c r="CE3">
        <v>4</v>
      </c>
      <c r="CF3">
        <v>17</v>
      </c>
      <c r="CG3">
        <v>16</v>
      </c>
      <c r="CI3">
        <v>13</v>
      </c>
      <c r="CJ3">
        <v>16</v>
      </c>
      <c r="CK3">
        <v>7</v>
      </c>
      <c r="CL3">
        <v>8</v>
      </c>
      <c r="CM3">
        <v>9</v>
      </c>
      <c r="CN3">
        <v>13</v>
      </c>
      <c r="CO3">
        <v>15</v>
      </c>
      <c r="CP3">
        <v>5</v>
      </c>
      <c r="CQ3">
        <v>12</v>
      </c>
      <c r="CR3">
        <v>8</v>
      </c>
      <c r="CS3">
        <v>1</v>
      </c>
      <c r="CT3">
        <v>9</v>
      </c>
      <c r="CU3">
        <v>14</v>
      </c>
      <c r="CV3">
        <v>10</v>
      </c>
      <c r="CW3">
        <v>17</v>
      </c>
      <c r="CX3">
        <v>6</v>
      </c>
      <c r="CY3">
        <v>14</v>
      </c>
      <c r="CZ3">
        <v>2</v>
      </c>
      <c r="DA3">
        <v>13</v>
      </c>
      <c r="DB3">
        <v>9</v>
      </c>
      <c r="DD3">
        <f>IF('Tablas auxiliares'!$C$7=1,AVERAGE(C3,X3,AS3,BN3,CI3)+C3/10000,(-1)*(SUM(VLOOKUP(C3,'Tablas auxiliares'!$BG$2:$BH$28,2,FALSE),VLOOKUP(X3,'Tablas auxiliares'!$BG$2:$BH$28,2,FALSE),VLOOKUP(AS3,'Tablas auxiliares'!$BG$2:$BH$28,2,FALSE),VLOOKUP(BN3,'Tablas auxiliares'!$BG$2:$BH$28,2,FALSE),VLOOKUP(CI3,'Tablas auxiliares'!$BG$2:$BH$28,2,FALSE))-C3/100000000))</f>
        <v>-5.5608555078714526</v>
      </c>
      <c r="DE3">
        <f>IF('Tablas auxiliares'!$C$7=1,AVERAGE(D3,Y3,AT3,BO3,CJ3)+D3/10000,(-1)*(SUM(VLOOKUP(D3,'Tablas auxiliares'!$BG$2:$BH$28,2,FALSE),VLOOKUP(Y3,'Tablas auxiliares'!$BG$2:$BH$28,2,FALSE),VLOOKUP(AT3,'Tablas auxiliares'!$BG$2:$BH$28,2,FALSE),VLOOKUP(BO3,'Tablas auxiliares'!$BG$2:$BH$28,2,FALSE),VLOOKUP(CJ3,'Tablas auxiliares'!$BG$2:$BH$28,2,FALSE))-D3/100000000))</f>
        <v>-4.8922371501845818</v>
      </c>
      <c r="DF3">
        <f>IF('Tablas auxiliares'!$C$7=1,AVERAGE(E3,Z3,AU3,BP3,CK3)+E3/10000,(-1)*(SUM(VLOOKUP(E3,'Tablas auxiliares'!$BG$2:$BH$28,2,FALSE),VLOOKUP(Z3,'Tablas auxiliares'!$BG$2:$BH$28,2,FALSE),VLOOKUP(AU3,'Tablas auxiliares'!$BG$2:$BH$28,2,FALSE),VLOOKUP(BP3,'Tablas auxiliares'!$BG$2:$BH$28,2,FALSE),VLOOKUP(CK3,'Tablas auxiliares'!$BG$2:$BH$28,2,FALSE))-E3/100000000))</f>
        <v>-9.7480455695485109</v>
      </c>
      <c r="DG3">
        <f>IF('Tablas auxiliares'!$C$7=1,AVERAGE(F3,AA3,AV3,BQ3,CL3)+F3/10000,(-1)*(SUM(VLOOKUP(F3,'Tablas auxiliares'!$BG$2:$BH$28,2,FALSE),VLOOKUP(AA3,'Tablas auxiliares'!$BG$2:$BH$28,2,FALSE),VLOOKUP(AV3,'Tablas auxiliares'!$BG$2:$BH$28,2,FALSE),VLOOKUP(BQ3,'Tablas auxiliares'!$BG$2:$BH$28,2,FALSE),VLOOKUP(CL3,'Tablas auxiliares'!$BG$2:$BH$28,2,FALSE))-F3/100000000))</f>
        <v>-25.532061884103577</v>
      </c>
      <c r="DH3">
        <f>IF('Tablas auxiliares'!$C$7=1,AVERAGE(G3,AB3,AW3,BR3,CM3)+G3/10000,(-1)*(SUM(VLOOKUP(G3,'Tablas auxiliares'!$BG$2:$BH$28,2,FALSE),VLOOKUP(AB3,'Tablas auxiliares'!$BG$2:$BH$28,2,FALSE),VLOOKUP(AW3,'Tablas auxiliares'!$BG$2:$BH$28,2,FALSE),VLOOKUP(BR3,'Tablas auxiliares'!$BG$2:$BH$28,2,FALSE),VLOOKUP(CM3,'Tablas auxiliares'!$BG$2:$BH$28,2,FALSE))-G3/100000000))</f>
        <v>-24.882619713249884</v>
      </c>
      <c r="DI3">
        <f>IF('Tablas auxiliares'!$C$7=1,AVERAGE(H3,AC3,AX3,BS3,CN3)+H3/10000,(-1)*(SUM(VLOOKUP(H3,'Tablas auxiliares'!$BG$2:$BH$28,2,FALSE),VLOOKUP(AC3,'Tablas auxiliares'!$BG$2:$BH$28,2,FALSE),VLOOKUP(AX3,'Tablas auxiliares'!$BG$2:$BH$28,2,FALSE),VLOOKUP(BS3,'Tablas auxiliares'!$BG$2:$BH$28,2,FALSE),VLOOKUP(CN3,'Tablas auxiliares'!$BG$2:$BH$28,2,FALSE))-H3/100000000))</f>
        <v>-5.3054025837052885</v>
      </c>
      <c r="DJ3">
        <f>IF('Tablas auxiliares'!$C$7=1,AVERAGE(I3,AD3,AY3,BT3,CO3)+I3/10000,(-1)*(SUM(VLOOKUP(I3,'Tablas auxiliares'!$BG$2:$BH$28,2,FALSE),VLOOKUP(AD3,'Tablas auxiliares'!$BG$2:$BH$28,2,FALSE),VLOOKUP(AY3,'Tablas auxiliares'!$BG$2:$BH$28,2,FALSE),VLOOKUP(BT3,'Tablas auxiliares'!$BG$2:$BH$28,2,FALSE),VLOOKUP(CO3,'Tablas auxiliares'!$BG$2:$BH$28,2,FALSE))-I3/100000000))</f>
        <v>-10.028965894345209</v>
      </c>
      <c r="DK3">
        <f>IF('Tablas auxiliares'!$C$7=1,AVERAGE(J3,AE3,AZ3,BU3,CP3)+J3/10000,(-1)*(SUM(VLOOKUP(J3,'Tablas auxiliares'!$BG$2:$BH$28,2,FALSE),VLOOKUP(AE3,'Tablas auxiliares'!$BG$2:$BH$28,2,FALSE),VLOOKUP(AZ3,'Tablas auxiliares'!$BG$2:$BH$28,2,FALSE),VLOOKUP(BU3,'Tablas auxiliares'!$BG$2:$BH$28,2,FALSE),VLOOKUP(CP3,'Tablas auxiliares'!$BG$2:$BH$28,2,FALSE))-J3/100000000))</f>
        <v>-18.745734751039965</v>
      </c>
      <c r="DL3">
        <f>IF('Tablas auxiliares'!$C$7=1,AVERAGE(K3,AF3,BA3,BV3,CQ3)+K3/10000,(-1)*(SUM(VLOOKUP(K3,'Tablas auxiliares'!$BG$2:$BH$28,2,FALSE),VLOOKUP(AF3,'Tablas auxiliares'!$BG$2:$BH$28,2,FALSE),VLOOKUP(BA3,'Tablas auxiliares'!$BG$2:$BH$28,2,FALSE),VLOOKUP(BV3,'Tablas auxiliares'!$BG$2:$BH$28,2,FALSE),VLOOKUP(CQ3,'Tablas auxiliares'!$BG$2:$BH$28,2,FALSE))-K3/100000000))</f>
        <v>-4.8106603379777377</v>
      </c>
      <c r="DM3">
        <f>IF('Tablas auxiliares'!$C$7=1,AVERAGE(L3,AG3,BB3,BW3,CR3)+L3/10000,(-1)*(SUM(VLOOKUP(L3,'Tablas auxiliares'!$BG$2:$BH$28,2,FALSE),VLOOKUP(AG3,'Tablas auxiliares'!$BG$2:$BH$28,2,FALSE),VLOOKUP(BB3,'Tablas auxiliares'!$BG$2:$BH$28,2,FALSE),VLOOKUP(BW3,'Tablas auxiliares'!$BG$2:$BH$28,2,FALSE),VLOOKUP(CR3,'Tablas auxiliares'!$BG$2:$BH$28,2,FALSE))-L3/100000000))</f>
        <v>-11.16117191816401</v>
      </c>
      <c r="DN3">
        <f>IF('Tablas auxiliares'!$C$7=1,AVERAGE(M3,AH3,BC3,BX3,CS3)+M3/10000,(-1)*(SUM(VLOOKUP(M3,'Tablas auxiliares'!$BG$2:$BH$28,2,FALSE),VLOOKUP(AH3,'Tablas auxiliares'!$BG$2:$BH$28,2,FALSE),VLOOKUP(BC3,'Tablas auxiliares'!$BG$2:$BH$28,2,FALSE),VLOOKUP(BX3,'Tablas auxiliares'!$BG$2:$BH$28,2,FALSE),VLOOKUP(CS3,'Tablas auxiliares'!$BG$2:$BH$28,2,FALSE))-M3/100000000))</f>
        <v>-50.336183398416885</v>
      </c>
      <c r="DO3">
        <f>IF('Tablas auxiliares'!$C$7=1,AVERAGE(N3,AI3,BD3,BY3,CT3)+N3/10000,(-1)*(SUM(VLOOKUP(N3,'Tablas auxiliares'!$BG$2:$BH$28,2,FALSE),VLOOKUP(AI3,'Tablas auxiliares'!$BG$2:$BH$28,2,FALSE),VLOOKUP(BD3,'Tablas auxiliares'!$BG$2:$BH$28,2,FALSE),VLOOKUP(BY3,'Tablas auxiliares'!$BG$2:$BH$28,2,FALSE),VLOOKUP(CT3,'Tablas auxiliares'!$BG$2:$BH$28,2,FALSE))-N3/100000000))</f>
        <v>-8.4441524044583023</v>
      </c>
      <c r="DP3">
        <f>IF('Tablas auxiliares'!$C$7=1,AVERAGE(O3,AJ3,BE3,BZ3,CU3)+O3/10000,(-1)*(SUM(VLOOKUP(O3,'Tablas auxiliares'!$BG$2:$BH$28,2,FALSE),VLOOKUP(AJ3,'Tablas auxiliares'!$BG$2:$BH$28,2,FALSE),VLOOKUP(BE3,'Tablas auxiliares'!$BG$2:$BH$28,2,FALSE),VLOOKUP(BZ3,'Tablas auxiliares'!$BG$2:$BH$28,2,FALSE),VLOOKUP(CU3,'Tablas auxiliares'!$BG$2:$BH$28,2,FALSE))-O3/100000000))</f>
        <v>-16.900559296058969</v>
      </c>
      <c r="DQ3">
        <f>IF('Tablas auxiliares'!$C$7=1,AVERAGE(P3,AK3,BF3,CA3,CV3)+P3/10000,(-1)*(SUM(VLOOKUP(P3,'Tablas auxiliares'!$BG$2:$BH$28,2,FALSE),VLOOKUP(AK3,'Tablas auxiliares'!$BG$2:$BH$28,2,FALSE),VLOOKUP(BF3,'Tablas auxiliares'!$BG$2:$BH$28,2,FALSE),VLOOKUP(CA3,'Tablas auxiliares'!$BG$2:$BH$28,2,FALSE),VLOOKUP(CV3,'Tablas auxiliares'!$BG$2:$BH$28,2,FALSE))-P3/100000000))</f>
        <v>-7.9438848365030026</v>
      </c>
      <c r="DR3">
        <f>IF('Tablas auxiliares'!$C$7=1,AVERAGE(Q3,AL3,BG3,CB3,CW3)+Q3/10000,(-1)*(SUM(VLOOKUP(Q3,'Tablas auxiliares'!$BG$2:$BH$28,2,FALSE),VLOOKUP(AL3,'Tablas auxiliares'!$BG$2:$BH$28,2,FALSE),VLOOKUP(BG3,'Tablas auxiliares'!$BG$2:$BH$28,2,FALSE),VLOOKUP(CB3,'Tablas auxiliares'!$BG$2:$BH$28,2,FALSE),VLOOKUP(CW3,'Tablas auxiliares'!$BG$2:$BH$28,2,FALSE))-Q3/100000000))</f>
        <v>-5.4817299898041751</v>
      </c>
      <c r="DS3">
        <f>IF('Tablas auxiliares'!$C$7=1,AVERAGE(R3,AM3,BH3,CC3,CX3)+R3/10000,(-1)*(SUM(VLOOKUP(R3,'Tablas auxiliares'!$BG$2:$BH$28,2,FALSE),VLOOKUP(AM3,'Tablas auxiliares'!$BG$2:$BH$28,2,FALSE),VLOOKUP(BH3,'Tablas auxiliares'!$BG$2:$BH$28,2,FALSE),VLOOKUP(CC3,'Tablas auxiliares'!$BG$2:$BH$28,2,FALSE),VLOOKUP(CX3,'Tablas auxiliares'!$BG$2:$BH$28,2,FALSE))-R3/100000000))</f>
        <v>-8.984244421578337</v>
      </c>
      <c r="DT3">
        <f>IF('Tablas auxiliares'!$C$7=1,AVERAGE(S3,AN3,BI3,CD3,CY3)+S3/10000,(-1)*(SUM(VLOOKUP(S3,'Tablas auxiliares'!$BG$2:$BH$28,2,FALSE),VLOOKUP(AN3,'Tablas auxiliares'!$BG$2:$BH$28,2,FALSE),VLOOKUP(BI3,'Tablas auxiliares'!$BG$2:$BH$28,2,FALSE),VLOOKUP(CD3,'Tablas auxiliares'!$BG$2:$BH$28,2,FALSE),VLOOKUP(CY3,'Tablas auxiliares'!$BG$2:$BH$28,2,FALSE))-S3/100000000))</f>
        <v>-14.857554524934942</v>
      </c>
      <c r="DU3">
        <f>IF('Tablas auxiliares'!$C$7=1,AVERAGE(T3,AO3,BJ3,CE3,CZ3)+T3/10000,(-1)*(SUM(VLOOKUP(T3,'Tablas auxiliares'!$BG$2:$BH$28,2,FALSE),VLOOKUP(AO3,'Tablas auxiliares'!$BG$2:$BH$28,2,FALSE),VLOOKUP(BJ3,'Tablas auxiliares'!$BG$2:$BH$28,2,FALSE),VLOOKUP(CE3,'Tablas auxiliares'!$BG$2:$BH$28,2,FALSE),VLOOKUP(CZ3,'Tablas auxiliares'!$BG$2:$BH$28,2,FALSE))-T3/100000000))</f>
        <v>-27.656836067785779</v>
      </c>
      <c r="DV3">
        <f>IF('Tablas auxiliares'!$C$7=1,AVERAGE(U3,AP3,BK3,CF3,DA3)+U3/10000,(-1)*(SUM(VLOOKUP(U3,'Tablas auxiliares'!$BG$2:$BH$28,2,FALSE),VLOOKUP(AP3,'Tablas auxiliares'!$BG$2:$BH$28,2,FALSE),VLOOKUP(BK3,'Tablas auxiliares'!$BG$2:$BH$28,2,FALSE),VLOOKUP(CF3,'Tablas auxiliares'!$BG$2:$BH$28,2,FALSE),VLOOKUP(DA3,'Tablas auxiliares'!$BG$2:$BH$28,2,FALSE))-U3/100000000))</f>
        <v>-15.188859916199618</v>
      </c>
      <c r="DW3">
        <f>IF('Tablas auxiliares'!$C$7=1,AVERAGE(V3,AQ3,BL3,CG3,DB3)+V3/10000,(-1)*(SUM(VLOOKUP(V3,'Tablas auxiliares'!$BG$2:$BH$28,2,FALSE),VLOOKUP(AQ3,'Tablas auxiliares'!$BG$2:$BH$28,2,FALSE),VLOOKUP(BL3,'Tablas auxiliares'!$BG$2:$BH$28,2,FALSE),VLOOKUP(CG3,'Tablas auxiliares'!$BG$2:$BH$28,2,FALSE),VLOOKUP(DB3,'Tablas auxiliares'!$BG$2:$BH$28,2,FALSE))-V3/100000000))</f>
        <v>-6.7922551364679871</v>
      </c>
      <c r="DY3">
        <f t="shared" ref="DY3:ER3" si="0">RANK(DD3,DD3:DD20,1)</f>
        <v>16</v>
      </c>
      <c r="DZ3">
        <f t="shared" si="0"/>
        <v>16</v>
      </c>
      <c r="EA3">
        <f t="shared" si="0"/>
        <v>12</v>
      </c>
      <c r="EB3">
        <f t="shared" si="0"/>
        <v>4</v>
      </c>
      <c r="EC3">
        <f t="shared" si="0"/>
        <v>6</v>
      </c>
      <c r="ED3">
        <f t="shared" si="0"/>
        <v>17</v>
      </c>
      <c r="EE3">
        <f t="shared" si="0"/>
        <v>14</v>
      </c>
      <c r="EF3">
        <f t="shared" si="0"/>
        <v>8</v>
      </c>
      <c r="EG3">
        <f t="shared" si="0"/>
        <v>17</v>
      </c>
      <c r="EH3">
        <f t="shared" si="0"/>
        <v>12</v>
      </c>
      <c r="EI3">
        <f t="shared" si="0"/>
        <v>1</v>
      </c>
      <c r="EJ3">
        <f t="shared" si="0"/>
        <v>13</v>
      </c>
      <c r="EK3">
        <f t="shared" si="0"/>
        <v>9</v>
      </c>
      <c r="EL3">
        <f t="shared" si="0"/>
        <v>15</v>
      </c>
      <c r="EM3">
        <f t="shared" si="0"/>
        <v>16</v>
      </c>
      <c r="EN3">
        <f t="shared" si="0"/>
        <v>13</v>
      </c>
      <c r="EO3">
        <f t="shared" si="0"/>
        <v>9</v>
      </c>
      <c r="EP3">
        <f t="shared" si="0"/>
        <v>4</v>
      </c>
      <c r="EQ3">
        <f t="shared" si="0"/>
        <v>11</v>
      </c>
      <c r="ER3">
        <f t="shared" si="0"/>
        <v>16</v>
      </c>
      <c r="ET3">
        <f>VLOOKUP(DY3,'Tablas auxiliares'!$O$2:$Y$28,'Tablas auxiliares'!$C$4+1,FALSE)</f>
        <v>0</v>
      </c>
      <c r="EU3">
        <f>VLOOKUP(DZ3,'Tablas auxiliares'!$O$2:$Y$28,'Tablas auxiliares'!$C$4+1,FALSE)</f>
        <v>0</v>
      </c>
      <c r="EV3">
        <f>VLOOKUP(EA3,'Tablas auxiliares'!$O$2:$Y$28,'Tablas auxiliares'!$C$4+1,FALSE)</f>
        <v>0</v>
      </c>
      <c r="EW3">
        <f>VLOOKUP(EB3,'Tablas auxiliares'!$O$2:$Y$28,'Tablas auxiliares'!$C$4+1,FALSE)</f>
        <v>7</v>
      </c>
      <c r="EX3">
        <f>VLOOKUP(EC3,'Tablas auxiliares'!$O$2:$Y$28,'Tablas auxiliares'!$C$4+1,FALSE)</f>
        <v>5</v>
      </c>
      <c r="EY3">
        <f>VLOOKUP(ED3,'Tablas auxiliares'!$O$2:$Y$28,'Tablas auxiliares'!$C$4+1,FALSE)</f>
        <v>0</v>
      </c>
      <c r="EZ3">
        <f>VLOOKUP(EE3,'Tablas auxiliares'!$O$2:$Y$28,'Tablas auxiliares'!$C$4+1,FALSE)</f>
        <v>0</v>
      </c>
      <c r="FA3">
        <f>VLOOKUP(EF3,'Tablas auxiliares'!$O$2:$Y$28,'Tablas auxiliares'!$C$4+1,FALSE)</f>
        <v>3</v>
      </c>
      <c r="FB3">
        <f>VLOOKUP(EG3,'Tablas auxiliares'!$O$2:$Y$28,'Tablas auxiliares'!$C$4+1,FALSE)</f>
        <v>0</v>
      </c>
      <c r="FC3">
        <f>VLOOKUP(EH3,'Tablas auxiliares'!$O$2:$Y$28,'Tablas auxiliares'!$C$4+1,FALSE)</f>
        <v>0</v>
      </c>
      <c r="FD3">
        <f>VLOOKUP(EI3,'Tablas auxiliares'!$O$2:$Y$28,'Tablas auxiliares'!$C$4+1,FALSE)</f>
        <v>12</v>
      </c>
      <c r="FE3">
        <f>VLOOKUP(EJ3,'Tablas auxiliares'!$O$2:$Y$28,'Tablas auxiliares'!$C$4+1,FALSE)</f>
        <v>0</v>
      </c>
      <c r="FF3">
        <f>VLOOKUP(EK3,'Tablas auxiliares'!$O$2:$Y$28,'Tablas auxiliares'!$C$4+1,FALSE)</f>
        <v>2</v>
      </c>
      <c r="FG3">
        <f>VLOOKUP(EL3,'Tablas auxiliares'!$O$2:$Y$28,'Tablas auxiliares'!$C$4+1,FALSE)</f>
        <v>0</v>
      </c>
      <c r="FH3">
        <f>VLOOKUP(EM3,'Tablas auxiliares'!$O$2:$Y$28,'Tablas auxiliares'!$C$4+1,FALSE)</f>
        <v>0</v>
      </c>
      <c r="FI3">
        <f>VLOOKUP(EN3,'Tablas auxiliares'!$O$2:$Y$28,'Tablas auxiliares'!$C$4+1,FALSE)</f>
        <v>0</v>
      </c>
      <c r="FJ3">
        <f>VLOOKUP(EO3,'Tablas auxiliares'!$O$2:$Y$28,'Tablas auxiliares'!$C$4+1,FALSE)</f>
        <v>2</v>
      </c>
      <c r="FK3">
        <f>VLOOKUP(EP3,'Tablas auxiliares'!$O$2:$Y$28,'Tablas auxiliares'!$C$4+1,FALSE)</f>
        <v>7</v>
      </c>
      <c r="FL3">
        <f>VLOOKUP(EQ3,'Tablas auxiliares'!$O$2:$Y$28,'Tablas auxiliares'!$C$4+1,FALSE)</f>
        <v>0</v>
      </c>
      <c r="FM3">
        <f>VLOOKUP(ER3,'Tablas auxiliares'!$O$2:$Y$28,'Tablas auxiliares'!$C$4+1,FALSE)</f>
        <v>0</v>
      </c>
      <c r="FO3">
        <v>9</v>
      </c>
      <c r="FP3">
        <v>14</v>
      </c>
      <c r="FQ3">
        <v>8</v>
      </c>
      <c r="FR3">
        <v>7</v>
      </c>
      <c r="FS3">
        <v>5</v>
      </c>
      <c r="FT3">
        <v>14</v>
      </c>
      <c r="FU3">
        <v>15</v>
      </c>
      <c r="FV3">
        <v>1</v>
      </c>
      <c r="FW3">
        <v>13</v>
      </c>
      <c r="FX3">
        <v>17</v>
      </c>
      <c r="FY3">
        <v>1</v>
      </c>
      <c r="FZ3">
        <v>13</v>
      </c>
      <c r="GA3">
        <v>16</v>
      </c>
      <c r="GB3">
        <v>9</v>
      </c>
      <c r="GC3">
        <v>11</v>
      </c>
      <c r="GD3">
        <v>11</v>
      </c>
      <c r="GE3">
        <v>8</v>
      </c>
      <c r="GF3">
        <v>14</v>
      </c>
      <c r="GG3">
        <v>9</v>
      </c>
      <c r="GH3">
        <v>1</v>
      </c>
      <c r="GJ3">
        <f>VLOOKUP(FO3,'Tablas auxiliares'!$O$2:$Y$28,_xlfn.SINGLE('Tablas auxiliares'!$C$4)+1,FALSE)</f>
        <v>2</v>
      </c>
      <c r="GK3">
        <f>VLOOKUP(FP3,'Tablas auxiliares'!$O$2:$Y$28,_xlfn.SINGLE('Tablas auxiliares'!$C$4)+1,FALSE)</f>
        <v>0</v>
      </c>
      <c r="GL3">
        <f>VLOOKUP(FQ3,'Tablas auxiliares'!$O$2:$Y$28,_xlfn.SINGLE('Tablas auxiliares'!$C$4)+1,FALSE)</f>
        <v>3</v>
      </c>
      <c r="GM3">
        <f>VLOOKUP(FR3,'Tablas auxiliares'!$O$2:$Y$28,_xlfn.SINGLE('Tablas auxiliares'!$C$4)+1,FALSE)</f>
        <v>4</v>
      </c>
      <c r="GN3">
        <f>VLOOKUP(FS3,'Tablas auxiliares'!$O$2:$Y$28,_xlfn.SINGLE('Tablas auxiliares'!$C$4)+1,FALSE)</f>
        <v>6</v>
      </c>
      <c r="GO3">
        <f>VLOOKUP(FT3,'Tablas auxiliares'!$O$2:$Y$28,_xlfn.SINGLE('Tablas auxiliares'!$C$4)+1,FALSE)</f>
        <v>0</v>
      </c>
      <c r="GP3">
        <f>VLOOKUP(FU3,'Tablas auxiliares'!$O$2:$Y$28,_xlfn.SINGLE('Tablas auxiliares'!$C$4)+1,FALSE)</f>
        <v>0</v>
      </c>
      <c r="GQ3">
        <f>VLOOKUP(FV3,'Tablas auxiliares'!$O$2:$Y$28,_xlfn.SINGLE('Tablas auxiliares'!$C$4)+1,FALSE)</f>
        <v>12</v>
      </c>
      <c r="GR3">
        <f>VLOOKUP(FW3,'Tablas auxiliares'!$O$2:$Y$28,_xlfn.SINGLE('Tablas auxiliares'!$C$4)+1,FALSE)</f>
        <v>0</v>
      </c>
      <c r="GS3">
        <f>VLOOKUP(FX3,'Tablas auxiliares'!$O$2:$Y$28,_xlfn.SINGLE('Tablas auxiliares'!$C$4)+1,FALSE)</f>
        <v>0</v>
      </c>
      <c r="GT3">
        <f>VLOOKUP(FY3,'Tablas auxiliares'!$O$2:$Y$28,_xlfn.SINGLE('Tablas auxiliares'!$C$4)+1,FALSE)</f>
        <v>12</v>
      </c>
      <c r="GU3">
        <f>VLOOKUP(FZ3,'Tablas auxiliares'!$O$2:$Y$28,_xlfn.SINGLE('Tablas auxiliares'!$C$4)+1,FALSE)</f>
        <v>0</v>
      </c>
      <c r="GV3">
        <f>VLOOKUP(GA3,'Tablas auxiliares'!$O$2:$Y$28,_xlfn.SINGLE('Tablas auxiliares'!$C$4)+1,FALSE)</f>
        <v>0</v>
      </c>
      <c r="GW3">
        <f>VLOOKUP(GB3,'Tablas auxiliares'!$O$2:$Y$28,_xlfn.SINGLE('Tablas auxiliares'!$C$4)+1,FALSE)</f>
        <v>2</v>
      </c>
      <c r="GX3">
        <f>VLOOKUP(GC3,'Tablas auxiliares'!$O$2:$Y$28,_xlfn.SINGLE('Tablas auxiliares'!$C$4)+1,FALSE)</f>
        <v>0</v>
      </c>
      <c r="GY3">
        <f>VLOOKUP(GD3,'Tablas auxiliares'!$O$2:$Y$28,_xlfn.SINGLE('Tablas auxiliares'!$C$4)+1,FALSE)</f>
        <v>0</v>
      </c>
      <c r="GZ3">
        <f>VLOOKUP(GE3,'Tablas auxiliares'!$O$2:$Y$28,_xlfn.SINGLE('Tablas auxiliares'!$C$4)+1,FALSE)</f>
        <v>3</v>
      </c>
      <c r="HA3">
        <f>VLOOKUP(GF3,'Tablas auxiliares'!$O$2:$Y$28,_xlfn.SINGLE('Tablas auxiliares'!$C$4)+1,FALSE)</f>
        <v>0</v>
      </c>
      <c r="HB3">
        <f>VLOOKUP(GG3,'Tablas auxiliares'!$O$2:$Y$28,_xlfn.SINGLE('Tablas auxiliares'!$C$4)+1,FALSE)</f>
        <v>2</v>
      </c>
      <c r="HC3">
        <f>VLOOKUP(GH3,'Tablas auxiliares'!$O$2:$Y$28,_xlfn.SINGLE('Tablas auxiliares'!$C$4)+1,FALSE)</f>
        <v>12</v>
      </c>
      <c r="HD3">
        <f>IF('Tablas auxiliares'!$C$6&lt;&gt;2,SUM(ES3:FM3),0)+IF('Tablas auxiliares'!$C$6&lt;&gt;3,SUM(GI3:HC3),0)</f>
        <v>96</v>
      </c>
      <c r="HF3">
        <f t="shared" ref="HF3:HY15" si="1">AVERAGE(DY3,FO3)+FO3/1000</f>
        <v>12.509</v>
      </c>
      <c r="HG3">
        <f t="shared" si="1"/>
        <v>15.013999999999999</v>
      </c>
      <c r="HH3">
        <f t="shared" si="1"/>
        <v>10.007999999999999</v>
      </c>
      <c r="HI3">
        <f t="shared" si="1"/>
        <v>5.5069999999999997</v>
      </c>
      <c r="HJ3">
        <f t="shared" si="1"/>
        <v>5.5049999999999999</v>
      </c>
      <c r="HK3">
        <f t="shared" si="1"/>
        <v>15.513999999999999</v>
      </c>
      <c r="HL3">
        <f t="shared" si="1"/>
        <v>14.515000000000001</v>
      </c>
      <c r="HM3">
        <f t="shared" si="1"/>
        <v>4.5010000000000003</v>
      </c>
      <c r="HN3">
        <f t="shared" si="1"/>
        <v>15.013</v>
      </c>
      <c r="HO3">
        <f t="shared" si="1"/>
        <v>14.516999999999999</v>
      </c>
      <c r="HP3">
        <f t="shared" si="1"/>
        <v>1.0009999999999999</v>
      </c>
      <c r="HQ3">
        <f t="shared" si="1"/>
        <v>13.013</v>
      </c>
      <c r="HR3">
        <f t="shared" si="1"/>
        <v>12.516</v>
      </c>
      <c r="HS3">
        <f t="shared" si="1"/>
        <v>12.009</v>
      </c>
      <c r="HT3">
        <f t="shared" si="1"/>
        <v>13.510999999999999</v>
      </c>
      <c r="HU3">
        <f t="shared" si="1"/>
        <v>12.010999999999999</v>
      </c>
      <c r="HV3">
        <f t="shared" si="1"/>
        <v>8.5079999999999991</v>
      </c>
      <c r="HW3">
        <f t="shared" si="1"/>
        <v>9.0139999999999993</v>
      </c>
      <c r="HX3">
        <f t="shared" si="1"/>
        <v>10.009</v>
      </c>
      <c r="HY3">
        <f t="shared" si="1"/>
        <v>8.5009999999999994</v>
      </c>
      <c r="IA3">
        <f t="shared" ref="IA3:IT3" si="2">RANK(HF3,HF3:HF20,1)</f>
        <v>14</v>
      </c>
      <c r="IB3">
        <f t="shared" si="2"/>
        <v>17</v>
      </c>
      <c r="IC3">
        <f t="shared" si="2"/>
        <v>10</v>
      </c>
      <c r="ID3">
        <f t="shared" si="2"/>
        <v>6</v>
      </c>
      <c r="IE3">
        <f t="shared" si="2"/>
        <v>5</v>
      </c>
      <c r="IF3">
        <f t="shared" si="2"/>
        <v>17</v>
      </c>
      <c r="IG3">
        <f t="shared" si="2"/>
        <v>16</v>
      </c>
      <c r="IH3">
        <f t="shared" si="2"/>
        <v>1</v>
      </c>
      <c r="II3">
        <f t="shared" si="2"/>
        <v>17</v>
      </c>
      <c r="IJ3">
        <f t="shared" si="2"/>
        <v>15</v>
      </c>
      <c r="IK3">
        <f t="shared" si="2"/>
        <v>1</v>
      </c>
      <c r="IL3">
        <f t="shared" si="2"/>
        <v>15</v>
      </c>
      <c r="IM3">
        <f t="shared" si="2"/>
        <v>14</v>
      </c>
      <c r="IN3">
        <f t="shared" si="2"/>
        <v>13</v>
      </c>
      <c r="IO3">
        <f t="shared" si="2"/>
        <v>14</v>
      </c>
      <c r="IP3">
        <f t="shared" si="2"/>
        <v>15</v>
      </c>
      <c r="IQ3">
        <f t="shared" si="2"/>
        <v>8</v>
      </c>
      <c r="IR3">
        <f t="shared" si="2"/>
        <v>10</v>
      </c>
      <c r="IS3">
        <f t="shared" si="2"/>
        <v>11</v>
      </c>
      <c r="IT3">
        <f t="shared" si="2"/>
        <v>5</v>
      </c>
      <c r="IV3">
        <f>VLOOKUP(IA3,'Tablas auxiliares'!$O$2:$Y$28,_xlfn.SINGLE('Tablas auxiliares'!$C$4)+1,FALSE)</f>
        <v>0</v>
      </c>
      <c r="IW3">
        <f>VLOOKUP(IB3,'Tablas auxiliares'!$O$2:$Y$28,_xlfn.SINGLE('Tablas auxiliares'!$C$4)+1,FALSE)</f>
        <v>0</v>
      </c>
      <c r="IX3">
        <f>VLOOKUP(IC3,'Tablas auxiliares'!$O$2:$Y$28,_xlfn.SINGLE('Tablas auxiliares'!$C$4)+1,FALSE)</f>
        <v>1</v>
      </c>
      <c r="IY3">
        <f>VLOOKUP(ID3,'Tablas auxiliares'!$O$2:$Y$28,_xlfn.SINGLE('Tablas auxiliares'!$C$4)+1,FALSE)</f>
        <v>5</v>
      </c>
      <c r="IZ3">
        <f>VLOOKUP(IE3,'Tablas auxiliares'!$O$2:$Y$28,_xlfn.SINGLE('Tablas auxiliares'!$C$4)+1,FALSE)</f>
        <v>6</v>
      </c>
      <c r="JA3">
        <f>VLOOKUP(IF3,'Tablas auxiliares'!$O$2:$Y$28,_xlfn.SINGLE('Tablas auxiliares'!$C$4)+1,FALSE)</f>
        <v>0</v>
      </c>
      <c r="JB3">
        <f>VLOOKUP(IG3,'Tablas auxiliares'!$O$2:$Y$28,_xlfn.SINGLE('Tablas auxiliares'!$C$4)+1,FALSE)</f>
        <v>0</v>
      </c>
      <c r="JC3">
        <f>VLOOKUP(IH3,'Tablas auxiliares'!$O$2:$Y$28,_xlfn.SINGLE('Tablas auxiliares'!$C$4)+1,FALSE)</f>
        <v>12</v>
      </c>
      <c r="JD3">
        <f>VLOOKUP(II3,'Tablas auxiliares'!$O$2:$Y$28,_xlfn.SINGLE('Tablas auxiliares'!$C$4)+1,FALSE)</f>
        <v>0</v>
      </c>
      <c r="JE3">
        <f>VLOOKUP(IJ3,'Tablas auxiliares'!$O$2:$Y$28,_xlfn.SINGLE('Tablas auxiliares'!$C$4)+1,FALSE)</f>
        <v>0</v>
      </c>
      <c r="JF3">
        <f>VLOOKUP(IK3,'Tablas auxiliares'!$O$2:$Y$28,_xlfn.SINGLE('Tablas auxiliares'!$C$4)+1,FALSE)</f>
        <v>12</v>
      </c>
      <c r="JG3">
        <f>VLOOKUP(IL3,'Tablas auxiliares'!$O$2:$Y$28,_xlfn.SINGLE('Tablas auxiliares'!$C$4)+1,FALSE)</f>
        <v>0</v>
      </c>
      <c r="JH3">
        <f>VLOOKUP(IM3,'Tablas auxiliares'!$O$2:$Y$28,_xlfn.SINGLE('Tablas auxiliares'!$C$4)+1,FALSE)</f>
        <v>0</v>
      </c>
      <c r="JI3">
        <f>VLOOKUP(IN3,'Tablas auxiliares'!$O$2:$Y$28,_xlfn.SINGLE('Tablas auxiliares'!$C$4)+1,FALSE)</f>
        <v>0</v>
      </c>
      <c r="JJ3">
        <f>VLOOKUP(IO3,'Tablas auxiliares'!$O$2:$Y$28,_xlfn.SINGLE('Tablas auxiliares'!$C$4)+1,FALSE)</f>
        <v>0</v>
      </c>
      <c r="JK3">
        <f>VLOOKUP(IP3,'Tablas auxiliares'!$O$2:$Y$28,_xlfn.SINGLE('Tablas auxiliares'!$C$4)+1,FALSE)</f>
        <v>0</v>
      </c>
      <c r="JL3">
        <f>VLOOKUP(IQ3,'Tablas auxiliares'!$O$2:$Y$28,_xlfn.SINGLE('Tablas auxiliares'!$C$4)+1,FALSE)</f>
        <v>3</v>
      </c>
      <c r="JM3">
        <f>VLOOKUP(IR3,'Tablas auxiliares'!$O$2:$Y$28,_xlfn.SINGLE('Tablas auxiliares'!$C$4)+1,FALSE)</f>
        <v>1</v>
      </c>
      <c r="JN3">
        <f>VLOOKUP(IS3,'Tablas auxiliares'!$O$2:$Y$28,_xlfn.SINGLE('Tablas auxiliares'!$C$4)+1,FALSE)</f>
        <v>0</v>
      </c>
      <c r="JO3">
        <f>VLOOKUP(IT3,'Tablas auxiliares'!$O$2:$Y$28,_xlfn.SINGLE('Tablas auxiliares'!$C$4)+1,FALSE)</f>
        <v>6</v>
      </c>
      <c r="JP3">
        <f>SUM(IU3:JO3)</f>
        <v>46</v>
      </c>
      <c r="JR3">
        <v>0</v>
      </c>
      <c r="JS3">
        <v>0</v>
      </c>
      <c r="JT3">
        <v>0</v>
      </c>
      <c r="JU3">
        <v>8</v>
      </c>
      <c r="JV3">
        <v>5</v>
      </c>
      <c r="JW3">
        <v>0</v>
      </c>
      <c r="JX3">
        <v>0</v>
      </c>
      <c r="JY3">
        <v>5</v>
      </c>
      <c r="JZ3">
        <v>0</v>
      </c>
      <c r="KA3">
        <v>0</v>
      </c>
      <c r="KB3">
        <v>12</v>
      </c>
      <c r="KC3">
        <v>0</v>
      </c>
      <c r="KD3">
        <v>3</v>
      </c>
      <c r="KE3">
        <v>0</v>
      </c>
      <c r="KF3">
        <v>0</v>
      </c>
      <c r="KG3">
        <v>0</v>
      </c>
      <c r="KH3">
        <v>3</v>
      </c>
      <c r="KI3">
        <v>5</v>
      </c>
      <c r="KJ3">
        <v>0</v>
      </c>
      <c r="KK3">
        <v>0</v>
      </c>
      <c r="KM3">
        <v>2</v>
      </c>
      <c r="KN3">
        <v>0</v>
      </c>
      <c r="KO3">
        <v>3</v>
      </c>
      <c r="KP3">
        <v>4</v>
      </c>
      <c r="KQ3">
        <v>6</v>
      </c>
      <c r="KR3">
        <v>0</v>
      </c>
      <c r="KS3">
        <v>0</v>
      </c>
      <c r="KT3">
        <v>12</v>
      </c>
      <c r="KU3">
        <v>0</v>
      </c>
      <c r="KV3">
        <v>0</v>
      </c>
      <c r="KW3">
        <v>12</v>
      </c>
      <c r="KX3">
        <v>0</v>
      </c>
      <c r="KY3">
        <v>0</v>
      </c>
      <c r="KZ3">
        <v>2</v>
      </c>
      <c r="LA3">
        <v>0</v>
      </c>
      <c r="LB3">
        <v>0</v>
      </c>
      <c r="LC3">
        <v>3</v>
      </c>
      <c r="LD3">
        <v>0</v>
      </c>
      <c r="LE3">
        <v>2</v>
      </c>
      <c r="LF3">
        <v>12</v>
      </c>
      <c r="LG3">
        <f>SUM(JQ3,KL3)+KL3/1000</f>
        <v>0</v>
      </c>
      <c r="LH3">
        <f t="shared" ref="LH3:MA15" si="3">SUM(JR3,KM3)+KM3/1000</f>
        <v>2.0019999999999998</v>
      </c>
      <c r="LI3">
        <f t="shared" si="3"/>
        <v>0</v>
      </c>
      <c r="LJ3">
        <f t="shared" si="3"/>
        <v>3.0030000000000001</v>
      </c>
      <c r="LK3">
        <f t="shared" si="3"/>
        <v>12.004</v>
      </c>
      <c r="LL3">
        <f t="shared" si="3"/>
        <v>11.006</v>
      </c>
      <c r="LM3">
        <f t="shared" si="3"/>
        <v>0</v>
      </c>
      <c r="LN3">
        <f t="shared" si="3"/>
        <v>0</v>
      </c>
      <c r="LO3">
        <f t="shared" si="3"/>
        <v>17.012</v>
      </c>
      <c r="LP3">
        <f t="shared" si="3"/>
        <v>0</v>
      </c>
      <c r="LQ3">
        <f t="shared" si="3"/>
        <v>0</v>
      </c>
      <c r="LR3">
        <f t="shared" si="3"/>
        <v>24.012</v>
      </c>
      <c r="LS3">
        <f t="shared" si="3"/>
        <v>0</v>
      </c>
      <c r="LT3">
        <f t="shared" si="3"/>
        <v>3</v>
      </c>
      <c r="LU3">
        <f t="shared" si="3"/>
        <v>2.0019999999999998</v>
      </c>
      <c r="LV3">
        <f t="shared" si="3"/>
        <v>0</v>
      </c>
      <c r="LW3">
        <f t="shared" si="3"/>
        <v>0</v>
      </c>
      <c r="LX3">
        <f t="shared" si="3"/>
        <v>6.0030000000000001</v>
      </c>
      <c r="LY3">
        <f t="shared" si="3"/>
        <v>5</v>
      </c>
      <c r="LZ3">
        <f t="shared" si="3"/>
        <v>2.0019999999999998</v>
      </c>
      <c r="MA3">
        <f t="shared" si="3"/>
        <v>12.012</v>
      </c>
      <c r="MB3">
        <f>RANK(LG3,LG3:LG20,0)</f>
        <v>14</v>
      </c>
      <c r="MC3">
        <f t="shared" ref="MC3:MV3" si="4">RANK(LH3,LH3:LH20,0)</f>
        <v>12</v>
      </c>
      <c r="MD3">
        <f t="shared" si="4"/>
        <v>13</v>
      </c>
      <c r="ME3">
        <f t="shared" si="4"/>
        <v>10</v>
      </c>
      <c r="MF3">
        <f t="shared" si="4"/>
        <v>6</v>
      </c>
      <c r="MG3">
        <f t="shared" si="4"/>
        <v>5</v>
      </c>
      <c r="MH3">
        <f t="shared" si="4"/>
        <v>14</v>
      </c>
      <c r="MI3">
        <f t="shared" si="4"/>
        <v>13</v>
      </c>
      <c r="MJ3">
        <f t="shared" si="4"/>
        <v>1</v>
      </c>
      <c r="MK3">
        <f t="shared" si="4"/>
        <v>14</v>
      </c>
      <c r="ML3">
        <f t="shared" si="4"/>
        <v>13</v>
      </c>
      <c r="MM3">
        <f t="shared" si="4"/>
        <v>1</v>
      </c>
      <c r="MN3">
        <f t="shared" si="4"/>
        <v>14</v>
      </c>
      <c r="MO3">
        <f t="shared" si="4"/>
        <v>12</v>
      </c>
      <c r="MP3">
        <f t="shared" si="4"/>
        <v>10</v>
      </c>
      <c r="MQ3">
        <f t="shared" si="4"/>
        <v>13</v>
      </c>
      <c r="MR3">
        <f t="shared" si="4"/>
        <v>15</v>
      </c>
      <c r="MS3">
        <f t="shared" si="4"/>
        <v>8</v>
      </c>
      <c r="MT3">
        <f t="shared" si="4"/>
        <v>10</v>
      </c>
      <c r="MU3">
        <f t="shared" si="4"/>
        <v>11</v>
      </c>
      <c r="MV3">
        <f t="shared" si="4"/>
        <v>5</v>
      </c>
      <c r="MW3">
        <f>VLOOKUP(MB3,'Tablas auxiliares'!$O$2:$P$28,2,FALSE)</f>
        <v>0</v>
      </c>
      <c r="MX3">
        <f>VLOOKUP(MC3,'Tablas auxiliares'!$O$2:$P$28,2,FALSE)</f>
        <v>0</v>
      </c>
      <c r="MY3">
        <f>VLOOKUP(MD3,'Tablas auxiliares'!$O$2:$P$28,2,FALSE)</f>
        <v>0</v>
      </c>
      <c r="MZ3">
        <f>VLOOKUP(ME3,'Tablas auxiliares'!$O$2:$P$28,2,FALSE)</f>
        <v>1</v>
      </c>
      <c r="NA3">
        <f>VLOOKUP(MF3,'Tablas auxiliares'!$O$2:$P$28,2,FALSE)</f>
        <v>5</v>
      </c>
      <c r="NB3">
        <f>VLOOKUP(MG3,'Tablas auxiliares'!$O$2:$P$28,2,FALSE)</f>
        <v>6</v>
      </c>
      <c r="NC3">
        <f>VLOOKUP(MH3,'Tablas auxiliares'!$O$2:$P$28,2,FALSE)</f>
        <v>0</v>
      </c>
      <c r="ND3">
        <f>VLOOKUP(MI3,'Tablas auxiliares'!$O$2:$P$28,2,FALSE)</f>
        <v>0</v>
      </c>
      <c r="NE3">
        <f>VLOOKUP(MJ3,'Tablas auxiliares'!$O$2:$P$28,2,FALSE)</f>
        <v>12</v>
      </c>
      <c r="NF3">
        <f>VLOOKUP(MK3,'Tablas auxiliares'!$O$2:$P$28,2,FALSE)</f>
        <v>0</v>
      </c>
      <c r="NG3">
        <f>VLOOKUP(ML3,'Tablas auxiliares'!$O$2:$P$28,2,FALSE)</f>
        <v>0</v>
      </c>
      <c r="NH3">
        <f>VLOOKUP(MM3,'Tablas auxiliares'!$O$2:$P$28,2,FALSE)</f>
        <v>12</v>
      </c>
      <c r="NI3">
        <f>VLOOKUP(MN3,'Tablas auxiliares'!$O$2:$P$28,2,FALSE)</f>
        <v>0</v>
      </c>
      <c r="NJ3">
        <f>VLOOKUP(MO3,'Tablas auxiliares'!$O$2:$P$28,2,FALSE)</f>
        <v>0</v>
      </c>
      <c r="NK3">
        <f>VLOOKUP(MP3,'Tablas auxiliares'!$O$2:$P$28,2,FALSE)</f>
        <v>1</v>
      </c>
      <c r="NL3">
        <f>VLOOKUP(MQ3,'Tablas auxiliares'!$O$2:$P$28,2,FALSE)</f>
        <v>0</v>
      </c>
      <c r="NM3">
        <f>VLOOKUP(MR3,'Tablas auxiliares'!$O$2:$P$28,2,FALSE)</f>
        <v>0</v>
      </c>
      <c r="NN3">
        <f>VLOOKUP(MS3,'Tablas auxiliares'!$O$2:$P$28,2,FALSE)</f>
        <v>3</v>
      </c>
      <c r="NO3">
        <f>VLOOKUP(MT3,'Tablas auxiliares'!$O$2:$P$28,2,FALSE)</f>
        <v>1</v>
      </c>
      <c r="NP3">
        <f>VLOOKUP(MU3,'Tablas auxiliares'!$O$2:$P$28,2,FALSE)</f>
        <v>0</v>
      </c>
      <c r="NQ3">
        <f>VLOOKUP(MV3,'Tablas auxiliares'!$O$2:$P$28,2,FALSE)</f>
        <v>6</v>
      </c>
      <c r="NR3">
        <f>SUM(MW3:NQ3)</f>
        <v>47</v>
      </c>
      <c r="NT3">
        <f>ROUND(NR3,0)+(26-NZ3)/10000</f>
        <v>47.002499999999998</v>
      </c>
      <c r="NU3">
        <f>ROUND(JP3,0)+(26-NZ3)/10000</f>
        <v>46.002499999999998</v>
      </c>
      <c r="NV3">
        <f>ROUND(HD3,0)+(26-NZ3)/10000</f>
        <v>96.002499999999998</v>
      </c>
      <c r="NW3">
        <f>IF('Tablas auxiliares'!$C$3=1,NT3,IF('Tablas auxiliares'!$C$3=2,NU3,NV3))</f>
        <v>96.002499999999998</v>
      </c>
      <c r="NX3" t="s">
        <v>3</v>
      </c>
      <c r="NZ3">
        <v>1</v>
      </c>
      <c r="OA3">
        <f>LARGE($NW$3:$NW$20,NZ3)</f>
        <v>280.00119999999998</v>
      </c>
      <c r="OB3" t="str">
        <f>VLOOKUP(OA3,$NW$3:$NX$20,2,FALSE)</f>
        <v>Países Bajos</v>
      </c>
    </row>
    <row r="4" spans="1:392" x14ac:dyDescent="0.25">
      <c r="A4" t="s">
        <v>11</v>
      </c>
      <c r="B4">
        <v>10</v>
      </c>
      <c r="C4">
        <v>8</v>
      </c>
      <c r="E4">
        <v>4</v>
      </c>
      <c r="F4">
        <v>17</v>
      </c>
      <c r="G4">
        <v>6</v>
      </c>
      <c r="H4">
        <v>5</v>
      </c>
      <c r="I4">
        <v>16</v>
      </c>
      <c r="J4">
        <v>7</v>
      </c>
      <c r="K4">
        <v>16</v>
      </c>
      <c r="L4">
        <v>11</v>
      </c>
      <c r="M4">
        <v>11</v>
      </c>
      <c r="N4">
        <v>2</v>
      </c>
      <c r="O4">
        <v>10</v>
      </c>
      <c r="P4">
        <v>9</v>
      </c>
      <c r="Q4">
        <v>8</v>
      </c>
      <c r="R4">
        <v>14</v>
      </c>
      <c r="S4">
        <v>17</v>
      </c>
      <c r="T4">
        <v>10</v>
      </c>
      <c r="U4">
        <v>7</v>
      </c>
      <c r="V4">
        <v>15</v>
      </c>
      <c r="W4">
        <v>14</v>
      </c>
      <c r="X4">
        <v>15</v>
      </c>
      <c r="Z4">
        <v>16</v>
      </c>
      <c r="AA4">
        <v>17</v>
      </c>
      <c r="AB4">
        <v>13</v>
      </c>
      <c r="AC4">
        <v>10</v>
      </c>
      <c r="AD4">
        <v>11</v>
      </c>
      <c r="AE4">
        <v>8</v>
      </c>
      <c r="AF4">
        <v>13</v>
      </c>
      <c r="AG4">
        <v>9</v>
      </c>
      <c r="AH4">
        <v>10</v>
      </c>
      <c r="AI4">
        <v>7</v>
      </c>
      <c r="AJ4">
        <v>7</v>
      </c>
      <c r="AK4">
        <v>17</v>
      </c>
      <c r="AL4">
        <v>8</v>
      </c>
      <c r="AM4">
        <v>17</v>
      </c>
      <c r="AN4">
        <v>8</v>
      </c>
      <c r="AO4">
        <v>8</v>
      </c>
      <c r="AP4">
        <v>15</v>
      </c>
      <c r="AQ4">
        <v>17</v>
      </c>
      <c r="AR4">
        <v>14</v>
      </c>
      <c r="AS4">
        <v>11</v>
      </c>
      <c r="AU4">
        <v>17</v>
      </c>
      <c r="AV4">
        <v>17</v>
      </c>
      <c r="AW4">
        <v>14</v>
      </c>
      <c r="AX4">
        <v>10</v>
      </c>
      <c r="AY4">
        <v>4</v>
      </c>
      <c r="AZ4">
        <v>9</v>
      </c>
      <c r="BA4">
        <v>14</v>
      </c>
      <c r="BB4">
        <v>14</v>
      </c>
      <c r="BC4">
        <v>9</v>
      </c>
      <c r="BD4">
        <v>6</v>
      </c>
      <c r="BE4">
        <v>5</v>
      </c>
      <c r="BF4">
        <v>7</v>
      </c>
      <c r="BG4">
        <v>7</v>
      </c>
      <c r="BH4">
        <v>15</v>
      </c>
      <c r="BI4">
        <v>11</v>
      </c>
      <c r="BJ4">
        <v>4</v>
      </c>
      <c r="BK4">
        <v>6</v>
      </c>
      <c r="BL4">
        <v>8</v>
      </c>
      <c r="BM4">
        <v>17</v>
      </c>
      <c r="BN4">
        <v>12</v>
      </c>
      <c r="BP4">
        <v>6</v>
      </c>
      <c r="BQ4">
        <v>17</v>
      </c>
      <c r="BR4">
        <v>8</v>
      </c>
      <c r="BS4">
        <v>13</v>
      </c>
      <c r="BT4">
        <v>10</v>
      </c>
      <c r="BU4">
        <v>12</v>
      </c>
      <c r="BV4">
        <v>13</v>
      </c>
      <c r="BW4">
        <v>11</v>
      </c>
      <c r="BX4">
        <v>8</v>
      </c>
      <c r="BY4">
        <v>6</v>
      </c>
      <c r="BZ4">
        <v>5</v>
      </c>
      <c r="CA4">
        <v>17</v>
      </c>
      <c r="CB4">
        <v>15</v>
      </c>
      <c r="CC4">
        <v>11</v>
      </c>
      <c r="CD4">
        <v>9</v>
      </c>
      <c r="CE4">
        <v>2</v>
      </c>
      <c r="CF4">
        <v>11</v>
      </c>
      <c r="CG4">
        <v>13</v>
      </c>
      <c r="CH4">
        <v>12</v>
      </c>
      <c r="CI4">
        <v>15</v>
      </c>
      <c r="CK4">
        <v>9</v>
      </c>
      <c r="CL4">
        <v>17</v>
      </c>
      <c r="CM4">
        <v>8</v>
      </c>
      <c r="CN4">
        <v>17</v>
      </c>
      <c r="CO4">
        <v>7</v>
      </c>
      <c r="CP4">
        <v>12</v>
      </c>
      <c r="CQ4">
        <v>2</v>
      </c>
      <c r="CR4">
        <v>10</v>
      </c>
      <c r="CS4">
        <v>14</v>
      </c>
      <c r="CT4">
        <v>2</v>
      </c>
      <c r="CU4">
        <v>11</v>
      </c>
      <c r="CV4">
        <v>16</v>
      </c>
      <c r="CW4">
        <v>5</v>
      </c>
      <c r="CX4">
        <v>17</v>
      </c>
      <c r="CY4">
        <v>12</v>
      </c>
      <c r="CZ4">
        <v>7</v>
      </c>
      <c r="DA4">
        <v>14</v>
      </c>
      <c r="DB4">
        <v>14</v>
      </c>
      <c r="DC4">
        <f>IF('Tablas auxiliares'!$C$7=1,AVERAGE(B4,W4,AR4,BM4,CH4)+B4/10000,(-1)*(SUM(VLOOKUP(B4,'Tablas auxiliares'!$BG$2:$BH$28,2,FALSE),VLOOKUP(W4,'Tablas auxiliares'!$BG$2:$BH$28,2,FALSE),VLOOKUP(AR4,'Tablas auxiliares'!$BG$2:$BH$28,2,FALSE),VLOOKUP(BM4,'Tablas auxiliares'!$BG$2:$BH$28,2,FALSE),VLOOKUP(CH4,'Tablas auxiliares'!$BG$2:$BH$28,2,FALSE))-B4/100000000))</f>
        <v>-6.2586903311828559</v>
      </c>
      <c r="DD4">
        <f>IF('Tablas auxiliares'!$C$7=1,AVERAGE(C4,X4,AS4,BN4,CI4)+C4/10000,(-1)*(SUM(VLOOKUP(C4,'Tablas auxiliares'!$BG$2:$BH$28,2,FALSE),VLOOKUP(X4,'Tablas auxiliares'!$BG$2:$BH$28,2,FALSE),VLOOKUP(AS4,'Tablas auxiliares'!$BG$2:$BH$28,2,FALSE),VLOOKUP(BN4,'Tablas auxiliares'!$BG$2:$BH$28,2,FALSE),VLOOKUP(CI4,'Tablas auxiliares'!$BG$2:$BH$28,2,FALSE))-C4/100000000))</f>
        <v>-8.1315534379506946</v>
      </c>
      <c r="DF4">
        <f>IF('Tablas auxiliares'!$C$7=1,AVERAGE(E4,Z4,AU4,BP4,CK4)+E4/10000,(-1)*(SUM(VLOOKUP(E4,'Tablas auxiliares'!$BG$2:$BH$28,2,FALSE),VLOOKUP(Z4,'Tablas auxiliares'!$BG$2:$BH$28,2,FALSE),VLOOKUP(AU4,'Tablas auxiliares'!$BG$2:$BH$28,2,FALSE),VLOOKUP(BP4,'Tablas auxiliares'!$BG$2:$BH$28,2,FALSE),VLOOKUP(CK4,'Tablas auxiliares'!$BG$2:$BH$28,2,FALSE))-E4/100000000))</f>
        <v>-15.31989067370348</v>
      </c>
      <c r="DG4">
        <f>IF('Tablas auxiliares'!$C$7=1,AVERAGE(F4,AA4,AV4,BQ4,CL4)+F4/10000,(-1)*(SUM(VLOOKUP(F4,'Tablas auxiliares'!$BG$2:$BH$28,2,FALSE),VLOOKUP(AA4,'Tablas auxiliares'!$BG$2:$BH$28,2,FALSE),VLOOKUP(AV4,'Tablas auxiliares'!$BG$2:$BH$28,2,FALSE),VLOOKUP(BQ4,'Tablas auxiliares'!$BG$2:$BH$28,2,FALSE),VLOOKUP(CL4,'Tablas auxiliares'!$BG$2:$BH$28,2,FALSE))-F4/100000000))</f>
        <v>-2.8700931996519023</v>
      </c>
      <c r="DH4">
        <f>IF('Tablas auxiliares'!$C$7=1,AVERAGE(G4,AB4,AW4,BR4,CM4)+G4/10000,(-1)*(SUM(VLOOKUP(G4,'Tablas auxiliares'!$BG$2:$BH$28,2,FALSE),VLOOKUP(AB4,'Tablas auxiliares'!$BG$2:$BH$28,2,FALSE),VLOOKUP(AW4,'Tablas auxiliares'!$BG$2:$BH$28,2,FALSE),VLOOKUP(BR4,'Tablas auxiliares'!$BG$2:$BH$28,2,FALSE),VLOOKUP(CM4,'Tablas auxiliares'!$BG$2:$BH$28,2,FALSE))-G4/100000000))</f>
        <v>-13.230775281255017</v>
      </c>
      <c r="DI4">
        <f>IF('Tablas auxiliares'!$C$7=1,AVERAGE(H4,AC4,AX4,BS4,CN4)+H4/10000,(-1)*(SUM(VLOOKUP(H4,'Tablas auxiliares'!$BG$2:$BH$28,2,FALSE),VLOOKUP(AC4,'Tablas auxiliares'!$BG$2:$BH$28,2,FALSE),VLOOKUP(AX4,'Tablas auxiliares'!$BG$2:$BH$28,2,FALSE),VLOOKUP(BS4,'Tablas auxiliares'!$BG$2:$BH$28,2,FALSE),VLOOKUP(CN4,'Tablas auxiliares'!$BG$2:$BH$28,2,FALSE))-H4/100000000))</f>
        <v>-11.754205251446672</v>
      </c>
      <c r="DJ4">
        <f>IF('Tablas auxiliares'!$C$7=1,AVERAGE(I4,AD4,AY4,BT4,CO4)+I4/10000,(-1)*(SUM(VLOOKUP(I4,'Tablas auxiliares'!$BG$2:$BH$28,2,FALSE),VLOOKUP(AD4,'Tablas auxiliares'!$BG$2:$BH$28,2,FALSE),VLOOKUP(AY4,'Tablas auxiliares'!$BG$2:$BH$28,2,FALSE),VLOOKUP(BT4,'Tablas auxiliares'!$BG$2:$BH$28,2,FALSE),VLOOKUP(CO4,'Tablas auxiliares'!$BG$2:$BH$28,2,FALSE))-I4/100000000))</f>
        <v>-15.283478158765238</v>
      </c>
      <c r="DK4">
        <f>IF('Tablas auxiliares'!$C$7=1,AVERAGE(J4,AE4,AZ4,BU4,CP4)+J4/10000,(-1)*(SUM(VLOOKUP(J4,'Tablas auxiliares'!$BG$2:$BH$28,2,FALSE),VLOOKUP(AE4,'Tablas auxiliares'!$BG$2:$BH$28,2,FALSE),VLOOKUP(AZ4,'Tablas auxiliares'!$BG$2:$BH$28,2,FALSE),VLOOKUP(BU4,'Tablas auxiliares'!$BG$2:$BH$28,2,FALSE),VLOOKUP(CP4,'Tablas auxiliares'!$BG$2:$BH$28,2,FALSE))-J4/100000000))</f>
        <v>-12.604589230439025</v>
      </c>
      <c r="DL4">
        <f>IF('Tablas auxiliares'!$C$7=1,AVERAGE(K4,AF4,BA4,BV4,CQ4)+K4/10000,(-1)*(SUM(VLOOKUP(K4,'Tablas auxiliares'!$BG$2:$BH$28,2,FALSE),VLOOKUP(AF4,'Tablas auxiliares'!$BG$2:$BH$28,2,FALSE),VLOOKUP(BA4,'Tablas auxiliares'!$BG$2:$BH$28,2,FALSE),VLOOKUP(BV4,'Tablas auxiliares'!$BG$2:$BH$28,2,FALSE),VLOOKUP(CQ4,'Tablas auxiliares'!$BG$2:$BH$28,2,FALSE))-K4/100000000))</f>
        <v>-14.087480567010083</v>
      </c>
      <c r="DM4">
        <f>IF('Tablas auxiliares'!$C$7=1,AVERAGE(L4,AG4,BB4,BW4,CR4)+L4/10000,(-1)*(SUM(VLOOKUP(L4,'Tablas auxiliares'!$BG$2:$BH$28,2,FALSE),VLOOKUP(AG4,'Tablas auxiliares'!$BG$2:$BH$28,2,FALSE),VLOOKUP(BB4,'Tablas auxiliares'!$BG$2:$BH$28,2,FALSE),VLOOKUP(BW4,'Tablas auxiliares'!$BG$2:$BH$28,2,FALSE),VLOOKUP(CR4,'Tablas auxiliares'!$BG$2:$BH$28,2,FALSE))-L4/100000000))</f>
        <v>-9.3995972141940598</v>
      </c>
      <c r="DN4">
        <f>IF('Tablas auxiliares'!$C$7=1,AVERAGE(M4,AH4,BC4,BX4,CS4)+M4/10000,(-1)*(SUM(VLOOKUP(M4,'Tablas auxiliares'!$BG$2:$BH$28,2,FALSE),VLOOKUP(AH4,'Tablas auxiliares'!$BG$2:$BH$28,2,FALSE),VLOOKUP(BC4,'Tablas auxiliares'!$BG$2:$BH$28,2,FALSE),VLOOKUP(BX4,'Tablas auxiliares'!$BG$2:$BH$28,2,FALSE),VLOOKUP(CS4,'Tablas auxiliares'!$BG$2:$BH$28,2,FALSE))-M4/100000000))</f>
        <v>-10.778500919120326</v>
      </c>
      <c r="DO4">
        <f>IF('Tablas auxiliares'!$C$7=1,AVERAGE(N4,AI4,BD4,BY4,CT4)+N4/10000,(-1)*(SUM(VLOOKUP(N4,'Tablas auxiliares'!$BG$2:$BH$28,2,FALSE),VLOOKUP(AI4,'Tablas auxiliares'!$BG$2:$BH$28,2,FALSE),VLOOKUP(BD4,'Tablas auxiliares'!$BG$2:$BH$28,2,FALSE),VLOOKUP(BY4,'Tablas auxiliares'!$BG$2:$BH$28,2,FALSE),VLOOKUP(CT4,'Tablas auxiliares'!$BG$2:$BH$28,2,FALSE))-N4/100000000))</f>
        <v>-32.966632019344374</v>
      </c>
      <c r="DP4">
        <f>IF('Tablas auxiliares'!$C$7=1,AVERAGE(O4,AJ4,BE4,BZ4,CU4)+O4/10000,(-1)*(SUM(VLOOKUP(O4,'Tablas auxiliares'!$BG$2:$BH$28,2,FALSE),VLOOKUP(AJ4,'Tablas auxiliares'!$BG$2:$BH$28,2,FALSE),VLOOKUP(BE4,'Tablas auxiliares'!$BG$2:$BH$28,2,FALSE),VLOOKUP(BZ4,'Tablas auxiliares'!$BG$2:$BH$28,2,FALSE),VLOOKUP(CU4,'Tablas auxiliares'!$BG$2:$BH$28,2,FALSE))-O4/100000000))</f>
        <v>-19.027035352110552</v>
      </c>
      <c r="DQ4">
        <f>IF('Tablas auxiliares'!$C$7=1,AVERAGE(P4,AK4,BF4,CA4,CV4)+P4/10000,(-1)*(SUM(VLOOKUP(P4,'Tablas auxiliares'!$BG$2:$BH$28,2,FALSE),VLOOKUP(AK4,'Tablas auxiliares'!$BG$2:$BH$28,2,FALSE),VLOOKUP(BF4,'Tablas auxiliares'!$BG$2:$BH$28,2,FALSE),VLOOKUP(CA4,'Tablas auxiliares'!$BG$2:$BH$28,2,FALSE),VLOOKUP(CV4,'Tablas auxiliares'!$BG$2:$BH$28,2,FALSE))-P4/100000000))</f>
        <v>-8.304540013581045</v>
      </c>
      <c r="DR4">
        <f>IF('Tablas auxiliares'!$C$7=1,AVERAGE(Q4,AL4,BG4,CB4,CW4)+Q4/10000,(-1)*(SUM(VLOOKUP(Q4,'Tablas auxiliares'!$BG$2:$BH$28,2,FALSE),VLOOKUP(AL4,'Tablas auxiliares'!$BG$2:$BH$28,2,FALSE),VLOOKUP(BG4,'Tablas auxiliares'!$BG$2:$BH$28,2,FALSE),VLOOKUP(CB4,'Tablas auxiliares'!$BG$2:$BH$28,2,FALSE),VLOOKUP(CW4,'Tablas auxiliares'!$BG$2:$BH$28,2,FALSE))-Q4/100000000))</f>
        <v>-16.636658238046195</v>
      </c>
      <c r="DS4">
        <f>IF('Tablas auxiliares'!$C$7=1,AVERAGE(R4,AM4,BH4,CC4,CX4)+R4/10000,(-1)*(SUM(VLOOKUP(R4,'Tablas auxiliares'!$BG$2:$BH$28,2,FALSE),VLOOKUP(AM4,'Tablas auxiliares'!$BG$2:$BH$28,2,FALSE),VLOOKUP(BH4,'Tablas auxiliares'!$BG$2:$BH$28,2,FALSE),VLOOKUP(CC4,'Tablas auxiliares'!$BG$2:$BH$28,2,FALSE),VLOOKUP(CX4,'Tablas auxiliares'!$BG$2:$BH$28,2,FALSE))-R4/100000000))</f>
        <v>-4.7972576074870217</v>
      </c>
      <c r="DT4">
        <f>IF('Tablas auxiliares'!$C$7=1,AVERAGE(S4,AN4,BI4,CD4,CY4)+S4/10000,(-1)*(SUM(VLOOKUP(S4,'Tablas auxiliares'!$BG$2:$BH$28,2,FALSE),VLOOKUP(AN4,'Tablas auxiliares'!$BG$2:$BH$28,2,FALSE),VLOOKUP(BI4,'Tablas auxiliares'!$BG$2:$BH$28,2,FALSE),VLOOKUP(CD4,'Tablas auxiliares'!$BG$2:$BH$28,2,FALSE),VLOOKUP(CY4,'Tablas auxiliares'!$BG$2:$BH$28,2,FALSE))-S4/100000000))</f>
        <v>-9.6513573434359223</v>
      </c>
      <c r="DU4">
        <f>IF('Tablas auxiliares'!$C$7=1,AVERAGE(T4,AO4,BJ4,CE4,CZ4)+T4/10000,(-1)*(SUM(VLOOKUP(T4,'Tablas auxiliares'!$BG$2:$BH$28,2,FALSE),VLOOKUP(AO4,'Tablas auxiliares'!$BG$2:$BH$28,2,FALSE),VLOOKUP(BJ4,'Tablas auxiliares'!$BG$2:$BH$28,2,FALSE),VLOOKUP(CE4,'Tablas auxiliares'!$BG$2:$BH$28,2,FALSE),VLOOKUP(CZ4,'Tablas auxiliares'!$BG$2:$BH$28,2,FALSE))-T4/100000000))</f>
        <v>-25.89175968051379</v>
      </c>
      <c r="DV4">
        <f>IF('Tablas auxiliares'!$C$7=1,AVERAGE(U4,AP4,BK4,CF4,DA4)+U4/10000,(-1)*(SUM(VLOOKUP(U4,'Tablas auxiliares'!$BG$2:$BH$28,2,FALSE),VLOOKUP(AP4,'Tablas auxiliares'!$BG$2:$BH$28,2,FALSE),VLOOKUP(BK4,'Tablas auxiliares'!$BG$2:$BH$28,2,FALSE),VLOOKUP(CF4,'Tablas auxiliares'!$BG$2:$BH$28,2,FALSE),VLOOKUP(DA4,'Tablas auxiliares'!$BG$2:$BH$28,2,FALSE))-U4/100000000))</f>
        <v>-12.127940872875921</v>
      </c>
      <c r="DW4">
        <f>IF('Tablas auxiliares'!$C$7=1,AVERAGE(V4,AQ4,BL4,CG4,DB4)+V4/10000,(-1)*(SUM(VLOOKUP(V4,'Tablas auxiliares'!$BG$2:$BH$28,2,FALSE),VLOOKUP(AQ4,'Tablas auxiliares'!$BG$2:$BH$28,2,FALSE),VLOOKUP(BL4,'Tablas auxiliares'!$BG$2:$BH$28,2,FALSE),VLOOKUP(CG4,'Tablas auxiliares'!$BG$2:$BH$28,2,FALSE),VLOOKUP(DB4,'Tablas auxiliares'!$BG$2:$BH$28,2,FALSE))-V4/100000000))</f>
        <v>-6.8295531090693586</v>
      </c>
      <c r="DX4">
        <f>RANK(DC4,DC3:DC20,1)</f>
        <v>14</v>
      </c>
      <c r="DY4">
        <f t="shared" ref="DY4:ER4" si="5">RANK(DD4,DD3:DD20,1)</f>
        <v>12</v>
      </c>
      <c r="EA4">
        <f t="shared" si="5"/>
        <v>10</v>
      </c>
      <c r="EB4">
        <f t="shared" si="5"/>
        <v>17</v>
      </c>
      <c r="EC4">
        <f t="shared" si="5"/>
        <v>10</v>
      </c>
      <c r="ED4">
        <f t="shared" si="5"/>
        <v>14</v>
      </c>
      <c r="EE4">
        <f t="shared" si="5"/>
        <v>9</v>
      </c>
      <c r="EF4">
        <f t="shared" si="5"/>
        <v>12</v>
      </c>
      <c r="EG4">
        <f t="shared" si="5"/>
        <v>9</v>
      </c>
      <c r="EH4">
        <f t="shared" si="5"/>
        <v>13</v>
      </c>
      <c r="EI4">
        <f t="shared" si="5"/>
        <v>9</v>
      </c>
      <c r="EJ4">
        <f t="shared" si="5"/>
        <v>5</v>
      </c>
      <c r="EK4">
        <f t="shared" si="5"/>
        <v>7</v>
      </c>
      <c r="EL4">
        <f t="shared" si="5"/>
        <v>14</v>
      </c>
      <c r="EM4">
        <f t="shared" si="5"/>
        <v>9</v>
      </c>
      <c r="EN4">
        <f t="shared" si="5"/>
        <v>17</v>
      </c>
      <c r="EO4">
        <f t="shared" si="5"/>
        <v>13</v>
      </c>
      <c r="EP4">
        <f t="shared" si="5"/>
        <v>5</v>
      </c>
      <c r="EQ4">
        <f t="shared" si="5"/>
        <v>16</v>
      </c>
      <c r="ER4">
        <f t="shared" si="5"/>
        <v>15</v>
      </c>
      <c r="ES4">
        <f>VLOOKUP(DX4,'Tablas auxiliares'!$O$2:$Y$28,'Tablas auxiliares'!$C$4+1,FALSE)</f>
        <v>0</v>
      </c>
      <c r="ET4">
        <f>VLOOKUP(DY4,'Tablas auxiliares'!$O$2:$Y$28,'Tablas auxiliares'!$C$4+1,FALSE)</f>
        <v>0</v>
      </c>
      <c r="EV4">
        <f>VLOOKUP(EA4,'Tablas auxiliares'!$O$2:$Y$28,'Tablas auxiliares'!$C$4+1,FALSE)</f>
        <v>1</v>
      </c>
      <c r="EW4">
        <f>VLOOKUP(EB4,'Tablas auxiliares'!$O$2:$Y$28,'Tablas auxiliares'!$C$4+1,FALSE)</f>
        <v>0</v>
      </c>
      <c r="EX4">
        <f>VLOOKUP(EC4,'Tablas auxiliares'!$O$2:$Y$28,'Tablas auxiliares'!$C$4+1,FALSE)</f>
        <v>1</v>
      </c>
      <c r="EY4">
        <f>VLOOKUP(ED4,'Tablas auxiliares'!$O$2:$Y$28,'Tablas auxiliares'!$C$4+1,FALSE)</f>
        <v>0</v>
      </c>
      <c r="EZ4">
        <f>VLOOKUP(EE4,'Tablas auxiliares'!$O$2:$Y$28,'Tablas auxiliares'!$C$4+1,FALSE)</f>
        <v>2</v>
      </c>
      <c r="FA4">
        <f>VLOOKUP(EF4,'Tablas auxiliares'!$O$2:$Y$28,'Tablas auxiliares'!$C$4+1,FALSE)</f>
        <v>0</v>
      </c>
      <c r="FB4">
        <f>VLOOKUP(EG4,'Tablas auxiliares'!$O$2:$Y$28,'Tablas auxiliares'!$C$4+1,FALSE)</f>
        <v>2</v>
      </c>
      <c r="FC4">
        <f>VLOOKUP(EH4,'Tablas auxiliares'!$O$2:$Y$28,'Tablas auxiliares'!$C$4+1,FALSE)</f>
        <v>0</v>
      </c>
      <c r="FD4">
        <f>VLOOKUP(EI4,'Tablas auxiliares'!$O$2:$Y$28,'Tablas auxiliares'!$C$4+1,FALSE)</f>
        <v>2</v>
      </c>
      <c r="FE4">
        <f>VLOOKUP(EJ4,'Tablas auxiliares'!$O$2:$Y$28,'Tablas auxiliares'!$C$4+1,FALSE)</f>
        <v>6</v>
      </c>
      <c r="FF4">
        <f>VLOOKUP(EK4,'Tablas auxiliares'!$O$2:$Y$28,'Tablas auxiliares'!$C$4+1,FALSE)</f>
        <v>4</v>
      </c>
      <c r="FG4">
        <f>VLOOKUP(EL4,'Tablas auxiliares'!$O$2:$Y$28,'Tablas auxiliares'!$C$4+1,FALSE)</f>
        <v>0</v>
      </c>
      <c r="FH4">
        <f>VLOOKUP(EM4,'Tablas auxiliares'!$O$2:$Y$28,'Tablas auxiliares'!$C$4+1,FALSE)</f>
        <v>2</v>
      </c>
      <c r="FI4">
        <f>VLOOKUP(EN4,'Tablas auxiliares'!$O$2:$Y$28,'Tablas auxiliares'!$C$4+1,FALSE)</f>
        <v>0</v>
      </c>
      <c r="FJ4">
        <f>VLOOKUP(EO4,'Tablas auxiliares'!$O$2:$Y$28,'Tablas auxiliares'!$C$4+1,FALSE)</f>
        <v>0</v>
      </c>
      <c r="FK4">
        <f>VLOOKUP(EP4,'Tablas auxiliares'!$O$2:$Y$28,'Tablas auxiliares'!$C$4+1,FALSE)</f>
        <v>6</v>
      </c>
      <c r="FL4">
        <f>VLOOKUP(EQ4,'Tablas auxiliares'!$O$2:$Y$28,'Tablas auxiliares'!$C$4+1,FALSE)</f>
        <v>0</v>
      </c>
      <c r="FM4">
        <f>VLOOKUP(ER4,'Tablas auxiliares'!$O$2:$Y$28,'Tablas auxiliares'!$C$4+1,FALSE)</f>
        <v>0</v>
      </c>
      <c r="FN4">
        <v>14</v>
      </c>
      <c r="FO4">
        <v>12</v>
      </c>
      <c r="FQ4">
        <v>13</v>
      </c>
      <c r="FR4">
        <v>17</v>
      </c>
      <c r="FS4">
        <v>16</v>
      </c>
      <c r="FT4">
        <v>15</v>
      </c>
      <c r="FU4">
        <v>16</v>
      </c>
      <c r="FV4">
        <v>15</v>
      </c>
      <c r="FW4">
        <v>11</v>
      </c>
      <c r="FX4">
        <v>14</v>
      </c>
      <c r="FY4">
        <v>5</v>
      </c>
      <c r="FZ4">
        <v>16</v>
      </c>
      <c r="GA4">
        <v>9</v>
      </c>
      <c r="GB4">
        <v>16</v>
      </c>
      <c r="GC4">
        <v>6</v>
      </c>
      <c r="GD4">
        <v>17</v>
      </c>
      <c r="GE4">
        <v>14</v>
      </c>
      <c r="GF4">
        <v>2</v>
      </c>
      <c r="GG4">
        <v>11</v>
      </c>
      <c r="GH4">
        <v>15</v>
      </c>
      <c r="GI4">
        <f>VLOOKUP(FN4,'Tablas auxiliares'!$O$2:$Y$28,_xlfn.SINGLE('Tablas auxiliares'!$C$4)+1,FALSE)</f>
        <v>0</v>
      </c>
      <c r="GJ4">
        <f>VLOOKUP(FO4,'Tablas auxiliares'!$O$2:$Y$28,_xlfn.SINGLE('Tablas auxiliares'!$C$4)+1,FALSE)</f>
        <v>0</v>
      </c>
      <c r="GL4">
        <f>VLOOKUP(FQ4,'Tablas auxiliares'!$O$2:$Y$28,_xlfn.SINGLE('Tablas auxiliares'!$C$4)+1,FALSE)</f>
        <v>0</v>
      </c>
      <c r="GM4">
        <f>VLOOKUP(FR4,'Tablas auxiliares'!$O$2:$Y$28,_xlfn.SINGLE('Tablas auxiliares'!$C$4)+1,FALSE)</f>
        <v>0</v>
      </c>
      <c r="GN4">
        <f>VLOOKUP(FS4,'Tablas auxiliares'!$O$2:$Y$28,_xlfn.SINGLE('Tablas auxiliares'!$C$4)+1,FALSE)</f>
        <v>0</v>
      </c>
      <c r="GO4">
        <f>VLOOKUP(FT4,'Tablas auxiliares'!$O$2:$Y$28,_xlfn.SINGLE('Tablas auxiliares'!$C$4)+1,FALSE)</f>
        <v>0</v>
      </c>
      <c r="GP4">
        <f>VLOOKUP(FU4,'Tablas auxiliares'!$O$2:$Y$28,_xlfn.SINGLE('Tablas auxiliares'!$C$4)+1,FALSE)</f>
        <v>0</v>
      </c>
      <c r="GQ4">
        <f>VLOOKUP(FV4,'Tablas auxiliares'!$O$2:$Y$28,_xlfn.SINGLE('Tablas auxiliares'!$C$4)+1,FALSE)</f>
        <v>0</v>
      </c>
      <c r="GR4">
        <f>VLOOKUP(FW4,'Tablas auxiliares'!$O$2:$Y$28,_xlfn.SINGLE('Tablas auxiliares'!$C$4)+1,FALSE)</f>
        <v>0</v>
      </c>
      <c r="GS4">
        <f>VLOOKUP(FX4,'Tablas auxiliares'!$O$2:$Y$28,_xlfn.SINGLE('Tablas auxiliares'!$C$4)+1,FALSE)</f>
        <v>0</v>
      </c>
      <c r="GT4">
        <f>VLOOKUP(FY4,'Tablas auxiliares'!$O$2:$Y$28,_xlfn.SINGLE('Tablas auxiliares'!$C$4)+1,FALSE)</f>
        <v>6</v>
      </c>
      <c r="GU4">
        <f>VLOOKUP(FZ4,'Tablas auxiliares'!$O$2:$Y$28,_xlfn.SINGLE('Tablas auxiliares'!$C$4)+1,FALSE)</f>
        <v>0</v>
      </c>
      <c r="GV4">
        <f>VLOOKUP(GA4,'Tablas auxiliares'!$O$2:$Y$28,_xlfn.SINGLE('Tablas auxiliares'!$C$4)+1,FALSE)</f>
        <v>2</v>
      </c>
      <c r="GW4">
        <f>VLOOKUP(GB4,'Tablas auxiliares'!$O$2:$Y$28,_xlfn.SINGLE('Tablas auxiliares'!$C$4)+1,FALSE)</f>
        <v>0</v>
      </c>
      <c r="GX4">
        <f>VLOOKUP(GC4,'Tablas auxiliares'!$O$2:$Y$28,_xlfn.SINGLE('Tablas auxiliares'!$C$4)+1,FALSE)</f>
        <v>5</v>
      </c>
      <c r="GY4">
        <f>VLOOKUP(GD4,'Tablas auxiliares'!$O$2:$Y$28,_xlfn.SINGLE('Tablas auxiliares'!$C$4)+1,FALSE)</f>
        <v>0</v>
      </c>
      <c r="GZ4">
        <f>VLOOKUP(GE4,'Tablas auxiliares'!$O$2:$Y$28,_xlfn.SINGLE('Tablas auxiliares'!$C$4)+1,FALSE)</f>
        <v>0</v>
      </c>
      <c r="HA4">
        <f>VLOOKUP(GF4,'Tablas auxiliares'!$O$2:$Y$28,_xlfn.SINGLE('Tablas auxiliares'!$C$4)+1,FALSE)</f>
        <v>10</v>
      </c>
      <c r="HB4">
        <f>VLOOKUP(GG4,'Tablas auxiliares'!$O$2:$Y$28,_xlfn.SINGLE('Tablas auxiliares'!$C$4)+1,FALSE)</f>
        <v>0</v>
      </c>
      <c r="HC4">
        <f>VLOOKUP(GH4,'Tablas auxiliares'!$O$2:$Y$28,_xlfn.SINGLE('Tablas auxiliares'!$C$4)+1,FALSE)</f>
        <v>0</v>
      </c>
      <c r="HD4">
        <f>IF('Tablas auxiliares'!$C$6&lt;&gt;2,SUM(ES4:FM4),0)+IF('Tablas auxiliares'!$C$6&lt;&gt;3,SUM(GI4:HC4),0)</f>
        <v>49</v>
      </c>
      <c r="HE4">
        <f>AVERAGE(DX4,FN4)+FN4/1000</f>
        <v>14.013999999999999</v>
      </c>
      <c r="HF4">
        <f t="shared" si="1"/>
        <v>12.012</v>
      </c>
      <c r="HH4">
        <f t="shared" si="1"/>
        <v>11.513</v>
      </c>
      <c r="HI4">
        <f t="shared" si="1"/>
        <v>17.016999999999999</v>
      </c>
      <c r="HJ4">
        <f t="shared" si="1"/>
        <v>13.016</v>
      </c>
      <c r="HK4">
        <f t="shared" si="1"/>
        <v>14.515000000000001</v>
      </c>
      <c r="HL4">
        <f t="shared" si="1"/>
        <v>12.516</v>
      </c>
      <c r="HM4">
        <f t="shared" si="1"/>
        <v>13.515000000000001</v>
      </c>
      <c r="HN4">
        <f t="shared" si="1"/>
        <v>10.010999999999999</v>
      </c>
      <c r="HO4">
        <f t="shared" si="1"/>
        <v>13.513999999999999</v>
      </c>
      <c r="HP4">
        <f t="shared" si="1"/>
        <v>7.0049999999999999</v>
      </c>
      <c r="HQ4">
        <f t="shared" si="1"/>
        <v>10.516</v>
      </c>
      <c r="HR4">
        <f t="shared" si="1"/>
        <v>8.0090000000000003</v>
      </c>
      <c r="HS4">
        <f t="shared" si="1"/>
        <v>15.016</v>
      </c>
      <c r="HT4">
        <f t="shared" si="1"/>
        <v>7.5060000000000002</v>
      </c>
      <c r="HU4">
        <f t="shared" si="1"/>
        <v>17.016999999999999</v>
      </c>
      <c r="HV4">
        <f t="shared" si="1"/>
        <v>13.513999999999999</v>
      </c>
      <c r="HW4">
        <f t="shared" si="1"/>
        <v>3.5019999999999998</v>
      </c>
      <c r="HX4">
        <f t="shared" si="1"/>
        <v>13.510999999999999</v>
      </c>
      <c r="HY4">
        <f t="shared" si="1"/>
        <v>15.015000000000001</v>
      </c>
      <c r="HZ4">
        <f>RANK(HE4,HE3:HE20,1)</f>
        <v>16</v>
      </c>
      <c r="IA4">
        <f t="shared" ref="IA4:IT4" si="6">RANK(HF4,HF3:HF20,1)</f>
        <v>12</v>
      </c>
      <c r="IC4">
        <f t="shared" si="6"/>
        <v>12</v>
      </c>
      <c r="ID4">
        <f t="shared" si="6"/>
        <v>17</v>
      </c>
      <c r="IE4">
        <f t="shared" si="6"/>
        <v>13</v>
      </c>
      <c r="IF4">
        <f t="shared" si="6"/>
        <v>15</v>
      </c>
      <c r="IG4">
        <f t="shared" si="6"/>
        <v>13</v>
      </c>
      <c r="IH4">
        <f t="shared" si="6"/>
        <v>16</v>
      </c>
      <c r="II4">
        <f t="shared" si="6"/>
        <v>10</v>
      </c>
      <c r="IJ4">
        <f t="shared" si="6"/>
        <v>13</v>
      </c>
      <c r="IK4">
        <f t="shared" si="6"/>
        <v>7</v>
      </c>
      <c r="IL4">
        <f t="shared" si="6"/>
        <v>11</v>
      </c>
      <c r="IM4">
        <f t="shared" si="6"/>
        <v>8</v>
      </c>
      <c r="IN4">
        <f t="shared" si="6"/>
        <v>15</v>
      </c>
      <c r="IO4">
        <f t="shared" si="6"/>
        <v>8</v>
      </c>
      <c r="IP4">
        <f t="shared" si="6"/>
        <v>17</v>
      </c>
      <c r="IQ4">
        <f t="shared" si="6"/>
        <v>13</v>
      </c>
      <c r="IR4">
        <f t="shared" si="6"/>
        <v>1</v>
      </c>
      <c r="IS4">
        <f t="shared" si="6"/>
        <v>14</v>
      </c>
      <c r="IT4">
        <f t="shared" si="6"/>
        <v>16</v>
      </c>
      <c r="IU4">
        <f>VLOOKUP(HZ4,'Tablas auxiliares'!$O$2:$Y$28,_xlfn.SINGLE('Tablas auxiliares'!$C$4)+1,FALSE)</f>
        <v>0</v>
      </c>
      <c r="IV4">
        <f>VLOOKUP(IA4,'Tablas auxiliares'!$O$2:$Y$28,_xlfn.SINGLE('Tablas auxiliares'!$C$4)+1,FALSE)</f>
        <v>0</v>
      </c>
      <c r="IX4">
        <f>VLOOKUP(IC4,'Tablas auxiliares'!$O$2:$Y$28,_xlfn.SINGLE('Tablas auxiliares'!$C$4)+1,FALSE)</f>
        <v>0</v>
      </c>
      <c r="IY4">
        <f>VLOOKUP(ID4,'Tablas auxiliares'!$O$2:$Y$28,_xlfn.SINGLE('Tablas auxiliares'!$C$4)+1,FALSE)</f>
        <v>0</v>
      </c>
      <c r="IZ4">
        <f>VLOOKUP(IE4,'Tablas auxiliares'!$O$2:$Y$28,_xlfn.SINGLE('Tablas auxiliares'!$C$4)+1,FALSE)</f>
        <v>0</v>
      </c>
      <c r="JA4">
        <f>VLOOKUP(IF4,'Tablas auxiliares'!$O$2:$Y$28,_xlfn.SINGLE('Tablas auxiliares'!$C$4)+1,FALSE)</f>
        <v>0</v>
      </c>
      <c r="JB4">
        <f>VLOOKUP(IG4,'Tablas auxiliares'!$O$2:$Y$28,_xlfn.SINGLE('Tablas auxiliares'!$C$4)+1,FALSE)</f>
        <v>0</v>
      </c>
      <c r="JC4">
        <f>VLOOKUP(IH4,'Tablas auxiliares'!$O$2:$Y$28,_xlfn.SINGLE('Tablas auxiliares'!$C$4)+1,FALSE)</f>
        <v>0</v>
      </c>
      <c r="JD4">
        <f>VLOOKUP(II4,'Tablas auxiliares'!$O$2:$Y$28,_xlfn.SINGLE('Tablas auxiliares'!$C$4)+1,FALSE)</f>
        <v>1</v>
      </c>
      <c r="JE4">
        <f>VLOOKUP(IJ4,'Tablas auxiliares'!$O$2:$Y$28,_xlfn.SINGLE('Tablas auxiliares'!$C$4)+1,FALSE)</f>
        <v>0</v>
      </c>
      <c r="JF4">
        <f>VLOOKUP(IK4,'Tablas auxiliares'!$O$2:$Y$28,_xlfn.SINGLE('Tablas auxiliares'!$C$4)+1,FALSE)</f>
        <v>4</v>
      </c>
      <c r="JG4">
        <f>VLOOKUP(IL4,'Tablas auxiliares'!$O$2:$Y$28,_xlfn.SINGLE('Tablas auxiliares'!$C$4)+1,FALSE)</f>
        <v>0</v>
      </c>
      <c r="JH4">
        <f>VLOOKUP(IM4,'Tablas auxiliares'!$O$2:$Y$28,_xlfn.SINGLE('Tablas auxiliares'!$C$4)+1,FALSE)</f>
        <v>3</v>
      </c>
      <c r="JI4">
        <f>VLOOKUP(IN4,'Tablas auxiliares'!$O$2:$Y$28,_xlfn.SINGLE('Tablas auxiliares'!$C$4)+1,FALSE)</f>
        <v>0</v>
      </c>
      <c r="JJ4">
        <f>VLOOKUP(IO4,'Tablas auxiliares'!$O$2:$Y$28,_xlfn.SINGLE('Tablas auxiliares'!$C$4)+1,FALSE)</f>
        <v>3</v>
      </c>
      <c r="JK4">
        <f>VLOOKUP(IP4,'Tablas auxiliares'!$O$2:$Y$28,_xlfn.SINGLE('Tablas auxiliares'!$C$4)+1,FALSE)</f>
        <v>0</v>
      </c>
      <c r="JL4">
        <f>VLOOKUP(IQ4,'Tablas auxiliares'!$O$2:$Y$28,_xlfn.SINGLE('Tablas auxiliares'!$C$4)+1,FALSE)</f>
        <v>0</v>
      </c>
      <c r="JM4">
        <f>VLOOKUP(IR4,'Tablas auxiliares'!$O$2:$Y$28,_xlfn.SINGLE('Tablas auxiliares'!$C$4)+1,FALSE)</f>
        <v>12</v>
      </c>
      <c r="JN4">
        <f>VLOOKUP(IS4,'Tablas auxiliares'!$O$2:$Y$28,_xlfn.SINGLE('Tablas auxiliares'!$C$4)+1,FALSE)</f>
        <v>0</v>
      </c>
      <c r="JO4">
        <f>VLOOKUP(IT4,'Tablas auxiliares'!$O$2:$Y$28,_xlfn.SINGLE('Tablas auxiliares'!$C$4)+1,FALSE)</f>
        <v>0</v>
      </c>
      <c r="JP4">
        <f t="shared" ref="JP4:JP20" si="7">SUM(IU4:JO4)</f>
        <v>23</v>
      </c>
      <c r="JQ4">
        <v>0</v>
      </c>
      <c r="JR4">
        <v>0</v>
      </c>
      <c r="JT4">
        <v>1</v>
      </c>
      <c r="JU4">
        <v>0</v>
      </c>
      <c r="JV4">
        <v>1</v>
      </c>
      <c r="JW4">
        <v>0</v>
      </c>
      <c r="JX4">
        <v>0</v>
      </c>
      <c r="JY4">
        <v>1</v>
      </c>
      <c r="JZ4">
        <v>0</v>
      </c>
      <c r="KA4">
        <v>0</v>
      </c>
      <c r="KB4">
        <v>3</v>
      </c>
      <c r="KC4">
        <v>7</v>
      </c>
      <c r="KD4">
        <v>5</v>
      </c>
      <c r="KE4">
        <v>0</v>
      </c>
      <c r="KF4">
        <v>2</v>
      </c>
      <c r="KG4">
        <v>0</v>
      </c>
      <c r="KH4">
        <v>0</v>
      </c>
      <c r="KI4">
        <v>7</v>
      </c>
      <c r="KJ4">
        <v>0</v>
      </c>
      <c r="KK4">
        <v>0</v>
      </c>
      <c r="KL4">
        <v>0</v>
      </c>
      <c r="KM4">
        <v>0</v>
      </c>
      <c r="KO4">
        <v>0</v>
      </c>
      <c r="KP4">
        <v>0</v>
      </c>
      <c r="KQ4">
        <v>0</v>
      </c>
      <c r="KR4">
        <v>0</v>
      </c>
      <c r="KS4">
        <v>0</v>
      </c>
      <c r="KT4">
        <v>0</v>
      </c>
      <c r="KU4">
        <v>0</v>
      </c>
      <c r="KV4">
        <v>0</v>
      </c>
      <c r="KW4">
        <v>6</v>
      </c>
      <c r="KX4">
        <v>0</v>
      </c>
      <c r="KY4">
        <v>2</v>
      </c>
      <c r="KZ4">
        <v>0</v>
      </c>
      <c r="LA4">
        <v>5</v>
      </c>
      <c r="LB4">
        <v>0</v>
      </c>
      <c r="LC4">
        <v>0</v>
      </c>
      <c r="LD4">
        <v>10</v>
      </c>
      <c r="LE4">
        <v>0</v>
      </c>
      <c r="LF4">
        <v>0</v>
      </c>
      <c r="LG4">
        <f t="shared" ref="LG4:LG20" si="8">SUM(JQ4,KL4)+KL4/1000</f>
        <v>0</v>
      </c>
      <c r="LH4">
        <f t="shared" si="3"/>
        <v>0</v>
      </c>
      <c r="LI4">
        <f t="shared" si="3"/>
        <v>0</v>
      </c>
      <c r="LJ4">
        <f t="shared" si="3"/>
        <v>1</v>
      </c>
      <c r="LK4">
        <f t="shared" si="3"/>
        <v>0</v>
      </c>
      <c r="LL4">
        <f t="shared" si="3"/>
        <v>1</v>
      </c>
      <c r="LM4">
        <f t="shared" si="3"/>
        <v>0</v>
      </c>
      <c r="LN4">
        <f t="shared" si="3"/>
        <v>0</v>
      </c>
      <c r="LO4">
        <f t="shared" si="3"/>
        <v>1</v>
      </c>
      <c r="LP4">
        <f t="shared" si="3"/>
        <v>0</v>
      </c>
      <c r="LQ4">
        <f t="shared" si="3"/>
        <v>0</v>
      </c>
      <c r="LR4">
        <f t="shared" si="3"/>
        <v>9.0060000000000002</v>
      </c>
      <c r="LS4">
        <f t="shared" si="3"/>
        <v>7</v>
      </c>
      <c r="LT4">
        <f t="shared" si="3"/>
        <v>7.0019999999999998</v>
      </c>
      <c r="LU4">
        <f t="shared" si="3"/>
        <v>0</v>
      </c>
      <c r="LV4">
        <f t="shared" si="3"/>
        <v>7.0049999999999999</v>
      </c>
      <c r="LW4">
        <f t="shared" si="3"/>
        <v>0</v>
      </c>
      <c r="LX4">
        <f t="shared" si="3"/>
        <v>0</v>
      </c>
      <c r="LY4">
        <f t="shared" si="3"/>
        <v>17.010000000000002</v>
      </c>
      <c r="LZ4">
        <f t="shared" si="3"/>
        <v>0</v>
      </c>
      <c r="MA4">
        <f t="shared" si="3"/>
        <v>0</v>
      </c>
      <c r="MB4">
        <f>RANK(LG4,LG3:LG20,0)</f>
        <v>14</v>
      </c>
      <c r="MC4">
        <f t="shared" ref="MC4:MV4" si="9">RANK(LH4,LH3:LH20,0)</f>
        <v>15</v>
      </c>
      <c r="MD4">
        <f t="shared" si="9"/>
        <v>13</v>
      </c>
      <c r="ME4">
        <f t="shared" si="9"/>
        <v>12</v>
      </c>
      <c r="MF4">
        <f t="shared" si="9"/>
        <v>15</v>
      </c>
      <c r="MG4">
        <f t="shared" si="9"/>
        <v>12</v>
      </c>
      <c r="MH4">
        <f t="shared" si="9"/>
        <v>14</v>
      </c>
      <c r="MI4">
        <f t="shared" si="9"/>
        <v>13</v>
      </c>
      <c r="MJ4">
        <f t="shared" si="9"/>
        <v>14</v>
      </c>
      <c r="MK4">
        <f t="shared" si="9"/>
        <v>14</v>
      </c>
      <c r="ML4">
        <f t="shared" si="9"/>
        <v>13</v>
      </c>
      <c r="MM4">
        <f t="shared" si="9"/>
        <v>7</v>
      </c>
      <c r="MN4">
        <f t="shared" si="9"/>
        <v>8</v>
      </c>
      <c r="MO4">
        <f t="shared" si="9"/>
        <v>7</v>
      </c>
      <c r="MP4">
        <f t="shared" si="9"/>
        <v>13</v>
      </c>
      <c r="MQ4">
        <f t="shared" si="9"/>
        <v>9</v>
      </c>
      <c r="MR4">
        <f t="shared" si="9"/>
        <v>15</v>
      </c>
      <c r="MS4">
        <f t="shared" si="9"/>
        <v>12</v>
      </c>
      <c r="MT4">
        <f t="shared" si="9"/>
        <v>1</v>
      </c>
      <c r="MU4">
        <f t="shared" si="9"/>
        <v>14</v>
      </c>
      <c r="MV4">
        <f t="shared" si="9"/>
        <v>14</v>
      </c>
      <c r="MW4">
        <f>VLOOKUP(MB4,'Tablas auxiliares'!$O$2:$P$28,2,FALSE)</f>
        <v>0</v>
      </c>
      <c r="MX4">
        <f>VLOOKUP(MC4,'Tablas auxiliares'!$O$2:$P$28,2,FALSE)</f>
        <v>0</v>
      </c>
      <c r="MY4">
        <f>VLOOKUP(MD4,'Tablas auxiliares'!$O$2:$P$28,2,FALSE)</f>
        <v>0</v>
      </c>
      <c r="MZ4">
        <f>VLOOKUP(ME4,'Tablas auxiliares'!$O$2:$P$28,2,FALSE)</f>
        <v>0</v>
      </c>
      <c r="NA4">
        <f>VLOOKUP(MF4,'Tablas auxiliares'!$O$2:$P$28,2,FALSE)</f>
        <v>0</v>
      </c>
      <c r="NB4">
        <f>VLOOKUP(MG4,'Tablas auxiliares'!$O$2:$P$28,2,FALSE)</f>
        <v>0</v>
      </c>
      <c r="NC4">
        <f>VLOOKUP(MH4,'Tablas auxiliares'!$O$2:$P$28,2,FALSE)</f>
        <v>0</v>
      </c>
      <c r="ND4">
        <f>VLOOKUP(MI4,'Tablas auxiliares'!$O$2:$P$28,2,FALSE)</f>
        <v>0</v>
      </c>
      <c r="NE4">
        <f>VLOOKUP(MJ4,'Tablas auxiliares'!$O$2:$P$28,2,FALSE)</f>
        <v>0</v>
      </c>
      <c r="NF4">
        <f>VLOOKUP(MK4,'Tablas auxiliares'!$O$2:$P$28,2,FALSE)</f>
        <v>0</v>
      </c>
      <c r="NG4">
        <f>VLOOKUP(ML4,'Tablas auxiliares'!$O$2:$P$28,2,FALSE)</f>
        <v>0</v>
      </c>
      <c r="NH4">
        <f>VLOOKUP(MM4,'Tablas auxiliares'!$O$2:$P$28,2,FALSE)</f>
        <v>4</v>
      </c>
      <c r="NI4">
        <f>VLOOKUP(MN4,'Tablas auxiliares'!$O$2:$P$28,2,FALSE)</f>
        <v>3</v>
      </c>
      <c r="NJ4">
        <f>VLOOKUP(MO4,'Tablas auxiliares'!$O$2:$P$28,2,FALSE)</f>
        <v>4</v>
      </c>
      <c r="NK4">
        <f>VLOOKUP(MP4,'Tablas auxiliares'!$O$2:$P$28,2,FALSE)</f>
        <v>0</v>
      </c>
      <c r="NL4">
        <f>VLOOKUP(MQ4,'Tablas auxiliares'!$O$2:$P$28,2,FALSE)</f>
        <v>2</v>
      </c>
      <c r="NM4">
        <f>VLOOKUP(MR4,'Tablas auxiliares'!$O$2:$P$28,2,FALSE)</f>
        <v>0</v>
      </c>
      <c r="NN4">
        <f>VLOOKUP(MS4,'Tablas auxiliares'!$O$2:$P$28,2,FALSE)</f>
        <v>0</v>
      </c>
      <c r="NO4">
        <f>VLOOKUP(MT4,'Tablas auxiliares'!$O$2:$P$28,2,FALSE)</f>
        <v>12</v>
      </c>
      <c r="NP4">
        <f>VLOOKUP(MU4,'Tablas auxiliares'!$O$2:$P$28,2,FALSE)</f>
        <v>0</v>
      </c>
      <c r="NQ4">
        <f>VLOOKUP(MV4,'Tablas auxiliares'!$O$2:$P$28,2,FALSE)</f>
        <v>0</v>
      </c>
      <c r="NR4">
        <f t="shared" ref="NR4:NR20" si="10">SUM(MW4:NQ4)</f>
        <v>25</v>
      </c>
      <c r="NT4">
        <f t="shared" ref="NT4:NT20" si="11">ROUND(NR4,0)+(26-NZ4)/10000</f>
        <v>25.002400000000002</v>
      </c>
      <c r="NU4">
        <f t="shared" ref="NU4:NU20" si="12">ROUND(JP4,0)+(26-NZ4)/10000</f>
        <v>23.002400000000002</v>
      </c>
      <c r="NV4">
        <f t="shared" ref="NV4:NV20" si="13">ROUND(HD4,0)+(26-NZ4)/10000</f>
        <v>49.002400000000002</v>
      </c>
      <c r="NW4">
        <f>IF('Tablas auxiliares'!$C$3=1,NT4,IF('Tablas auxiliares'!$C$3=2,NU4,NV4))</f>
        <v>49.002400000000002</v>
      </c>
      <c r="NX4" t="s">
        <v>11</v>
      </c>
      <c r="NZ4">
        <v>2</v>
      </c>
      <c r="OA4">
        <f t="shared" ref="OA4:OA20" si="14">LARGE($NW$3:$NW$20,NZ4)</f>
        <v>239.0016</v>
      </c>
      <c r="OB4" t="str">
        <f t="shared" ref="OB4:OB20" si="15">VLOOKUP(OA4,$NW$3:$NX$20,2,FALSE)</f>
        <v>Macedonia del Norte</v>
      </c>
    </row>
    <row r="5" spans="1:392" x14ac:dyDescent="0.25">
      <c r="A5" t="s">
        <v>10</v>
      </c>
      <c r="B5">
        <v>3</v>
      </c>
      <c r="C5">
        <v>5</v>
      </c>
      <c r="D5">
        <v>10</v>
      </c>
      <c r="F5">
        <v>10</v>
      </c>
      <c r="G5">
        <v>16</v>
      </c>
      <c r="H5">
        <v>15</v>
      </c>
      <c r="I5">
        <v>13</v>
      </c>
      <c r="J5">
        <v>14</v>
      </c>
      <c r="K5">
        <v>10</v>
      </c>
      <c r="L5">
        <v>6</v>
      </c>
      <c r="M5">
        <v>15</v>
      </c>
      <c r="N5">
        <v>14</v>
      </c>
      <c r="O5">
        <v>8</v>
      </c>
      <c r="P5">
        <v>17</v>
      </c>
      <c r="Q5">
        <v>17</v>
      </c>
      <c r="R5">
        <v>18</v>
      </c>
      <c r="S5">
        <v>3</v>
      </c>
      <c r="T5">
        <v>7</v>
      </c>
      <c r="U5">
        <v>4</v>
      </c>
      <c r="V5">
        <v>17</v>
      </c>
      <c r="W5">
        <v>10</v>
      </c>
      <c r="X5">
        <v>8</v>
      </c>
      <c r="Y5">
        <v>12</v>
      </c>
      <c r="AA5">
        <v>4</v>
      </c>
      <c r="AB5">
        <v>15</v>
      </c>
      <c r="AC5">
        <v>9</v>
      </c>
      <c r="AD5">
        <v>12</v>
      </c>
      <c r="AE5">
        <v>18</v>
      </c>
      <c r="AF5">
        <v>10</v>
      </c>
      <c r="AG5">
        <v>11</v>
      </c>
      <c r="AH5">
        <v>15</v>
      </c>
      <c r="AI5">
        <v>17</v>
      </c>
      <c r="AJ5">
        <v>9</v>
      </c>
      <c r="AK5">
        <v>12</v>
      </c>
      <c r="AL5">
        <v>15</v>
      </c>
      <c r="AM5">
        <v>16</v>
      </c>
      <c r="AN5">
        <v>15</v>
      </c>
      <c r="AO5">
        <v>14</v>
      </c>
      <c r="AP5">
        <v>7</v>
      </c>
      <c r="AQ5">
        <v>9</v>
      </c>
      <c r="AR5">
        <v>10</v>
      </c>
      <c r="AS5">
        <v>14</v>
      </c>
      <c r="AT5">
        <v>10</v>
      </c>
      <c r="AV5">
        <v>9</v>
      </c>
      <c r="AW5">
        <v>9</v>
      </c>
      <c r="AX5">
        <v>4</v>
      </c>
      <c r="AY5">
        <v>15</v>
      </c>
      <c r="AZ5">
        <v>13</v>
      </c>
      <c r="BA5">
        <v>15</v>
      </c>
      <c r="BB5">
        <v>4</v>
      </c>
      <c r="BC5">
        <v>14</v>
      </c>
      <c r="BD5">
        <v>16</v>
      </c>
      <c r="BE5">
        <v>17</v>
      </c>
      <c r="BF5">
        <v>12</v>
      </c>
      <c r="BG5">
        <v>16</v>
      </c>
      <c r="BH5">
        <v>18</v>
      </c>
      <c r="BI5">
        <v>16</v>
      </c>
      <c r="BJ5">
        <v>13</v>
      </c>
      <c r="BK5">
        <v>1</v>
      </c>
      <c r="BL5">
        <v>10</v>
      </c>
      <c r="BM5">
        <v>12</v>
      </c>
      <c r="BN5">
        <v>9</v>
      </c>
      <c r="BO5">
        <v>16</v>
      </c>
      <c r="BQ5">
        <v>13</v>
      </c>
      <c r="BR5">
        <v>15</v>
      </c>
      <c r="BS5">
        <v>9</v>
      </c>
      <c r="BT5">
        <v>3</v>
      </c>
      <c r="BU5">
        <v>14</v>
      </c>
      <c r="BV5">
        <v>4</v>
      </c>
      <c r="BW5">
        <v>7</v>
      </c>
      <c r="BX5">
        <v>17</v>
      </c>
      <c r="BY5">
        <v>17</v>
      </c>
      <c r="BZ5">
        <v>15</v>
      </c>
      <c r="CA5">
        <v>16</v>
      </c>
      <c r="CB5">
        <v>16</v>
      </c>
      <c r="CC5">
        <v>16</v>
      </c>
      <c r="CD5">
        <v>8</v>
      </c>
      <c r="CE5">
        <v>14</v>
      </c>
      <c r="CF5">
        <v>14</v>
      </c>
      <c r="CG5">
        <v>11</v>
      </c>
      <c r="CH5">
        <v>10</v>
      </c>
      <c r="CI5">
        <v>18</v>
      </c>
      <c r="CJ5">
        <v>15</v>
      </c>
      <c r="CL5">
        <v>11</v>
      </c>
      <c r="CM5">
        <v>11</v>
      </c>
      <c r="CN5">
        <v>7</v>
      </c>
      <c r="CO5">
        <v>17</v>
      </c>
      <c r="CP5">
        <v>2</v>
      </c>
      <c r="CQ5">
        <v>15</v>
      </c>
      <c r="CR5">
        <v>7</v>
      </c>
      <c r="CS5">
        <v>12</v>
      </c>
      <c r="CT5">
        <v>16</v>
      </c>
      <c r="CU5">
        <v>9</v>
      </c>
      <c r="CV5">
        <v>13</v>
      </c>
      <c r="CW5">
        <v>12</v>
      </c>
      <c r="CX5">
        <v>16</v>
      </c>
      <c r="CY5">
        <v>13</v>
      </c>
      <c r="CZ5">
        <v>9</v>
      </c>
      <c r="DA5">
        <v>8</v>
      </c>
      <c r="DB5">
        <v>15</v>
      </c>
      <c r="DC5">
        <f>IF('Tablas auxiliares'!$C$7=1,AVERAGE(B5,W5,AR5,BM5,CH5)+B5/10000,(-1)*(SUM(VLOOKUP(B5,'Tablas auxiliares'!$BG$2:$BH$28,2,FALSE),VLOOKUP(W5,'Tablas auxiliares'!$BG$2:$BH$28,2,FALSE),VLOOKUP(AR5,'Tablas auxiliares'!$BG$2:$BH$28,2,FALSE),VLOOKUP(BM5,'Tablas auxiliares'!$BG$2:$BH$28,2,FALSE),VLOOKUP(CH5,'Tablas auxiliares'!$BG$2:$BH$28,2,FALSE))-B5/100000000))</f>
        <v>-16.201751044574124</v>
      </c>
      <c r="DD5">
        <f>IF('Tablas auxiliares'!$C$7=1,AVERAGE(C5,X5,AS5,BN5,CI5)+C5/10000,(-1)*(SUM(VLOOKUP(C5,'Tablas auxiliares'!$BG$2:$BH$28,2,FALSE),VLOOKUP(X5,'Tablas auxiliares'!$BG$2:$BH$28,2,FALSE),VLOOKUP(AS5,'Tablas auxiliares'!$BG$2:$BH$28,2,FALSE),VLOOKUP(BN5,'Tablas auxiliares'!$BG$2:$BH$28,2,FALSE),VLOOKUP(CI5,'Tablas auxiliares'!$BG$2:$BH$28,2,FALSE))-C5/100000000))</f>
        <v>-12.899975146622936</v>
      </c>
      <c r="DE5">
        <f>IF('Tablas auxiliares'!$C$7=1,AVERAGE(D5,Y5,AT5,BO5,CJ5)+D5/10000,(-1)*(SUM(VLOOKUP(D5,'Tablas auxiliares'!$BG$2:$BH$28,2,FALSE),VLOOKUP(Y5,'Tablas auxiliares'!$BG$2:$BH$28,2,FALSE),VLOOKUP(AT5,'Tablas auxiliares'!$BG$2:$BH$28,2,FALSE),VLOOKUP(BO5,'Tablas auxiliares'!$BG$2:$BH$28,2,FALSE),VLOOKUP(CJ5,'Tablas auxiliares'!$BG$2:$BH$28,2,FALSE))-D5/100000000))</f>
        <v>-7.3585350640543146</v>
      </c>
      <c r="DG5">
        <f>IF('Tablas auxiliares'!$C$7=1,AVERAGE(F5,AA5,AV5,BQ5,CL5)+F5/10000,(-1)*(SUM(VLOOKUP(F5,'Tablas auxiliares'!$BG$2:$BH$28,2,FALSE),VLOOKUP(AA5,'Tablas auxiliares'!$BG$2:$BH$28,2,FALSE),VLOOKUP(AV5,'Tablas auxiliares'!$BG$2:$BH$28,2,FALSE),VLOOKUP(BQ5,'Tablas auxiliares'!$BG$2:$BH$28,2,FALSE),VLOOKUP(CL5,'Tablas auxiliares'!$BG$2:$BH$28,2,FALSE))-F5/100000000))</f>
        <v>-14.603471230484557</v>
      </c>
      <c r="DH5">
        <f>IF('Tablas auxiliares'!$C$7=1,AVERAGE(G5,AB5,AW5,BR5,CM5)+G5/10000,(-1)*(SUM(VLOOKUP(G5,'Tablas auxiliares'!$BG$2:$BH$28,2,FALSE),VLOOKUP(AB5,'Tablas auxiliares'!$BG$2:$BH$28,2,FALSE),VLOOKUP(AW5,'Tablas auxiliares'!$BG$2:$BH$28,2,FALSE),VLOOKUP(BR5,'Tablas auxiliares'!$BG$2:$BH$28,2,FALSE),VLOOKUP(CM5,'Tablas auxiliares'!$BG$2:$BH$28,2,FALSE))-G5/100000000))</f>
        <v>-6.7922550864679865</v>
      </c>
      <c r="DI5">
        <f>IF('Tablas auxiliares'!$C$7=1,AVERAGE(H5,AC5,AX5,BS5,CN5)+H5/10000,(-1)*(SUM(VLOOKUP(H5,'Tablas auxiliares'!$BG$2:$BH$28,2,FALSE),VLOOKUP(AC5,'Tablas auxiliares'!$BG$2:$BH$28,2,FALSE),VLOOKUP(AX5,'Tablas auxiliares'!$BG$2:$BH$28,2,FALSE),VLOOKUP(BS5,'Tablas auxiliares'!$BG$2:$BH$28,2,FALSE),VLOOKUP(CN5,'Tablas auxiliares'!$BG$2:$BH$28,2,FALSE))-H5/100000000))</f>
        <v>-16.712597323979107</v>
      </c>
      <c r="DJ5">
        <f>IF('Tablas auxiliares'!$C$7=1,AVERAGE(I5,AD5,AY5,BT5,CO5)+I5/10000,(-1)*(SUM(VLOOKUP(I5,'Tablas auxiliares'!$BG$2:$BH$28,2,FALSE),VLOOKUP(AD5,'Tablas auxiliares'!$BG$2:$BH$28,2,FALSE),VLOOKUP(AY5,'Tablas auxiliares'!$BG$2:$BH$28,2,FALSE),VLOOKUP(BT5,'Tablas auxiliares'!$BG$2:$BH$28,2,FALSE),VLOOKUP(CO5,'Tablas auxiliares'!$BG$2:$BH$28,2,FALSE))-I5/100000000))</f>
        <v>-12.331390225810422</v>
      </c>
      <c r="DK5">
        <f>IF('Tablas auxiliares'!$C$7=1,AVERAGE(J5,AE5,AZ5,BU5,CP5)+J5/10000,(-1)*(SUM(VLOOKUP(J5,'Tablas auxiliares'!$BG$2:$BH$28,2,FALSE),VLOOKUP(AE5,'Tablas auxiliares'!$BG$2:$BH$28,2,FALSE),VLOOKUP(AZ5,'Tablas auxiliares'!$BG$2:$BH$28,2,FALSE),VLOOKUP(BU5,'Tablas auxiliares'!$BG$2:$BH$28,2,FALSE),VLOOKUP(CP5,'Tablas auxiliares'!$BG$2:$BH$28,2,FALSE))-J5/100000000))</f>
        <v>-13.655646549405136</v>
      </c>
      <c r="DL5">
        <f>IF('Tablas auxiliares'!$C$7=1,AVERAGE(K5,AF5,BA5,BV5,CQ5)+K5/10000,(-1)*(SUM(VLOOKUP(K5,'Tablas auxiliares'!$BG$2:$BH$28,2,FALSE),VLOOKUP(AF5,'Tablas auxiliares'!$BG$2:$BH$28,2,FALSE),VLOOKUP(BA5,'Tablas auxiliares'!$BG$2:$BH$28,2,FALSE),VLOOKUP(BV5,'Tablas auxiliares'!$BG$2:$BH$28,2,FALSE),VLOOKUP(CQ5,'Tablas auxiliares'!$BG$2:$BH$28,2,FALSE))-K5/100000000))</f>
        <v>-12.805841509077103</v>
      </c>
      <c r="DM5">
        <f>IF('Tablas auxiliares'!$C$7=1,AVERAGE(L5,AG5,BB5,BW5,CR5)+L5/10000,(-1)*(SUM(VLOOKUP(L5,'Tablas auxiliares'!$BG$2:$BH$28,2,FALSE),VLOOKUP(AG5,'Tablas auxiliares'!$BG$2:$BH$28,2,FALSE),VLOOKUP(BB5,'Tablas auxiliares'!$BG$2:$BH$28,2,FALSE),VLOOKUP(BW5,'Tablas auxiliares'!$BG$2:$BH$28,2,FALSE),VLOOKUP(CR5,'Tablas auxiliares'!$BG$2:$BH$28,2,FALSE))-L5/100000000))</f>
        <v>-20.897677440111369</v>
      </c>
      <c r="DN5">
        <f>IF('Tablas auxiliares'!$C$7=1,AVERAGE(M5,AH5,BC5,BX5,CS5)+M5/10000,(-1)*(SUM(VLOOKUP(M5,'Tablas auxiliares'!$BG$2:$BH$28,2,FALSE),VLOOKUP(AH5,'Tablas auxiliares'!$BG$2:$BH$28,2,FALSE),VLOOKUP(BC5,'Tablas auxiliares'!$BG$2:$BH$28,2,FALSE),VLOOKUP(BX5,'Tablas auxiliares'!$BG$2:$BH$28,2,FALSE),VLOOKUP(CS5,'Tablas auxiliares'!$BG$2:$BH$28,2,FALSE))-M5/100000000))</f>
        <v>-4.7520397836303427</v>
      </c>
      <c r="DO5">
        <f>IF('Tablas auxiliares'!$C$7=1,AVERAGE(N5,AI5,BD5,BY5,CT5)+N5/10000,(-1)*(SUM(VLOOKUP(N5,'Tablas auxiliares'!$BG$2:$BH$28,2,FALSE),VLOOKUP(AI5,'Tablas auxiliares'!$BG$2:$BH$28,2,FALSE),VLOOKUP(BD5,'Tablas auxiliares'!$BG$2:$BH$28,2,FALSE),VLOOKUP(BY5,'Tablas auxiliares'!$BG$2:$BH$28,2,FALSE),VLOOKUP(CT5,'Tablas auxiliares'!$BG$2:$BH$28,2,FALSE))-N5/100000000))</f>
        <v>-3.55131921687566</v>
      </c>
      <c r="DP5">
        <f>IF('Tablas auxiliares'!$C$7=1,AVERAGE(O5,AJ5,BE5,BZ5,CU5)+O5/10000,(-1)*(SUM(VLOOKUP(O5,'Tablas auxiliares'!$BG$2:$BH$28,2,FALSE),VLOOKUP(AJ5,'Tablas auxiliares'!$BG$2:$BH$28,2,FALSE),VLOOKUP(BE5,'Tablas auxiliares'!$BG$2:$BH$28,2,FALSE),VLOOKUP(BZ5,'Tablas auxiliares'!$BG$2:$BH$28,2,FALSE),VLOOKUP(CU5,'Tablas auxiliares'!$BG$2:$BH$28,2,FALSE))-O5/100000000))</f>
        <v>-9.8362096773172851</v>
      </c>
      <c r="DQ5">
        <f>IF('Tablas auxiliares'!$C$7=1,AVERAGE(P5,AK5,BF5,CA5,CV5)+P5/10000,(-1)*(SUM(VLOOKUP(P5,'Tablas auxiliares'!$BG$2:$BH$28,2,FALSE),VLOOKUP(AK5,'Tablas auxiliares'!$BG$2:$BH$28,2,FALSE),VLOOKUP(BF5,'Tablas auxiliares'!$BG$2:$BH$28,2,FALSE),VLOOKUP(CA5,'Tablas auxiliares'!$BG$2:$BH$28,2,FALSE),VLOOKUP(CV5,'Tablas auxiliares'!$BG$2:$BH$28,2,FALSE))-P5/100000000))</f>
        <v>-5.4640520946338071</v>
      </c>
      <c r="DR5">
        <f>IF('Tablas auxiliares'!$C$7=1,AVERAGE(Q5,AL5,BG5,CB5,CW5)+Q5/10000,(-1)*(SUM(VLOOKUP(Q5,'Tablas auxiliares'!$BG$2:$BH$28,2,FALSE),VLOOKUP(AL5,'Tablas auxiliares'!$BG$2:$BH$28,2,FALSE),VLOOKUP(BG5,'Tablas auxiliares'!$BG$2:$BH$28,2,FALSE),VLOOKUP(CB5,'Tablas auxiliares'!$BG$2:$BH$28,2,FALSE),VLOOKUP(CW5,'Tablas auxiliares'!$BG$2:$BH$28,2,FALSE))-Q5/100000000))</f>
        <v>-4.285906495671826</v>
      </c>
      <c r="DS5">
        <f>IF('Tablas auxiliares'!$C$7=1,AVERAGE(R5,AM5,BH5,CC5,CX5)+R5/10000,(-1)*(SUM(VLOOKUP(R5,'Tablas auxiliares'!$BG$2:$BH$28,2,FALSE),VLOOKUP(AM5,'Tablas auxiliares'!$BG$2:$BH$28,2,FALSE),VLOOKUP(BH5,'Tablas auxiliares'!$BG$2:$BH$28,2,FALSE),VLOOKUP(CC5,'Tablas auxiliares'!$BG$2:$BH$28,2,FALSE),VLOOKUP(CX5,'Tablas auxiliares'!$BG$2:$BH$28,2,FALSE))-R5/100000000))</f>
        <v>-3.0317753424157536</v>
      </c>
      <c r="DT5">
        <f>IF('Tablas auxiliares'!$C$7=1,AVERAGE(S5,AN5,BI5,CD5,CY5)+S5/10000,(-1)*(SUM(VLOOKUP(S5,'Tablas auxiliares'!$BG$2:$BH$28,2,FALSE),VLOOKUP(AN5,'Tablas auxiliares'!$BG$2:$BH$28,2,FALSE),VLOOKUP(BI5,'Tablas auxiliares'!$BG$2:$BH$28,2,FALSE),VLOOKUP(CD5,'Tablas auxiliares'!$BG$2:$BH$28,2,FALSE),VLOOKUP(CY5,'Tablas auxiliares'!$BG$2:$BH$28,2,FALSE))-S5/100000000))</f>
        <v>-14.140985008166533</v>
      </c>
      <c r="DU5">
        <f>IF('Tablas auxiliares'!$C$7=1,AVERAGE(T5,AO5,BJ5,CE5,CZ5)+T5/10000,(-1)*(SUM(VLOOKUP(T5,'Tablas auxiliares'!$BG$2:$BH$28,2,FALSE),VLOOKUP(AO5,'Tablas auxiliares'!$BG$2:$BH$28,2,FALSE),VLOOKUP(BJ5,'Tablas auxiliares'!$BG$2:$BH$28,2,FALSE),VLOOKUP(CE5,'Tablas auxiliares'!$BG$2:$BH$28,2,FALSE),VLOOKUP(CZ5,'Tablas auxiliares'!$BG$2:$BH$28,2,FALSE))-T5/100000000))</f>
        <v>-9.7198179318462241</v>
      </c>
      <c r="DV5">
        <f>IF('Tablas auxiliares'!$C$7=1,AVERAGE(U5,AP5,BK5,CF5,DA5)+U5/10000,(-1)*(SUM(VLOOKUP(U5,'Tablas auxiliares'!$BG$2:$BH$28,2,FALSE),VLOOKUP(AP5,'Tablas auxiliares'!$BG$2:$BH$28,2,FALSE),VLOOKUP(BK5,'Tablas auxiliares'!$BG$2:$BH$28,2,FALSE),VLOOKUP(CF5,'Tablas auxiliares'!$BG$2:$BH$28,2,FALSE),VLOOKUP(DA5,'Tablas auxiliares'!$BG$2:$BH$28,2,FALSE))-U5/100000000))</f>
        <v>-26.812878929806754</v>
      </c>
      <c r="DW5">
        <f>IF('Tablas auxiliares'!$C$7=1,AVERAGE(V5,AQ5,BL5,CG5,DB5)+V5/10000,(-1)*(SUM(VLOOKUP(V5,'Tablas auxiliares'!$BG$2:$BH$28,2,FALSE),VLOOKUP(AQ5,'Tablas auxiliares'!$BG$2:$BH$28,2,FALSE),VLOOKUP(BL5,'Tablas auxiliares'!$BG$2:$BH$28,2,FALSE),VLOOKUP(CG5,'Tablas auxiliares'!$BG$2:$BH$28,2,FALSE),VLOOKUP(DB5,'Tablas auxiliares'!$BG$2:$BH$28,2,FALSE))-V5/100000000))</f>
        <v>-8.0031527503699067</v>
      </c>
      <c r="DX5">
        <f>RANK(DC5,DC3:DC20,1)</f>
        <v>10</v>
      </c>
      <c r="DY5">
        <f t="shared" ref="DY5:ER5" si="16">RANK(DD5,DD3:DD20,1)</f>
        <v>10</v>
      </c>
      <c r="DZ5">
        <f t="shared" si="16"/>
        <v>13</v>
      </c>
      <c r="EB5">
        <f t="shared" si="16"/>
        <v>11</v>
      </c>
      <c r="EC5">
        <f t="shared" si="16"/>
        <v>12</v>
      </c>
      <c r="ED5">
        <f t="shared" si="16"/>
        <v>9</v>
      </c>
      <c r="EE5">
        <f t="shared" si="16"/>
        <v>12</v>
      </c>
      <c r="EF5">
        <f t="shared" si="16"/>
        <v>10</v>
      </c>
      <c r="EG5">
        <f t="shared" si="16"/>
        <v>10</v>
      </c>
      <c r="EH5">
        <f t="shared" si="16"/>
        <v>5</v>
      </c>
      <c r="EI5">
        <f t="shared" si="16"/>
        <v>17</v>
      </c>
      <c r="EJ5">
        <f t="shared" si="16"/>
        <v>17</v>
      </c>
      <c r="EK5">
        <f t="shared" si="16"/>
        <v>11</v>
      </c>
      <c r="EL5">
        <f t="shared" si="16"/>
        <v>16</v>
      </c>
      <c r="EM5">
        <f t="shared" si="16"/>
        <v>17</v>
      </c>
      <c r="EN5">
        <f t="shared" si="16"/>
        <v>18</v>
      </c>
      <c r="EO5">
        <f t="shared" si="16"/>
        <v>10</v>
      </c>
      <c r="EP5">
        <f t="shared" si="16"/>
        <v>12</v>
      </c>
      <c r="EQ5">
        <f t="shared" si="16"/>
        <v>3</v>
      </c>
      <c r="ER5">
        <f t="shared" si="16"/>
        <v>11</v>
      </c>
      <c r="ES5">
        <f>VLOOKUP(DX5,'Tablas auxiliares'!$O$2:$Y$28,'Tablas auxiliares'!$C$4+1,FALSE)</f>
        <v>1</v>
      </c>
      <c r="ET5">
        <f>VLOOKUP(DY5,'Tablas auxiliares'!$O$2:$Y$28,'Tablas auxiliares'!$C$4+1,FALSE)</f>
        <v>1</v>
      </c>
      <c r="EU5">
        <f>VLOOKUP(DZ5,'Tablas auxiliares'!$O$2:$Y$28,'Tablas auxiliares'!$C$4+1,FALSE)</f>
        <v>0</v>
      </c>
      <c r="EW5">
        <f>VLOOKUP(EB5,'Tablas auxiliares'!$O$2:$Y$28,'Tablas auxiliares'!$C$4+1,FALSE)</f>
        <v>0</v>
      </c>
      <c r="EX5">
        <f>VLOOKUP(EC5,'Tablas auxiliares'!$O$2:$Y$28,'Tablas auxiliares'!$C$4+1,FALSE)</f>
        <v>0</v>
      </c>
      <c r="EY5">
        <f>VLOOKUP(ED5,'Tablas auxiliares'!$O$2:$Y$28,'Tablas auxiliares'!$C$4+1,FALSE)</f>
        <v>2</v>
      </c>
      <c r="EZ5">
        <f>VLOOKUP(EE5,'Tablas auxiliares'!$O$2:$Y$28,'Tablas auxiliares'!$C$4+1,FALSE)</f>
        <v>0</v>
      </c>
      <c r="FA5">
        <f>VLOOKUP(EF5,'Tablas auxiliares'!$O$2:$Y$28,'Tablas auxiliares'!$C$4+1,FALSE)</f>
        <v>1</v>
      </c>
      <c r="FB5">
        <f>VLOOKUP(EG5,'Tablas auxiliares'!$O$2:$Y$28,'Tablas auxiliares'!$C$4+1,FALSE)</f>
        <v>1</v>
      </c>
      <c r="FC5">
        <f>VLOOKUP(EH5,'Tablas auxiliares'!$O$2:$Y$28,'Tablas auxiliares'!$C$4+1,FALSE)</f>
        <v>6</v>
      </c>
      <c r="FD5">
        <f>VLOOKUP(EI5,'Tablas auxiliares'!$O$2:$Y$28,'Tablas auxiliares'!$C$4+1,FALSE)</f>
        <v>0</v>
      </c>
      <c r="FE5">
        <f>VLOOKUP(EJ5,'Tablas auxiliares'!$O$2:$Y$28,'Tablas auxiliares'!$C$4+1,FALSE)</f>
        <v>0</v>
      </c>
      <c r="FF5">
        <f>VLOOKUP(EK5,'Tablas auxiliares'!$O$2:$Y$28,'Tablas auxiliares'!$C$4+1,FALSE)</f>
        <v>0</v>
      </c>
      <c r="FG5">
        <f>VLOOKUP(EL5,'Tablas auxiliares'!$O$2:$Y$28,'Tablas auxiliares'!$C$4+1,FALSE)</f>
        <v>0</v>
      </c>
      <c r="FH5">
        <f>VLOOKUP(EM5,'Tablas auxiliares'!$O$2:$Y$28,'Tablas auxiliares'!$C$4+1,FALSE)</f>
        <v>0</v>
      </c>
      <c r="FI5">
        <f>VLOOKUP(EN5,'Tablas auxiliares'!$O$2:$Y$28,'Tablas auxiliares'!$C$4+1,FALSE)</f>
        <v>0</v>
      </c>
      <c r="FJ5">
        <f>VLOOKUP(EO5,'Tablas auxiliares'!$O$2:$Y$28,'Tablas auxiliares'!$C$4+1,FALSE)</f>
        <v>1</v>
      </c>
      <c r="FK5">
        <f>VLOOKUP(EP5,'Tablas auxiliares'!$O$2:$Y$28,'Tablas auxiliares'!$C$4+1,FALSE)</f>
        <v>0</v>
      </c>
      <c r="FL5">
        <f>VLOOKUP(EQ5,'Tablas auxiliares'!$O$2:$Y$28,'Tablas auxiliares'!$C$4+1,FALSE)</f>
        <v>8</v>
      </c>
      <c r="FM5">
        <f>VLOOKUP(ER5,'Tablas auxiliares'!$O$2:$Y$28,'Tablas auxiliares'!$C$4+1,FALSE)</f>
        <v>0</v>
      </c>
      <c r="FN5">
        <v>17</v>
      </c>
      <c r="FO5">
        <v>13</v>
      </c>
      <c r="FP5">
        <v>15</v>
      </c>
      <c r="FR5">
        <v>16</v>
      </c>
      <c r="FS5">
        <v>17</v>
      </c>
      <c r="FT5">
        <v>17</v>
      </c>
      <c r="FU5">
        <v>17</v>
      </c>
      <c r="FV5">
        <v>18</v>
      </c>
      <c r="FW5">
        <v>17</v>
      </c>
      <c r="FX5">
        <v>16</v>
      </c>
      <c r="FY5">
        <v>17</v>
      </c>
      <c r="FZ5">
        <v>17</v>
      </c>
      <c r="GA5">
        <v>17</v>
      </c>
      <c r="GB5">
        <v>17</v>
      </c>
      <c r="GC5">
        <v>17</v>
      </c>
      <c r="GD5">
        <v>18</v>
      </c>
      <c r="GE5">
        <v>17</v>
      </c>
      <c r="GF5">
        <v>17</v>
      </c>
      <c r="GG5">
        <v>17</v>
      </c>
      <c r="GH5">
        <v>12</v>
      </c>
      <c r="GI5">
        <f>VLOOKUP(FN5,'Tablas auxiliares'!$O$2:$Y$28,_xlfn.SINGLE('Tablas auxiliares'!$C$4)+1,FALSE)</f>
        <v>0</v>
      </c>
      <c r="GJ5">
        <f>VLOOKUP(FO5,'Tablas auxiliares'!$O$2:$Y$28,_xlfn.SINGLE('Tablas auxiliares'!$C$4)+1,FALSE)</f>
        <v>0</v>
      </c>
      <c r="GK5">
        <f>VLOOKUP(FP5,'Tablas auxiliares'!$O$2:$Y$28,_xlfn.SINGLE('Tablas auxiliares'!$C$4)+1,FALSE)</f>
        <v>0</v>
      </c>
      <c r="GM5">
        <f>VLOOKUP(FR5,'Tablas auxiliares'!$O$2:$Y$28,_xlfn.SINGLE('Tablas auxiliares'!$C$4)+1,FALSE)</f>
        <v>0</v>
      </c>
      <c r="GN5">
        <f>VLOOKUP(FS5,'Tablas auxiliares'!$O$2:$Y$28,_xlfn.SINGLE('Tablas auxiliares'!$C$4)+1,FALSE)</f>
        <v>0</v>
      </c>
      <c r="GO5">
        <f>VLOOKUP(FT5,'Tablas auxiliares'!$O$2:$Y$28,_xlfn.SINGLE('Tablas auxiliares'!$C$4)+1,FALSE)</f>
        <v>0</v>
      </c>
      <c r="GP5">
        <f>VLOOKUP(FU5,'Tablas auxiliares'!$O$2:$Y$28,_xlfn.SINGLE('Tablas auxiliares'!$C$4)+1,FALSE)</f>
        <v>0</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0</v>
      </c>
      <c r="GU5">
        <f>VLOOKUP(FZ5,'Tablas auxiliares'!$O$2:$Y$28,_xlfn.SINGLE('Tablas auxiliares'!$C$4)+1,FALSE)</f>
        <v>0</v>
      </c>
      <c r="GV5">
        <f>VLOOKUP(GA5,'Tablas auxiliares'!$O$2:$Y$28,_xlfn.SINGLE('Tablas auxiliares'!$C$4)+1,FALSE)</f>
        <v>0</v>
      </c>
      <c r="GW5">
        <f>VLOOKUP(GB5,'Tablas auxiliares'!$O$2:$Y$28,_xlfn.SINGLE('Tablas auxiliares'!$C$4)+1,FALSE)</f>
        <v>0</v>
      </c>
      <c r="GX5">
        <f>VLOOKUP(GC5,'Tablas auxiliares'!$O$2:$Y$28,_xlfn.SINGLE('Tablas auxiliares'!$C$4)+1,FALSE)</f>
        <v>0</v>
      </c>
      <c r="GY5">
        <f>VLOOKUP(GD5,'Tablas auxiliares'!$O$2:$Y$28,_xlfn.SINGLE('Tablas auxiliares'!$C$4)+1,FALSE)</f>
        <v>0</v>
      </c>
      <c r="GZ5">
        <f>VLOOKUP(GE5,'Tablas auxiliares'!$O$2:$Y$28,_xlfn.SINGLE('Tablas auxiliares'!$C$4)+1,FALSE)</f>
        <v>0</v>
      </c>
      <c r="HA5">
        <f>VLOOKUP(GF5,'Tablas auxiliares'!$O$2:$Y$28,_xlfn.SINGLE('Tablas auxiliares'!$C$4)+1,FALSE)</f>
        <v>0</v>
      </c>
      <c r="HB5">
        <f>VLOOKUP(GG5,'Tablas auxiliares'!$O$2:$Y$28,_xlfn.SINGLE('Tablas auxiliares'!$C$4)+1,FALSE)</f>
        <v>0</v>
      </c>
      <c r="HC5">
        <f>VLOOKUP(GH5,'Tablas auxiliares'!$O$2:$Y$28,_xlfn.SINGLE('Tablas auxiliares'!$C$4)+1,FALSE)</f>
        <v>0</v>
      </c>
      <c r="HD5">
        <f>IF('Tablas auxiliares'!$C$6&lt;&gt;2,SUM(ES5:FM5),0)+IF('Tablas auxiliares'!$C$6&lt;&gt;3,SUM(GI5:HC5),0)</f>
        <v>21</v>
      </c>
      <c r="HE5">
        <f t="shared" ref="HE5:HE20" si="17">AVERAGE(DX5,FN5)+FN5/1000</f>
        <v>13.516999999999999</v>
      </c>
      <c r="HF5">
        <f t="shared" si="1"/>
        <v>11.513</v>
      </c>
      <c r="HG5">
        <f t="shared" si="1"/>
        <v>14.015000000000001</v>
      </c>
      <c r="HI5">
        <f t="shared" si="1"/>
        <v>13.516</v>
      </c>
      <c r="HJ5">
        <f t="shared" si="1"/>
        <v>14.516999999999999</v>
      </c>
      <c r="HK5">
        <f t="shared" si="1"/>
        <v>13.016999999999999</v>
      </c>
      <c r="HL5">
        <f t="shared" si="1"/>
        <v>14.516999999999999</v>
      </c>
      <c r="HM5">
        <f t="shared" si="1"/>
        <v>14.018000000000001</v>
      </c>
      <c r="HN5">
        <f t="shared" si="1"/>
        <v>13.516999999999999</v>
      </c>
      <c r="HO5">
        <f t="shared" si="1"/>
        <v>10.516</v>
      </c>
      <c r="HP5">
        <f t="shared" si="1"/>
        <v>17.016999999999999</v>
      </c>
      <c r="HQ5">
        <f t="shared" si="1"/>
        <v>17.016999999999999</v>
      </c>
      <c r="HR5">
        <f t="shared" si="1"/>
        <v>14.016999999999999</v>
      </c>
      <c r="HS5">
        <f t="shared" si="1"/>
        <v>16.516999999999999</v>
      </c>
      <c r="HT5">
        <f t="shared" si="1"/>
        <v>17.016999999999999</v>
      </c>
      <c r="HU5">
        <f t="shared" si="1"/>
        <v>18.018000000000001</v>
      </c>
      <c r="HV5">
        <f t="shared" si="1"/>
        <v>13.516999999999999</v>
      </c>
      <c r="HW5">
        <f t="shared" si="1"/>
        <v>14.516999999999999</v>
      </c>
      <c r="HX5">
        <f t="shared" si="1"/>
        <v>10.016999999999999</v>
      </c>
      <c r="HY5">
        <f t="shared" si="1"/>
        <v>11.512</v>
      </c>
      <c r="HZ5">
        <f>RANK(HE5,HE3:HE20,1)</f>
        <v>15</v>
      </c>
      <c r="IA5">
        <f t="shared" ref="IA5:IT5" si="18">RANK(HF5,HF3:HF20,1)</f>
        <v>11</v>
      </c>
      <c r="IB5">
        <f t="shared" si="18"/>
        <v>16</v>
      </c>
      <c r="ID5">
        <f t="shared" si="18"/>
        <v>15</v>
      </c>
      <c r="IE5">
        <f t="shared" si="18"/>
        <v>17</v>
      </c>
      <c r="IF5">
        <f t="shared" si="18"/>
        <v>13</v>
      </c>
      <c r="IG5">
        <f t="shared" si="18"/>
        <v>17</v>
      </c>
      <c r="IH5">
        <f t="shared" si="18"/>
        <v>17</v>
      </c>
      <c r="II5">
        <f t="shared" si="18"/>
        <v>14</v>
      </c>
      <c r="IJ5">
        <f t="shared" si="18"/>
        <v>10</v>
      </c>
      <c r="IK5">
        <f t="shared" si="18"/>
        <v>17</v>
      </c>
      <c r="IL5">
        <f t="shared" si="18"/>
        <v>17</v>
      </c>
      <c r="IM5">
        <f t="shared" si="18"/>
        <v>16</v>
      </c>
      <c r="IN5">
        <f t="shared" si="18"/>
        <v>17</v>
      </c>
      <c r="IO5">
        <f t="shared" si="18"/>
        <v>17</v>
      </c>
      <c r="IP5">
        <f t="shared" si="18"/>
        <v>18</v>
      </c>
      <c r="IQ5">
        <f t="shared" si="18"/>
        <v>14</v>
      </c>
      <c r="IR5">
        <f t="shared" si="18"/>
        <v>16</v>
      </c>
      <c r="IS5">
        <f t="shared" si="18"/>
        <v>12</v>
      </c>
      <c r="IT5">
        <f t="shared" si="18"/>
        <v>13</v>
      </c>
      <c r="IU5">
        <f>VLOOKUP(HZ5,'Tablas auxiliares'!$O$2:$Y$28,_xlfn.SINGLE('Tablas auxiliares'!$C$4)+1,FALSE)</f>
        <v>0</v>
      </c>
      <c r="IV5">
        <f>VLOOKUP(IA5,'Tablas auxiliares'!$O$2:$Y$28,_xlfn.SINGLE('Tablas auxiliares'!$C$4)+1,FALSE)</f>
        <v>0</v>
      </c>
      <c r="IW5">
        <f>VLOOKUP(IB5,'Tablas auxiliares'!$O$2:$Y$28,_xlfn.SINGLE('Tablas auxiliares'!$C$4)+1,FALSE)</f>
        <v>0</v>
      </c>
      <c r="IY5">
        <f>VLOOKUP(ID5,'Tablas auxiliares'!$O$2:$Y$28,_xlfn.SINGLE('Tablas auxiliares'!$C$4)+1,FALSE)</f>
        <v>0</v>
      </c>
      <c r="IZ5">
        <f>VLOOKUP(IE5,'Tablas auxiliares'!$O$2:$Y$28,_xlfn.SINGLE('Tablas auxiliares'!$C$4)+1,FALSE)</f>
        <v>0</v>
      </c>
      <c r="JA5">
        <f>VLOOKUP(IF5,'Tablas auxiliares'!$O$2:$Y$28,_xlfn.SINGLE('Tablas auxiliares'!$C$4)+1,FALSE)</f>
        <v>0</v>
      </c>
      <c r="JB5">
        <f>VLOOKUP(IG5,'Tablas auxiliares'!$O$2:$Y$28,_xlfn.SINGLE('Tablas auxiliares'!$C$4)+1,FALSE)</f>
        <v>0</v>
      </c>
      <c r="JC5">
        <f>VLOOKUP(IH5,'Tablas auxiliares'!$O$2:$Y$28,_xlfn.SINGLE('Tablas auxiliares'!$C$4)+1,FALSE)</f>
        <v>0</v>
      </c>
      <c r="JD5">
        <f>VLOOKUP(II5,'Tablas auxiliares'!$O$2:$Y$28,_xlfn.SINGLE('Tablas auxiliares'!$C$4)+1,FALSE)</f>
        <v>0</v>
      </c>
      <c r="JE5">
        <f>VLOOKUP(IJ5,'Tablas auxiliares'!$O$2:$Y$28,_xlfn.SINGLE('Tablas auxiliares'!$C$4)+1,FALSE)</f>
        <v>1</v>
      </c>
      <c r="JF5">
        <f>VLOOKUP(IK5,'Tablas auxiliares'!$O$2:$Y$28,_xlfn.SINGLE('Tablas auxiliares'!$C$4)+1,FALSE)</f>
        <v>0</v>
      </c>
      <c r="JG5">
        <f>VLOOKUP(IL5,'Tablas auxiliares'!$O$2:$Y$28,_xlfn.SINGLE('Tablas auxiliares'!$C$4)+1,FALSE)</f>
        <v>0</v>
      </c>
      <c r="JH5">
        <f>VLOOKUP(IM5,'Tablas auxiliares'!$O$2:$Y$28,_xlfn.SINGLE('Tablas auxiliares'!$C$4)+1,FALSE)</f>
        <v>0</v>
      </c>
      <c r="JI5">
        <f>VLOOKUP(IN5,'Tablas auxiliares'!$O$2:$Y$28,_xlfn.SINGLE('Tablas auxiliares'!$C$4)+1,FALSE)</f>
        <v>0</v>
      </c>
      <c r="JJ5">
        <f>VLOOKUP(IO5,'Tablas auxiliares'!$O$2:$Y$28,_xlfn.SINGLE('Tablas auxiliares'!$C$4)+1,FALSE)</f>
        <v>0</v>
      </c>
      <c r="JK5">
        <f>VLOOKUP(IP5,'Tablas auxiliares'!$O$2:$Y$28,_xlfn.SINGLE('Tablas auxiliares'!$C$4)+1,FALSE)</f>
        <v>0</v>
      </c>
      <c r="JL5">
        <f>VLOOKUP(IQ5,'Tablas auxiliares'!$O$2:$Y$28,_xlfn.SINGLE('Tablas auxiliares'!$C$4)+1,FALSE)</f>
        <v>0</v>
      </c>
      <c r="JM5">
        <f>VLOOKUP(IR5,'Tablas auxiliares'!$O$2:$Y$28,_xlfn.SINGLE('Tablas auxiliares'!$C$4)+1,FALSE)</f>
        <v>0</v>
      </c>
      <c r="JN5">
        <f>VLOOKUP(IS5,'Tablas auxiliares'!$O$2:$Y$28,_xlfn.SINGLE('Tablas auxiliares'!$C$4)+1,FALSE)</f>
        <v>0</v>
      </c>
      <c r="JO5">
        <f>VLOOKUP(IT5,'Tablas auxiliares'!$O$2:$Y$28,_xlfn.SINGLE('Tablas auxiliares'!$C$4)+1,FALSE)</f>
        <v>0</v>
      </c>
      <c r="JP5">
        <f t="shared" si="7"/>
        <v>1</v>
      </c>
      <c r="JQ5">
        <v>1</v>
      </c>
      <c r="JR5">
        <v>1</v>
      </c>
      <c r="JS5">
        <v>0</v>
      </c>
      <c r="JU5">
        <v>2</v>
      </c>
      <c r="JV5">
        <v>0</v>
      </c>
      <c r="JW5">
        <v>2</v>
      </c>
      <c r="JX5">
        <v>0</v>
      </c>
      <c r="JY5">
        <v>0</v>
      </c>
      <c r="JZ5">
        <v>2</v>
      </c>
      <c r="KA5">
        <v>6</v>
      </c>
      <c r="KB5">
        <v>0</v>
      </c>
      <c r="KC5">
        <v>0</v>
      </c>
      <c r="KD5">
        <v>0</v>
      </c>
      <c r="KE5">
        <v>0</v>
      </c>
      <c r="KF5">
        <v>0</v>
      </c>
      <c r="KG5">
        <v>0</v>
      </c>
      <c r="KH5">
        <v>0</v>
      </c>
      <c r="KI5">
        <v>0</v>
      </c>
      <c r="KJ5">
        <v>8</v>
      </c>
      <c r="KK5">
        <v>0</v>
      </c>
      <c r="KL5">
        <v>0</v>
      </c>
      <c r="KM5">
        <v>0</v>
      </c>
      <c r="KN5">
        <v>0</v>
      </c>
      <c r="KP5">
        <v>0</v>
      </c>
      <c r="KQ5">
        <v>0</v>
      </c>
      <c r="KR5">
        <v>0</v>
      </c>
      <c r="KS5">
        <v>0</v>
      </c>
      <c r="KT5">
        <v>0</v>
      </c>
      <c r="KU5">
        <v>0</v>
      </c>
      <c r="KV5">
        <v>0</v>
      </c>
      <c r="KW5">
        <v>0</v>
      </c>
      <c r="KX5">
        <v>0</v>
      </c>
      <c r="KY5">
        <v>0</v>
      </c>
      <c r="KZ5">
        <v>0</v>
      </c>
      <c r="LA5">
        <v>0</v>
      </c>
      <c r="LB5">
        <v>0</v>
      </c>
      <c r="LC5">
        <v>0</v>
      </c>
      <c r="LD5">
        <v>0</v>
      </c>
      <c r="LE5">
        <v>0</v>
      </c>
      <c r="LF5">
        <v>0</v>
      </c>
      <c r="LG5">
        <f t="shared" si="8"/>
        <v>1</v>
      </c>
      <c r="LH5">
        <f t="shared" si="3"/>
        <v>1</v>
      </c>
      <c r="LI5">
        <f t="shared" si="3"/>
        <v>0</v>
      </c>
      <c r="LJ5">
        <f t="shared" si="3"/>
        <v>0</v>
      </c>
      <c r="LK5">
        <f t="shared" si="3"/>
        <v>2</v>
      </c>
      <c r="LL5">
        <f t="shared" si="3"/>
        <v>0</v>
      </c>
      <c r="LM5">
        <f t="shared" si="3"/>
        <v>2</v>
      </c>
      <c r="LN5">
        <f t="shared" si="3"/>
        <v>0</v>
      </c>
      <c r="LO5">
        <f t="shared" si="3"/>
        <v>0</v>
      </c>
      <c r="LP5">
        <f t="shared" si="3"/>
        <v>2</v>
      </c>
      <c r="LQ5">
        <f t="shared" si="3"/>
        <v>6</v>
      </c>
      <c r="LR5">
        <f t="shared" si="3"/>
        <v>0</v>
      </c>
      <c r="LS5">
        <f t="shared" si="3"/>
        <v>0</v>
      </c>
      <c r="LT5">
        <f t="shared" si="3"/>
        <v>0</v>
      </c>
      <c r="LU5">
        <f t="shared" si="3"/>
        <v>0</v>
      </c>
      <c r="LV5">
        <f t="shared" si="3"/>
        <v>0</v>
      </c>
      <c r="LW5">
        <f t="shared" si="3"/>
        <v>0</v>
      </c>
      <c r="LX5">
        <f t="shared" si="3"/>
        <v>0</v>
      </c>
      <c r="LY5">
        <f t="shared" si="3"/>
        <v>0</v>
      </c>
      <c r="LZ5">
        <f t="shared" si="3"/>
        <v>8</v>
      </c>
      <c r="MA5">
        <f t="shared" si="3"/>
        <v>0</v>
      </c>
      <c r="MB5">
        <f>RANK(LG5,LG3:LG20,0)</f>
        <v>13</v>
      </c>
      <c r="MC5">
        <f t="shared" ref="MC5:MV5" si="19">RANK(LH5,LH3:LH20,0)</f>
        <v>14</v>
      </c>
      <c r="MD5">
        <f t="shared" si="19"/>
        <v>13</v>
      </c>
      <c r="ME5">
        <f t="shared" si="19"/>
        <v>13</v>
      </c>
      <c r="MF5">
        <f t="shared" si="19"/>
        <v>12</v>
      </c>
      <c r="MG5">
        <f t="shared" si="19"/>
        <v>13</v>
      </c>
      <c r="MH5">
        <f t="shared" si="19"/>
        <v>13</v>
      </c>
      <c r="MI5">
        <f t="shared" si="19"/>
        <v>13</v>
      </c>
      <c r="MJ5">
        <f t="shared" si="19"/>
        <v>15</v>
      </c>
      <c r="MK5">
        <f t="shared" si="19"/>
        <v>11</v>
      </c>
      <c r="ML5">
        <f t="shared" si="19"/>
        <v>8</v>
      </c>
      <c r="MM5">
        <f t="shared" si="19"/>
        <v>12</v>
      </c>
      <c r="MN5">
        <f t="shared" si="19"/>
        <v>14</v>
      </c>
      <c r="MO5">
        <f t="shared" si="19"/>
        <v>15</v>
      </c>
      <c r="MP5">
        <f t="shared" si="19"/>
        <v>13</v>
      </c>
      <c r="MQ5">
        <f t="shared" si="19"/>
        <v>13</v>
      </c>
      <c r="MR5">
        <f t="shared" si="19"/>
        <v>15</v>
      </c>
      <c r="MS5">
        <f t="shared" si="19"/>
        <v>12</v>
      </c>
      <c r="MT5">
        <f t="shared" si="19"/>
        <v>15</v>
      </c>
      <c r="MU5">
        <f t="shared" si="19"/>
        <v>8</v>
      </c>
      <c r="MV5">
        <f t="shared" si="19"/>
        <v>14</v>
      </c>
      <c r="MW5">
        <f>VLOOKUP(MB5,'Tablas auxiliares'!$O$2:$P$28,2,FALSE)</f>
        <v>0</v>
      </c>
      <c r="MX5">
        <f>VLOOKUP(MC5,'Tablas auxiliares'!$O$2:$P$28,2,FALSE)</f>
        <v>0</v>
      </c>
      <c r="MY5">
        <f>VLOOKUP(MD5,'Tablas auxiliares'!$O$2:$P$28,2,FALSE)</f>
        <v>0</v>
      </c>
      <c r="MZ5">
        <f>VLOOKUP(ME5,'Tablas auxiliares'!$O$2:$P$28,2,FALSE)</f>
        <v>0</v>
      </c>
      <c r="NA5">
        <f>VLOOKUP(MF5,'Tablas auxiliares'!$O$2:$P$28,2,FALSE)</f>
        <v>0</v>
      </c>
      <c r="NB5">
        <f>VLOOKUP(MG5,'Tablas auxiliares'!$O$2:$P$28,2,FALSE)</f>
        <v>0</v>
      </c>
      <c r="NC5">
        <f>VLOOKUP(MH5,'Tablas auxiliares'!$O$2:$P$28,2,FALSE)</f>
        <v>0</v>
      </c>
      <c r="ND5">
        <f>VLOOKUP(MI5,'Tablas auxiliares'!$O$2:$P$28,2,FALSE)</f>
        <v>0</v>
      </c>
      <c r="NE5">
        <f>VLOOKUP(MJ5,'Tablas auxiliares'!$O$2:$P$28,2,FALSE)</f>
        <v>0</v>
      </c>
      <c r="NF5">
        <f>VLOOKUP(MK5,'Tablas auxiliares'!$O$2:$P$28,2,FALSE)</f>
        <v>0</v>
      </c>
      <c r="NG5">
        <f>VLOOKUP(ML5,'Tablas auxiliares'!$O$2:$P$28,2,FALSE)</f>
        <v>3</v>
      </c>
      <c r="NH5">
        <f>VLOOKUP(MM5,'Tablas auxiliares'!$O$2:$P$28,2,FALSE)</f>
        <v>0</v>
      </c>
      <c r="NI5">
        <f>VLOOKUP(MN5,'Tablas auxiliares'!$O$2:$P$28,2,FALSE)</f>
        <v>0</v>
      </c>
      <c r="NJ5">
        <f>VLOOKUP(MO5,'Tablas auxiliares'!$O$2:$P$28,2,FALSE)</f>
        <v>0</v>
      </c>
      <c r="NK5">
        <f>VLOOKUP(MP5,'Tablas auxiliares'!$O$2:$P$28,2,FALSE)</f>
        <v>0</v>
      </c>
      <c r="NL5">
        <f>VLOOKUP(MQ5,'Tablas auxiliares'!$O$2:$P$28,2,FALSE)</f>
        <v>0</v>
      </c>
      <c r="NM5">
        <f>VLOOKUP(MR5,'Tablas auxiliares'!$O$2:$P$28,2,FALSE)</f>
        <v>0</v>
      </c>
      <c r="NN5">
        <f>VLOOKUP(MS5,'Tablas auxiliares'!$O$2:$P$28,2,FALSE)</f>
        <v>0</v>
      </c>
      <c r="NO5">
        <f>VLOOKUP(MT5,'Tablas auxiliares'!$O$2:$P$28,2,FALSE)</f>
        <v>0</v>
      </c>
      <c r="NP5">
        <f>VLOOKUP(MU5,'Tablas auxiliares'!$O$2:$P$28,2,FALSE)</f>
        <v>3</v>
      </c>
      <c r="NQ5">
        <f>VLOOKUP(MV5,'Tablas auxiliares'!$O$2:$P$28,2,FALSE)</f>
        <v>0</v>
      </c>
      <c r="NR5">
        <f t="shared" si="10"/>
        <v>6</v>
      </c>
      <c r="NT5">
        <f t="shared" si="11"/>
        <v>6.0023</v>
      </c>
      <c r="NU5">
        <f t="shared" si="12"/>
        <v>1.0023</v>
      </c>
      <c r="NV5">
        <f t="shared" si="13"/>
        <v>21.002300000000002</v>
      </c>
      <c r="NW5">
        <f>IF('Tablas auxiliares'!$C$3=1,NT5,IF('Tablas auxiliares'!$C$3=2,NU5,NV5))</f>
        <v>21.002300000000002</v>
      </c>
      <c r="NX5" t="s">
        <v>10</v>
      </c>
      <c r="NZ5">
        <v>3</v>
      </c>
      <c r="OA5">
        <f t="shared" si="14"/>
        <v>238.0009</v>
      </c>
      <c r="OB5" t="str">
        <f t="shared" si="15"/>
        <v>Suecia</v>
      </c>
    </row>
    <row r="6" spans="1:392" x14ac:dyDescent="0.25">
      <c r="A6" t="s">
        <v>18</v>
      </c>
      <c r="B6">
        <v>5</v>
      </c>
      <c r="C6">
        <v>11</v>
      </c>
      <c r="D6">
        <v>17</v>
      </c>
      <c r="E6">
        <v>6</v>
      </c>
      <c r="G6">
        <v>9</v>
      </c>
      <c r="H6">
        <v>6</v>
      </c>
      <c r="I6">
        <v>10</v>
      </c>
      <c r="J6">
        <v>10</v>
      </c>
      <c r="K6">
        <v>2</v>
      </c>
      <c r="L6">
        <v>2</v>
      </c>
      <c r="M6">
        <v>4</v>
      </c>
      <c r="N6">
        <v>5</v>
      </c>
      <c r="O6">
        <v>9</v>
      </c>
      <c r="P6">
        <v>1</v>
      </c>
      <c r="Q6">
        <v>15</v>
      </c>
      <c r="R6">
        <v>2</v>
      </c>
      <c r="S6">
        <v>6</v>
      </c>
      <c r="T6">
        <v>4</v>
      </c>
      <c r="U6">
        <v>16</v>
      </c>
      <c r="V6">
        <v>16</v>
      </c>
      <c r="W6">
        <v>4</v>
      </c>
      <c r="X6">
        <v>9</v>
      </c>
      <c r="Y6">
        <v>17</v>
      </c>
      <c r="Z6">
        <v>11</v>
      </c>
      <c r="AB6">
        <v>7</v>
      </c>
      <c r="AC6">
        <v>6</v>
      </c>
      <c r="AD6">
        <v>5</v>
      </c>
      <c r="AE6">
        <v>4</v>
      </c>
      <c r="AF6">
        <v>2</v>
      </c>
      <c r="AG6">
        <v>6</v>
      </c>
      <c r="AH6">
        <v>3</v>
      </c>
      <c r="AI6">
        <v>10</v>
      </c>
      <c r="AJ6">
        <v>8</v>
      </c>
      <c r="AK6">
        <v>5</v>
      </c>
      <c r="AL6">
        <v>7</v>
      </c>
      <c r="AM6">
        <v>9</v>
      </c>
      <c r="AN6">
        <v>4</v>
      </c>
      <c r="AO6">
        <v>7</v>
      </c>
      <c r="AP6">
        <v>4</v>
      </c>
      <c r="AQ6">
        <v>13</v>
      </c>
      <c r="AR6">
        <v>1</v>
      </c>
      <c r="AS6">
        <v>16</v>
      </c>
      <c r="AT6">
        <v>17</v>
      </c>
      <c r="AU6">
        <v>3</v>
      </c>
      <c r="AW6">
        <v>2</v>
      </c>
      <c r="AX6">
        <v>6</v>
      </c>
      <c r="AY6">
        <v>11</v>
      </c>
      <c r="AZ6">
        <v>5</v>
      </c>
      <c r="BA6">
        <v>4</v>
      </c>
      <c r="BB6">
        <v>3</v>
      </c>
      <c r="BC6">
        <v>4</v>
      </c>
      <c r="BD6">
        <v>5</v>
      </c>
      <c r="BE6">
        <v>4</v>
      </c>
      <c r="BF6">
        <v>4</v>
      </c>
      <c r="BG6">
        <v>11</v>
      </c>
      <c r="BH6">
        <v>9</v>
      </c>
      <c r="BI6">
        <v>4</v>
      </c>
      <c r="BJ6">
        <v>17</v>
      </c>
      <c r="BK6">
        <v>9</v>
      </c>
      <c r="BL6">
        <v>11</v>
      </c>
      <c r="BM6">
        <v>2</v>
      </c>
      <c r="BN6">
        <v>3</v>
      </c>
      <c r="BO6">
        <v>17</v>
      </c>
      <c r="BP6">
        <v>9</v>
      </c>
      <c r="BR6">
        <v>3</v>
      </c>
      <c r="BS6">
        <v>12</v>
      </c>
      <c r="BT6">
        <v>6</v>
      </c>
      <c r="BU6">
        <v>7</v>
      </c>
      <c r="BV6">
        <v>2</v>
      </c>
      <c r="BW6">
        <v>6</v>
      </c>
      <c r="BX6">
        <v>1</v>
      </c>
      <c r="BY6">
        <v>3</v>
      </c>
      <c r="BZ6">
        <v>11</v>
      </c>
      <c r="CA6">
        <v>6</v>
      </c>
      <c r="CB6">
        <v>9</v>
      </c>
      <c r="CC6">
        <v>3</v>
      </c>
      <c r="CD6">
        <v>3</v>
      </c>
      <c r="CE6">
        <v>7</v>
      </c>
      <c r="CF6">
        <v>5</v>
      </c>
      <c r="CG6">
        <v>15</v>
      </c>
      <c r="CH6">
        <v>2</v>
      </c>
      <c r="CI6">
        <v>8</v>
      </c>
      <c r="CJ6">
        <v>17</v>
      </c>
      <c r="CK6">
        <v>3</v>
      </c>
      <c r="CM6">
        <v>4</v>
      </c>
      <c r="CN6">
        <v>15</v>
      </c>
      <c r="CO6">
        <v>3</v>
      </c>
      <c r="CP6">
        <v>4</v>
      </c>
      <c r="CQ6">
        <v>7</v>
      </c>
      <c r="CR6">
        <v>2</v>
      </c>
      <c r="CS6">
        <v>4</v>
      </c>
      <c r="CT6">
        <v>1</v>
      </c>
      <c r="CU6">
        <v>4</v>
      </c>
      <c r="CV6">
        <v>8</v>
      </c>
      <c r="CW6">
        <v>6</v>
      </c>
      <c r="CX6">
        <v>9</v>
      </c>
      <c r="CY6">
        <v>1</v>
      </c>
      <c r="CZ6">
        <v>4</v>
      </c>
      <c r="DA6">
        <v>11</v>
      </c>
      <c r="DB6">
        <v>13</v>
      </c>
      <c r="DC6">
        <f>IF('Tablas auxiliares'!$C$7=1,AVERAGE(B6,W6,AR6,BM6,CH6)+B6/10000,(-1)*(SUM(VLOOKUP(B6,'Tablas auxiliares'!$BG$2:$BH$28,2,FALSE),VLOOKUP(W6,'Tablas auxiliares'!$BG$2:$BH$28,2,FALSE),VLOOKUP(AR6,'Tablas auxiliares'!$BG$2:$BH$28,2,FALSE),VLOOKUP(BM6,'Tablas auxiliares'!$BG$2:$BH$28,2,FALSE),VLOOKUP(CH6,'Tablas auxiliares'!$BG$2:$BH$28,2,FALSE))-B6/100000000))</f>
        <v>-44.245321553154056</v>
      </c>
      <c r="DD6">
        <f>IF('Tablas auxiliares'!$C$7=1,AVERAGE(C6,X6,AS6,BN6,CI6)+C6/10000,(-1)*(SUM(VLOOKUP(C6,'Tablas auxiliares'!$BG$2:$BH$28,2,FALSE),VLOOKUP(X6,'Tablas auxiliares'!$BG$2:$BH$28,2,FALSE),VLOOKUP(AS6,'Tablas auxiliares'!$BG$2:$BH$28,2,FALSE),VLOOKUP(BN6,'Tablas auxiliares'!$BG$2:$BH$28,2,FALSE),VLOOKUP(CI6,'Tablas auxiliares'!$BG$2:$BH$28,2,FALSE))-C6/100000000))</f>
        <v>-16.493561860742417</v>
      </c>
      <c r="DE6">
        <f>IF('Tablas auxiliares'!$C$7=1,AVERAGE(D6,Y6,AT6,BO6,CJ6)+D6/10000,(-1)*(SUM(VLOOKUP(D6,'Tablas auxiliares'!$BG$2:$BH$28,2,FALSE),VLOOKUP(Y6,'Tablas auxiliares'!$BG$2:$BH$28,2,FALSE),VLOOKUP(AT6,'Tablas auxiliares'!$BG$2:$BH$28,2,FALSE),VLOOKUP(BO6,'Tablas auxiliares'!$BG$2:$BH$28,2,FALSE),VLOOKUP(CJ6,'Tablas auxiliares'!$BG$2:$BH$28,2,FALSE))-D6/100000000))</f>
        <v>-2.8700931996519023</v>
      </c>
      <c r="DF6">
        <f>IF('Tablas auxiliares'!$C$7=1,AVERAGE(E6,Z6,AU6,BP6,CK6)+E6/10000,(-1)*(SUM(VLOOKUP(E6,'Tablas auxiliares'!$BG$2:$BH$28,2,FALSE),VLOOKUP(Z6,'Tablas auxiliares'!$BG$2:$BH$28,2,FALSE),VLOOKUP(AU6,'Tablas auxiliares'!$BG$2:$BH$28,2,FALSE),VLOOKUP(BP6,'Tablas auxiliares'!$BG$2:$BH$28,2,FALSE),VLOOKUP(CK6,'Tablas auxiliares'!$BG$2:$BH$28,2,FALSE))-E6/100000000))</f>
        <v>-25.472932116648749</v>
      </c>
      <c r="DH6">
        <f>IF('Tablas auxiliares'!$C$7=1,AVERAGE(G6,AB6,AW6,BR6,CM6)+G6/10000,(-1)*(SUM(VLOOKUP(G6,'Tablas auxiliares'!$BG$2:$BH$28,2,FALSE),VLOOKUP(AB6,'Tablas auxiliares'!$BG$2:$BH$28,2,FALSE),VLOOKUP(AW6,'Tablas auxiliares'!$BG$2:$BH$28,2,FALSE),VLOOKUP(BR6,'Tablas auxiliares'!$BG$2:$BH$28,2,FALSE),VLOOKUP(CM6,'Tablas auxiliares'!$BG$2:$BH$28,2,FALSE))-G6/100000000))</f>
        <v>-31.378522597485286</v>
      </c>
      <c r="DI6">
        <f>IF('Tablas auxiliares'!$C$7=1,AVERAGE(H6,AC6,AX6,BS6,CN6)+H6/10000,(-1)*(SUM(VLOOKUP(H6,'Tablas auxiliares'!$BG$2:$BH$28,2,FALSE),VLOOKUP(AC6,'Tablas auxiliares'!$BG$2:$BH$28,2,FALSE),VLOOKUP(AX6,'Tablas auxiliares'!$BG$2:$BH$28,2,FALSE),VLOOKUP(BS6,'Tablas auxiliares'!$BG$2:$BH$28,2,FALSE),VLOOKUP(CN6,'Tablas auxiliares'!$BG$2:$BH$28,2,FALSE))-H6/100000000))</f>
        <v>-16.246301075107365</v>
      </c>
      <c r="DJ6">
        <f>IF('Tablas auxiliares'!$C$7=1,AVERAGE(I6,AD6,AY6,BT6,CO6)+I6/10000,(-1)*(SUM(VLOOKUP(I6,'Tablas auxiliares'!$BG$2:$BH$28,2,FALSE),VLOOKUP(AD6,'Tablas auxiliares'!$BG$2:$BH$28,2,FALSE),VLOOKUP(AY6,'Tablas auxiliares'!$BG$2:$BH$28,2,FALSE),VLOOKUP(BT6,'Tablas auxiliares'!$BG$2:$BH$28,2,FALSE),VLOOKUP(CO6,'Tablas auxiliares'!$BG$2:$BH$28,2,FALSE))-I6/100000000))</f>
        <v>-22.424439158198282</v>
      </c>
      <c r="DK6">
        <f>IF('Tablas auxiliares'!$C$7=1,AVERAGE(J6,AE6,AZ6,BU6,CP6)+J6/10000,(-1)*(SUM(VLOOKUP(J6,'Tablas auxiliares'!$BG$2:$BH$28,2,FALSE),VLOOKUP(AE6,'Tablas auxiliares'!$BG$2:$BH$28,2,FALSE),VLOOKUP(AZ6,'Tablas auxiliares'!$BG$2:$BH$28,2,FALSE),VLOOKUP(BU6,'Tablas auxiliares'!$BG$2:$BH$28,2,FALSE),VLOOKUP(CP6,'Tablas auxiliares'!$BG$2:$BH$28,2,FALSE))-J6/100000000))</f>
        <v>-25.19282532610891</v>
      </c>
      <c r="DL6">
        <f>IF('Tablas auxiliares'!$C$7=1,AVERAGE(K6,AF6,BA6,BV6,CQ6)+K6/10000,(-1)*(SUM(VLOOKUP(K6,'Tablas auxiliares'!$BG$2:$BH$28,2,FALSE),VLOOKUP(AF6,'Tablas auxiliares'!$BG$2:$BH$28,2,FALSE),VLOOKUP(BA6,'Tablas auxiliares'!$BG$2:$BH$28,2,FALSE),VLOOKUP(BV6,'Tablas auxiliares'!$BG$2:$BH$28,2,FALSE),VLOOKUP(CQ6,'Tablas auxiliares'!$BG$2:$BH$28,2,FALSE))-K6/100000000))</f>
        <v>-40.394662328151128</v>
      </c>
      <c r="DM6">
        <f>IF('Tablas auxiliares'!$C$7=1,AVERAGE(L6,AG6,BB6,BW6,CR6)+L6/10000,(-1)*(SUM(VLOOKUP(L6,'Tablas auxiliares'!$BG$2:$BH$28,2,FALSE),VLOOKUP(AG6,'Tablas auxiliares'!$BG$2:$BH$28,2,FALSE),VLOOKUP(BB6,'Tablas auxiliares'!$BG$2:$BH$28,2,FALSE),VLOOKUP(BW6,'Tablas auxiliares'!$BG$2:$BH$28,2,FALSE),VLOOKUP(CR6,'Tablas auxiliares'!$BG$2:$BH$28,2,FALSE))-L6/100000000))</f>
        <v>-37.335140668096997</v>
      </c>
      <c r="DN6">
        <f>IF('Tablas auxiliares'!$C$7=1,AVERAGE(M6,AH6,BC6,BX6,CS6)+M6/10000,(-1)*(SUM(VLOOKUP(M6,'Tablas auxiliares'!$BG$2:$BH$28,2,FALSE),VLOOKUP(AH6,'Tablas auxiliares'!$BG$2:$BH$28,2,FALSE),VLOOKUP(BC6,'Tablas auxiliares'!$BG$2:$BH$28,2,FALSE),VLOOKUP(BX6,'Tablas auxiliares'!$BG$2:$BH$28,2,FALSE),VLOOKUP(CS6,'Tablas auxiliares'!$BG$2:$BH$28,2,FALSE))-M6/100000000))</f>
        <v>-40.565252663731599</v>
      </c>
      <c r="DO6">
        <f>IF('Tablas auxiliares'!$C$7=1,AVERAGE(N6,AI6,BD6,BY6,CT6)+N6/10000,(-1)*(SUM(VLOOKUP(N6,'Tablas auxiliares'!$BG$2:$BH$28,2,FALSE),VLOOKUP(AI6,'Tablas auxiliares'!$BG$2:$BH$28,2,FALSE),VLOOKUP(BD6,'Tablas auxiliares'!$BG$2:$BH$28,2,FALSE),VLOOKUP(BY6,'Tablas auxiliares'!$BG$2:$BH$28,2,FALSE),VLOOKUP(CT6,'Tablas auxiliares'!$BG$2:$BH$28,2,FALSE))-N6/100000000))</f>
        <v>-33.600720620191559</v>
      </c>
      <c r="DP6">
        <f>IF('Tablas auxiliares'!$C$7=1,AVERAGE(O6,AJ6,BE6,BZ6,CU6)+O6/10000,(-1)*(SUM(VLOOKUP(O6,'Tablas auxiliares'!$BG$2:$BH$28,2,FALSE),VLOOKUP(AJ6,'Tablas auxiliares'!$BG$2:$BH$28,2,FALSE),VLOOKUP(BE6,'Tablas auxiliares'!$BG$2:$BH$28,2,FALSE),VLOOKUP(BZ6,'Tablas auxiliares'!$BG$2:$BH$28,2,FALSE),VLOOKUP(CU6,'Tablas auxiliares'!$BG$2:$BH$28,2,FALSE))-O6/100000000))</f>
        <v>-21.165703648484971</v>
      </c>
      <c r="DQ6">
        <f>IF('Tablas auxiliares'!$C$7=1,AVERAGE(P6,AK6,BF6,CA6,CV6)+P6/10000,(-1)*(SUM(VLOOKUP(P6,'Tablas auxiliares'!$BG$2:$BH$28,2,FALSE),VLOOKUP(AK6,'Tablas auxiliares'!$BG$2:$BH$28,2,FALSE),VLOOKUP(BF6,'Tablas auxiliares'!$BG$2:$BH$28,2,FALSE),VLOOKUP(CA6,'Tablas auxiliares'!$BG$2:$BH$28,2,FALSE),VLOOKUP(CV6,'Tablas auxiliares'!$BG$2:$BH$28,2,FALSE))-P6/100000000))</f>
        <v>-32.212921795565258</v>
      </c>
      <c r="DR6">
        <f>IF('Tablas auxiliares'!$C$7=1,AVERAGE(Q6,AL6,BG6,CB6,CW6)+Q6/10000,(-1)*(SUM(VLOOKUP(Q6,'Tablas auxiliares'!$BG$2:$BH$28,2,FALSE),VLOOKUP(AL6,'Tablas auxiliares'!$BG$2:$BH$28,2,FALSE),VLOOKUP(BG6,'Tablas auxiliares'!$BG$2:$BH$28,2,FALSE),VLOOKUP(CB6,'Tablas auxiliares'!$BG$2:$BH$28,2,FALSE),VLOOKUP(CW6,'Tablas auxiliares'!$BG$2:$BH$28,2,FALSE))-Q6/100000000))</f>
        <v>-13.737465128283722</v>
      </c>
      <c r="DS6">
        <f>IF('Tablas auxiliares'!$C$7=1,AVERAGE(R6,AM6,BH6,CC6,CX6)+R6/10000,(-1)*(SUM(VLOOKUP(R6,'Tablas auxiliares'!$BG$2:$BH$28,2,FALSE),VLOOKUP(AM6,'Tablas auxiliares'!$BG$2:$BH$28,2,FALSE),VLOOKUP(BH6,'Tablas auxiliares'!$BG$2:$BH$28,2,FALSE),VLOOKUP(CC6,'Tablas auxiliares'!$BG$2:$BH$28,2,FALSE),VLOOKUP(CX6,'Tablas auxiliares'!$BG$2:$BH$28,2,FALSE))-R6/100000000))</f>
        <v>-26.003474428148344</v>
      </c>
      <c r="DT6">
        <f>IF('Tablas auxiliares'!$C$7=1,AVERAGE(S6,AN6,BI6,CD6,CY6)+S6/10000,(-1)*(SUM(VLOOKUP(S6,'Tablas auxiliares'!$BG$2:$BH$28,2,FALSE),VLOOKUP(AN6,'Tablas auxiliares'!$BG$2:$BH$28,2,FALSE),VLOOKUP(BI6,'Tablas auxiliares'!$BG$2:$BH$28,2,FALSE),VLOOKUP(CD6,'Tablas auxiliares'!$BG$2:$BH$28,2,FALSE),VLOOKUP(CY6,'Tablas auxiliares'!$BG$2:$BH$28,2,FALSE))-S6/100000000))</f>
        <v>-38.419839660791176</v>
      </c>
      <c r="DU6">
        <f>IF('Tablas auxiliares'!$C$7=1,AVERAGE(T6,AO6,BJ6,CE6,CZ6)+T6/10000,(-1)*(SUM(VLOOKUP(T6,'Tablas auxiliares'!$BG$2:$BH$28,2,FALSE),VLOOKUP(AO6,'Tablas auxiliares'!$BG$2:$BH$28,2,FALSE),VLOOKUP(BJ6,'Tablas auxiliares'!$BG$2:$BH$28,2,FALSE),VLOOKUP(CE6,'Tablas auxiliares'!$BG$2:$BH$28,2,FALSE),VLOOKUP(CZ6,'Tablas auxiliares'!$BG$2:$BH$28,2,FALSE))-T6/100000000))</f>
        <v>-21.822285686310561</v>
      </c>
      <c r="DV6">
        <f>IF('Tablas auxiliares'!$C$7=1,AVERAGE(U6,AP6,BK6,CF6,DA6)+U6/10000,(-1)*(SUM(VLOOKUP(U6,'Tablas auxiliares'!$BG$2:$BH$28,2,FALSE),VLOOKUP(AP6,'Tablas auxiliares'!$BG$2:$BH$28,2,FALSE),VLOOKUP(BK6,'Tablas auxiliares'!$BG$2:$BH$28,2,FALSE),VLOOKUP(CF6,'Tablas auxiliares'!$BG$2:$BH$28,2,FALSE),VLOOKUP(DA6,'Tablas auxiliares'!$BG$2:$BH$28,2,FALSE))-U6/100000000))</f>
        <v>-17.511800153109615</v>
      </c>
      <c r="DW6">
        <f>IF('Tablas auxiliares'!$C$7=1,AVERAGE(V6,AQ6,BL6,CG6,DB6)+V6/10000,(-1)*(SUM(VLOOKUP(V6,'Tablas auxiliares'!$BG$2:$BH$28,2,FALSE),VLOOKUP(AQ6,'Tablas auxiliares'!$BG$2:$BH$28,2,FALSE),VLOOKUP(BL6,'Tablas auxiliares'!$BG$2:$BH$28,2,FALSE),VLOOKUP(CG6,'Tablas auxiliares'!$BG$2:$BH$28,2,FALSE),VLOOKUP(DB6,'Tablas auxiliares'!$BG$2:$BH$28,2,FALSE))-V6/100000000))</f>
        <v>-5.7831547432784456</v>
      </c>
      <c r="DX6">
        <f>RANK(DC6,DC3:DC20,1)</f>
        <v>2</v>
      </c>
      <c r="DY6">
        <f t="shared" ref="DY6:ER6" si="20">RANK(DD6,DD3:DD20,1)</f>
        <v>8</v>
      </c>
      <c r="DZ6">
        <f t="shared" si="20"/>
        <v>17</v>
      </c>
      <c r="EA6">
        <f t="shared" si="20"/>
        <v>5</v>
      </c>
      <c r="EC6">
        <f t="shared" si="20"/>
        <v>4</v>
      </c>
      <c r="ED6">
        <f t="shared" si="20"/>
        <v>10</v>
      </c>
      <c r="EE6">
        <f t="shared" si="20"/>
        <v>6</v>
      </c>
      <c r="EF6">
        <f t="shared" si="20"/>
        <v>5</v>
      </c>
      <c r="EG6">
        <f t="shared" si="20"/>
        <v>2</v>
      </c>
      <c r="EH6">
        <f t="shared" si="20"/>
        <v>3</v>
      </c>
      <c r="EI6">
        <f t="shared" si="20"/>
        <v>3</v>
      </c>
      <c r="EJ6">
        <f t="shared" si="20"/>
        <v>4</v>
      </c>
      <c r="EK6">
        <f t="shared" si="20"/>
        <v>5</v>
      </c>
      <c r="EL6">
        <f t="shared" si="20"/>
        <v>5</v>
      </c>
      <c r="EM6">
        <f t="shared" si="20"/>
        <v>10</v>
      </c>
      <c r="EN6">
        <f t="shared" si="20"/>
        <v>4</v>
      </c>
      <c r="EO6">
        <f t="shared" si="20"/>
        <v>4</v>
      </c>
      <c r="EP6">
        <f t="shared" si="20"/>
        <v>7</v>
      </c>
      <c r="EQ6">
        <f t="shared" si="20"/>
        <v>10</v>
      </c>
      <c r="ER6">
        <f t="shared" si="20"/>
        <v>17</v>
      </c>
      <c r="ES6">
        <f>VLOOKUP(DX6,'Tablas auxiliares'!$O$2:$Y$28,'Tablas auxiliares'!$C$4+1,FALSE)</f>
        <v>10</v>
      </c>
      <c r="ET6">
        <f>VLOOKUP(DY6,'Tablas auxiliares'!$O$2:$Y$28,'Tablas auxiliares'!$C$4+1,FALSE)</f>
        <v>3</v>
      </c>
      <c r="EU6">
        <f>VLOOKUP(DZ6,'Tablas auxiliares'!$O$2:$Y$28,'Tablas auxiliares'!$C$4+1,FALSE)</f>
        <v>0</v>
      </c>
      <c r="EV6">
        <f>VLOOKUP(EA6,'Tablas auxiliares'!$O$2:$Y$28,'Tablas auxiliares'!$C$4+1,FALSE)</f>
        <v>6</v>
      </c>
      <c r="EX6">
        <f>VLOOKUP(EC6,'Tablas auxiliares'!$O$2:$Y$28,'Tablas auxiliares'!$C$4+1,FALSE)</f>
        <v>7</v>
      </c>
      <c r="EY6">
        <f>VLOOKUP(ED6,'Tablas auxiliares'!$O$2:$Y$28,'Tablas auxiliares'!$C$4+1,FALSE)</f>
        <v>1</v>
      </c>
      <c r="EZ6">
        <f>VLOOKUP(EE6,'Tablas auxiliares'!$O$2:$Y$28,'Tablas auxiliares'!$C$4+1,FALSE)</f>
        <v>5</v>
      </c>
      <c r="FA6">
        <f>VLOOKUP(EF6,'Tablas auxiliares'!$O$2:$Y$28,'Tablas auxiliares'!$C$4+1,FALSE)</f>
        <v>6</v>
      </c>
      <c r="FB6">
        <f>VLOOKUP(EG6,'Tablas auxiliares'!$O$2:$Y$28,'Tablas auxiliares'!$C$4+1,FALSE)</f>
        <v>10</v>
      </c>
      <c r="FC6">
        <f>VLOOKUP(EH6,'Tablas auxiliares'!$O$2:$Y$28,'Tablas auxiliares'!$C$4+1,FALSE)</f>
        <v>8</v>
      </c>
      <c r="FD6">
        <f>VLOOKUP(EI6,'Tablas auxiliares'!$O$2:$Y$28,'Tablas auxiliares'!$C$4+1,FALSE)</f>
        <v>8</v>
      </c>
      <c r="FE6">
        <f>VLOOKUP(EJ6,'Tablas auxiliares'!$O$2:$Y$28,'Tablas auxiliares'!$C$4+1,FALSE)</f>
        <v>7</v>
      </c>
      <c r="FF6">
        <f>VLOOKUP(EK6,'Tablas auxiliares'!$O$2:$Y$28,'Tablas auxiliares'!$C$4+1,FALSE)</f>
        <v>6</v>
      </c>
      <c r="FG6">
        <f>VLOOKUP(EL6,'Tablas auxiliares'!$O$2:$Y$28,'Tablas auxiliares'!$C$4+1,FALSE)</f>
        <v>6</v>
      </c>
      <c r="FH6">
        <f>VLOOKUP(EM6,'Tablas auxiliares'!$O$2:$Y$28,'Tablas auxiliares'!$C$4+1,FALSE)</f>
        <v>1</v>
      </c>
      <c r="FI6">
        <f>VLOOKUP(EN6,'Tablas auxiliares'!$O$2:$Y$28,'Tablas auxiliares'!$C$4+1,FALSE)</f>
        <v>7</v>
      </c>
      <c r="FJ6">
        <f>VLOOKUP(EO6,'Tablas auxiliares'!$O$2:$Y$28,'Tablas auxiliares'!$C$4+1,FALSE)</f>
        <v>7</v>
      </c>
      <c r="FK6">
        <f>VLOOKUP(EP6,'Tablas auxiliares'!$O$2:$Y$28,'Tablas auxiliares'!$C$4+1,FALSE)</f>
        <v>4</v>
      </c>
      <c r="FL6">
        <f>VLOOKUP(EQ6,'Tablas auxiliares'!$O$2:$Y$28,'Tablas auxiliares'!$C$4+1,FALSE)</f>
        <v>1</v>
      </c>
      <c r="FM6">
        <f>VLOOKUP(ER6,'Tablas auxiliares'!$O$2:$Y$28,'Tablas auxiliares'!$C$4+1,FALSE)</f>
        <v>0</v>
      </c>
      <c r="FN6">
        <v>4</v>
      </c>
      <c r="FO6">
        <v>7</v>
      </c>
      <c r="FP6">
        <v>11</v>
      </c>
      <c r="FQ6">
        <v>4</v>
      </c>
      <c r="FS6">
        <v>6</v>
      </c>
      <c r="FT6">
        <v>4</v>
      </c>
      <c r="FU6">
        <v>8</v>
      </c>
      <c r="FV6">
        <v>7</v>
      </c>
      <c r="FW6">
        <v>5</v>
      </c>
      <c r="FX6">
        <v>4</v>
      </c>
      <c r="FY6">
        <v>6</v>
      </c>
      <c r="FZ6">
        <v>7</v>
      </c>
      <c r="GA6">
        <v>3</v>
      </c>
      <c r="GB6">
        <v>5</v>
      </c>
      <c r="GC6">
        <v>4</v>
      </c>
      <c r="GD6">
        <v>4</v>
      </c>
      <c r="GE6">
        <v>2</v>
      </c>
      <c r="GF6">
        <v>1</v>
      </c>
      <c r="GG6">
        <v>3</v>
      </c>
      <c r="GH6">
        <v>7</v>
      </c>
      <c r="GI6">
        <f>VLOOKUP(FN6,'Tablas auxiliares'!$O$2:$Y$28,_xlfn.SINGLE('Tablas auxiliares'!$C$4)+1,FALSE)</f>
        <v>7</v>
      </c>
      <c r="GJ6">
        <f>VLOOKUP(FO6,'Tablas auxiliares'!$O$2:$Y$28,_xlfn.SINGLE('Tablas auxiliares'!$C$4)+1,FALSE)</f>
        <v>4</v>
      </c>
      <c r="GK6">
        <f>VLOOKUP(FP6,'Tablas auxiliares'!$O$2:$Y$28,_xlfn.SINGLE('Tablas auxiliares'!$C$4)+1,FALSE)</f>
        <v>0</v>
      </c>
      <c r="GL6">
        <f>VLOOKUP(FQ6,'Tablas auxiliares'!$O$2:$Y$28,_xlfn.SINGLE('Tablas auxiliares'!$C$4)+1,FALSE)</f>
        <v>7</v>
      </c>
      <c r="GN6">
        <f>VLOOKUP(FS6,'Tablas auxiliares'!$O$2:$Y$28,_xlfn.SINGLE('Tablas auxiliares'!$C$4)+1,FALSE)</f>
        <v>5</v>
      </c>
      <c r="GO6">
        <f>VLOOKUP(FT6,'Tablas auxiliares'!$O$2:$Y$28,_xlfn.SINGLE('Tablas auxiliares'!$C$4)+1,FALSE)</f>
        <v>7</v>
      </c>
      <c r="GP6">
        <f>VLOOKUP(FU6,'Tablas auxiliares'!$O$2:$Y$28,_xlfn.SINGLE('Tablas auxiliares'!$C$4)+1,FALSE)</f>
        <v>3</v>
      </c>
      <c r="GQ6">
        <f>VLOOKUP(FV6,'Tablas auxiliares'!$O$2:$Y$28,_xlfn.SINGLE('Tablas auxiliares'!$C$4)+1,FALSE)</f>
        <v>4</v>
      </c>
      <c r="GR6">
        <f>VLOOKUP(FW6,'Tablas auxiliares'!$O$2:$Y$28,_xlfn.SINGLE('Tablas auxiliares'!$C$4)+1,FALSE)</f>
        <v>6</v>
      </c>
      <c r="GS6">
        <f>VLOOKUP(FX6,'Tablas auxiliares'!$O$2:$Y$28,_xlfn.SINGLE('Tablas auxiliares'!$C$4)+1,FALSE)</f>
        <v>7</v>
      </c>
      <c r="GT6">
        <f>VLOOKUP(FY6,'Tablas auxiliares'!$O$2:$Y$28,_xlfn.SINGLE('Tablas auxiliares'!$C$4)+1,FALSE)</f>
        <v>5</v>
      </c>
      <c r="GU6">
        <f>VLOOKUP(FZ6,'Tablas auxiliares'!$O$2:$Y$28,_xlfn.SINGLE('Tablas auxiliares'!$C$4)+1,FALSE)</f>
        <v>4</v>
      </c>
      <c r="GV6">
        <f>VLOOKUP(GA6,'Tablas auxiliares'!$O$2:$Y$28,_xlfn.SINGLE('Tablas auxiliares'!$C$4)+1,FALSE)</f>
        <v>8</v>
      </c>
      <c r="GW6">
        <f>VLOOKUP(GB6,'Tablas auxiliares'!$O$2:$Y$28,_xlfn.SINGLE('Tablas auxiliares'!$C$4)+1,FALSE)</f>
        <v>6</v>
      </c>
      <c r="GX6">
        <f>VLOOKUP(GC6,'Tablas auxiliares'!$O$2:$Y$28,_xlfn.SINGLE('Tablas auxiliares'!$C$4)+1,FALSE)</f>
        <v>7</v>
      </c>
      <c r="GY6">
        <f>VLOOKUP(GD6,'Tablas auxiliares'!$O$2:$Y$28,_xlfn.SINGLE('Tablas auxiliares'!$C$4)+1,FALSE)</f>
        <v>7</v>
      </c>
      <c r="GZ6">
        <f>VLOOKUP(GE6,'Tablas auxiliares'!$O$2:$Y$28,_xlfn.SINGLE('Tablas auxiliares'!$C$4)+1,FALSE)</f>
        <v>10</v>
      </c>
      <c r="HA6">
        <f>VLOOKUP(GF6,'Tablas auxiliares'!$O$2:$Y$28,_xlfn.SINGLE('Tablas auxiliares'!$C$4)+1,FALSE)</f>
        <v>12</v>
      </c>
      <c r="HB6">
        <f>VLOOKUP(GG6,'Tablas auxiliares'!$O$2:$Y$28,_xlfn.SINGLE('Tablas auxiliares'!$C$4)+1,FALSE)</f>
        <v>8</v>
      </c>
      <c r="HC6">
        <f>VLOOKUP(GH6,'Tablas auxiliares'!$O$2:$Y$28,_xlfn.SINGLE('Tablas auxiliares'!$C$4)+1,FALSE)</f>
        <v>4</v>
      </c>
      <c r="HD6">
        <f>IF('Tablas auxiliares'!$C$6&lt;&gt;2,SUM(ES6:FM6),0)+IF('Tablas auxiliares'!$C$6&lt;&gt;3,SUM(GI6:HC6),0)</f>
        <v>224</v>
      </c>
      <c r="HE6">
        <f t="shared" si="17"/>
        <v>3.004</v>
      </c>
      <c r="HF6">
        <f t="shared" si="1"/>
        <v>7.5069999999999997</v>
      </c>
      <c r="HG6">
        <f t="shared" si="1"/>
        <v>14.010999999999999</v>
      </c>
      <c r="HH6">
        <f t="shared" si="1"/>
        <v>4.5039999999999996</v>
      </c>
      <c r="HJ6">
        <f t="shared" si="1"/>
        <v>5.0060000000000002</v>
      </c>
      <c r="HK6">
        <f t="shared" si="1"/>
        <v>7.0039999999999996</v>
      </c>
      <c r="HL6">
        <f t="shared" si="1"/>
        <v>7.008</v>
      </c>
      <c r="HM6">
        <f t="shared" si="1"/>
        <v>6.0069999999999997</v>
      </c>
      <c r="HN6">
        <f t="shared" si="1"/>
        <v>3.5049999999999999</v>
      </c>
      <c r="HO6">
        <f t="shared" si="1"/>
        <v>3.504</v>
      </c>
      <c r="HP6">
        <f t="shared" si="1"/>
        <v>4.5060000000000002</v>
      </c>
      <c r="HQ6">
        <f t="shared" si="1"/>
        <v>5.5069999999999997</v>
      </c>
      <c r="HR6">
        <f t="shared" si="1"/>
        <v>4.0030000000000001</v>
      </c>
      <c r="HS6">
        <f t="shared" si="1"/>
        <v>5.0049999999999999</v>
      </c>
      <c r="HT6">
        <f t="shared" si="1"/>
        <v>7.0039999999999996</v>
      </c>
      <c r="HU6">
        <f t="shared" si="1"/>
        <v>4.0039999999999996</v>
      </c>
      <c r="HV6">
        <f t="shared" si="1"/>
        <v>3.0019999999999998</v>
      </c>
      <c r="HW6">
        <f t="shared" si="1"/>
        <v>4.0010000000000003</v>
      </c>
      <c r="HX6">
        <f t="shared" si="1"/>
        <v>6.5030000000000001</v>
      </c>
      <c r="HY6">
        <f t="shared" si="1"/>
        <v>12.007</v>
      </c>
      <c r="HZ6">
        <f>RANK(HE6,HE3:HE20,1)</f>
        <v>2</v>
      </c>
      <c r="IA6">
        <f t="shared" ref="IA6:IT6" si="21">RANK(HF6,HF3:HF20,1)</f>
        <v>7</v>
      </c>
      <c r="IB6">
        <f t="shared" si="21"/>
        <v>14</v>
      </c>
      <c r="IC6">
        <f t="shared" si="21"/>
        <v>4</v>
      </c>
      <c r="IE6">
        <f t="shared" si="21"/>
        <v>4</v>
      </c>
      <c r="IF6">
        <f t="shared" si="21"/>
        <v>6</v>
      </c>
      <c r="IG6">
        <f t="shared" si="21"/>
        <v>7</v>
      </c>
      <c r="IH6">
        <f t="shared" si="21"/>
        <v>4</v>
      </c>
      <c r="II6">
        <f t="shared" si="21"/>
        <v>3</v>
      </c>
      <c r="IJ6">
        <f t="shared" si="21"/>
        <v>3</v>
      </c>
      <c r="IK6">
        <f t="shared" si="21"/>
        <v>4</v>
      </c>
      <c r="IL6">
        <f t="shared" si="21"/>
        <v>5</v>
      </c>
      <c r="IM6">
        <f t="shared" si="21"/>
        <v>3</v>
      </c>
      <c r="IN6">
        <f t="shared" si="21"/>
        <v>5</v>
      </c>
      <c r="IO6">
        <f t="shared" si="21"/>
        <v>7</v>
      </c>
      <c r="IP6">
        <f t="shared" si="21"/>
        <v>1</v>
      </c>
      <c r="IQ6">
        <f t="shared" si="21"/>
        <v>2</v>
      </c>
      <c r="IR6">
        <f t="shared" si="21"/>
        <v>3</v>
      </c>
      <c r="IS6">
        <f t="shared" si="21"/>
        <v>7</v>
      </c>
      <c r="IT6">
        <f t="shared" si="21"/>
        <v>14</v>
      </c>
      <c r="IU6">
        <f>VLOOKUP(HZ6,'Tablas auxiliares'!$O$2:$Y$28,_xlfn.SINGLE('Tablas auxiliares'!$C$4)+1,FALSE)</f>
        <v>10</v>
      </c>
      <c r="IV6">
        <f>VLOOKUP(IA6,'Tablas auxiliares'!$O$2:$Y$28,_xlfn.SINGLE('Tablas auxiliares'!$C$4)+1,FALSE)</f>
        <v>4</v>
      </c>
      <c r="IW6">
        <f>VLOOKUP(IB6,'Tablas auxiliares'!$O$2:$Y$28,_xlfn.SINGLE('Tablas auxiliares'!$C$4)+1,FALSE)</f>
        <v>0</v>
      </c>
      <c r="IX6">
        <f>VLOOKUP(IC6,'Tablas auxiliares'!$O$2:$Y$28,_xlfn.SINGLE('Tablas auxiliares'!$C$4)+1,FALSE)</f>
        <v>7</v>
      </c>
      <c r="IZ6">
        <f>VLOOKUP(IE6,'Tablas auxiliares'!$O$2:$Y$28,_xlfn.SINGLE('Tablas auxiliares'!$C$4)+1,FALSE)</f>
        <v>7</v>
      </c>
      <c r="JA6">
        <f>VLOOKUP(IF6,'Tablas auxiliares'!$O$2:$Y$28,_xlfn.SINGLE('Tablas auxiliares'!$C$4)+1,FALSE)</f>
        <v>5</v>
      </c>
      <c r="JB6">
        <f>VLOOKUP(IG6,'Tablas auxiliares'!$O$2:$Y$28,_xlfn.SINGLE('Tablas auxiliares'!$C$4)+1,FALSE)</f>
        <v>4</v>
      </c>
      <c r="JC6">
        <f>VLOOKUP(IH6,'Tablas auxiliares'!$O$2:$Y$28,_xlfn.SINGLE('Tablas auxiliares'!$C$4)+1,FALSE)</f>
        <v>7</v>
      </c>
      <c r="JD6">
        <f>VLOOKUP(II6,'Tablas auxiliares'!$O$2:$Y$28,_xlfn.SINGLE('Tablas auxiliares'!$C$4)+1,FALSE)</f>
        <v>8</v>
      </c>
      <c r="JE6">
        <f>VLOOKUP(IJ6,'Tablas auxiliares'!$O$2:$Y$28,_xlfn.SINGLE('Tablas auxiliares'!$C$4)+1,FALSE)</f>
        <v>8</v>
      </c>
      <c r="JF6">
        <f>VLOOKUP(IK6,'Tablas auxiliares'!$O$2:$Y$28,_xlfn.SINGLE('Tablas auxiliares'!$C$4)+1,FALSE)</f>
        <v>7</v>
      </c>
      <c r="JG6">
        <f>VLOOKUP(IL6,'Tablas auxiliares'!$O$2:$Y$28,_xlfn.SINGLE('Tablas auxiliares'!$C$4)+1,FALSE)</f>
        <v>6</v>
      </c>
      <c r="JH6">
        <f>VLOOKUP(IM6,'Tablas auxiliares'!$O$2:$Y$28,_xlfn.SINGLE('Tablas auxiliares'!$C$4)+1,FALSE)</f>
        <v>8</v>
      </c>
      <c r="JI6">
        <f>VLOOKUP(IN6,'Tablas auxiliares'!$O$2:$Y$28,_xlfn.SINGLE('Tablas auxiliares'!$C$4)+1,FALSE)</f>
        <v>6</v>
      </c>
      <c r="JJ6">
        <f>VLOOKUP(IO6,'Tablas auxiliares'!$O$2:$Y$28,_xlfn.SINGLE('Tablas auxiliares'!$C$4)+1,FALSE)</f>
        <v>4</v>
      </c>
      <c r="JK6">
        <f>VLOOKUP(IP6,'Tablas auxiliares'!$O$2:$Y$28,_xlfn.SINGLE('Tablas auxiliares'!$C$4)+1,FALSE)</f>
        <v>12</v>
      </c>
      <c r="JL6">
        <f>VLOOKUP(IQ6,'Tablas auxiliares'!$O$2:$Y$28,_xlfn.SINGLE('Tablas auxiliares'!$C$4)+1,FALSE)</f>
        <v>10</v>
      </c>
      <c r="JM6">
        <f>VLOOKUP(IR6,'Tablas auxiliares'!$O$2:$Y$28,_xlfn.SINGLE('Tablas auxiliares'!$C$4)+1,FALSE)</f>
        <v>8</v>
      </c>
      <c r="JN6">
        <f>VLOOKUP(IS6,'Tablas auxiliares'!$O$2:$Y$28,_xlfn.SINGLE('Tablas auxiliares'!$C$4)+1,FALSE)</f>
        <v>4</v>
      </c>
      <c r="JO6">
        <f>VLOOKUP(IT6,'Tablas auxiliares'!$O$2:$Y$28,_xlfn.SINGLE('Tablas auxiliares'!$C$4)+1,FALSE)</f>
        <v>0</v>
      </c>
      <c r="JP6">
        <f t="shared" si="7"/>
        <v>125</v>
      </c>
      <c r="JQ6">
        <v>10</v>
      </c>
      <c r="JR6">
        <v>2</v>
      </c>
      <c r="JS6">
        <v>0</v>
      </c>
      <c r="JT6">
        <v>6</v>
      </c>
      <c r="JV6">
        <v>7</v>
      </c>
      <c r="JW6">
        <v>1</v>
      </c>
      <c r="JX6">
        <v>5</v>
      </c>
      <c r="JY6">
        <v>6</v>
      </c>
      <c r="JZ6">
        <v>10</v>
      </c>
      <c r="KA6">
        <v>8</v>
      </c>
      <c r="KB6">
        <v>8</v>
      </c>
      <c r="KC6">
        <v>6</v>
      </c>
      <c r="KD6">
        <v>6</v>
      </c>
      <c r="KE6">
        <v>7</v>
      </c>
      <c r="KF6">
        <v>1</v>
      </c>
      <c r="KG6">
        <v>7</v>
      </c>
      <c r="KH6">
        <v>10</v>
      </c>
      <c r="KI6">
        <v>4</v>
      </c>
      <c r="KJ6">
        <v>2</v>
      </c>
      <c r="KK6">
        <v>0</v>
      </c>
      <c r="KL6">
        <v>7</v>
      </c>
      <c r="KM6">
        <v>4</v>
      </c>
      <c r="KN6">
        <v>0</v>
      </c>
      <c r="KO6">
        <v>7</v>
      </c>
      <c r="KQ6">
        <v>5</v>
      </c>
      <c r="KR6">
        <v>7</v>
      </c>
      <c r="KS6">
        <v>3</v>
      </c>
      <c r="KT6">
        <v>4</v>
      </c>
      <c r="KU6">
        <v>6</v>
      </c>
      <c r="KV6">
        <v>7</v>
      </c>
      <c r="KW6">
        <v>5</v>
      </c>
      <c r="KX6">
        <v>4</v>
      </c>
      <c r="KY6">
        <v>8</v>
      </c>
      <c r="KZ6">
        <v>6</v>
      </c>
      <c r="LA6">
        <v>7</v>
      </c>
      <c r="LB6">
        <v>7</v>
      </c>
      <c r="LC6">
        <v>10</v>
      </c>
      <c r="LD6">
        <v>12</v>
      </c>
      <c r="LE6">
        <v>8</v>
      </c>
      <c r="LF6">
        <v>4</v>
      </c>
      <c r="LG6">
        <f t="shared" si="8"/>
        <v>17.007000000000001</v>
      </c>
      <c r="LH6">
        <f t="shared" si="3"/>
        <v>6.0039999999999996</v>
      </c>
      <c r="LI6">
        <f t="shared" si="3"/>
        <v>0</v>
      </c>
      <c r="LJ6">
        <f t="shared" si="3"/>
        <v>13.007</v>
      </c>
      <c r="LK6">
        <f t="shared" si="3"/>
        <v>0</v>
      </c>
      <c r="LL6">
        <f t="shared" si="3"/>
        <v>12.005000000000001</v>
      </c>
      <c r="LM6">
        <f t="shared" si="3"/>
        <v>8.0069999999999997</v>
      </c>
      <c r="LN6">
        <f t="shared" si="3"/>
        <v>8.0030000000000001</v>
      </c>
      <c r="LO6">
        <f t="shared" si="3"/>
        <v>10.004</v>
      </c>
      <c r="LP6">
        <f t="shared" si="3"/>
        <v>16.006</v>
      </c>
      <c r="LQ6">
        <f t="shared" si="3"/>
        <v>15.007</v>
      </c>
      <c r="LR6">
        <f t="shared" si="3"/>
        <v>13.005000000000001</v>
      </c>
      <c r="LS6">
        <f t="shared" si="3"/>
        <v>10.004</v>
      </c>
      <c r="LT6">
        <f t="shared" si="3"/>
        <v>14.007999999999999</v>
      </c>
      <c r="LU6">
        <f t="shared" si="3"/>
        <v>13.006</v>
      </c>
      <c r="LV6">
        <f t="shared" si="3"/>
        <v>8.0069999999999997</v>
      </c>
      <c r="LW6">
        <f t="shared" si="3"/>
        <v>14.007</v>
      </c>
      <c r="LX6">
        <f t="shared" si="3"/>
        <v>20.010000000000002</v>
      </c>
      <c r="LY6">
        <f t="shared" si="3"/>
        <v>16.012</v>
      </c>
      <c r="LZ6">
        <f t="shared" si="3"/>
        <v>10.007999999999999</v>
      </c>
      <c r="MA6">
        <f t="shared" si="3"/>
        <v>4.0039999999999996</v>
      </c>
      <c r="MB6">
        <f>RANK(LG6,LG3:LG20,0)</f>
        <v>2</v>
      </c>
      <c r="MC6">
        <f t="shared" ref="MC6:MV6" si="22">RANK(LH6,LH3:LH20,0)</f>
        <v>7</v>
      </c>
      <c r="MD6">
        <f t="shared" si="22"/>
        <v>13</v>
      </c>
      <c r="ME6">
        <f t="shared" si="22"/>
        <v>6</v>
      </c>
      <c r="MF6">
        <f t="shared" si="22"/>
        <v>15</v>
      </c>
      <c r="MG6">
        <f t="shared" si="22"/>
        <v>4</v>
      </c>
      <c r="MH6">
        <f t="shared" si="22"/>
        <v>6</v>
      </c>
      <c r="MI6">
        <f t="shared" si="22"/>
        <v>8</v>
      </c>
      <c r="MJ6">
        <f t="shared" si="22"/>
        <v>5</v>
      </c>
      <c r="MK6">
        <f t="shared" si="22"/>
        <v>2</v>
      </c>
      <c r="ML6">
        <f t="shared" si="22"/>
        <v>3</v>
      </c>
      <c r="MM6">
        <f t="shared" si="22"/>
        <v>4</v>
      </c>
      <c r="MN6">
        <f t="shared" si="22"/>
        <v>7</v>
      </c>
      <c r="MO6">
        <f t="shared" si="22"/>
        <v>3</v>
      </c>
      <c r="MP6">
        <f t="shared" si="22"/>
        <v>5</v>
      </c>
      <c r="MQ6">
        <f t="shared" si="22"/>
        <v>7</v>
      </c>
      <c r="MR6">
        <f t="shared" si="22"/>
        <v>1</v>
      </c>
      <c r="MS6">
        <f t="shared" si="22"/>
        <v>2</v>
      </c>
      <c r="MT6">
        <f t="shared" si="22"/>
        <v>2</v>
      </c>
      <c r="MU6">
        <f t="shared" si="22"/>
        <v>6</v>
      </c>
      <c r="MV6">
        <f t="shared" si="22"/>
        <v>9</v>
      </c>
      <c r="MW6">
        <f>VLOOKUP(MB6,'Tablas auxiliares'!$O$2:$P$28,2,FALSE)</f>
        <v>10</v>
      </c>
      <c r="MX6">
        <f>VLOOKUP(MC6,'Tablas auxiliares'!$O$2:$P$28,2,FALSE)</f>
        <v>4</v>
      </c>
      <c r="MY6">
        <f>VLOOKUP(MD6,'Tablas auxiliares'!$O$2:$P$28,2,FALSE)</f>
        <v>0</v>
      </c>
      <c r="MZ6">
        <f>VLOOKUP(ME6,'Tablas auxiliares'!$O$2:$P$28,2,FALSE)</f>
        <v>5</v>
      </c>
      <c r="NA6">
        <f>VLOOKUP(MF6,'Tablas auxiliares'!$O$2:$P$28,2,FALSE)</f>
        <v>0</v>
      </c>
      <c r="NB6">
        <f>VLOOKUP(MG6,'Tablas auxiliares'!$O$2:$P$28,2,FALSE)</f>
        <v>7</v>
      </c>
      <c r="NC6">
        <f>VLOOKUP(MH6,'Tablas auxiliares'!$O$2:$P$28,2,FALSE)</f>
        <v>5</v>
      </c>
      <c r="ND6">
        <f>VLOOKUP(MI6,'Tablas auxiliares'!$O$2:$P$28,2,FALSE)</f>
        <v>3</v>
      </c>
      <c r="NE6">
        <f>VLOOKUP(MJ6,'Tablas auxiliares'!$O$2:$P$28,2,FALSE)</f>
        <v>6</v>
      </c>
      <c r="NF6">
        <f>VLOOKUP(MK6,'Tablas auxiliares'!$O$2:$P$28,2,FALSE)</f>
        <v>10</v>
      </c>
      <c r="NG6">
        <f>VLOOKUP(ML6,'Tablas auxiliares'!$O$2:$P$28,2,FALSE)</f>
        <v>8</v>
      </c>
      <c r="NH6">
        <f>VLOOKUP(MM6,'Tablas auxiliares'!$O$2:$P$28,2,FALSE)</f>
        <v>7</v>
      </c>
      <c r="NI6">
        <f>VLOOKUP(MN6,'Tablas auxiliares'!$O$2:$P$28,2,FALSE)</f>
        <v>4</v>
      </c>
      <c r="NJ6">
        <f>VLOOKUP(MO6,'Tablas auxiliares'!$O$2:$P$28,2,FALSE)</f>
        <v>8</v>
      </c>
      <c r="NK6">
        <f>VLOOKUP(MP6,'Tablas auxiliares'!$O$2:$P$28,2,FALSE)</f>
        <v>6</v>
      </c>
      <c r="NL6">
        <f>VLOOKUP(MQ6,'Tablas auxiliares'!$O$2:$P$28,2,FALSE)</f>
        <v>4</v>
      </c>
      <c r="NM6">
        <f>VLOOKUP(MR6,'Tablas auxiliares'!$O$2:$P$28,2,FALSE)</f>
        <v>12</v>
      </c>
      <c r="NN6">
        <f>VLOOKUP(MS6,'Tablas auxiliares'!$O$2:$P$28,2,FALSE)</f>
        <v>10</v>
      </c>
      <c r="NO6">
        <f>VLOOKUP(MT6,'Tablas auxiliares'!$O$2:$P$28,2,FALSE)</f>
        <v>10</v>
      </c>
      <c r="NP6">
        <f>VLOOKUP(MU6,'Tablas auxiliares'!$O$2:$P$28,2,FALSE)</f>
        <v>5</v>
      </c>
      <c r="NQ6">
        <f>VLOOKUP(MV6,'Tablas auxiliares'!$O$2:$P$28,2,FALSE)</f>
        <v>2</v>
      </c>
      <c r="NR6">
        <f t="shared" si="10"/>
        <v>126</v>
      </c>
      <c r="NT6">
        <f t="shared" si="11"/>
        <v>126.0022</v>
      </c>
      <c r="NU6">
        <f t="shared" si="12"/>
        <v>125.0022</v>
      </c>
      <c r="NV6">
        <f t="shared" si="13"/>
        <v>224.00219999999999</v>
      </c>
      <c r="NW6">
        <f>IF('Tablas auxiliares'!$C$3=1,NT6,IF('Tablas auxiliares'!$C$3=2,NU6,NV6))</f>
        <v>224.00219999999999</v>
      </c>
      <c r="NX6" t="s">
        <v>18</v>
      </c>
      <c r="NZ6">
        <v>4</v>
      </c>
      <c r="OA6">
        <f t="shared" si="14"/>
        <v>232.0008</v>
      </c>
      <c r="OB6" t="str">
        <f t="shared" si="15"/>
        <v>Suiza</v>
      </c>
    </row>
    <row r="7" spans="1:392" x14ac:dyDescent="0.25">
      <c r="A7" t="s">
        <v>27</v>
      </c>
      <c r="B7">
        <v>7</v>
      </c>
      <c r="C7">
        <v>16</v>
      </c>
      <c r="D7">
        <v>12</v>
      </c>
      <c r="E7">
        <v>2</v>
      </c>
      <c r="F7">
        <v>11</v>
      </c>
      <c r="H7">
        <v>11</v>
      </c>
      <c r="I7">
        <v>6</v>
      </c>
      <c r="J7">
        <v>17</v>
      </c>
      <c r="K7">
        <v>15</v>
      </c>
      <c r="L7">
        <v>15</v>
      </c>
      <c r="M7">
        <v>9</v>
      </c>
      <c r="N7">
        <v>13</v>
      </c>
      <c r="O7">
        <v>15</v>
      </c>
      <c r="P7">
        <v>16</v>
      </c>
      <c r="Q7">
        <v>3</v>
      </c>
      <c r="R7">
        <v>5</v>
      </c>
      <c r="S7">
        <v>11</v>
      </c>
      <c r="T7">
        <v>12</v>
      </c>
      <c r="U7">
        <v>14</v>
      </c>
      <c r="V7">
        <v>7</v>
      </c>
      <c r="W7">
        <v>7</v>
      </c>
      <c r="X7">
        <v>12</v>
      </c>
      <c r="Y7">
        <v>14</v>
      </c>
      <c r="Z7">
        <v>4</v>
      </c>
      <c r="AA7">
        <v>5</v>
      </c>
      <c r="AC7">
        <v>15</v>
      </c>
      <c r="AD7">
        <v>8</v>
      </c>
      <c r="AE7">
        <v>17</v>
      </c>
      <c r="AF7">
        <v>14</v>
      </c>
      <c r="AG7">
        <v>13</v>
      </c>
      <c r="AH7">
        <v>11</v>
      </c>
      <c r="AI7">
        <v>16</v>
      </c>
      <c r="AJ7">
        <v>16</v>
      </c>
      <c r="AK7">
        <v>9</v>
      </c>
      <c r="AL7">
        <v>2</v>
      </c>
      <c r="AM7">
        <v>8</v>
      </c>
      <c r="AN7">
        <v>9</v>
      </c>
      <c r="AO7">
        <v>13</v>
      </c>
      <c r="AP7">
        <v>17</v>
      </c>
      <c r="AQ7">
        <v>16</v>
      </c>
      <c r="AR7">
        <v>6</v>
      </c>
      <c r="AS7">
        <v>13</v>
      </c>
      <c r="AT7">
        <v>13</v>
      </c>
      <c r="AU7">
        <v>6</v>
      </c>
      <c r="AV7">
        <v>11</v>
      </c>
      <c r="AX7">
        <v>8</v>
      </c>
      <c r="AY7">
        <v>7</v>
      </c>
      <c r="AZ7">
        <v>18</v>
      </c>
      <c r="BA7">
        <v>8</v>
      </c>
      <c r="BB7">
        <v>12</v>
      </c>
      <c r="BC7">
        <v>10</v>
      </c>
      <c r="BD7">
        <v>8</v>
      </c>
      <c r="BE7">
        <v>10</v>
      </c>
      <c r="BF7">
        <v>9</v>
      </c>
      <c r="BG7">
        <v>12</v>
      </c>
      <c r="BH7">
        <v>3</v>
      </c>
      <c r="BI7">
        <v>8</v>
      </c>
      <c r="BJ7">
        <v>9</v>
      </c>
      <c r="BK7">
        <v>13</v>
      </c>
      <c r="BL7">
        <v>12</v>
      </c>
      <c r="BM7">
        <v>11</v>
      </c>
      <c r="BN7">
        <v>16</v>
      </c>
      <c r="BO7">
        <v>9</v>
      </c>
      <c r="BP7">
        <v>16</v>
      </c>
      <c r="BQ7">
        <v>14</v>
      </c>
      <c r="BS7">
        <v>3</v>
      </c>
      <c r="BT7">
        <v>13</v>
      </c>
      <c r="BU7">
        <v>18</v>
      </c>
      <c r="BV7">
        <v>15</v>
      </c>
      <c r="BW7">
        <v>16</v>
      </c>
      <c r="BX7">
        <v>12</v>
      </c>
      <c r="BY7">
        <v>9</v>
      </c>
      <c r="BZ7">
        <v>13</v>
      </c>
      <c r="CA7">
        <v>8</v>
      </c>
      <c r="CB7">
        <v>6</v>
      </c>
      <c r="CC7">
        <v>2</v>
      </c>
      <c r="CD7">
        <v>14</v>
      </c>
      <c r="CE7">
        <v>11</v>
      </c>
      <c r="CF7">
        <v>7</v>
      </c>
      <c r="CG7">
        <v>17</v>
      </c>
      <c r="CH7">
        <v>8</v>
      </c>
      <c r="CI7">
        <v>14</v>
      </c>
      <c r="CJ7">
        <v>14</v>
      </c>
      <c r="CK7">
        <v>8</v>
      </c>
      <c r="CL7">
        <v>12</v>
      </c>
      <c r="CN7">
        <v>2</v>
      </c>
      <c r="CO7">
        <v>12</v>
      </c>
      <c r="CP7">
        <v>17</v>
      </c>
      <c r="CQ7">
        <v>16</v>
      </c>
      <c r="CR7">
        <v>15</v>
      </c>
      <c r="CS7">
        <v>13</v>
      </c>
      <c r="CT7">
        <v>5</v>
      </c>
      <c r="CU7">
        <v>12</v>
      </c>
      <c r="CV7">
        <v>12</v>
      </c>
      <c r="CW7">
        <v>16</v>
      </c>
      <c r="CX7">
        <v>8</v>
      </c>
      <c r="CY7">
        <v>11</v>
      </c>
      <c r="CZ7">
        <v>12</v>
      </c>
      <c r="DA7">
        <v>4</v>
      </c>
      <c r="DB7">
        <v>17</v>
      </c>
      <c r="DC7">
        <f>IF('Tablas auxiliares'!$C$7=1,AVERAGE(B7,W7,AR7,BM7,CH7)+B7/10000,(-1)*(SUM(VLOOKUP(B7,'Tablas auxiliares'!$BG$2:$BH$28,2,FALSE),VLOOKUP(W7,'Tablas auxiliares'!$BG$2:$BH$28,2,FALSE),VLOOKUP(AR7,'Tablas auxiliares'!$BG$2:$BH$28,2,FALSE),VLOOKUP(BM7,'Tablas auxiliares'!$BG$2:$BH$28,2,FALSE),VLOOKUP(CH7,'Tablas auxiliares'!$BG$2:$BH$28,2,FALSE))-B7/100000000))</f>
        <v>-17.285099301314816</v>
      </c>
      <c r="DD7">
        <f>IF('Tablas auxiliares'!$C$7=1,AVERAGE(C7,X7,AS7,BN7,CI7)+C7/10000,(-1)*(SUM(VLOOKUP(C7,'Tablas auxiliares'!$BG$2:$BH$28,2,FALSE),VLOOKUP(X7,'Tablas auxiliares'!$BG$2:$BH$28,2,FALSE),VLOOKUP(AS7,'Tablas auxiliares'!$BG$2:$BH$28,2,FALSE),VLOOKUP(BN7,'Tablas auxiliares'!$BG$2:$BH$28,2,FALSE),VLOOKUP(CI7,'Tablas auxiliares'!$BG$2:$BH$28,2,FALSE))-C7/100000000))</f>
        <v>-5.1149379594108062</v>
      </c>
      <c r="DE7">
        <f>IF('Tablas auxiliares'!$C$7=1,AVERAGE(D7,Y7,AT7,BO7,CJ7)+D7/10000,(-1)*(SUM(VLOOKUP(D7,'Tablas auxiliares'!$BG$2:$BH$28,2,FALSE),VLOOKUP(Y7,'Tablas auxiliares'!$BG$2:$BH$28,2,FALSE),VLOOKUP(AT7,'Tablas auxiliares'!$BG$2:$BH$28,2,FALSE),VLOOKUP(BO7,'Tablas auxiliares'!$BG$2:$BH$28,2,FALSE),VLOOKUP(CJ7,'Tablas auxiliares'!$BG$2:$BH$28,2,FALSE))-D7/100000000))</f>
        <v>-7.3662352498600363</v>
      </c>
      <c r="DF7">
        <f>IF('Tablas auxiliares'!$C$7=1,AVERAGE(E7,Z7,AU7,BP7,CK7)+E7/10000,(-1)*(SUM(VLOOKUP(E7,'Tablas auxiliares'!$BG$2:$BH$28,2,FALSE),VLOOKUP(Z7,'Tablas auxiliares'!$BG$2:$BH$28,2,FALSE),VLOOKUP(AU7,'Tablas auxiliares'!$BG$2:$BH$28,2,FALSE),VLOOKUP(BP7,'Tablas auxiliares'!$BG$2:$BH$28,2,FALSE),VLOOKUP(CK7,'Tablas auxiliares'!$BG$2:$BH$28,2,FALSE))-E7/100000000))</f>
        <v>-25.21856611926475</v>
      </c>
      <c r="DG7">
        <f>IF('Tablas auxiliares'!$C$7=1,AVERAGE(F7,AA7,AV7,BQ7,CL7)+F7/10000,(-1)*(SUM(VLOOKUP(F7,'Tablas auxiliares'!$BG$2:$BH$28,2,FALSE),VLOOKUP(AA7,'Tablas auxiliares'!$BG$2:$BH$28,2,FALSE),VLOOKUP(AV7,'Tablas auxiliares'!$BG$2:$BH$28,2,FALSE),VLOOKUP(BQ7,'Tablas auxiliares'!$BG$2:$BH$28,2,FALSE),VLOOKUP(CL7,'Tablas auxiliares'!$BG$2:$BH$28,2,FALSE))-F7/100000000))</f>
        <v>-11.700907813290385</v>
      </c>
      <c r="DI7">
        <f>IF('Tablas auxiliares'!$C$7=1,AVERAGE(H7,AC7,AX7,BS7,CN7)+H7/10000,(-1)*(SUM(VLOOKUP(H7,'Tablas auxiliares'!$BG$2:$BH$28,2,FALSE),VLOOKUP(AC7,'Tablas auxiliares'!$BG$2:$BH$28,2,FALSE),VLOOKUP(AX7,'Tablas auxiliares'!$BG$2:$BH$28,2,FALSE),VLOOKUP(BS7,'Tablas auxiliares'!$BG$2:$BH$28,2,FALSE),VLOOKUP(CN7,'Tablas auxiliares'!$BG$2:$BH$28,2,FALSE))-H7/100000000))</f>
        <v>-23.937775635073994</v>
      </c>
      <c r="DJ7">
        <f>IF('Tablas auxiliares'!$C$7=1,AVERAGE(I7,AD7,AY7,BT7,CO7)+I7/10000,(-1)*(SUM(VLOOKUP(I7,'Tablas auxiliares'!$BG$2:$BH$28,2,FALSE),VLOOKUP(AD7,'Tablas auxiliares'!$BG$2:$BH$28,2,FALSE),VLOOKUP(AY7,'Tablas auxiliares'!$BG$2:$BH$28,2,FALSE),VLOOKUP(BT7,'Tablas auxiliares'!$BG$2:$BH$28,2,FALSE),VLOOKUP(CO7,'Tablas auxiliares'!$BG$2:$BH$28,2,FALSE))-I7/100000000))</f>
        <v>-14.364103729243457</v>
      </c>
      <c r="DK7">
        <f>IF('Tablas auxiliares'!$C$7=1,AVERAGE(J7,AE7,AZ7,BU7,CP7)+J7/10000,(-1)*(SUM(VLOOKUP(J7,'Tablas auxiliares'!$BG$2:$BH$28,2,FALSE),VLOOKUP(AE7,'Tablas auxiliares'!$BG$2:$BH$28,2,FALSE),VLOOKUP(AZ7,'Tablas auxiliares'!$BG$2:$BH$28,2,FALSE),VLOOKUP(BU7,'Tablas auxiliares'!$BG$2:$BH$28,2,FALSE),VLOOKUP(CP7,'Tablas auxiliares'!$BG$2:$BH$28,2,FALSE))-J7/100000000))</f>
        <v>-2.6714358227127111</v>
      </c>
      <c r="DL7">
        <f>IF('Tablas auxiliares'!$C$7=1,AVERAGE(K7,AF7,BA7,BV7,CQ7)+K7/10000,(-1)*(SUM(VLOOKUP(K7,'Tablas auxiliares'!$BG$2:$BH$28,2,FALSE),VLOOKUP(AF7,'Tablas auxiliares'!$BG$2:$BH$28,2,FALSE),VLOOKUP(BA7,'Tablas auxiliares'!$BG$2:$BH$28,2,FALSE),VLOOKUP(BV7,'Tablas auxiliares'!$BG$2:$BH$28,2,FALSE),VLOOKUP(CQ7,'Tablas auxiliares'!$BG$2:$BH$28,2,FALSE))-K7/100000000))</f>
        <v>-6.5616344659864545</v>
      </c>
      <c r="DM7">
        <f>IF('Tablas auxiliares'!$C$7=1,AVERAGE(L7,AG7,BB7,BW7,CR7)+L7/10000,(-1)*(SUM(VLOOKUP(L7,'Tablas auxiliares'!$BG$2:$BH$28,2,FALSE),VLOOKUP(AG7,'Tablas auxiliares'!$BG$2:$BH$28,2,FALSE),VLOOKUP(BB7,'Tablas auxiliares'!$BG$2:$BH$28,2,FALSE),VLOOKUP(BW7,'Tablas auxiliares'!$BG$2:$BH$28,2,FALSE),VLOOKUP(CR7,'Tablas auxiliares'!$BG$2:$BH$28,2,FALSE))-L7/100000000))</f>
        <v>-5.0845451327656974</v>
      </c>
      <c r="DN7">
        <f>IF('Tablas auxiliares'!$C$7=1,AVERAGE(M7,AH7,BC7,BX7,CS7)+M7/10000,(-1)*(SUM(VLOOKUP(M7,'Tablas auxiliares'!$BG$2:$BH$28,2,FALSE),VLOOKUP(AH7,'Tablas auxiliares'!$BG$2:$BH$28,2,FALSE),VLOOKUP(BC7,'Tablas auxiliares'!$BG$2:$BH$28,2,FALSE),VLOOKUP(BX7,'Tablas auxiliares'!$BG$2:$BH$28,2,FALSE),VLOOKUP(CS7,'Tablas auxiliares'!$BG$2:$BH$28,2,FALSE))-M7/100000000))</f>
        <v>-9.3014116058995704</v>
      </c>
      <c r="DO7">
        <f>IF('Tablas auxiliares'!$C$7=1,AVERAGE(N7,AI7,BD7,BY7,CT7)+N7/10000,(-1)*(SUM(VLOOKUP(N7,'Tablas auxiliares'!$BG$2:$BH$28,2,FALSE),VLOOKUP(AI7,'Tablas auxiliares'!$BG$2:$BH$28,2,FALSE),VLOOKUP(BD7,'Tablas auxiliares'!$BG$2:$BH$28,2,FALSE),VLOOKUP(BY7,'Tablas auxiliares'!$BG$2:$BH$28,2,FALSE),VLOOKUP(CT7,'Tablas auxiliares'!$BG$2:$BH$28,2,FALSE))-N7/100000000))</f>
        <v>-13.331809104227887</v>
      </c>
      <c r="DP7">
        <f>IF('Tablas auxiliares'!$C$7=1,AVERAGE(O7,AJ7,BE7,BZ7,CU7)+O7/10000,(-1)*(SUM(VLOOKUP(O7,'Tablas auxiliares'!$BG$2:$BH$28,2,FALSE),VLOOKUP(AJ7,'Tablas auxiliares'!$BG$2:$BH$28,2,FALSE),VLOOKUP(BE7,'Tablas auxiliares'!$BG$2:$BH$28,2,FALSE),VLOOKUP(BZ7,'Tablas auxiliares'!$BG$2:$BH$28,2,FALSE),VLOOKUP(CU7,'Tablas auxiliares'!$BG$2:$BH$28,2,FALSE))-O7/100000000))</f>
        <v>-6.4155559832352971</v>
      </c>
      <c r="DQ7">
        <f>IF('Tablas auxiliares'!$C$7=1,AVERAGE(P7,AK7,BF7,CA7,CV7)+P7/10000,(-1)*(SUM(VLOOKUP(P7,'Tablas auxiliares'!$BG$2:$BH$28,2,FALSE),VLOOKUP(AK7,'Tablas auxiliares'!$BG$2:$BH$28,2,FALSE),VLOOKUP(BF7,'Tablas auxiliares'!$BG$2:$BH$28,2,FALSE),VLOOKUP(CA7,'Tablas auxiliares'!$BG$2:$BH$28,2,FALSE),VLOOKUP(CV7,'Tablas auxiliares'!$BG$2:$BH$28,2,FALSE))-P7/100000000))</f>
        <v>-10.60118974275856</v>
      </c>
      <c r="DR7">
        <f>IF('Tablas auxiliares'!$C$7=1,AVERAGE(Q7,AL7,BG7,CB7,CW7)+Q7/10000,(-1)*(SUM(VLOOKUP(Q7,'Tablas auxiliares'!$BG$2:$BH$28,2,FALSE),VLOOKUP(AL7,'Tablas auxiliares'!$BG$2:$BH$28,2,FALSE),VLOOKUP(BG7,'Tablas auxiliares'!$BG$2:$BH$28,2,FALSE),VLOOKUP(CB7,'Tablas auxiliares'!$BG$2:$BH$28,2,FALSE),VLOOKUP(CW7,'Tablas auxiliares'!$BG$2:$BH$28,2,FALSE))-Q7/100000000))</f>
        <v>-24.949116249630151</v>
      </c>
      <c r="DS7">
        <f>IF('Tablas auxiliares'!$C$7=1,AVERAGE(R7,AM7,BH7,CC7,CX7)+R7/10000,(-1)*(SUM(VLOOKUP(R7,'Tablas auxiliares'!$BG$2:$BH$28,2,FALSE),VLOOKUP(AM7,'Tablas auxiliares'!$BG$2:$BH$28,2,FALSE),VLOOKUP(BH7,'Tablas auxiliares'!$BG$2:$BH$28,2,FALSE),VLOOKUP(CC7,'Tablas auxiliares'!$BG$2:$BH$28,2,FALSE),VLOOKUP(CX7,'Tablas auxiliares'!$BG$2:$BH$28,2,FALSE))-R7/100000000))</f>
        <v>-30.089297863183301</v>
      </c>
      <c r="DT7">
        <f>IF('Tablas auxiliares'!$C$7=1,AVERAGE(S7,AN7,BI7,CD7,CY7)+S7/10000,(-1)*(SUM(VLOOKUP(S7,'Tablas auxiliares'!$BG$2:$BH$28,2,FALSE),VLOOKUP(AN7,'Tablas auxiliares'!$BG$2:$BH$28,2,FALSE),VLOOKUP(BI7,'Tablas auxiliares'!$BG$2:$BH$28,2,FALSE),VLOOKUP(CD7,'Tablas auxiliares'!$BG$2:$BH$28,2,FALSE),VLOOKUP(CY7,'Tablas auxiliares'!$BG$2:$BH$28,2,FALSE))-S7/100000000))</f>
        <v>-10.402934838386482</v>
      </c>
      <c r="DU7">
        <f>IF('Tablas auxiliares'!$C$7=1,AVERAGE(T7,AO7,BJ7,CE7,CZ7)+T7/10000,(-1)*(SUM(VLOOKUP(T7,'Tablas auxiliares'!$BG$2:$BH$28,2,FALSE),VLOOKUP(AO7,'Tablas auxiliares'!$BG$2:$BH$28,2,FALSE),VLOOKUP(BJ7,'Tablas auxiliares'!$BG$2:$BH$28,2,FALSE),VLOOKUP(CE7,'Tablas auxiliares'!$BG$2:$BH$28,2,FALSE),VLOOKUP(CZ7,'Tablas auxiliares'!$BG$2:$BH$28,2,FALSE))-T7/100000000))</f>
        <v>-8.6152676943035633</v>
      </c>
      <c r="DV7">
        <f>IF('Tablas auxiliares'!$C$7=1,AVERAGE(U7,AP7,BK7,CF7,DA7)+U7/10000,(-1)*(SUM(VLOOKUP(U7,'Tablas auxiliares'!$BG$2:$BH$28,2,FALSE),VLOOKUP(AP7,'Tablas auxiliares'!$BG$2:$BH$28,2,FALSE),VLOOKUP(BK7,'Tablas auxiliares'!$BG$2:$BH$28,2,FALSE),VLOOKUP(CF7,'Tablas auxiliares'!$BG$2:$BH$28,2,FALSE),VLOOKUP(DA7,'Tablas auxiliares'!$BG$2:$BH$28,2,FALSE))-U7/100000000))</f>
        <v>-13.440580848725697</v>
      </c>
      <c r="DW7">
        <f>IF('Tablas auxiliares'!$C$7=1,AVERAGE(V7,AQ7,BL7,CG7,DB7)+V7/10000,(-1)*(SUM(VLOOKUP(V7,'Tablas auxiliares'!$BG$2:$BH$28,2,FALSE),VLOOKUP(AQ7,'Tablas auxiliares'!$BG$2:$BH$28,2,FALSE),VLOOKUP(BL7,'Tablas auxiliares'!$BG$2:$BH$28,2,FALSE),VLOOKUP(CG7,'Tablas auxiliares'!$BG$2:$BH$28,2,FALSE),VLOOKUP(DB7,'Tablas auxiliares'!$BG$2:$BH$28,2,FALSE))-V7/100000000))</f>
        <v>-7.1642430199639273</v>
      </c>
      <c r="DX7">
        <f>RANK(DC7,DC3:DC20,1)</f>
        <v>9</v>
      </c>
      <c r="DY7">
        <f t="shared" ref="DY7:ER7" si="23">RANK(DD7,DD3:DD20,1)</f>
        <v>17</v>
      </c>
      <c r="DZ7">
        <f t="shared" si="23"/>
        <v>12</v>
      </c>
      <c r="EA7">
        <f t="shared" si="23"/>
        <v>6</v>
      </c>
      <c r="EB7">
        <f t="shared" si="23"/>
        <v>13</v>
      </c>
      <c r="ED7">
        <f t="shared" si="23"/>
        <v>6</v>
      </c>
      <c r="EE7">
        <f t="shared" si="23"/>
        <v>10</v>
      </c>
      <c r="EF7">
        <f t="shared" si="23"/>
        <v>18</v>
      </c>
      <c r="EG7">
        <f t="shared" si="23"/>
        <v>16</v>
      </c>
      <c r="EH7">
        <f t="shared" si="23"/>
        <v>16</v>
      </c>
      <c r="EI7">
        <f t="shared" si="23"/>
        <v>11</v>
      </c>
      <c r="EJ7">
        <f t="shared" si="23"/>
        <v>11</v>
      </c>
      <c r="EK7">
        <f t="shared" si="23"/>
        <v>17</v>
      </c>
      <c r="EL7">
        <f t="shared" si="23"/>
        <v>12</v>
      </c>
      <c r="EM7">
        <f t="shared" si="23"/>
        <v>6</v>
      </c>
      <c r="EN7">
        <f t="shared" si="23"/>
        <v>3</v>
      </c>
      <c r="EO7">
        <f t="shared" si="23"/>
        <v>12</v>
      </c>
      <c r="EP7">
        <f t="shared" si="23"/>
        <v>17</v>
      </c>
      <c r="EQ7">
        <f t="shared" si="23"/>
        <v>14</v>
      </c>
      <c r="ER7">
        <f t="shared" si="23"/>
        <v>12</v>
      </c>
      <c r="ES7">
        <f>VLOOKUP(DX7,'Tablas auxiliares'!$O$2:$Y$28,'Tablas auxiliares'!$C$4+1,FALSE)</f>
        <v>2</v>
      </c>
      <c r="ET7">
        <f>VLOOKUP(DY7,'Tablas auxiliares'!$O$2:$Y$28,'Tablas auxiliares'!$C$4+1,FALSE)</f>
        <v>0</v>
      </c>
      <c r="EU7">
        <f>VLOOKUP(DZ7,'Tablas auxiliares'!$O$2:$Y$28,'Tablas auxiliares'!$C$4+1,FALSE)</f>
        <v>0</v>
      </c>
      <c r="EV7">
        <f>VLOOKUP(EA7,'Tablas auxiliares'!$O$2:$Y$28,'Tablas auxiliares'!$C$4+1,FALSE)</f>
        <v>5</v>
      </c>
      <c r="EW7">
        <f>VLOOKUP(EB7,'Tablas auxiliares'!$O$2:$Y$28,'Tablas auxiliares'!$C$4+1,FALSE)</f>
        <v>0</v>
      </c>
      <c r="EY7">
        <f>VLOOKUP(ED7,'Tablas auxiliares'!$O$2:$Y$28,'Tablas auxiliares'!$C$4+1,FALSE)</f>
        <v>5</v>
      </c>
      <c r="EZ7">
        <f>VLOOKUP(EE7,'Tablas auxiliares'!$O$2:$Y$28,'Tablas auxiliares'!$C$4+1,FALSE)</f>
        <v>1</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0</v>
      </c>
      <c r="FH7">
        <f>VLOOKUP(EM7,'Tablas auxiliares'!$O$2:$Y$28,'Tablas auxiliares'!$C$4+1,FALSE)</f>
        <v>5</v>
      </c>
      <c r="FI7">
        <f>VLOOKUP(EN7,'Tablas auxiliares'!$O$2:$Y$28,'Tablas auxiliares'!$C$4+1,FALSE)</f>
        <v>8</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8</v>
      </c>
      <c r="FO7">
        <v>8</v>
      </c>
      <c r="FP7">
        <v>9</v>
      </c>
      <c r="FQ7">
        <v>3</v>
      </c>
      <c r="FR7">
        <v>10</v>
      </c>
      <c r="FT7">
        <v>11</v>
      </c>
      <c r="FU7">
        <v>12</v>
      </c>
      <c r="FV7">
        <v>13</v>
      </c>
      <c r="FW7">
        <v>10</v>
      </c>
      <c r="FX7">
        <v>12</v>
      </c>
      <c r="FY7">
        <v>2</v>
      </c>
      <c r="FZ7">
        <v>10</v>
      </c>
      <c r="GA7">
        <v>12</v>
      </c>
      <c r="GB7">
        <v>11</v>
      </c>
      <c r="GC7">
        <v>12</v>
      </c>
      <c r="GD7">
        <v>15</v>
      </c>
      <c r="GE7">
        <v>11</v>
      </c>
      <c r="GF7">
        <v>8</v>
      </c>
      <c r="GG7">
        <v>10</v>
      </c>
      <c r="GH7">
        <v>6</v>
      </c>
      <c r="GI7">
        <f>VLOOKUP(FN7,'Tablas auxiliares'!$O$2:$Y$28,_xlfn.SINGLE('Tablas auxiliares'!$C$4)+1,FALSE)</f>
        <v>3</v>
      </c>
      <c r="GJ7">
        <f>VLOOKUP(FO7,'Tablas auxiliares'!$O$2:$Y$28,_xlfn.SINGLE('Tablas auxiliares'!$C$4)+1,FALSE)</f>
        <v>3</v>
      </c>
      <c r="GK7">
        <f>VLOOKUP(FP7,'Tablas auxiliares'!$O$2:$Y$28,_xlfn.SINGLE('Tablas auxiliares'!$C$4)+1,FALSE)</f>
        <v>2</v>
      </c>
      <c r="GL7">
        <f>VLOOKUP(FQ7,'Tablas auxiliares'!$O$2:$Y$28,_xlfn.SINGLE('Tablas auxiliares'!$C$4)+1,FALSE)</f>
        <v>8</v>
      </c>
      <c r="GM7">
        <f>VLOOKUP(FR7,'Tablas auxiliares'!$O$2:$Y$28,_xlfn.SINGLE('Tablas auxiliares'!$C$4)+1,FALSE)</f>
        <v>1</v>
      </c>
      <c r="GO7">
        <f>VLOOKUP(FT7,'Tablas auxiliares'!$O$2:$Y$28,_xlfn.SINGLE('Tablas auxiliares'!$C$4)+1,FALSE)</f>
        <v>0</v>
      </c>
      <c r="GP7">
        <f>VLOOKUP(FU7,'Tablas auxiliares'!$O$2:$Y$28,_xlfn.SINGLE('Tablas auxiliares'!$C$4)+1,FALSE)</f>
        <v>0</v>
      </c>
      <c r="GQ7">
        <f>VLOOKUP(FV7,'Tablas auxiliares'!$O$2:$Y$28,_xlfn.SINGLE('Tablas auxiliares'!$C$4)+1,FALSE)</f>
        <v>0</v>
      </c>
      <c r="GR7">
        <f>VLOOKUP(FW7,'Tablas auxiliares'!$O$2:$Y$28,_xlfn.SINGLE('Tablas auxiliares'!$C$4)+1,FALSE)</f>
        <v>1</v>
      </c>
      <c r="GS7">
        <f>VLOOKUP(FX7,'Tablas auxiliares'!$O$2:$Y$28,_xlfn.SINGLE('Tablas auxiliares'!$C$4)+1,FALSE)</f>
        <v>0</v>
      </c>
      <c r="GT7">
        <f>VLOOKUP(FY7,'Tablas auxiliares'!$O$2:$Y$28,_xlfn.SINGLE('Tablas auxiliares'!$C$4)+1,FALSE)</f>
        <v>10</v>
      </c>
      <c r="GU7">
        <f>VLOOKUP(FZ7,'Tablas auxiliares'!$O$2:$Y$28,_xlfn.SINGLE('Tablas auxiliares'!$C$4)+1,FALSE)</f>
        <v>1</v>
      </c>
      <c r="GV7">
        <f>VLOOKUP(GA7,'Tablas auxiliares'!$O$2:$Y$28,_xlfn.SINGLE('Tablas auxiliares'!$C$4)+1,FALSE)</f>
        <v>0</v>
      </c>
      <c r="GW7">
        <f>VLOOKUP(GB7,'Tablas auxiliares'!$O$2:$Y$28,_xlfn.SINGLE('Tablas auxiliares'!$C$4)+1,FALSE)</f>
        <v>0</v>
      </c>
      <c r="GX7">
        <f>VLOOKUP(GC7,'Tablas auxiliares'!$O$2:$Y$28,_xlfn.SINGLE('Tablas auxiliares'!$C$4)+1,FALSE)</f>
        <v>0</v>
      </c>
      <c r="GY7">
        <f>VLOOKUP(GD7,'Tablas auxiliares'!$O$2:$Y$28,_xlfn.SINGLE('Tablas auxiliares'!$C$4)+1,FALSE)</f>
        <v>0</v>
      </c>
      <c r="GZ7">
        <f>VLOOKUP(GE7,'Tablas auxiliares'!$O$2:$Y$28,_xlfn.SINGLE('Tablas auxiliares'!$C$4)+1,FALSE)</f>
        <v>0</v>
      </c>
      <c r="HA7">
        <f>VLOOKUP(GF7,'Tablas auxiliares'!$O$2:$Y$28,_xlfn.SINGLE('Tablas auxiliares'!$C$4)+1,FALSE)</f>
        <v>3</v>
      </c>
      <c r="HB7">
        <f>VLOOKUP(GG7,'Tablas auxiliares'!$O$2:$Y$28,_xlfn.SINGLE('Tablas auxiliares'!$C$4)+1,FALSE)</f>
        <v>1</v>
      </c>
      <c r="HC7">
        <f>VLOOKUP(GH7,'Tablas auxiliares'!$O$2:$Y$28,_xlfn.SINGLE('Tablas auxiliares'!$C$4)+1,FALSE)</f>
        <v>5</v>
      </c>
      <c r="HD7">
        <f>IF('Tablas auxiliares'!$C$6&lt;&gt;2,SUM(ES7:FM7),0)+IF('Tablas auxiliares'!$C$6&lt;&gt;3,SUM(GI7:HC7),0)</f>
        <v>64</v>
      </c>
      <c r="HE7">
        <f t="shared" si="17"/>
        <v>8.5079999999999991</v>
      </c>
      <c r="HF7">
        <f t="shared" si="1"/>
        <v>12.507999999999999</v>
      </c>
      <c r="HG7">
        <f t="shared" si="1"/>
        <v>10.509</v>
      </c>
      <c r="HH7">
        <f t="shared" si="1"/>
        <v>4.5030000000000001</v>
      </c>
      <c r="HI7">
        <f t="shared" si="1"/>
        <v>11.51</v>
      </c>
      <c r="HK7">
        <f t="shared" si="1"/>
        <v>8.5109999999999992</v>
      </c>
      <c r="HL7">
        <f t="shared" si="1"/>
        <v>11.012</v>
      </c>
      <c r="HM7">
        <f t="shared" si="1"/>
        <v>15.513</v>
      </c>
      <c r="HN7">
        <f t="shared" si="1"/>
        <v>13.01</v>
      </c>
      <c r="HO7">
        <f t="shared" si="1"/>
        <v>14.012</v>
      </c>
      <c r="HP7">
        <f t="shared" si="1"/>
        <v>6.5019999999999998</v>
      </c>
      <c r="HQ7">
        <f t="shared" si="1"/>
        <v>10.51</v>
      </c>
      <c r="HR7">
        <f t="shared" si="1"/>
        <v>14.512</v>
      </c>
      <c r="HS7">
        <f t="shared" si="1"/>
        <v>11.510999999999999</v>
      </c>
      <c r="HT7">
        <f t="shared" si="1"/>
        <v>9.0120000000000005</v>
      </c>
      <c r="HU7">
        <f t="shared" si="1"/>
        <v>9.0150000000000006</v>
      </c>
      <c r="HV7">
        <f t="shared" si="1"/>
        <v>11.510999999999999</v>
      </c>
      <c r="HW7">
        <f t="shared" si="1"/>
        <v>12.507999999999999</v>
      </c>
      <c r="HX7">
        <f t="shared" si="1"/>
        <v>12.01</v>
      </c>
      <c r="HY7">
        <f t="shared" si="1"/>
        <v>9.0060000000000002</v>
      </c>
      <c r="HZ7">
        <f>RANK(HE7,HE3:HE20,1)</f>
        <v>9</v>
      </c>
      <c r="IA7">
        <f t="shared" ref="IA7:IT7" si="24">RANK(HF7,HF3:HF20,1)</f>
        <v>13</v>
      </c>
      <c r="IB7">
        <f t="shared" si="24"/>
        <v>10</v>
      </c>
      <c r="IC7">
        <f t="shared" si="24"/>
        <v>3</v>
      </c>
      <c r="ID7">
        <f t="shared" si="24"/>
        <v>13</v>
      </c>
      <c r="IF7">
        <f t="shared" si="24"/>
        <v>9</v>
      </c>
      <c r="IG7">
        <f t="shared" si="24"/>
        <v>11</v>
      </c>
      <c r="IH7">
        <f t="shared" si="24"/>
        <v>18</v>
      </c>
      <c r="II7">
        <f t="shared" si="24"/>
        <v>12</v>
      </c>
      <c r="IJ7">
        <f t="shared" si="24"/>
        <v>14</v>
      </c>
      <c r="IK7">
        <f t="shared" si="24"/>
        <v>6</v>
      </c>
      <c r="IL7">
        <f t="shared" si="24"/>
        <v>10</v>
      </c>
      <c r="IM7">
        <f t="shared" si="24"/>
        <v>17</v>
      </c>
      <c r="IN7">
        <f t="shared" si="24"/>
        <v>11</v>
      </c>
      <c r="IO7">
        <f t="shared" si="24"/>
        <v>10</v>
      </c>
      <c r="IP7">
        <f t="shared" si="24"/>
        <v>12</v>
      </c>
      <c r="IQ7">
        <f t="shared" si="24"/>
        <v>11</v>
      </c>
      <c r="IR7">
        <f t="shared" si="24"/>
        <v>13</v>
      </c>
      <c r="IS7">
        <f t="shared" si="24"/>
        <v>13</v>
      </c>
      <c r="IT7">
        <f t="shared" si="24"/>
        <v>6</v>
      </c>
      <c r="IU7">
        <f>VLOOKUP(HZ7,'Tablas auxiliares'!$O$2:$Y$28,_xlfn.SINGLE('Tablas auxiliares'!$C$4)+1,FALSE)</f>
        <v>2</v>
      </c>
      <c r="IV7">
        <f>VLOOKUP(IA7,'Tablas auxiliares'!$O$2:$Y$28,_xlfn.SINGLE('Tablas auxiliares'!$C$4)+1,FALSE)</f>
        <v>0</v>
      </c>
      <c r="IW7">
        <f>VLOOKUP(IB7,'Tablas auxiliares'!$O$2:$Y$28,_xlfn.SINGLE('Tablas auxiliares'!$C$4)+1,FALSE)</f>
        <v>1</v>
      </c>
      <c r="IX7">
        <f>VLOOKUP(IC7,'Tablas auxiliares'!$O$2:$Y$28,_xlfn.SINGLE('Tablas auxiliares'!$C$4)+1,FALSE)</f>
        <v>8</v>
      </c>
      <c r="IY7">
        <f>VLOOKUP(ID7,'Tablas auxiliares'!$O$2:$Y$28,_xlfn.SINGLE('Tablas auxiliares'!$C$4)+1,FALSE)</f>
        <v>0</v>
      </c>
      <c r="JA7">
        <f>VLOOKUP(IF7,'Tablas auxiliares'!$O$2:$Y$28,_xlfn.SINGLE('Tablas auxiliares'!$C$4)+1,FALSE)</f>
        <v>2</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5</v>
      </c>
      <c r="JG7">
        <f>VLOOKUP(IL7,'Tablas auxiliares'!$O$2:$Y$28,_xlfn.SINGLE('Tablas auxiliares'!$C$4)+1,FALSE)</f>
        <v>1</v>
      </c>
      <c r="JH7">
        <f>VLOOKUP(IM7,'Tablas auxiliares'!$O$2:$Y$28,_xlfn.SINGLE('Tablas auxiliares'!$C$4)+1,FALSE)</f>
        <v>0</v>
      </c>
      <c r="JI7">
        <f>VLOOKUP(IN7,'Tablas auxiliares'!$O$2:$Y$28,_xlfn.SINGLE('Tablas auxiliares'!$C$4)+1,FALSE)</f>
        <v>0</v>
      </c>
      <c r="JJ7">
        <f>VLOOKUP(IO7,'Tablas auxiliares'!$O$2:$Y$28,_xlfn.SINGLE('Tablas auxiliares'!$C$4)+1,FALSE)</f>
        <v>1</v>
      </c>
      <c r="JK7">
        <f>VLOOKUP(IP7,'Tablas auxiliares'!$O$2:$Y$28,_xlfn.SINGLE('Tablas auxiliares'!$C$4)+1,FALSE)</f>
        <v>0</v>
      </c>
      <c r="JL7">
        <f>VLOOKUP(IQ7,'Tablas auxiliares'!$O$2:$Y$28,_xlfn.SINGLE('Tablas auxiliares'!$C$4)+1,FALSE)</f>
        <v>0</v>
      </c>
      <c r="JM7">
        <f>VLOOKUP(IR7,'Tablas auxiliares'!$O$2:$Y$28,_xlfn.SINGLE('Tablas auxiliares'!$C$4)+1,FALSE)</f>
        <v>0</v>
      </c>
      <c r="JN7">
        <f>VLOOKUP(IS7,'Tablas auxiliares'!$O$2:$Y$28,_xlfn.SINGLE('Tablas auxiliares'!$C$4)+1,FALSE)</f>
        <v>0</v>
      </c>
      <c r="JO7">
        <f>VLOOKUP(IT7,'Tablas auxiliares'!$O$2:$Y$28,_xlfn.SINGLE('Tablas auxiliares'!$C$4)+1,FALSE)</f>
        <v>5</v>
      </c>
      <c r="JP7">
        <f t="shared" si="7"/>
        <v>25</v>
      </c>
      <c r="JQ7">
        <v>3</v>
      </c>
      <c r="JR7">
        <v>0</v>
      </c>
      <c r="JS7">
        <v>0</v>
      </c>
      <c r="JT7">
        <v>5</v>
      </c>
      <c r="JU7">
        <v>0</v>
      </c>
      <c r="JW7">
        <v>4</v>
      </c>
      <c r="JX7">
        <v>3</v>
      </c>
      <c r="JY7">
        <v>0</v>
      </c>
      <c r="JZ7">
        <v>0</v>
      </c>
      <c r="KA7">
        <v>0</v>
      </c>
      <c r="KB7">
        <v>1</v>
      </c>
      <c r="KC7">
        <v>1</v>
      </c>
      <c r="KD7">
        <v>0</v>
      </c>
      <c r="KE7">
        <v>0</v>
      </c>
      <c r="KF7">
        <v>3</v>
      </c>
      <c r="KG7">
        <v>8</v>
      </c>
      <c r="KH7">
        <v>0</v>
      </c>
      <c r="KI7">
        <v>0</v>
      </c>
      <c r="KJ7">
        <v>0</v>
      </c>
      <c r="KK7">
        <v>0</v>
      </c>
      <c r="KL7">
        <v>3</v>
      </c>
      <c r="KM7">
        <v>3</v>
      </c>
      <c r="KN7">
        <v>2</v>
      </c>
      <c r="KO7">
        <v>8</v>
      </c>
      <c r="KP7">
        <v>1</v>
      </c>
      <c r="KR7">
        <v>0</v>
      </c>
      <c r="KS7">
        <v>0</v>
      </c>
      <c r="KT7">
        <v>0</v>
      </c>
      <c r="KU7">
        <v>1</v>
      </c>
      <c r="KV7">
        <v>0</v>
      </c>
      <c r="KW7">
        <v>10</v>
      </c>
      <c r="KX7">
        <v>1</v>
      </c>
      <c r="KY7">
        <v>0</v>
      </c>
      <c r="KZ7">
        <v>0</v>
      </c>
      <c r="LA7">
        <v>0</v>
      </c>
      <c r="LB7">
        <v>0</v>
      </c>
      <c r="LC7">
        <v>0</v>
      </c>
      <c r="LD7">
        <v>3</v>
      </c>
      <c r="LE7">
        <v>1</v>
      </c>
      <c r="LF7">
        <v>5</v>
      </c>
      <c r="LG7">
        <f t="shared" si="8"/>
        <v>6.0030000000000001</v>
      </c>
      <c r="LH7">
        <f t="shared" si="3"/>
        <v>3.0030000000000001</v>
      </c>
      <c r="LI7">
        <f t="shared" si="3"/>
        <v>2.0019999999999998</v>
      </c>
      <c r="LJ7">
        <f t="shared" si="3"/>
        <v>13.007999999999999</v>
      </c>
      <c r="LK7">
        <f t="shared" si="3"/>
        <v>1.0009999999999999</v>
      </c>
      <c r="LL7">
        <f t="shared" si="3"/>
        <v>0</v>
      </c>
      <c r="LM7">
        <f t="shared" si="3"/>
        <v>4</v>
      </c>
      <c r="LN7">
        <f t="shared" si="3"/>
        <v>3</v>
      </c>
      <c r="LO7">
        <f t="shared" si="3"/>
        <v>0</v>
      </c>
      <c r="LP7">
        <f t="shared" si="3"/>
        <v>1.0009999999999999</v>
      </c>
      <c r="LQ7">
        <f t="shared" si="3"/>
        <v>0</v>
      </c>
      <c r="LR7">
        <f t="shared" si="3"/>
        <v>11.01</v>
      </c>
      <c r="LS7">
        <f t="shared" si="3"/>
        <v>2.0009999999999999</v>
      </c>
      <c r="LT7">
        <f t="shared" si="3"/>
        <v>0</v>
      </c>
      <c r="LU7">
        <f t="shared" si="3"/>
        <v>0</v>
      </c>
      <c r="LV7">
        <f t="shared" si="3"/>
        <v>3</v>
      </c>
      <c r="LW7">
        <f t="shared" si="3"/>
        <v>8</v>
      </c>
      <c r="LX7">
        <f t="shared" si="3"/>
        <v>0</v>
      </c>
      <c r="LY7">
        <f t="shared" si="3"/>
        <v>3.0030000000000001</v>
      </c>
      <c r="LZ7">
        <f t="shared" si="3"/>
        <v>1.0009999999999999</v>
      </c>
      <c r="MA7">
        <f t="shared" si="3"/>
        <v>5.0049999999999999</v>
      </c>
      <c r="MB7">
        <f>RANK(LG7,LG3:LG20,0)</f>
        <v>9</v>
      </c>
      <c r="MC7">
        <f t="shared" ref="MC7:MV7" si="25">RANK(LH7,LH3:LH20,0)</f>
        <v>11</v>
      </c>
      <c r="MD7">
        <f t="shared" si="25"/>
        <v>10</v>
      </c>
      <c r="ME7">
        <f t="shared" si="25"/>
        <v>5</v>
      </c>
      <c r="MF7">
        <f t="shared" si="25"/>
        <v>13</v>
      </c>
      <c r="MG7">
        <f t="shared" si="25"/>
        <v>13</v>
      </c>
      <c r="MH7">
        <f t="shared" si="25"/>
        <v>11</v>
      </c>
      <c r="MI7">
        <f t="shared" si="25"/>
        <v>11</v>
      </c>
      <c r="MJ7">
        <f t="shared" si="25"/>
        <v>15</v>
      </c>
      <c r="MK7">
        <f t="shared" si="25"/>
        <v>12</v>
      </c>
      <c r="ML7">
        <f t="shared" si="25"/>
        <v>13</v>
      </c>
      <c r="MM7">
        <f t="shared" si="25"/>
        <v>5</v>
      </c>
      <c r="MN7">
        <f t="shared" si="25"/>
        <v>12</v>
      </c>
      <c r="MO7">
        <f t="shared" si="25"/>
        <v>15</v>
      </c>
      <c r="MP7">
        <f t="shared" si="25"/>
        <v>13</v>
      </c>
      <c r="MQ7">
        <f t="shared" si="25"/>
        <v>11</v>
      </c>
      <c r="MR7">
        <f t="shared" si="25"/>
        <v>7</v>
      </c>
      <c r="MS7">
        <f t="shared" si="25"/>
        <v>12</v>
      </c>
      <c r="MT7">
        <f t="shared" si="25"/>
        <v>11</v>
      </c>
      <c r="MU7">
        <f t="shared" si="25"/>
        <v>12</v>
      </c>
      <c r="MV7">
        <f t="shared" si="25"/>
        <v>7</v>
      </c>
      <c r="MW7">
        <f>VLOOKUP(MB7,'Tablas auxiliares'!$O$2:$P$28,2,FALSE)</f>
        <v>2</v>
      </c>
      <c r="MX7">
        <f>VLOOKUP(MC7,'Tablas auxiliares'!$O$2:$P$28,2,FALSE)</f>
        <v>0</v>
      </c>
      <c r="MY7">
        <f>VLOOKUP(MD7,'Tablas auxiliares'!$O$2:$P$28,2,FALSE)</f>
        <v>1</v>
      </c>
      <c r="MZ7">
        <f>VLOOKUP(ME7,'Tablas auxiliares'!$O$2:$P$28,2,FALSE)</f>
        <v>6</v>
      </c>
      <c r="NA7">
        <f>VLOOKUP(MF7,'Tablas auxiliares'!$O$2:$P$28,2,FALSE)</f>
        <v>0</v>
      </c>
      <c r="NB7">
        <f>VLOOKUP(MG7,'Tablas auxiliares'!$O$2:$P$28,2,FALSE)</f>
        <v>0</v>
      </c>
      <c r="NC7">
        <f>VLOOKUP(MH7,'Tablas auxiliares'!$O$2:$P$28,2,FALSE)</f>
        <v>0</v>
      </c>
      <c r="ND7">
        <f>VLOOKUP(MI7,'Tablas auxiliares'!$O$2:$P$28,2,FALSE)</f>
        <v>0</v>
      </c>
      <c r="NE7">
        <f>VLOOKUP(MJ7,'Tablas auxiliares'!$O$2:$P$28,2,FALSE)</f>
        <v>0</v>
      </c>
      <c r="NF7">
        <f>VLOOKUP(MK7,'Tablas auxiliares'!$O$2:$P$28,2,FALSE)</f>
        <v>0</v>
      </c>
      <c r="NG7">
        <f>VLOOKUP(ML7,'Tablas auxiliares'!$O$2:$P$28,2,FALSE)</f>
        <v>0</v>
      </c>
      <c r="NH7">
        <f>VLOOKUP(MM7,'Tablas auxiliares'!$O$2:$P$28,2,FALSE)</f>
        <v>6</v>
      </c>
      <c r="NI7">
        <f>VLOOKUP(MN7,'Tablas auxiliares'!$O$2:$P$28,2,FALSE)</f>
        <v>0</v>
      </c>
      <c r="NJ7">
        <f>VLOOKUP(MO7,'Tablas auxiliares'!$O$2:$P$28,2,FALSE)</f>
        <v>0</v>
      </c>
      <c r="NK7">
        <f>VLOOKUP(MP7,'Tablas auxiliares'!$O$2:$P$28,2,FALSE)</f>
        <v>0</v>
      </c>
      <c r="NL7">
        <f>VLOOKUP(MQ7,'Tablas auxiliares'!$O$2:$P$28,2,FALSE)</f>
        <v>0</v>
      </c>
      <c r="NM7">
        <f>VLOOKUP(MR7,'Tablas auxiliares'!$O$2:$P$28,2,FALSE)</f>
        <v>4</v>
      </c>
      <c r="NN7">
        <f>VLOOKUP(MS7,'Tablas auxiliares'!$O$2:$P$28,2,FALSE)</f>
        <v>0</v>
      </c>
      <c r="NO7">
        <f>VLOOKUP(MT7,'Tablas auxiliares'!$O$2:$P$28,2,FALSE)</f>
        <v>0</v>
      </c>
      <c r="NP7">
        <f>VLOOKUP(MU7,'Tablas auxiliares'!$O$2:$P$28,2,FALSE)</f>
        <v>0</v>
      </c>
      <c r="NQ7">
        <f>VLOOKUP(MV7,'Tablas auxiliares'!$O$2:$P$28,2,FALSE)</f>
        <v>4</v>
      </c>
      <c r="NR7">
        <f t="shared" si="10"/>
        <v>23</v>
      </c>
      <c r="NT7">
        <f t="shared" si="11"/>
        <v>23.002099999999999</v>
      </c>
      <c r="NU7">
        <f t="shared" si="12"/>
        <v>25.002099999999999</v>
      </c>
      <c r="NV7">
        <f t="shared" si="13"/>
        <v>64.002099999999999</v>
      </c>
      <c r="NW7">
        <f>IF('Tablas auxiliares'!$C$3=1,NT7,IF('Tablas auxiliares'!$C$3=2,NU7,NV7))</f>
        <v>64.002099999999999</v>
      </c>
      <c r="NX7" t="s">
        <v>27</v>
      </c>
      <c r="NZ7">
        <v>5</v>
      </c>
      <c r="OA7">
        <f t="shared" si="14"/>
        <v>224.00219999999999</v>
      </c>
      <c r="OB7" t="str">
        <f t="shared" si="15"/>
        <v>Azerbaiyán</v>
      </c>
    </row>
    <row r="8" spans="1:392" x14ac:dyDescent="0.25">
      <c r="A8" t="s">
        <v>46</v>
      </c>
      <c r="B8">
        <v>15</v>
      </c>
      <c r="C8">
        <v>10</v>
      </c>
      <c r="D8">
        <v>13</v>
      </c>
      <c r="E8">
        <v>5</v>
      </c>
      <c r="F8">
        <v>14</v>
      </c>
      <c r="G8">
        <v>17</v>
      </c>
      <c r="I8">
        <v>7</v>
      </c>
      <c r="J8">
        <v>1</v>
      </c>
      <c r="K8">
        <v>6</v>
      </c>
      <c r="L8">
        <v>14</v>
      </c>
      <c r="M8">
        <v>14</v>
      </c>
      <c r="N8">
        <v>17</v>
      </c>
      <c r="O8">
        <v>6</v>
      </c>
      <c r="P8">
        <v>7</v>
      </c>
      <c r="Q8">
        <v>10</v>
      </c>
      <c r="R8">
        <v>16</v>
      </c>
      <c r="S8">
        <v>13</v>
      </c>
      <c r="T8">
        <v>14</v>
      </c>
      <c r="U8">
        <v>10</v>
      </c>
      <c r="V8">
        <v>9</v>
      </c>
      <c r="W8">
        <v>12</v>
      </c>
      <c r="X8">
        <v>5</v>
      </c>
      <c r="Y8">
        <v>13</v>
      </c>
      <c r="Z8">
        <v>7</v>
      </c>
      <c r="AA8">
        <v>12</v>
      </c>
      <c r="AB8">
        <v>17</v>
      </c>
      <c r="AD8">
        <v>3</v>
      </c>
      <c r="AE8">
        <v>3</v>
      </c>
      <c r="AF8">
        <v>8</v>
      </c>
      <c r="AG8">
        <v>10</v>
      </c>
      <c r="AH8">
        <v>8</v>
      </c>
      <c r="AI8">
        <v>12</v>
      </c>
      <c r="AJ8">
        <v>15</v>
      </c>
      <c r="AK8">
        <v>10</v>
      </c>
      <c r="AL8">
        <v>9</v>
      </c>
      <c r="AM8">
        <v>3</v>
      </c>
      <c r="AN8">
        <v>16</v>
      </c>
      <c r="AO8">
        <v>10</v>
      </c>
      <c r="AP8">
        <v>3</v>
      </c>
      <c r="AQ8">
        <v>7</v>
      </c>
      <c r="AR8">
        <v>12</v>
      </c>
      <c r="AS8">
        <v>7</v>
      </c>
      <c r="AT8">
        <v>12</v>
      </c>
      <c r="AU8">
        <v>8</v>
      </c>
      <c r="AV8">
        <v>12</v>
      </c>
      <c r="AW8">
        <v>13</v>
      </c>
      <c r="AY8">
        <v>17</v>
      </c>
      <c r="AZ8">
        <v>1</v>
      </c>
      <c r="BA8">
        <v>3</v>
      </c>
      <c r="BB8">
        <v>16</v>
      </c>
      <c r="BC8">
        <v>16</v>
      </c>
      <c r="BD8">
        <v>12</v>
      </c>
      <c r="BE8">
        <v>13</v>
      </c>
      <c r="BF8">
        <v>2</v>
      </c>
      <c r="BG8">
        <v>2</v>
      </c>
      <c r="BH8">
        <v>10</v>
      </c>
      <c r="BI8">
        <v>14</v>
      </c>
      <c r="BJ8">
        <v>1</v>
      </c>
      <c r="BK8">
        <v>11</v>
      </c>
      <c r="BL8">
        <v>16</v>
      </c>
      <c r="BM8">
        <v>7</v>
      </c>
      <c r="BN8">
        <v>7</v>
      </c>
      <c r="BO8">
        <v>12</v>
      </c>
      <c r="BP8">
        <v>4</v>
      </c>
      <c r="BQ8">
        <v>9</v>
      </c>
      <c r="BR8">
        <v>14</v>
      </c>
      <c r="BT8">
        <v>12</v>
      </c>
      <c r="BU8">
        <v>3</v>
      </c>
      <c r="BV8">
        <v>8</v>
      </c>
      <c r="BW8">
        <v>13</v>
      </c>
      <c r="BX8">
        <v>15</v>
      </c>
      <c r="BY8">
        <v>13</v>
      </c>
      <c r="BZ8">
        <v>16</v>
      </c>
      <c r="CA8">
        <v>13</v>
      </c>
      <c r="CB8">
        <v>5</v>
      </c>
      <c r="CC8">
        <v>1</v>
      </c>
      <c r="CD8">
        <v>16</v>
      </c>
      <c r="CE8">
        <v>8</v>
      </c>
      <c r="CF8">
        <v>13</v>
      </c>
      <c r="CG8">
        <v>8</v>
      </c>
      <c r="CH8">
        <v>11</v>
      </c>
      <c r="CI8">
        <v>2</v>
      </c>
      <c r="CJ8">
        <v>13</v>
      </c>
      <c r="CK8">
        <v>14</v>
      </c>
      <c r="CL8">
        <v>14</v>
      </c>
      <c r="CM8">
        <v>13</v>
      </c>
      <c r="CO8">
        <v>9</v>
      </c>
      <c r="CP8">
        <v>8</v>
      </c>
      <c r="CQ8">
        <v>3</v>
      </c>
      <c r="CR8">
        <v>13</v>
      </c>
      <c r="CS8">
        <v>17</v>
      </c>
      <c r="CT8">
        <v>10</v>
      </c>
      <c r="CU8">
        <v>3</v>
      </c>
      <c r="CV8">
        <v>2</v>
      </c>
      <c r="CW8">
        <v>10</v>
      </c>
      <c r="CX8">
        <v>18</v>
      </c>
      <c r="CY8">
        <v>16</v>
      </c>
      <c r="CZ8">
        <v>16</v>
      </c>
      <c r="DA8">
        <v>6</v>
      </c>
      <c r="DB8">
        <v>7</v>
      </c>
      <c r="DC8">
        <f>IF('Tablas auxiliares'!$C$7=1,AVERAGE(B8,W8,AR8,BM8,CH8)+B8/10000,(-1)*(SUM(VLOOKUP(B8,'Tablas auxiliares'!$BG$2:$BH$28,2,FALSE),VLOOKUP(W8,'Tablas auxiliares'!$BG$2:$BH$28,2,FALSE),VLOOKUP(AR8,'Tablas auxiliares'!$BG$2:$BH$28,2,FALSE),VLOOKUP(BM8,'Tablas auxiliares'!$BG$2:$BH$28,2,FALSE),VLOOKUP(CH8,'Tablas auxiliares'!$BG$2:$BH$28,2,FALSE))-B8/100000000))</f>
        <v>-9.440521463022046</v>
      </c>
      <c r="DD8">
        <f>IF('Tablas auxiliares'!$C$7=1,AVERAGE(C8,X8,AS8,BN8,CI8)+C8/10000,(-1)*(SUM(VLOOKUP(C8,'Tablas auxiliares'!$BG$2:$BH$28,2,FALSE),VLOOKUP(X8,'Tablas auxiliares'!$BG$2:$BH$28,2,FALSE),VLOOKUP(AS8,'Tablas auxiliares'!$BG$2:$BH$28,2,FALSE),VLOOKUP(BN8,'Tablas auxiliares'!$BG$2:$BH$28,2,FALSE),VLOOKUP(CI8,'Tablas auxiliares'!$BG$2:$BH$28,2,FALSE))-C8/100000000))</f>
        <v>-25.381552666436015</v>
      </c>
      <c r="DE8">
        <f>IF('Tablas auxiliares'!$C$7=1,AVERAGE(D8,Y8,AT8,BO8,CJ8)+D8/10000,(-1)*(SUM(VLOOKUP(D8,'Tablas auxiliares'!$BG$2:$BH$28,2,FALSE),VLOOKUP(Y8,'Tablas auxiliares'!$BG$2:$BH$28,2,FALSE),VLOOKUP(AT8,'Tablas auxiliares'!$BG$2:$BH$28,2,FALSE),VLOOKUP(BO8,'Tablas auxiliares'!$BG$2:$BH$28,2,FALSE),VLOOKUP(CJ8,'Tablas auxiliares'!$BG$2:$BH$28,2,FALSE))-D8/100000000))</f>
        <v>-6.6507225713782638</v>
      </c>
      <c r="DF8">
        <f>IF('Tablas auxiliares'!$C$7=1,AVERAGE(E8,Z8,AU8,BP8,CK8)+E8/10000,(-1)*(SUM(VLOOKUP(E8,'Tablas auxiliares'!$BG$2:$BH$28,2,FALSE),VLOOKUP(Z8,'Tablas auxiliares'!$BG$2:$BH$28,2,FALSE),VLOOKUP(AU8,'Tablas auxiliares'!$BG$2:$BH$28,2,FALSE),VLOOKUP(BP8,'Tablas auxiliares'!$BG$2:$BH$28,2,FALSE),VLOOKUP(CK8,'Tablas auxiliares'!$BG$2:$BH$28,2,FALSE))-E8/100000000))</f>
        <v>-20.424876043925668</v>
      </c>
      <c r="DG8">
        <f>IF('Tablas auxiliares'!$C$7=1,AVERAGE(F8,AA8,AV8,BQ8,CL8)+F8/10000,(-1)*(SUM(VLOOKUP(F8,'Tablas auxiliares'!$BG$2:$BH$28,2,FALSE),VLOOKUP(AA8,'Tablas auxiliares'!$BG$2:$BH$28,2,FALSE),VLOOKUP(AV8,'Tablas auxiliares'!$BG$2:$BH$28,2,FALSE),VLOOKUP(BQ8,'Tablas auxiliares'!$BG$2:$BH$28,2,FALSE),VLOOKUP(CL8,'Tablas auxiliares'!$BG$2:$BH$28,2,FALSE))-F8/100000000))</f>
        <v>-7.6230703790830452</v>
      </c>
      <c r="DH8">
        <f>IF('Tablas auxiliares'!$C$7=1,AVERAGE(G8,AB8,AW8,BR8,CM8)+G8/10000,(-1)*(SUM(VLOOKUP(G8,'Tablas auxiliares'!$BG$2:$BH$28,2,FALSE),VLOOKUP(AB8,'Tablas auxiliares'!$BG$2:$BH$28,2,FALSE),VLOOKUP(AW8,'Tablas auxiliares'!$BG$2:$BH$28,2,FALSE),VLOOKUP(BR8,'Tablas auxiliares'!$BG$2:$BH$28,2,FALSE),VLOOKUP(CM8,'Tablas auxiliares'!$BG$2:$BH$28,2,FALSE))-G8/100000000))</f>
        <v>-4.6178764470524349</v>
      </c>
      <c r="DJ8">
        <f>IF('Tablas auxiliares'!$C$7=1,AVERAGE(I8,AD8,AY8,BT8,CO8)+I8/10000,(-1)*(SUM(VLOOKUP(I8,'Tablas auxiliares'!$BG$2:$BH$28,2,FALSE),VLOOKUP(AD8,'Tablas auxiliares'!$BG$2:$BH$28,2,FALSE),VLOOKUP(AY8,'Tablas auxiliares'!$BG$2:$BH$28,2,FALSE),VLOOKUP(BT8,'Tablas auxiliares'!$BG$2:$BH$28,2,FALSE),VLOOKUP(CO8,'Tablas auxiliares'!$BG$2:$BH$28,2,FALSE))-I8/100000000))</f>
        <v>-16.726972049510334</v>
      </c>
      <c r="DK8">
        <f>IF('Tablas auxiliares'!$C$7=1,AVERAGE(J8,AE8,AZ8,BU8,CP8)+J8/10000,(-1)*(SUM(VLOOKUP(J8,'Tablas auxiliares'!$BG$2:$BH$28,2,FALSE),VLOOKUP(AE8,'Tablas auxiliares'!$BG$2:$BH$28,2,FALSE),VLOOKUP(AZ8,'Tablas auxiliares'!$BG$2:$BH$28,2,FALSE),VLOOKUP(BU8,'Tablas auxiliares'!$BG$2:$BH$28,2,FALSE),VLOOKUP(CP8,'Tablas auxiliares'!$BG$2:$BH$28,2,FALSE))-J8/100000000))</f>
        <v>-43.586400946694432</v>
      </c>
      <c r="DL8">
        <f>IF('Tablas auxiliares'!$C$7=1,AVERAGE(K8,AF8,BA8,BV8,CQ8)+K8/10000,(-1)*(SUM(VLOOKUP(K8,'Tablas auxiliares'!$BG$2:$BH$28,2,FALSE),VLOOKUP(AF8,'Tablas auxiliares'!$BG$2:$BH$28,2,FALSE),VLOOKUP(BA8,'Tablas auxiliares'!$BG$2:$BH$28,2,FALSE),VLOOKUP(BV8,'Tablas auxiliares'!$BG$2:$BH$28,2,FALSE),VLOOKUP(CQ8,'Tablas auxiliares'!$BG$2:$BH$28,2,FALSE))-K8/100000000))</f>
        <v>-27.401020313746329</v>
      </c>
      <c r="DM8">
        <f>IF('Tablas auxiliares'!$C$7=1,AVERAGE(L8,AG8,BB8,BW8,CR8)+L8/10000,(-1)*(SUM(VLOOKUP(L8,'Tablas auxiliares'!$BG$2:$BH$28,2,FALSE),VLOOKUP(AG8,'Tablas auxiliares'!$BG$2:$BH$28,2,FALSE),VLOOKUP(BB8,'Tablas auxiliares'!$BG$2:$BH$28,2,FALSE),VLOOKUP(BW8,'Tablas auxiliares'!$BG$2:$BH$28,2,FALSE),VLOOKUP(CR8,'Tablas auxiliares'!$BG$2:$BH$28,2,FALSE))-L8/100000000))</f>
        <v>-6.3343604910952012</v>
      </c>
      <c r="DN8">
        <f>IF('Tablas auxiliares'!$C$7=1,AVERAGE(M8,AH8,BC8,BX8,CS8)+M8/10000,(-1)*(SUM(VLOOKUP(M8,'Tablas auxiliares'!$BG$2:$BH$28,2,FALSE),VLOOKUP(AH8,'Tablas auxiliares'!$BG$2:$BH$28,2,FALSE),VLOOKUP(BC8,'Tablas auxiliares'!$BG$2:$BH$28,2,FALSE),VLOOKUP(BX8,'Tablas auxiliares'!$BG$2:$BH$28,2,FALSE),VLOOKUP(CS8,'Tablas auxiliares'!$BG$2:$BH$28,2,FALSE))-M8/100000000))</f>
        <v>-6.2962744889809708</v>
      </c>
      <c r="DO8">
        <f>IF('Tablas auxiliares'!$C$7=1,AVERAGE(N8,AI8,BD8,BY8,CT8)+N8/10000,(-1)*(SUM(VLOOKUP(N8,'Tablas auxiliares'!$BG$2:$BH$28,2,FALSE),VLOOKUP(AI8,'Tablas auxiliares'!$BG$2:$BH$28,2,FALSE),VLOOKUP(BD8,'Tablas auxiliares'!$BG$2:$BH$28,2,FALSE),VLOOKUP(BY8,'Tablas auxiliares'!$BG$2:$BH$28,2,FALSE),VLOOKUP(CT8,'Tablas auxiliares'!$BG$2:$BH$28,2,FALSE))-N8/100000000))</f>
        <v>-6.940309755541211</v>
      </c>
      <c r="DP8">
        <f>IF('Tablas auxiliares'!$C$7=1,AVERAGE(O8,AJ8,BE8,BZ8,CU8)+O8/10000,(-1)*(SUM(VLOOKUP(O8,'Tablas auxiliares'!$BG$2:$BH$28,2,FALSE),VLOOKUP(AJ8,'Tablas auxiliares'!$BG$2:$BH$28,2,FALSE),VLOOKUP(BE8,'Tablas auxiliares'!$BG$2:$BH$28,2,FALSE),VLOOKUP(BZ8,'Tablas auxiliares'!$BG$2:$BH$28,2,FALSE),VLOOKUP(CU8,'Tablas auxiliares'!$BG$2:$BH$28,2,FALSE))-O8/100000000))</f>
        <v>-15.608150124022661</v>
      </c>
      <c r="DQ8">
        <f>IF('Tablas auxiliares'!$C$7=1,AVERAGE(P8,AK8,BF8,CA8,CV8)+P8/10000,(-1)*(SUM(VLOOKUP(P8,'Tablas auxiliares'!$BG$2:$BH$28,2,FALSE),VLOOKUP(AK8,'Tablas auxiliares'!$BG$2:$BH$28,2,FALSE),VLOOKUP(BF8,'Tablas auxiliares'!$BG$2:$BH$28,2,FALSE),VLOOKUP(CA8,'Tablas auxiliares'!$BG$2:$BH$28,2,FALSE),VLOOKUP(CV8,'Tablas auxiliares'!$BG$2:$BH$28,2,FALSE))-P8/100000000))</f>
        <v>-27.082647398428257</v>
      </c>
      <c r="DR8">
        <f>IF('Tablas auxiliares'!$C$7=1,AVERAGE(Q8,AL8,BG8,CB8,CW8)+Q8/10000,(-1)*(SUM(VLOOKUP(Q8,'Tablas auxiliares'!$BG$2:$BH$28,2,FALSE),VLOOKUP(AL8,'Tablas auxiliares'!$BG$2:$BH$28,2,FALSE),VLOOKUP(BG8,'Tablas auxiliares'!$BG$2:$BH$28,2,FALSE),VLOOKUP(CB8,'Tablas auxiliares'!$BG$2:$BH$28,2,FALSE),VLOOKUP(CW8,'Tablas auxiliares'!$BG$2:$BH$28,2,FALSE))-Q8/100000000))</f>
        <v>-22.500828297676765</v>
      </c>
      <c r="DS8">
        <f>IF('Tablas auxiliares'!$C$7=1,AVERAGE(R8,AM8,BH8,CC8,CX8)+R8/10000,(-1)*(SUM(VLOOKUP(R8,'Tablas auxiliares'!$BG$2:$BH$28,2,FALSE),VLOOKUP(AM8,'Tablas auxiliares'!$BG$2:$BH$28,2,FALSE),VLOOKUP(BH8,'Tablas auxiliares'!$BG$2:$BH$28,2,FALSE),VLOOKUP(CC8,'Tablas auxiliares'!$BG$2:$BH$28,2,FALSE),VLOOKUP(CX8,'Tablas auxiliares'!$BG$2:$BH$28,2,FALSE))-R8/100000000))</f>
        <v>-23.545548097912583</v>
      </c>
      <c r="DT8">
        <f>IF('Tablas auxiliares'!$C$7=1,AVERAGE(S8,AN8,BI8,CD8,CY8)+S8/10000,(-1)*(SUM(VLOOKUP(S8,'Tablas auxiliares'!$BG$2:$BH$28,2,FALSE),VLOOKUP(AN8,'Tablas auxiliares'!$BG$2:$BH$28,2,FALSE),VLOOKUP(BI8,'Tablas auxiliares'!$BG$2:$BH$28,2,FALSE),VLOOKUP(CD8,'Tablas auxiliares'!$BG$2:$BH$28,2,FALSE),VLOOKUP(CY8,'Tablas auxiliares'!$BG$2:$BH$28,2,FALSE))-S8/100000000))</f>
        <v>-4.3248242100994094</v>
      </c>
      <c r="DU8">
        <f>IF('Tablas auxiliares'!$C$7=1,AVERAGE(T8,AO8,BJ8,CE8,CZ8)+T8/10000,(-1)*(SUM(VLOOKUP(T8,'Tablas auxiliares'!$BG$2:$BH$28,2,FALSE),VLOOKUP(AO8,'Tablas auxiliares'!$BG$2:$BH$28,2,FALSE),VLOOKUP(BJ8,'Tablas auxiliares'!$BG$2:$BH$28,2,FALSE),VLOOKUP(CE8,'Tablas auxiliares'!$BG$2:$BH$28,2,FALSE),VLOOKUP(CZ8,'Tablas auxiliares'!$BG$2:$BH$28,2,FALSE))-T8/100000000))</f>
        <v>-19.053266665520187</v>
      </c>
      <c r="DV8">
        <f>IF('Tablas auxiliares'!$C$7=1,AVERAGE(U8,AP8,BK8,CF8,DA8)+U8/10000,(-1)*(SUM(VLOOKUP(U8,'Tablas auxiliares'!$BG$2:$BH$28,2,FALSE),VLOOKUP(AP8,'Tablas auxiliares'!$BG$2:$BH$28,2,FALSE),VLOOKUP(BK8,'Tablas auxiliares'!$BG$2:$BH$28,2,FALSE),VLOOKUP(CF8,'Tablas auxiliares'!$BG$2:$BH$28,2,FALSE),VLOOKUP(DA8,'Tablas auxiliares'!$BG$2:$BH$28,2,FALSE))-U8/100000000))</f>
        <v>-18.039852514665817</v>
      </c>
      <c r="DW8">
        <f>IF('Tablas auxiliares'!$C$7=1,AVERAGE(V8,AQ8,BL8,CG8,DB8)+V8/10000,(-1)*(SUM(VLOOKUP(V8,'Tablas auxiliares'!$BG$2:$BH$28,2,FALSE),VLOOKUP(AQ8,'Tablas auxiliares'!$BG$2:$BH$28,2,FALSE),VLOOKUP(BL8,'Tablas auxiliares'!$BG$2:$BH$28,2,FALSE),VLOOKUP(CG8,'Tablas auxiliares'!$BG$2:$BH$28,2,FALSE),VLOOKUP(DB8,'Tablas auxiliares'!$BG$2:$BH$28,2,FALSE))-V8/100000000))</f>
        <v>-14.168058063113818</v>
      </c>
      <c r="DX8">
        <f>RANK(DC8,DC3:DC20,1)</f>
        <v>11</v>
      </c>
      <c r="DY8">
        <f t="shared" ref="DY8:ER8" si="26">RANK(DD8,DD3:DD20,1)</f>
        <v>6</v>
      </c>
      <c r="DZ8">
        <f t="shared" si="26"/>
        <v>14</v>
      </c>
      <c r="EA8">
        <f t="shared" si="26"/>
        <v>7</v>
      </c>
      <c r="EB8">
        <f t="shared" si="26"/>
        <v>14</v>
      </c>
      <c r="EC8">
        <f t="shared" si="26"/>
        <v>17</v>
      </c>
      <c r="EE8">
        <f t="shared" si="26"/>
        <v>8</v>
      </c>
      <c r="EF8">
        <f t="shared" si="26"/>
        <v>1</v>
      </c>
      <c r="EG8">
        <f t="shared" si="26"/>
        <v>4</v>
      </c>
      <c r="EH8">
        <f t="shared" si="26"/>
        <v>14</v>
      </c>
      <c r="EI8">
        <f t="shared" si="26"/>
        <v>15</v>
      </c>
      <c r="EJ8">
        <f t="shared" si="26"/>
        <v>15</v>
      </c>
      <c r="EK8">
        <f t="shared" si="26"/>
        <v>10</v>
      </c>
      <c r="EL8">
        <f t="shared" si="26"/>
        <v>6</v>
      </c>
      <c r="EM8">
        <f t="shared" si="26"/>
        <v>8</v>
      </c>
      <c r="EN8">
        <f t="shared" si="26"/>
        <v>5</v>
      </c>
      <c r="EO8">
        <f t="shared" si="26"/>
        <v>17</v>
      </c>
      <c r="EP8">
        <f t="shared" si="26"/>
        <v>8</v>
      </c>
      <c r="EQ8">
        <f t="shared" si="26"/>
        <v>9</v>
      </c>
      <c r="ER8">
        <f t="shared" si="26"/>
        <v>9</v>
      </c>
      <c r="ES8">
        <f>VLOOKUP(DX8,'Tablas auxiliares'!$O$2:$Y$28,'Tablas auxiliares'!$C$4+1,FALSE)</f>
        <v>0</v>
      </c>
      <c r="ET8">
        <f>VLOOKUP(DY8,'Tablas auxiliares'!$O$2:$Y$28,'Tablas auxiliares'!$C$4+1,FALSE)</f>
        <v>5</v>
      </c>
      <c r="EU8">
        <f>VLOOKUP(DZ8,'Tablas auxiliares'!$O$2:$Y$28,'Tablas auxiliares'!$C$4+1,FALSE)</f>
        <v>0</v>
      </c>
      <c r="EV8">
        <f>VLOOKUP(EA8,'Tablas auxiliares'!$O$2:$Y$28,'Tablas auxiliares'!$C$4+1,FALSE)</f>
        <v>4</v>
      </c>
      <c r="EW8">
        <f>VLOOKUP(EB8,'Tablas auxiliares'!$O$2:$Y$28,'Tablas auxiliares'!$C$4+1,FALSE)</f>
        <v>0</v>
      </c>
      <c r="EX8">
        <f>VLOOKUP(EC8,'Tablas auxiliares'!$O$2:$Y$28,'Tablas auxiliares'!$C$4+1,FALSE)</f>
        <v>0</v>
      </c>
      <c r="EZ8">
        <f>VLOOKUP(EE8,'Tablas auxiliares'!$O$2:$Y$28,'Tablas auxiliares'!$C$4+1,FALSE)</f>
        <v>3</v>
      </c>
      <c r="FA8">
        <f>VLOOKUP(EF8,'Tablas auxiliares'!$O$2:$Y$28,'Tablas auxiliares'!$C$4+1,FALSE)</f>
        <v>12</v>
      </c>
      <c r="FB8">
        <f>VLOOKUP(EG8,'Tablas auxiliares'!$O$2:$Y$28,'Tablas auxiliares'!$C$4+1,FALSE)</f>
        <v>7</v>
      </c>
      <c r="FC8">
        <f>VLOOKUP(EH8,'Tablas auxiliares'!$O$2:$Y$28,'Tablas auxiliares'!$C$4+1,FALSE)</f>
        <v>0</v>
      </c>
      <c r="FD8">
        <f>VLOOKUP(EI8,'Tablas auxiliares'!$O$2:$Y$28,'Tablas auxiliares'!$C$4+1,FALSE)</f>
        <v>0</v>
      </c>
      <c r="FE8">
        <f>VLOOKUP(EJ8,'Tablas auxiliares'!$O$2:$Y$28,'Tablas auxiliares'!$C$4+1,FALSE)</f>
        <v>0</v>
      </c>
      <c r="FF8">
        <f>VLOOKUP(EK8,'Tablas auxiliares'!$O$2:$Y$28,'Tablas auxiliares'!$C$4+1,FALSE)</f>
        <v>1</v>
      </c>
      <c r="FG8">
        <f>VLOOKUP(EL8,'Tablas auxiliares'!$O$2:$Y$28,'Tablas auxiliares'!$C$4+1,FALSE)</f>
        <v>5</v>
      </c>
      <c r="FH8">
        <f>VLOOKUP(EM8,'Tablas auxiliares'!$O$2:$Y$28,'Tablas auxiliares'!$C$4+1,FALSE)</f>
        <v>3</v>
      </c>
      <c r="FI8">
        <f>VLOOKUP(EN8,'Tablas auxiliares'!$O$2:$Y$28,'Tablas auxiliares'!$C$4+1,FALSE)</f>
        <v>6</v>
      </c>
      <c r="FJ8">
        <f>VLOOKUP(EO8,'Tablas auxiliares'!$O$2:$Y$28,'Tablas auxiliares'!$C$4+1,FALSE)</f>
        <v>0</v>
      </c>
      <c r="FK8">
        <f>VLOOKUP(EP8,'Tablas auxiliares'!$O$2:$Y$28,'Tablas auxiliares'!$C$4+1,FALSE)</f>
        <v>3</v>
      </c>
      <c r="FL8">
        <f>VLOOKUP(EQ8,'Tablas auxiliares'!$O$2:$Y$28,'Tablas auxiliares'!$C$4+1,FALSE)</f>
        <v>2</v>
      </c>
      <c r="FM8">
        <f>VLOOKUP(ER8,'Tablas auxiliares'!$O$2:$Y$28,'Tablas auxiliares'!$C$4+1,FALSE)</f>
        <v>2</v>
      </c>
      <c r="FN8">
        <v>10</v>
      </c>
      <c r="FO8">
        <v>11</v>
      </c>
      <c r="FP8">
        <v>10</v>
      </c>
      <c r="FQ8">
        <v>9</v>
      </c>
      <c r="FR8">
        <v>13</v>
      </c>
      <c r="FS8">
        <v>10</v>
      </c>
      <c r="FU8">
        <v>9</v>
      </c>
      <c r="FV8">
        <v>11</v>
      </c>
      <c r="FW8">
        <v>6</v>
      </c>
      <c r="FX8">
        <v>8</v>
      </c>
      <c r="FY8">
        <v>11</v>
      </c>
      <c r="FZ8">
        <v>9</v>
      </c>
      <c r="GA8">
        <v>15</v>
      </c>
      <c r="GB8">
        <v>3</v>
      </c>
      <c r="GC8">
        <v>7</v>
      </c>
      <c r="GD8">
        <v>13</v>
      </c>
      <c r="GE8">
        <v>13</v>
      </c>
      <c r="GF8">
        <v>11</v>
      </c>
      <c r="GG8">
        <v>2</v>
      </c>
      <c r="GH8">
        <v>9</v>
      </c>
      <c r="GI8">
        <f>VLOOKUP(FN8,'Tablas auxiliares'!$O$2:$Y$28,_xlfn.SINGLE('Tablas auxiliares'!$C$4)+1,FALSE)</f>
        <v>1</v>
      </c>
      <c r="GJ8">
        <f>VLOOKUP(FO8,'Tablas auxiliares'!$O$2:$Y$28,_xlfn.SINGLE('Tablas auxiliares'!$C$4)+1,FALSE)</f>
        <v>0</v>
      </c>
      <c r="GK8">
        <f>VLOOKUP(FP8,'Tablas auxiliares'!$O$2:$Y$28,_xlfn.SINGLE('Tablas auxiliares'!$C$4)+1,FALSE)</f>
        <v>1</v>
      </c>
      <c r="GL8">
        <f>VLOOKUP(FQ8,'Tablas auxiliares'!$O$2:$Y$28,_xlfn.SINGLE('Tablas auxiliares'!$C$4)+1,FALSE)</f>
        <v>2</v>
      </c>
      <c r="GM8">
        <f>VLOOKUP(FR8,'Tablas auxiliares'!$O$2:$Y$28,_xlfn.SINGLE('Tablas auxiliares'!$C$4)+1,FALSE)</f>
        <v>0</v>
      </c>
      <c r="GN8">
        <f>VLOOKUP(FS8,'Tablas auxiliares'!$O$2:$Y$28,_xlfn.SINGLE('Tablas auxiliares'!$C$4)+1,FALSE)</f>
        <v>1</v>
      </c>
      <c r="GP8">
        <f>VLOOKUP(FU8,'Tablas auxiliares'!$O$2:$Y$28,_xlfn.SINGLE('Tablas auxiliares'!$C$4)+1,FALSE)</f>
        <v>2</v>
      </c>
      <c r="GQ8">
        <f>VLOOKUP(FV8,'Tablas auxiliares'!$O$2:$Y$28,_xlfn.SINGLE('Tablas auxiliares'!$C$4)+1,FALSE)</f>
        <v>0</v>
      </c>
      <c r="GR8">
        <f>VLOOKUP(FW8,'Tablas auxiliares'!$O$2:$Y$28,_xlfn.SINGLE('Tablas auxiliares'!$C$4)+1,FALSE)</f>
        <v>5</v>
      </c>
      <c r="GS8">
        <f>VLOOKUP(FX8,'Tablas auxiliares'!$O$2:$Y$28,_xlfn.SINGLE('Tablas auxiliares'!$C$4)+1,FALSE)</f>
        <v>3</v>
      </c>
      <c r="GT8">
        <f>VLOOKUP(FY8,'Tablas auxiliares'!$O$2:$Y$28,_xlfn.SINGLE('Tablas auxiliares'!$C$4)+1,FALSE)</f>
        <v>0</v>
      </c>
      <c r="GU8">
        <f>VLOOKUP(FZ8,'Tablas auxiliares'!$O$2:$Y$28,_xlfn.SINGLE('Tablas auxiliares'!$C$4)+1,FALSE)</f>
        <v>2</v>
      </c>
      <c r="GV8">
        <f>VLOOKUP(GA8,'Tablas auxiliares'!$O$2:$Y$28,_xlfn.SINGLE('Tablas auxiliares'!$C$4)+1,FALSE)</f>
        <v>0</v>
      </c>
      <c r="GW8">
        <f>VLOOKUP(GB8,'Tablas auxiliares'!$O$2:$Y$28,_xlfn.SINGLE('Tablas auxiliares'!$C$4)+1,FALSE)</f>
        <v>8</v>
      </c>
      <c r="GX8">
        <f>VLOOKUP(GC8,'Tablas auxiliares'!$O$2:$Y$28,_xlfn.SINGLE('Tablas auxiliares'!$C$4)+1,FALSE)</f>
        <v>4</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10</v>
      </c>
      <c r="HC8">
        <f>VLOOKUP(GH8,'Tablas auxiliares'!$O$2:$Y$28,_xlfn.SINGLE('Tablas auxiliares'!$C$4)+1,FALSE)</f>
        <v>2</v>
      </c>
      <c r="HD8">
        <f>IF('Tablas auxiliares'!$C$6&lt;&gt;2,SUM(ES8:FM8),0)+IF('Tablas auxiliares'!$C$6&lt;&gt;3,SUM(GI8:HC8),0)</f>
        <v>94</v>
      </c>
      <c r="HE8">
        <f t="shared" si="17"/>
        <v>10.51</v>
      </c>
      <c r="HF8">
        <f t="shared" si="1"/>
        <v>8.5109999999999992</v>
      </c>
      <c r="HG8">
        <f t="shared" si="1"/>
        <v>12.01</v>
      </c>
      <c r="HH8">
        <f t="shared" si="1"/>
        <v>8.0090000000000003</v>
      </c>
      <c r="HI8">
        <f t="shared" si="1"/>
        <v>13.513</v>
      </c>
      <c r="HJ8">
        <f t="shared" si="1"/>
        <v>13.51</v>
      </c>
      <c r="HL8">
        <f t="shared" si="1"/>
        <v>8.5090000000000003</v>
      </c>
      <c r="HM8">
        <f t="shared" si="1"/>
        <v>6.0110000000000001</v>
      </c>
      <c r="HN8">
        <f t="shared" si="1"/>
        <v>5.0060000000000002</v>
      </c>
      <c r="HO8">
        <f t="shared" si="1"/>
        <v>11.007999999999999</v>
      </c>
      <c r="HP8">
        <f t="shared" si="1"/>
        <v>13.010999999999999</v>
      </c>
      <c r="HQ8">
        <f t="shared" si="1"/>
        <v>12.009</v>
      </c>
      <c r="HR8">
        <f t="shared" si="1"/>
        <v>12.515000000000001</v>
      </c>
      <c r="HS8">
        <f t="shared" si="1"/>
        <v>4.5030000000000001</v>
      </c>
      <c r="HT8">
        <f t="shared" si="1"/>
        <v>7.5069999999999997</v>
      </c>
      <c r="HU8">
        <f t="shared" si="1"/>
        <v>9.0129999999999999</v>
      </c>
      <c r="HV8">
        <f t="shared" si="1"/>
        <v>15.013</v>
      </c>
      <c r="HW8">
        <f t="shared" si="1"/>
        <v>9.5109999999999992</v>
      </c>
      <c r="HX8">
        <f t="shared" si="1"/>
        <v>5.5019999999999998</v>
      </c>
      <c r="HY8">
        <f t="shared" si="1"/>
        <v>9.0090000000000003</v>
      </c>
      <c r="HZ8">
        <f>RANK(HE8,HE3:HE20,1)</f>
        <v>10</v>
      </c>
      <c r="IA8">
        <f t="shared" ref="IA8:IT8" si="27">RANK(HF8,HF3:HF20,1)</f>
        <v>8</v>
      </c>
      <c r="IB8">
        <f t="shared" si="27"/>
        <v>11</v>
      </c>
      <c r="IC8">
        <f t="shared" si="27"/>
        <v>8</v>
      </c>
      <c r="ID8">
        <f t="shared" si="27"/>
        <v>14</v>
      </c>
      <c r="IE8">
        <f t="shared" si="27"/>
        <v>14</v>
      </c>
      <c r="IG8">
        <f t="shared" si="27"/>
        <v>9</v>
      </c>
      <c r="IH8">
        <f t="shared" si="27"/>
        <v>5</v>
      </c>
      <c r="II8">
        <f t="shared" si="27"/>
        <v>6</v>
      </c>
      <c r="IJ8">
        <f t="shared" si="27"/>
        <v>11</v>
      </c>
      <c r="IK8">
        <f t="shared" si="27"/>
        <v>14</v>
      </c>
      <c r="IL8">
        <f t="shared" si="27"/>
        <v>13</v>
      </c>
      <c r="IM8">
        <f t="shared" si="27"/>
        <v>13</v>
      </c>
      <c r="IN8">
        <f t="shared" si="27"/>
        <v>4</v>
      </c>
      <c r="IO8">
        <f t="shared" si="27"/>
        <v>9</v>
      </c>
      <c r="IP8">
        <f t="shared" si="27"/>
        <v>11</v>
      </c>
      <c r="IQ8">
        <f t="shared" si="27"/>
        <v>15</v>
      </c>
      <c r="IR8">
        <f t="shared" si="27"/>
        <v>11</v>
      </c>
      <c r="IS8">
        <f t="shared" si="27"/>
        <v>4</v>
      </c>
      <c r="IT8">
        <f t="shared" si="27"/>
        <v>8</v>
      </c>
      <c r="IU8">
        <f>VLOOKUP(HZ8,'Tablas auxiliares'!$O$2:$Y$28,_xlfn.SINGLE('Tablas auxiliares'!$C$4)+1,FALSE)</f>
        <v>1</v>
      </c>
      <c r="IV8">
        <f>VLOOKUP(IA8,'Tablas auxiliares'!$O$2:$Y$28,_xlfn.SINGLE('Tablas auxiliares'!$C$4)+1,FALSE)</f>
        <v>3</v>
      </c>
      <c r="IW8">
        <f>VLOOKUP(IB8,'Tablas auxiliares'!$O$2:$Y$28,_xlfn.SINGLE('Tablas auxiliares'!$C$4)+1,FALSE)</f>
        <v>0</v>
      </c>
      <c r="IX8">
        <f>VLOOKUP(IC8,'Tablas auxiliares'!$O$2:$Y$28,_xlfn.SINGLE('Tablas auxiliares'!$C$4)+1,FALSE)</f>
        <v>3</v>
      </c>
      <c r="IY8">
        <f>VLOOKUP(ID8,'Tablas auxiliares'!$O$2:$Y$28,_xlfn.SINGLE('Tablas auxiliares'!$C$4)+1,FALSE)</f>
        <v>0</v>
      </c>
      <c r="IZ8">
        <f>VLOOKUP(IE8,'Tablas auxiliares'!$O$2:$Y$28,_xlfn.SINGLE('Tablas auxiliares'!$C$4)+1,FALSE)</f>
        <v>0</v>
      </c>
      <c r="JB8">
        <f>VLOOKUP(IG8,'Tablas auxiliares'!$O$2:$Y$28,_xlfn.SINGLE('Tablas auxiliares'!$C$4)+1,FALSE)</f>
        <v>2</v>
      </c>
      <c r="JC8">
        <f>VLOOKUP(IH8,'Tablas auxiliares'!$O$2:$Y$28,_xlfn.SINGLE('Tablas auxiliares'!$C$4)+1,FALSE)</f>
        <v>6</v>
      </c>
      <c r="JD8">
        <f>VLOOKUP(II8,'Tablas auxiliares'!$O$2:$Y$28,_xlfn.SINGLE('Tablas auxiliares'!$C$4)+1,FALSE)</f>
        <v>5</v>
      </c>
      <c r="JE8">
        <f>VLOOKUP(IJ8,'Tablas auxiliares'!$O$2:$Y$28,_xlfn.SINGLE('Tablas auxiliares'!$C$4)+1,FALSE)</f>
        <v>0</v>
      </c>
      <c r="JF8">
        <f>VLOOKUP(IK8,'Tablas auxiliares'!$O$2:$Y$28,_xlfn.SINGLE('Tablas auxiliares'!$C$4)+1,FALSE)</f>
        <v>0</v>
      </c>
      <c r="JG8">
        <f>VLOOKUP(IL8,'Tablas auxiliares'!$O$2:$Y$28,_xlfn.SINGLE('Tablas auxiliares'!$C$4)+1,FALSE)</f>
        <v>0</v>
      </c>
      <c r="JH8">
        <f>VLOOKUP(IM8,'Tablas auxiliares'!$O$2:$Y$28,_xlfn.SINGLE('Tablas auxiliares'!$C$4)+1,FALSE)</f>
        <v>0</v>
      </c>
      <c r="JI8">
        <f>VLOOKUP(IN8,'Tablas auxiliares'!$O$2:$Y$28,_xlfn.SINGLE('Tablas auxiliares'!$C$4)+1,FALSE)</f>
        <v>7</v>
      </c>
      <c r="JJ8">
        <f>VLOOKUP(IO8,'Tablas auxiliares'!$O$2:$Y$28,_xlfn.SINGLE('Tablas auxiliares'!$C$4)+1,FALSE)</f>
        <v>2</v>
      </c>
      <c r="JK8">
        <f>VLOOKUP(IP8,'Tablas auxiliares'!$O$2:$Y$28,_xlfn.SINGLE('Tablas auxiliares'!$C$4)+1,FALSE)</f>
        <v>0</v>
      </c>
      <c r="JL8">
        <f>VLOOKUP(IQ8,'Tablas auxiliares'!$O$2:$Y$28,_xlfn.SINGLE('Tablas auxiliares'!$C$4)+1,FALSE)</f>
        <v>0</v>
      </c>
      <c r="JM8">
        <f>VLOOKUP(IR8,'Tablas auxiliares'!$O$2:$Y$28,_xlfn.SINGLE('Tablas auxiliares'!$C$4)+1,FALSE)</f>
        <v>0</v>
      </c>
      <c r="JN8">
        <f>VLOOKUP(IS8,'Tablas auxiliares'!$O$2:$Y$28,_xlfn.SINGLE('Tablas auxiliares'!$C$4)+1,FALSE)</f>
        <v>7</v>
      </c>
      <c r="JO8">
        <f>VLOOKUP(IT8,'Tablas auxiliares'!$O$2:$Y$28,_xlfn.SINGLE('Tablas auxiliares'!$C$4)+1,FALSE)</f>
        <v>3</v>
      </c>
      <c r="JP8">
        <f t="shared" si="7"/>
        <v>39</v>
      </c>
      <c r="JQ8">
        <v>0</v>
      </c>
      <c r="JR8">
        <v>5</v>
      </c>
      <c r="JS8">
        <v>0</v>
      </c>
      <c r="JT8">
        <v>4</v>
      </c>
      <c r="JU8">
        <v>0</v>
      </c>
      <c r="JV8">
        <v>0</v>
      </c>
      <c r="JX8">
        <v>1</v>
      </c>
      <c r="JY8">
        <v>12</v>
      </c>
      <c r="JZ8">
        <v>6</v>
      </c>
      <c r="KA8">
        <v>0</v>
      </c>
      <c r="KB8">
        <v>0</v>
      </c>
      <c r="KC8">
        <v>0</v>
      </c>
      <c r="KD8">
        <v>1</v>
      </c>
      <c r="KE8">
        <v>5</v>
      </c>
      <c r="KF8">
        <v>4</v>
      </c>
      <c r="KG8">
        <v>1</v>
      </c>
      <c r="KH8">
        <v>0</v>
      </c>
      <c r="KI8">
        <v>2</v>
      </c>
      <c r="KJ8">
        <v>3</v>
      </c>
      <c r="KK8">
        <v>2</v>
      </c>
      <c r="KL8">
        <v>1</v>
      </c>
      <c r="KM8">
        <v>0</v>
      </c>
      <c r="KN8">
        <v>1</v>
      </c>
      <c r="KO8">
        <v>2</v>
      </c>
      <c r="KP8">
        <v>0</v>
      </c>
      <c r="KQ8">
        <v>1</v>
      </c>
      <c r="KS8">
        <v>2</v>
      </c>
      <c r="KT8">
        <v>0</v>
      </c>
      <c r="KU8">
        <v>5</v>
      </c>
      <c r="KV8">
        <v>3</v>
      </c>
      <c r="KW8">
        <v>0</v>
      </c>
      <c r="KX8">
        <v>2</v>
      </c>
      <c r="KY8">
        <v>0</v>
      </c>
      <c r="KZ8">
        <v>8</v>
      </c>
      <c r="LA8">
        <v>4</v>
      </c>
      <c r="LB8">
        <v>0</v>
      </c>
      <c r="LC8">
        <v>0</v>
      </c>
      <c r="LD8">
        <v>0</v>
      </c>
      <c r="LE8">
        <v>10</v>
      </c>
      <c r="LF8">
        <v>2</v>
      </c>
      <c r="LG8">
        <f t="shared" si="8"/>
        <v>1.0009999999999999</v>
      </c>
      <c r="LH8">
        <f t="shared" si="3"/>
        <v>5</v>
      </c>
      <c r="LI8">
        <f t="shared" si="3"/>
        <v>1.0009999999999999</v>
      </c>
      <c r="LJ8">
        <f t="shared" si="3"/>
        <v>6.0019999999999998</v>
      </c>
      <c r="LK8">
        <f t="shared" si="3"/>
        <v>0</v>
      </c>
      <c r="LL8">
        <f t="shared" si="3"/>
        <v>1.0009999999999999</v>
      </c>
      <c r="LM8">
        <f t="shared" si="3"/>
        <v>0</v>
      </c>
      <c r="LN8">
        <f t="shared" si="3"/>
        <v>3.0019999999999998</v>
      </c>
      <c r="LO8">
        <f t="shared" si="3"/>
        <v>12</v>
      </c>
      <c r="LP8">
        <f t="shared" si="3"/>
        <v>11.005000000000001</v>
      </c>
      <c r="LQ8">
        <f t="shared" si="3"/>
        <v>3.0030000000000001</v>
      </c>
      <c r="LR8">
        <f t="shared" si="3"/>
        <v>0</v>
      </c>
      <c r="LS8">
        <f t="shared" si="3"/>
        <v>2.0019999999999998</v>
      </c>
      <c r="LT8">
        <f t="shared" si="3"/>
        <v>1</v>
      </c>
      <c r="LU8">
        <f t="shared" si="3"/>
        <v>13.007999999999999</v>
      </c>
      <c r="LV8">
        <f t="shared" si="3"/>
        <v>8.0039999999999996</v>
      </c>
      <c r="LW8">
        <f t="shared" si="3"/>
        <v>1</v>
      </c>
      <c r="LX8">
        <f t="shared" si="3"/>
        <v>0</v>
      </c>
      <c r="LY8">
        <f t="shared" si="3"/>
        <v>2</v>
      </c>
      <c r="LZ8">
        <f t="shared" si="3"/>
        <v>13.01</v>
      </c>
      <c r="MA8">
        <f t="shared" si="3"/>
        <v>4.0019999999999998</v>
      </c>
      <c r="MB8">
        <f>RANK(LG8,LG3:LG20,0)</f>
        <v>12</v>
      </c>
      <c r="MC8">
        <f t="shared" ref="MC8:MV8" si="28">RANK(LH8,LH3:LH20,0)</f>
        <v>9</v>
      </c>
      <c r="MD8">
        <f t="shared" si="28"/>
        <v>12</v>
      </c>
      <c r="ME8">
        <f t="shared" si="28"/>
        <v>8</v>
      </c>
      <c r="MF8">
        <f t="shared" si="28"/>
        <v>15</v>
      </c>
      <c r="MG8">
        <f t="shared" si="28"/>
        <v>11</v>
      </c>
      <c r="MH8">
        <f t="shared" si="28"/>
        <v>14</v>
      </c>
      <c r="MI8">
        <f t="shared" si="28"/>
        <v>10</v>
      </c>
      <c r="MJ8">
        <f t="shared" si="28"/>
        <v>4</v>
      </c>
      <c r="MK8">
        <f t="shared" si="28"/>
        <v>6</v>
      </c>
      <c r="ML8">
        <f t="shared" si="28"/>
        <v>11</v>
      </c>
      <c r="MM8">
        <f t="shared" si="28"/>
        <v>12</v>
      </c>
      <c r="MN8">
        <f t="shared" si="28"/>
        <v>11</v>
      </c>
      <c r="MO8">
        <f t="shared" si="28"/>
        <v>14</v>
      </c>
      <c r="MP8">
        <f t="shared" si="28"/>
        <v>4</v>
      </c>
      <c r="MQ8">
        <f t="shared" si="28"/>
        <v>8</v>
      </c>
      <c r="MR8">
        <f t="shared" si="28"/>
        <v>14</v>
      </c>
      <c r="MS8">
        <f t="shared" si="28"/>
        <v>12</v>
      </c>
      <c r="MT8">
        <f t="shared" si="28"/>
        <v>13</v>
      </c>
      <c r="MU8">
        <f t="shared" si="28"/>
        <v>4</v>
      </c>
      <c r="MV8">
        <f t="shared" si="28"/>
        <v>11</v>
      </c>
      <c r="MW8">
        <f>VLOOKUP(MB8,'Tablas auxiliares'!$O$2:$P$28,2,FALSE)</f>
        <v>0</v>
      </c>
      <c r="MX8">
        <f>VLOOKUP(MC8,'Tablas auxiliares'!$O$2:$P$28,2,FALSE)</f>
        <v>2</v>
      </c>
      <c r="MY8">
        <f>VLOOKUP(MD8,'Tablas auxiliares'!$O$2:$P$28,2,FALSE)</f>
        <v>0</v>
      </c>
      <c r="MZ8">
        <f>VLOOKUP(ME8,'Tablas auxiliares'!$O$2:$P$28,2,FALSE)</f>
        <v>3</v>
      </c>
      <c r="NA8">
        <f>VLOOKUP(MF8,'Tablas auxiliares'!$O$2:$P$28,2,FALSE)</f>
        <v>0</v>
      </c>
      <c r="NB8">
        <f>VLOOKUP(MG8,'Tablas auxiliares'!$O$2:$P$28,2,FALSE)</f>
        <v>0</v>
      </c>
      <c r="NC8">
        <f>VLOOKUP(MH8,'Tablas auxiliares'!$O$2:$P$28,2,FALSE)</f>
        <v>0</v>
      </c>
      <c r="ND8">
        <f>VLOOKUP(MI8,'Tablas auxiliares'!$O$2:$P$28,2,FALSE)</f>
        <v>1</v>
      </c>
      <c r="NE8">
        <f>VLOOKUP(MJ8,'Tablas auxiliares'!$O$2:$P$28,2,FALSE)</f>
        <v>7</v>
      </c>
      <c r="NF8">
        <f>VLOOKUP(MK8,'Tablas auxiliares'!$O$2:$P$28,2,FALSE)</f>
        <v>5</v>
      </c>
      <c r="NG8">
        <f>VLOOKUP(ML8,'Tablas auxiliares'!$O$2:$P$28,2,FALSE)</f>
        <v>0</v>
      </c>
      <c r="NH8">
        <f>VLOOKUP(MM8,'Tablas auxiliares'!$O$2:$P$28,2,FALSE)</f>
        <v>0</v>
      </c>
      <c r="NI8">
        <f>VLOOKUP(MN8,'Tablas auxiliares'!$O$2:$P$28,2,FALSE)</f>
        <v>0</v>
      </c>
      <c r="NJ8">
        <f>VLOOKUP(MO8,'Tablas auxiliares'!$O$2:$P$28,2,FALSE)</f>
        <v>0</v>
      </c>
      <c r="NK8">
        <f>VLOOKUP(MP8,'Tablas auxiliares'!$O$2:$P$28,2,FALSE)</f>
        <v>7</v>
      </c>
      <c r="NL8">
        <f>VLOOKUP(MQ8,'Tablas auxiliares'!$O$2:$P$28,2,FALSE)</f>
        <v>3</v>
      </c>
      <c r="NM8">
        <f>VLOOKUP(MR8,'Tablas auxiliares'!$O$2:$P$28,2,FALSE)</f>
        <v>0</v>
      </c>
      <c r="NN8">
        <f>VLOOKUP(MS8,'Tablas auxiliares'!$O$2:$P$28,2,FALSE)</f>
        <v>0</v>
      </c>
      <c r="NO8">
        <f>VLOOKUP(MT8,'Tablas auxiliares'!$O$2:$P$28,2,FALSE)</f>
        <v>0</v>
      </c>
      <c r="NP8">
        <f>VLOOKUP(MU8,'Tablas auxiliares'!$O$2:$P$28,2,FALSE)</f>
        <v>7</v>
      </c>
      <c r="NQ8">
        <f>VLOOKUP(MV8,'Tablas auxiliares'!$O$2:$P$28,2,FALSE)</f>
        <v>0</v>
      </c>
      <c r="NR8">
        <f t="shared" si="10"/>
        <v>35</v>
      </c>
      <c r="NT8">
        <f t="shared" si="11"/>
        <v>35.002000000000002</v>
      </c>
      <c r="NU8">
        <f t="shared" si="12"/>
        <v>39.002000000000002</v>
      </c>
      <c r="NV8">
        <f t="shared" si="13"/>
        <v>94.001999999999995</v>
      </c>
      <c r="NW8">
        <f>IF('Tablas auxiliares'!$C$3=1,NT8,IF('Tablas auxiliares'!$C$3=2,NU8,NV8))</f>
        <v>94.001999999999995</v>
      </c>
      <c r="NX8" t="s">
        <v>46</v>
      </c>
      <c r="NZ8">
        <v>6</v>
      </c>
      <c r="OA8">
        <f t="shared" si="14"/>
        <v>217.001</v>
      </c>
      <c r="OB8" t="str">
        <f t="shared" si="15"/>
        <v>Rusia</v>
      </c>
    </row>
    <row r="9" spans="1:392" x14ac:dyDescent="0.25">
      <c r="A9" t="s">
        <v>58</v>
      </c>
      <c r="B9">
        <v>11</v>
      </c>
      <c r="C9">
        <v>15</v>
      </c>
      <c r="D9">
        <v>16</v>
      </c>
      <c r="E9">
        <v>14</v>
      </c>
      <c r="F9">
        <v>15</v>
      </c>
      <c r="G9">
        <v>8</v>
      </c>
      <c r="H9">
        <v>17</v>
      </c>
      <c r="J9">
        <v>3</v>
      </c>
      <c r="K9">
        <v>5</v>
      </c>
      <c r="L9">
        <v>13</v>
      </c>
      <c r="M9">
        <v>10</v>
      </c>
      <c r="N9">
        <v>9</v>
      </c>
      <c r="O9">
        <v>5</v>
      </c>
      <c r="P9">
        <v>15</v>
      </c>
      <c r="Q9">
        <v>13</v>
      </c>
      <c r="R9">
        <v>17</v>
      </c>
      <c r="S9">
        <v>16</v>
      </c>
      <c r="T9">
        <v>15</v>
      </c>
      <c r="U9">
        <v>8</v>
      </c>
      <c r="V9">
        <v>10</v>
      </c>
      <c r="W9">
        <v>11</v>
      </c>
      <c r="X9">
        <v>14</v>
      </c>
      <c r="Y9">
        <v>10</v>
      </c>
      <c r="Z9">
        <v>17</v>
      </c>
      <c r="AA9">
        <v>13</v>
      </c>
      <c r="AB9">
        <v>14</v>
      </c>
      <c r="AC9">
        <v>7</v>
      </c>
      <c r="AE9">
        <v>9</v>
      </c>
      <c r="AF9">
        <v>16</v>
      </c>
      <c r="AG9">
        <v>17</v>
      </c>
      <c r="AH9">
        <v>12</v>
      </c>
      <c r="AI9">
        <v>13</v>
      </c>
      <c r="AJ9">
        <v>3</v>
      </c>
      <c r="AK9">
        <v>16</v>
      </c>
      <c r="AL9">
        <v>11</v>
      </c>
      <c r="AM9">
        <v>10</v>
      </c>
      <c r="AN9">
        <v>12</v>
      </c>
      <c r="AO9">
        <v>15</v>
      </c>
      <c r="AP9">
        <v>14</v>
      </c>
      <c r="AQ9">
        <v>14</v>
      </c>
      <c r="AR9">
        <v>13</v>
      </c>
      <c r="AS9">
        <v>8</v>
      </c>
      <c r="AT9">
        <v>11</v>
      </c>
      <c r="AU9">
        <v>12</v>
      </c>
      <c r="AV9">
        <v>13</v>
      </c>
      <c r="AW9">
        <v>15</v>
      </c>
      <c r="AX9">
        <v>17</v>
      </c>
      <c r="AZ9">
        <v>2</v>
      </c>
      <c r="BA9">
        <v>12</v>
      </c>
      <c r="BB9">
        <v>15</v>
      </c>
      <c r="BC9">
        <v>17</v>
      </c>
      <c r="BD9">
        <v>14</v>
      </c>
      <c r="BE9">
        <v>14</v>
      </c>
      <c r="BF9">
        <v>17</v>
      </c>
      <c r="BG9">
        <v>5</v>
      </c>
      <c r="BH9">
        <v>11</v>
      </c>
      <c r="BI9">
        <v>9</v>
      </c>
      <c r="BJ9">
        <v>7</v>
      </c>
      <c r="BK9">
        <v>3</v>
      </c>
      <c r="BL9">
        <v>17</v>
      </c>
      <c r="BM9">
        <v>13</v>
      </c>
      <c r="BN9">
        <v>14</v>
      </c>
      <c r="BO9">
        <v>14</v>
      </c>
      <c r="BP9">
        <v>8</v>
      </c>
      <c r="BQ9">
        <v>10</v>
      </c>
      <c r="BR9">
        <v>17</v>
      </c>
      <c r="BS9">
        <v>6</v>
      </c>
      <c r="BU9">
        <v>4</v>
      </c>
      <c r="BV9">
        <v>16</v>
      </c>
      <c r="BW9">
        <v>14</v>
      </c>
      <c r="BX9">
        <v>14</v>
      </c>
      <c r="BY9">
        <v>14</v>
      </c>
      <c r="BZ9">
        <v>8</v>
      </c>
      <c r="CA9">
        <v>15</v>
      </c>
      <c r="CB9">
        <v>10</v>
      </c>
      <c r="CC9">
        <v>17</v>
      </c>
      <c r="CD9">
        <v>17</v>
      </c>
      <c r="CE9">
        <v>12</v>
      </c>
      <c r="CF9">
        <v>16</v>
      </c>
      <c r="CG9">
        <v>12</v>
      </c>
      <c r="CH9">
        <v>13</v>
      </c>
      <c r="CI9">
        <v>17</v>
      </c>
      <c r="CJ9">
        <v>11</v>
      </c>
      <c r="CK9">
        <v>16</v>
      </c>
      <c r="CL9">
        <v>15</v>
      </c>
      <c r="CM9">
        <v>17</v>
      </c>
      <c r="CN9">
        <v>10</v>
      </c>
      <c r="CP9">
        <v>1</v>
      </c>
      <c r="CQ9">
        <v>13</v>
      </c>
      <c r="CR9">
        <v>17</v>
      </c>
      <c r="CS9">
        <v>9</v>
      </c>
      <c r="CT9">
        <v>13</v>
      </c>
      <c r="CU9">
        <v>10</v>
      </c>
      <c r="CV9">
        <v>17</v>
      </c>
      <c r="CW9">
        <v>13</v>
      </c>
      <c r="CX9">
        <v>13</v>
      </c>
      <c r="CY9">
        <v>15</v>
      </c>
      <c r="CZ9">
        <v>11</v>
      </c>
      <c r="DA9">
        <v>17</v>
      </c>
      <c r="DB9">
        <v>11</v>
      </c>
      <c r="DC9">
        <f>IF('Tablas auxiliares'!$C$7=1,AVERAGE(B9,W9,AR9,BM9,CH9)+B9/10000,(-1)*(SUM(VLOOKUP(B9,'Tablas auxiliares'!$BG$2:$BH$28,2,FALSE),VLOOKUP(W9,'Tablas auxiliares'!$BG$2:$BH$28,2,FALSE),VLOOKUP(AR9,'Tablas auxiliares'!$BG$2:$BH$28,2,FALSE),VLOOKUP(BM9,'Tablas auxiliares'!$BG$2:$BH$28,2,FALSE),VLOOKUP(CH9,'Tablas auxiliares'!$BG$2:$BH$28,2,FALSE))-B9/100000000))</f>
        <v>-7.2718781931025891</v>
      </c>
      <c r="DD9">
        <f>IF('Tablas auxiliares'!$C$7=1,AVERAGE(C9,X9,AS9,BN9,CI9)+C9/10000,(-1)*(SUM(VLOOKUP(C9,'Tablas auxiliares'!$BG$2:$BH$28,2,FALSE),VLOOKUP(X9,'Tablas auxiliares'!$BG$2:$BH$28,2,FALSE),VLOOKUP(AS9,'Tablas auxiliares'!$BG$2:$BH$28,2,FALSE),VLOOKUP(BN9,'Tablas auxiliares'!$BG$2:$BH$28,2,FALSE),VLOOKUP(CI9,'Tablas auxiliares'!$BG$2:$BH$28,2,FALSE))-C9/100000000))</f>
        <v>-6.6171609365016852</v>
      </c>
      <c r="DE9">
        <f>IF('Tablas auxiliares'!$C$7=1,AVERAGE(D9,Y9,AT9,BO9,CJ9)+D9/10000,(-1)*(SUM(VLOOKUP(D9,'Tablas auxiliares'!$BG$2:$BH$28,2,FALSE),VLOOKUP(Y9,'Tablas auxiliares'!$BG$2:$BH$28,2,FALSE),VLOOKUP(AT9,'Tablas auxiliares'!$BG$2:$BH$28,2,FALSE),VLOOKUP(BO9,'Tablas auxiliares'!$BG$2:$BH$28,2,FALSE),VLOOKUP(CJ9,'Tablas auxiliares'!$BG$2:$BH$28,2,FALSE))-D9/100000000))</f>
        <v>-7.4691863712655442</v>
      </c>
      <c r="DF9">
        <f>IF('Tablas auxiliares'!$C$7=1,AVERAGE(E9,Z9,AU9,BP9,CK9)+E9/10000,(-1)*(SUM(VLOOKUP(E9,'Tablas auxiliares'!$BG$2:$BH$28,2,FALSE),VLOOKUP(Z9,'Tablas auxiliares'!$BG$2:$BH$28,2,FALSE),VLOOKUP(AU9,'Tablas auxiliares'!$BG$2:$BH$28,2,FALSE),VLOOKUP(BP9,'Tablas auxiliares'!$BG$2:$BH$28,2,FALSE),VLOOKUP(CK9,'Tablas auxiliares'!$BG$2:$BH$28,2,FALSE))-E9/100000000))</f>
        <v>-6.941141457854564</v>
      </c>
      <c r="DG9">
        <f>IF('Tablas auxiliares'!$C$7=1,AVERAGE(F9,AA9,AV9,BQ9,CL9)+F9/10000,(-1)*(SUM(VLOOKUP(F9,'Tablas auxiliares'!$BG$2:$BH$28,2,FALSE),VLOOKUP(AA9,'Tablas auxiliares'!$BG$2:$BH$28,2,FALSE),VLOOKUP(AV9,'Tablas auxiliares'!$BG$2:$BH$28,2,FALSE),VLOOKUP(BQ9,'Tablas auxiliares'!$BG$2:$BH$28,2,FALSE),VLOOKUP(CL9,'Tablas auxiliares'!$BG$2:$BH$28,2,FALSE))-F9/100000000))</f>
        <v>-6.3039676444500916</v>
      </c>
      <c r="DH9">
        <f>IF('Tablas auxiliares'!$C$7=1,AVERAGE(G9,AB9,AW9,BR9,CM9)+G9/10000,(-1)*(SUM(VLOOKUP(G9,'Tablas auxiliares'!$BG$2:$BH$28,2,FALSE),VLOOKUP(AB9,'Tablas auxiliares'!$BG$2:$BH$28,2,FALSE),VLOOKUP(AW9,'Tablas auxiliares'!$BG$2:$BH$28,2,FALSE),VLOOKUP(BR9,'Tablas auxiliares'!$BG$2:$BH$28,2,FALSE),VLOOKUP(CM9,'Tablas auxiliares'!$BG$2:$BH$28,2,FALSE))-G9/100000000))</f>
        <v>-6.1761613724132891</v>
      </c>
      <c r="DI9">
        <f>IF('Tablas auxiliares'!$C$7=1,AVERAGE(H9,AC9,AX9,BS9,CN9)+H9/10000,(-1)*(SUM(VLOOKUP(H9,'Tablas auxiliares'!$BG$2:$BH$28,2,FALSE),VLOOKUP(AC9,'Tablas auxiliares'!$BG$2:$BH$28,2,FALSE),VLOOKUP(AX9,'Tablas auxiliares'!$BG$2:$BH$28,2,FALSE),VLOOKUP(BS9,'Tablas auxiliares'!$BG$2:$BH$28,2,FALSE),VLOOKUP(CN9,'Tablas auxiliares'!$BG$2:$BH$28,2,FALSE))-H9/100000000))</f>
        <v>-11.797147232515888</v>
      </c>
      <c r="DK9">
        <f>IF('Tablas auxiliares'!$C$7=1,AVERAGE(J9,AE9,AZ9,BU9,CP9)+J9/10000,(-1)*(SUM(VLOOKUP(J9,'Tablas auxiliares'!$BG$2:$BH$28,2,FALSE),VLOOKUP(AE9,'Tablas auxiliares'!$BG$2:$BH$28,2,FALSE),VLOOKUP(AZ9,'Tablas auxiliares'!$BG$2:$BH$28,2,FALSE),VLOOKUP(BU9,'Tablas auxiliares'!$BG$2:$BH$28,2,FALSE),VLOOKUP(CP9,'Tablas auxiliares'!$BG$2:$BH$28,2,FALSE))-J9/100000000))</f>
        <v>-39.540694395689634</v>
      </c>
      <c r="DL9">
        <f>IF('Tablas auxiliares'!$C$7=1,AVERAGE(K9,AF9,BA9,BV9,CQ9)+K9/10000,(-1)*(SUM(VLOOKUP(K9,'Tablas auxiliares'!$BG$2:$BH$28,2,FALSE),VLOOKUP(AF9,'Tablas auxiliares'!$BG$2:$BH$28,2,FALSE),VLOOKUP(BA9,'Tablas auxiliares'!$BG$2:$BH$28,2,FALSE),VLOOKUP(BV9,'Tablas auxiliares'!$BG$2:$BH$28,2,FALSE),VLOOKUP(CQ9,'Tablas auxiliares'!$BG$2:$BH$28,2,FALSE))-K9/100000000))</f>
        <v>-9.7119168855109415</v>
      </c>
      <c r="DM9">
        <f>IF('Tablas auxiliares'!$C$7=1,AVERAGE(L9,AG9,BB9,BW9,CR9)+L9/10000,(-1)*(SUM(VLOOKUP(L9,'Tablas auxiliares'!$BG$2:$BH$28,2,FALSE),VLOOKUP(AG9,'Tablas auxiliares'!$BG$2:$BH$28,2,FALSE),VLOOKUP(BB9,'Tablas auxiliares'!$BG$2:$BH$28,2,FALSE),VLOOKUP(BW9,'Tablas auxiliares'!$BG$2:$BH$28,2,FALSE),VLOOKUP(CR9,'Tablas auxiliares'!$BG$2:$BH$28,2,FALSE))-L9/100000000))</f>
        <v>-4.2298446674018502</v>
      </c>
      <c r="DN9">
        <f>IF('Tablas auxiliares'!$C$7=1,AVERAGE(M9,AH9,BC9,BX9,CS9)+M9/10000,(-1)*(SUM(VLOOKUP(M9,'Tablas auxiliares'!$BG$2:$BH$28,2,FALSE),VLOOKUP(AH9,'Tablas auxiliares'!$BG$2:$BH$28,2,FALSE),VLOOKUP(BC9,'Tablas auxiliares'!$BG$2:$BH$28,2,FALSE),VLOOKUP(BX9,'Tablas auxiliares'!$BG$2:$BH$28,2,FALSE),VLOOKUP(CS9,'Tablas auxiliares'!$BG$2:$BH$28,2,FALSE))-M9/100000000))</f>
        <v>-7.8682146665906565</v>
      </c>
      <c r="DO9">
        <f>IF('Tablas auxiliares'!$C$7=1,AVERAGE(N9,AI9,BD9,BY9,CT9)+N9/10000,(-1)*(SUM(VLOOKUP(N9,'Tablas auxiliares'!$BG$2:$BH$28,2,FALSE),VLOOKUP(AI9,'Tablas auxiliares'!$BG$2:$BH$28,2,FALSE),VLOOKUP(BD9,'Tablas auxiliares'!$BG$2:$BH$28,2,FALSE),VLOOKUP(BY9,'Tablas auxiliares'!$BG$2:$BH$28,2,FALSE),VLOOKUP(CT9,'Tablas auxiliares'!$BG$2:$BH$28,2,FALSE))-N9/100000000))</f>
        <v>-7.1094001306370274</v>
      </c>
      <c r="DP9">
        <f>IF('Tablas auxiliares'!$C$7=1,AVERAGE(O9,AJ9,BE9,BZ9,CU9)+O9/10000,(-1)*(SUM(VLOOKUP(O9,'Tablas auxiliares'!$BG$2:$BH$28,2,FALSE),VLOOKUP(AJ9,'Tablas auxiliares'!$BG$2:$BH$28,2,FALSE),VLOOKUP(BE9,'Tablas auxiliares'!$BG$2:$BH$28,2,FALSE),VLOOKUP(BZ9,'Tablas auxiliares'!$BG$2:$BH$28,2,FALSE),VLOOKUP(CU9,'Tablas auxiliares'!$BG$2:$BH$28,2,FALSE))-O9/100000000))</f>
        <v>-20.177468939689309</v>
      </c>
      <c r="DQ9">
        <f>IF('Tablas auxiliares'!$C$7=1,AVERAGE(P9,AK9,BF9,CA9,CV9)+P9/10000,(-1)*(SUM(VLOOKUP(P9,'Tablas auxiliares'!$BG$2:$BH$28,2,FALSE),VLOOKUP(AK9,'Tablas auxiliares'!$BG$2:$BH$28,2,FALSE),VLOOKUP(BF9,'Tablas auxiliares'!$BG$2:$BH$28,2,FALSE),VLOOKUP(CA9,'Tablas auxiliares'!$BG$2:$BH$28,2,FALSE),VLOOKUP(CV9,'Tablas auxiliares'!$BG$2:$BH$28,2,FALSE))-P9/100000000))</f>
        <v>-3.5209263702305509</v>
      </c>
      <c r="DR9">
        <f>IF('Tablas auxiliares'!$C$7=1,AVERAGE(Q9,AL9,BG9,CB9,CW9)+Q9/10000,(-1)*(SUM(VLOOKUP(Q9,'Tablas auxiliares'!$BG$2:$BH$28,2,FALSE),VLOOKUP(AL9,'Tablas auxiliares'!$BG$2:$BH$28,2,FALSE),VLOOKUP(BG9,'Tablas auxiliares'!$BG$2:$BH$28,2,FALSE),VLOOKUP(CB9,'Tablas auxiliares'!$BG$2:$BH$28,2,FALSE),VLOOKUP(CW9,'Tablas auxiliares'!$BG$2:$BH$28,2,FALSE))-Q9/100000000))</f>
        <v>-12.032030897368896</v>
      </c>
      <c r="DS9">
        <f>IF('Tablas auxiliares'!$C$7=1,AVERAGE(R9,AM9,BH9,CC9,CX9)+R9/10000,(-1)*(SUM(VLOOKUP(R9,'Tablas auxiliares'!$BG$2:$BH$28,2,FALSE),VLOOKUP(AM9,'Tablas auxiliares'!$BG$2:$BH$28,2,FALSE),VLOOKUP(BH9,'Tablas auxiliares'!$BG$2:$BH$28,2,FALSE),VLOOKUP(CC9,'Tablas auxiliares'!$BG$2:$BH$28,2,FALSE),VLOOKUP(CX9,'Tablas auxiliares'!$BG$2:$BH$28,2,FALSE))-R9/100000000))</f>
        <v>-6.3406606005242967</v>
      </c>
      <c r="DT9">
        <f>IF('Tablas auxiliares'!$C$7=1,AVERAGE(S9,AN9,BI9,CD9,CY9)+S9/10000,(-1)*(SUM(VLOOKUP(S9,'Tablas auxiliares'!$BG$2:$BH$28,2,FALSE),VLOOKUP(AN9,'Tablas auxiliares'!$BG$2:$BH$28,2,FALSE),VLOOKUP(BI9,'Tablas auxiliares'!$BG$2:$BH$28,2,FALSE),VLOOKUP(CD9,'Tablas auxiliares'!$BG$2:$BH$28,2,FALSE),VLOOKUP(CY9,'Tablas auxiliares'!$BG$2:$BH$28,2,FALSE))-S9/100000000))</f>
        <v>-6.216317298600341</v>
      </c>
      <c r="DU9">
        <f>IF('Tablas auxiliares'!$C$7=1,AVERAGE(T9,AO9,BJ9,CE9,CZ9)+T9/10000,(-1)*(SUM(VLOOKUP(T9,'Tablas auxiliares'!$BG$2:$BH$28,2,FALSE),VLOOKUP(AO9,'Tablas auxiliares'!$BG$2:$BH$28,2,FALSE),VLOOKUP(BJ9,'Tablas auxiliares'!$BG$2:$BH$28,2,FALSE),VLOOKUP(CE9,'Tablas auxiliares'!$BG$2:$BH$28,2,FALSE),VLOOKUP(CZ9,'Tablas auxiliares'!$BG$2:$BH$28,2,FALSE))-T9/100000000))</f>
        <v>-8.7956544941484527</v>
      </c>
      <c r="DV9">
        <f>IF('Tablas auxiliares'!$C$7=1,AVERAGE(U9,AP9,BK9,CF9,DA9)+U9/10000,(-1)*(SUM(VLOOKUP(U9,'Tablas auxiliares'!$BG$2:$BH$28,2,FALSE),VLOOKUP(AP9,'Tablas auxiliares'!$BG$2:$BH$28,2,FALSE),VLOOKUP(BK9,'Tablas auxiliares'!$BG$2:$BH$28,2,FALSE),VLOOKUP(CF9,'Tablas auxiliares'!$BG$2:$BH$28,2,FALSE),VLOOKUP(DA9,'Tablas auxiliares'!$BG$2:$BH$28,2,FALSE))-U9/100000000))</f>
        <v>-13.663232798593377</v>
      </c>
      <c r="DW9">
        <f>IF('Tablas auxiliares'!$C$7=1,AVERAGE(V9,AQ9,BL9,CG9,DB9)+V9/10000,(-1)*(SUM(VLOOKUP(V9,'Tablas auxiliares'!$BG$2:$BH$28,2,FALSE),VLOOKUP(AQ9,'Tablas auxiliares'!$BG$2:$BH$28,2,FALSE),VLOOKUP(BL9,'Tablas auxiliares'!$BG$2:$BH$28,2,FALSE),VLOOKUP(CG9,'Tablas auxiliares'!$BG$2:$BH$28,2,FALSE),VLOOKUP(DB9,'Tablas auxiliares'!$BG$2:$BH$28,2,FALSE))-V9/100000000))</f>
        <v>-7.0384954538356999</v>
      </c>
      <c r="DX9">
        <f>RANK(DC9,DC3:DC20,1)</f>
        <v>12</v>
      </c>
      <c r="DY9">
        <f t="shared" ref="DY9:ER9" si="29">RANK(DD9,DD3:DD20,1)</f>
        <v>14</v>
      </c>
      <c r="DZ9">
        <f t="shared" si="29"/>
        <v>11</v>
      </c>
      <c r="EA9">
        <f t="shared" si="29"/>
        <v>15</v>
      </c>
      <c r="EB9">
        <f t="shared" si="29"/>
        <v>16</v>
      </c>
      <c r="EC9">
        <f t="shared" si="29"/>
        <v>15</v>
      </c>
      <c r="ED9">
        <f t="shared" si="29"/>
        <v>13</v>
      </c>
      <c r="EF9">
        <f t="shared" si="29"/>
        <v>3</v>
      </c>
      <c r="EG9">
        <f t="shared" si="29"/>
        <v>12</v>
      </c>
      <c r="EH9">
        <f t="shared" si="29"/>
        <v>17</v>
      </c>
      <c r="EI9">
        <f t="shared" si="29"/>
        <v>13</v>
      </c>
      <c r="EJ9">
        <f t="shared" si="29"/>
        <v>14</v>
      </c>
      <c r="EK9">
        <f t="shared" si="29"/>
        <v>6</v>
      </c>
      <c r="EL9">
        <f t="shared" si="29"/>
        <v>17</v>
      </c>
      <c r="EM9">
        <f t="shared" si="29"/>
        <v>11</v>
      </c>
      <c r="EN9">
        <f t="shared" si="29"/>
        <v>15</v>
      </c>
      <c r="EO9">
        <f t="shared" si="29"/>
        <v>16</v>
      </c>
      <c r="EP9">
        <f t="shared" si="29"/>
        <v>14</v>
      </c>
      <c r="EQ9">
        <f t="shared" si="29"/>
        <v>13</v>
      </c>
      <c r="ER9">
        <f t="shared" si="29"/>
        <v>14</v>
      </c>
      <c r="ES9">
        <f>VLOOKUP(DX9,'Tablas auxiliares'!$O$2:$Y$28,'Tablas auxiliares'!$C$4+1,FALSE)</f>
        <v>0</v>
      </c>
      <c r="ET9">
        <f>VLOOKUP(DY9,'Tablas auxiliares'!$O$2:$Y$28,'Tablas auxiliares'!$C$4+1,FALSE)</f>
        <v>0</v>
      </c>
      <c r="EU9">
        <f>VLOOKUP(DZ9,'Tablas auxiliares'!$O$2:$Y$28,'Tablas auxiliares'!$C$4+1,FALSE)</f>
        <v>0</v>
      </c>
      <c r="EV9">
        <f>VLOOKUP(EA9,'Tablas auxiliares'!$O$2:$Y$28,'Tablas auxiliares'!$C$4+1,FALSE)</f>
        <v>0</v>
      </c>
      <c r="EW9">
        <f>VLOOKUP(EB9,'Tablas auxiliares'!$O$2:$Y$28,'Tablas auxiliares'!$C$4+1,FALSE)</f>
        <v>0</v>
      </c>
      <c r="EX9">
        <f>VLOOKUP(EC9,'Tablas auxiliares'!$O$2:$Y$28,'Tablas auxiliares'!$C$4+1,FALSE)</f>
        <v>0</v>
      </c>
      <c r="EY9">
        <f>VLOOKUP(ED9,'Tablas auxiliares'!$O$2:$Y$28,'Tablas auxiliares'!$C$4+1,FALSE)</f>
        <v>0</v>
      </c>
      <c r="FA9">
        <f>VLOOKUP(EF9,'Tablas auxiliares'!$O$2:$Y$28,'Tablas auxiliares'!$C$4+1,FALSE)</f>
        <v>8</v>
      </c>
      <c r="FB9">
        <f>VLOOKUP(EG9,'Tablas auxiliares'!$O$2:$Y$28,'Tablas auxiliares'!$C$4+1,FALSE)</f>
        <v>0</v>
      </c>
      <c r="FC9">
        <f>VLOOKUP(EH9,'Tablas auxiliares'!$O$2:$Y$28,'Tablas auxiliares'!$C$4+1,FALSE)</f>
        <v>0</v>
      </c>
      <c r="FD9">
        <f>VLOOKUP(EI9,'Tablas auxiliares'!$O$2:$Y$28,'Tablas auxiliares'!$C$4+1,FALSE)</f>
        <v>0</v>
      </c>
      <c r="FE9">
        <f>VLOOKUP(EJ9,'Tablas auxiliares'!$O$2:$Y$28,'Tablas auxiliares'!$C$4+1,FALSE)</f>
        <v>0</v>
      </c>
      <c r="FF9">
        <f>VLOOKUP(EK9,'Tablas auxiliares'!$O$2:$Y$28,'Tablas auxiliares'!$C$4+1,FALSE)</f>
        <v>5</v>
      </c>
      <c r="FG9">
        <f>VLOOKUP(EL9,'Tablas auxiliares'!$O$2:$Y$28,'Tablas auxiliares'!$C$4+1,FALSE)</f>
        <v>0</v>
      </c>
      <c r="FH9">
        <f>VLOOKUP(EM9,'Tablas auxiliares'!$O$2:$Y$28,'Tablas auxiliares'!$C$4+1,FALSE)</f>
        <v>0</v>
      </c>
      <c r="FI9">
        <f>VLOOKUP(EN9,'Tablas auxiliares'!$O$2:$Y$28,'Tablas auxiliares'!$C$4+1,FALSE)</f>
        <v>0</v>
      </c>
      <c r="FJ9">
        <f>VLOOKUP(EO9,'Tablas auxiliares'!$O$2:$Y$28,'Tablas auxiliares'!$C$4+1,FALSE)</f>
        <v>0</v>
      </c>
      <c r="FK9">
        <f>VLOOKUP(EP9,'Tablas auxiliares'!$O$2:$Y$28,'Tablas auxiliares'!$C$4+1,FALSE)</f>
        <v>0</v>
      </c>
      <c r="FL9">
        <f>VLOOKUP(EQ9,'Tablas auxiliares'!$O$2:$Y$28,'Tablas auxiliares'!$C$4+1,FALSE)</f>
        <v>0</v>
      </c>
      <c r="FM9">
        <f>VLOOKUP(ER9,'Tablas auxiliares'!$O$2:$Y$28,'Tablas auxiliares'!$C$4+1,FALSE)</f>
        <v>0</v>
      </c>
      <c r="FN9">
        <v>15</v>
      </c>
      <c r="FO9">
        <v>17</v>
      </c>
      <c r="FP9">
        <v>16</v>
      </c>
      <c r="FQ9">
        <v>16</v>
      </c>
      <c r="FR9">
        <v>14</v>
      </c>
      <c r="FS9">
        <v>14</v>
      </c>
      <c r="FT9">
        <v>16</v>
      </c>
      <c r="FV9">
        <v>16</v>
      </c>
      <c r="FW9">
        <v>15</v>
      </c>
      <c r="FX9">
        <v>13</v>
      </c>
      <c r="FY9">
        <v>14</v>
      </c>
      <c r="FZ9">
        <v>11</v>
      </c>
      <c r="GA9">
        <v>14</v>
      </c>
      <c r="GB9">
        <v>15</v>
      </c>
      <c r="GC9">
        <v>15</v>
      </c>
      <c r="GD9">
        <v>8</v>
      </c>
      <c r="GE9">
        <v>16</v>
      </c>
      <c r="GF9">
        <v>16</v>
      </c>
      <c r="GG9">
        <v>16</v>
      </c>
      <c r="GH9">
        <v>17</v>
      </c>
      <c r="GI9">
        <f>VLOOKUP(FN9,'Tablas auxiliares'!$O$2:$Y$28,_xlfn.SINGLE('Tablas auxiliares'!$C$4)+1,FALSE)</f>
        <v>0</v>
      </c>
      <c r="GJ9">
        <f>VLOOKUP(FO9,'Tablas auxiliares'!$O$2:$Y$28,_xlfn.SINGLE('Tablas auxiliares'!$C$4)+1,FALSE)</f>
        <v>0</v>
      </c>
      <c r="GK9">
        <f>VLOOKUP(FP9,'Tablas auxiliares'!$O$2:$Y$28,_xlfn.SINGLE('Tablas auxiliares'!$C$4)+1,FALSE)</f>
        <v>0</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Q9">
        <f>VLOOKUP(FV9,'Tablas auxiliares'!$O$2:$Y$28,_xlfn.SINGLE('Tablas auxiliares'!$C$4)+1,FALSE)</f>
        <v>0</v>
      </c>
      <c r="GR9">
        <f>VLOOKUP(FW9,'Tablas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3</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16</v>
      </c>
      <c r="HE9">
        <f t="shared" si="17"/>
        <v>13.515000000000001</v>
      </c>
      <c r="HF9">
        <f t="shared" si="1"/>
        <v>15.516999999999999</v>
      </c>
      <c r="HG9">
        <f t="shared" si="1"/>
        <v>13.516</v>
      </c>
      <c r="HH9">
        <f t="shared" si="1"/>
        <v>15.516</v>
      </c>
      <c r="HI9">
        <f t="shared" si="1"/>
        <v>15.013999999999999</v>
      </c>
      <c r="HJ9">
        <f t="shared" si="1"/>
        <v>14.513999999999999</v>
      </c>
      <c r="HK9">
        <f t="shared" si="1"/>
        <v>14.516</v>
      </c>
      <c r="HM9">
        <f t="shared" si="1"/>
        <v>9.516</v>
      </c>
      <c r="HN9">
        <f t="shared" si="1"/>
        <v>13.515000000000001</v>
      </c>
      <c r="HO9">
        <f t="shared" si="1"/>
        <v>15.013</v>
      </c>
      <c r="HP9">
        <f t="shared" si="1"/>
        <v>13.513999999999999</v>
      </c>
      <c r="HQ9">
        <f t="shared" si="1"/>
        <v>12.510999999999999</v>
      </c>
      <c r="HR9">
        <f t="shared" si="1"/>
        <v>10.013999999999999</v>
      </c>
      <c r="HS9">
        <f t="shared" si="1"/>
        <v>16.015000000000001</v>
      </c>
      <c r="HT9">
        <f t="shared" si="1"/>
        <v>13.015000000000001</v>
      </c>
      <c r="HU9">
        <f t="shared" si="1"/>
        <v>11.507999999999999</v>
      </c>
      <c r="HV9">
        <f t="shared" si="1"/>
        <v>16.015999999999998</v>
      </c>
      <c r="HW9">
        <f t="shared" si="1"/>
        <v>15.016</v>
      </c>
      <c r="HX9">
        <f t="shared" si="1"/>
        <v>14.516</v>
      </c>
      <c r="HY9">
        <f t="shared" si="1"/>
        <v>15.516999999999999</v>
      </c>
      <c r="HZ9">
        <f>RANK(HE9,HE3:HE20,1)</f>
        <v>14</v>
      </c>
      <c r="IA9">
        <f t="shared" ref="IA9:IT9" si="30">RANK(HF9,HF3:HF20,1)</f>
        <v>17</v>
      </c>
      <c r="IB9">
        <f t="shared" si="30"/>
        <v>13</v>
      </c>
      <c r="IC9">
        <f t="shared" si="30"/>
        <v>16</v>
      </c>
      <c r="ID9">
        <f t="shared" si="30"/>
        <v>16</v>
      </c>
      <c r="IE9">
        <f t="shared" si="30"/>
        <v>16</v>
      </c>
      <c r="IF9">
        <f t="shared" si="30"/>
        <v>16</v>
      </c>
      <c r="IH9">
        <f t="shared" si="30"/>
        <v>9</v>
      </c>
      <c r="II9">
        <f t="shared" si="30"/>
        <v>13</v>
      </c>
      <c r="IJ9">
        <f t="shared" si="30"/>
        <v>16</v>
      </c>
      <c r="IK9">
        <f t="shared" si="30"/>
        <v>15</v>
      </c>
      <c r="IL9">
        <f t="shared" si="30"/>
        <v>14</v>
      </c>
      <c r="IM9">
        <f t="shared" si="30"/>
        <v>10</v>
      </c>
      <c r="IN9">
        <f t="shared" si="30"/>
        <v>16</v>
      </c>
      <c r="IO9">
        <f t="shared" si="30"/>
        <v>13</v>
      </c>
      <c r="IP9">
        <f t="shared" si="30"/>
        <v>13</v>
      </c>
      <c r="IQ9">
        <f t="shared" si="30"/>
        <v>17</v>
      </c>
      <c r="IR9">
        <f t="shared" si="30"/>
        <v>17</v>
      </c>
      <c r="IS9">
        <f t="shared" si="30"/>
        <v>16</v>
      </c>
      <c r="IT9">
        <f t="shared" si="30"/>
        <v>17</v>
      </c>
      <c r="IU9">
        <f>VLOOKUP(HZ9,'Tablas auxiliares'!$O$2:$Y$28,_xlfn.SINGLE('Tablas auxiliares'!$C$4)+1,FALSE)</f>
        <v>0</v>
      </c>
      <c r="IV9">
        <f>VLOOKUP(IA9,'Tablas auxiliares'!$O$2:$Y$28,_xlfn.SINGLE('Tablas auxiliares'!$C$4)+1,FALSE)</f>
        <v>0</v>
      </c>
      <c r="IW9">
        <f>VLOOKUP(IB9,'Tablas auxiliares'!$O$2:$Y$28,_xlfn.SINGLE('Tablas auxiliares'!$C$4)+1,FALSE)</f>
        <v>0</v>
      </c>
      <c r="IX9">
        <f>VLOOKUP(IC9,'Tablas auxiliares'!$O$2:$Y$28,_xlfn.SINGLE('Tablas auxiliares'!$C$4)+1,FALSE)</f>
        <v>0</v>
      </c>
      <c r="IY9">
        <f>VLOOKUP(ID9,'Tablas auxiliares'!$O$2:$Y$28,_xlfn.SINGLE('Tablas auxiliares'!$C$4)+1,FALSE)</f>
        <v>0</v>
      </c>
      <c r="IZ9">
        <f>VLOOKUP(IE9,'Tablas auxiliares'!$O$2:$Y$28,_xlfn.SINGLE('Tablas auxiliares'!$C$4)+1,FALSE)</f>
        <v>0</v>
      </c>
      <c r="JA9">
        <f>VLOOKUP(IF9,'Tablas auxiliares'!$O$2:$Y$28,_xlfn.SINGLE('Tablas auxiliares'!$C$4)+1,FALSE)</f>
        <v>0</v>
      </c>
      <c r="JC9">
        <f>VLOOKUP(IH9,'Tablas auxiliares'!$O$2:$Y$28,_xlfn.SINGLE('Tablas auxiliares'!$C$4)+1,FALSE)</f>
        <v>2</v>
      </c>
      <c r="JD9">
        <f>VLOOKUP(II9,'Tablas auxiliares'!$O$2:$Y$28,_xlfn.SINGLE('Tablas auxiliares'!$C$4)+1,FALSE)</f>
        <v>0</v>
      </c>
      <c r="JE9">
        <f>VLOOKUP(IJ9,'Tablas auxiliares'!$O$2:$Y$28,_xlfn.SINGLE('Tablas auxiliares'!$C$4)+1,FALSE)</f>
        <v>0</v>
      </c>
      <c r="JF9">
        <f>VLOOKUP(IK9,'Tablas auxiliares'!$O$2:$Y$28,_xlfn.SINGLE('Tablas auxiliares'!$C$4)+1,FALSE)</f>
        <v>0</v>
      </c>
      <c r="JG9">
        <f>VLOOKUP(IL9,'Tablas auxiliares'!$O$2:$Y$28,_xlfn.SINGLE('Tablas auxiliares'!$C$4)+1,FALSE)</f>
        <v>0</v>
      </c>
      <c r="JH9">
        <f>VLOOKUP(IM9,'Tablas auxiliares'!$O$2:$Y$28,_xlfn.SINGLE('Tablas auxiliares'!$C$4)+1,FALSE)</f>
        <v>1</v>
      </c>
      <c r="JI9">
        <f>VLOOKUP(IN9,'Tablas auxiliares'!$O$2:$Y$28,_xlfn.SINGLE('Tablas auxiliares'!$C$4)+1,FALSE)</f>
        <v>0</v>
      </c>
      <c r="JJ9">
        <f>VLOOKUP(IO9,'Tablas auxiliares'!$O$2:$Y$28,_xlfn.SINGLE('Tablas auxiliares'!$C$4)+1,FALSE)</f>
        <v>0</v>
      </c>
      <c r="JK9">
        <f>VLOOKUP(IP9,'Tablas auxiliares'!$O$2:$Y$28,_xlfn.SINGLE('Tablas auxiliares'!$C$4)+1,FALSE)</f>
        <v>0</v>
      </c>
      <c r="JL9">
        <f>VLOOKUP(IQ9,'Tablas auxiliares'!$O$2:$Y$28,_xlfn.SINGLE('Tablas auxiliares'!$C$4)+1,FALSE)</f>
        <v>0</v>
      </c>
      <c r="JM9">
        <f>VLOOKUP(IR9,'Tablas auxiliares'!$O$2:$Y$28,_xlfn.SINGLE('Tablas auxiliares'!$C$4)+1,FALSE)</f>
        <v>0</v>
      </c>
      <c r="JN9">
        <f>VLOOKUP(IS9,'Tablas auxiliares'!$O$2:$Y$28,_xlfn.SINGLE('Tablas auxiliares'!$C$4)+1,FALSE)</f>
        <v>0</v>
      </c>
      <c r="JO9">
        <f>VLOOKUP(IT9,'Tablas auxiliares'!$O$2:$Y$28,_xlfn.SINGLE('Tablas auxiliares'!$C$4)+1,FALSE)</f>
        <v>0</v>
      </c>
      <c r="JP9">
        <f t="shared" si="7"/>
        <v>3</v>
      </c>
      <c r="JQ9">
        <v>0</v>
      </c>
      <c r="JR9">
        <v>0</v>
      </c>
      <c r="JS9">
        <v>0</v>
      </c>
      <c r="JT9">
        <v>0</v>
      </c>
      <c r="JU9">
        <v>0</v>
      </c>
      <c r="JV9">
        <v>0</v>
      </c>
      <c r="JW9">
        <v>0</v>
      </c>
      <c r="JY9">
        <v>8</v>
      </c>
      <c r="JZ9">
        <v>0</v>
      </c>
      <c r="KA9">
        <v>0</v>
      </c>
      <c r="KB9">
        <v>0</v>
      </c>
      <c r="KC9">
        <v>0</v>
      </c>
      <c r="KD9">
        <v>4</v>
      </c>
      <c r="KE9">
        <v>0</v>
      </c>
      <c r="KF9">
        <v>0</v>
      </c>
      <c r="KG9">
        <v>0</v>
      </c>
      <c r="KH9">
        <v>0</v>
      </c>
      <c r="KI9">
        <v>0</v>
      </c>
      <c r="KJ9">
        <v>0</v>
      </c>
      <c r="KK9">
        <v>0</v>
      </c>
      <c r="KL9">
        <v>0</v>
      </c>
      <c r="KM9">
        <v>0</v>
      </c>
      <c r="KN9">
        <v>0</v>
      </c>
      <c r="KO9">
        <v>0</v>
      </c>
      <c r="KP9">
        <v>0</v>
      </c>
      <c r="KQ9">
        <v>0</v>
      </c>
      <c r="KR9">
        <v>0</v>
      </c>
      <c r="KT9">
        <v>0</v>
      </c>
      <c r="KU9">
        <v>0</v>
      </c>
      <c r="KV9">
        <v>0</v>
      </c>
      <c r="KW9">
        <v>0</v>
      </c>
      <c r="KX9">
        <v>0</v>
      </c>
      <c r="KY9">
        <v>0</v>
      </c>
      <c r="KZ9">
        <v>0</v>
      </c>
      <c r="LA9">
        <v>0</v>
      </c>
      <c r="LB9">
        <v>3</v>
      </c>
      <c r="LC9">
        <v>0</v>
      </c>
      <c r="LD9">
        <v>0</v>
      </c>
      <c r="LE9">
        <v>0</v>
      </c>
      <c r="LF9">
        <v>0</v>
      </c>
      <c r="LG9">
        <f t="shared" si="8"/>
        <v>0</v>
      </c>
      <c r="LH9">
        <f t="shared" si="3"/>
        <v>0</v>
      </c>
      <c r="LI9">
        <f t="shared" si="3"/>
        <v>0</v>
      </c>
      <c r="LJ9">
        <f t="shared" si="3"/>
        <v>0</v>
      </c>
      <c r="LK9">
        <f t="shared" si="3"/>
        <v>0</v>
      </c>
      <c r="LL9">
        <f t="shared" si="3"/>
        <v>0</v>
      </c>
      <c r="LM9">
        <f t="shared" si="3"/>
        <v>0</v>
      </c>
      <c r="LN9">
        <f t="shared" si="3"/>
        <v>0</v>
      </c>
      <c r="LO9">
        <f t="shared" si="3"/>
        <v>8</v>
      </c>
      <c r="LP9">
        <f t="shared" si="3"/>
        <v>0</v>
      </c>
      <c r="LQ9">
        <f t="shared" si="3"/>
        <v>0</v>
      </c>
      <c r="LR9">
        <f t="shared" si="3"/>
        <v>0</v>
      </c>
      <c r="LS9">
        <f t="shared" si="3"/>
        <v>0</v>
      </c>
      <c r="LT9">
        <f t="shared" si="3"/>
        <v>4</v>
      </c>
      <c r="LU9">
        <f t="shared" si="3"/>
        <v>0</v>
      </c>
      <c r="LV9">
        <f t="shared" si="3"/>
        <v>0</v>
      </c>
      <c r="LW9">
        <f t="shared" si="3"/>
        <v>3.0030000000000001</v>
      </c>
      <c r="LX9">
        <f t="shared" si="3"/>
        <v>0</v>
      </c>
      <c r="LY9">
        <f t="shared" si="3"/>
        <v>0</v>
      </c>
      <c r="LZ9">
        <f t="shared" si="3"/>
        <v>0</v>
      </c>
      <c r="MA9">
        <f t="shared" si="3"/>
        <v>0</v>
      </c>
      <c r="MB9">
        <f>RANK(LG9,LG3:LG20,0)</f>
        <v>14</v>
      </c>
      <c r="MC9">
        <f t="shared" ref="MC9:MV9" si="31">RANK(LH9,LH3:LH20,0)</f>
        <v>15</v>
      </c>
      <c r="MD9">
        <f t="shared" si="31"/>
        <v>13</v>
      </c>
      <c r="ME9">
        <f t="shared" si="31"/>
        <v>13</v>
      </c>
      <c r="MF9">
        <f t="shared" si="31"/>
        <v>15</v>
      </c>
      <c r="MG9">
        <f t="shared" si="31"/>
        <v>13</v>
      </c>
      <c r="MH9">
        <f t="shared" si="31"/>
        <v>14</v>
      </c>
      <c r="MI9">
        <f t="shared" si="31"/>
        <v>13</v>
      </c>
      <c r="MJ9">
        <f t="shared" si="31"/>
        <v>8</v>
      </c>
      <c r="MK9">
        <f t="shared" si="31"/>
        <v>14</v>
      </c>
      <c r="ML9">
        <f t="shared" si="31"/>
        <v>13</v>
      </c>
      <c r="MM9">
        <f t="shared" si="31"/>
        <v>12</v>
      </c>
      <c r="MN9">
        <f t="shared" si="31"/>
        <v>14</v>
      </c>
      <c r="MO9">
        <f t="shared" si="31"/>
        <v>11</v>
      </c>
      <c r="MP9">
        <f t="shared" si="31"/>
        <v>13</v>
      </c>
      <c r="MQ9">
        <f t="shared" si="31"/>
        <v>13</v>
      </c>
      <c r="MR9">
        <f t="shared" si="31"/>
        <v>13</v>
      </c>
      <c r="MS9">
        <f t="shared" si="31"/>
        <v>12</v>
      </c>
      <c r="MT9">
        <f t="shared" si="31"/>
        <v>15</v>
      </c>
      <c r="MU9">
        <f t="shared" si="31"/>
        <v>14</v>
      </c>
      <c r="MV9">
        <f t="shared" si="31"/>
        <v>14</v>
      </c>
      <c r="MW9">
        <f>VLOOKUP(MB9,'Tablas auxiliares'!$O$2:$P$28,2,FALSE)</f>
        <v>0</v>
      </c>
      <c r="MX9">
        <f>VLOOKUP(MC9,'Tablas auxiliares'!$O$2:$P$28,2,FALSE)</f>
        <v>0</v>
      </c>
      <c r="MY9">
        <f>VLOOKUP(MD9,'Tablas auxiliares'!$O$2:$P$28,2,FALSE)</f>
        <v>0</v>
      </c>
      <c r="MZ9">
        <f>VLOOKUP(ME9,'Tablas auxiliares'!$O$2:$P$28,2,FALSE)</f>
        <v>0</v>
      </c>
      <c r="NA9">
        <f>VLOOKUP(MF9,'Tablas auxiliares'!$O$2:$P$28,2,FALSE)</f>
        <v>0</v>
      </c>
      <c r="NB9">
        <f>VLOOKUP(MG9,'Tablas auxiliares'!$O$2:$P$28,2,FALSE)</f>
        <v>0</v>
      </c>
      <c r="NC9">
        <f>VLOOKUP(MH9,'Tablas auxiliares'!$O$2:$P$28,2,FALSE)</f>
        <v>0</v>
      </c>
      <c r="ND9">
        <f>VLOOKUP(MI9,'Tablas auxiliares'!$O$2:$P$28,2,FALSE)</f>
        <v>0</v>
      </c>
      <c r="NE9">
        <f>VLOOKUP(MJ9,'Tablas auxiliares'!$O$2:$P$28,2,FALSE)</f>
        <v>3</v>
      </c>
      <c r="NF9">
        <f>VLOOKUP(MK9,'Tablas auxiliares'!$O$2:$P$28,2,FALSE)</f>
        <v>0</v>
      </c>
      <c r="NG9">
        <f>VLOOKUP(ML9,'Tablas auxiliares'!$O$2:$P$28,2,FALSE)</f>
        <v>0</v>
      </c>
      <c r="NH9">
        <f>VLOOKUP(MM9,'Tablas auxiliares'!$O$2:$P$28,2,FALSE)</f>
        <v>0</v>
      </c>
      <c r="NI9">
        <f>VLOOKUP(MN9,'Tablas auxiliares'!$O$2:$P$28,2,FALSE)</f>
        <v>0</v>
      </c>
      <c r="NJ9">
        <f>VLOOKUP(MO9,'Tablas auxiliares'!$O$2:$P$28,2,FALSE)</f>
        <v>0</v>
      </c>
      <c r="NK9">
        <f>VLOOKUP(MP9,'Tablas auxiliares'!$O$2:$P$28,2,FALSE)</f>
        <v>0</v>
      </c>
      <c r="NL9">
        <f>VLOOKUP(MQ9,'Tablas auxiliares'!$O$2:$P$28,2,FALSE)</f>
        <v>0</v>
      </c>
      <c r="NM9">
        <f>VLOOKUP(MR9,'Tablas auxiliares'!$O$2:$P$28,2,FALSE)</f>
        <v>0</v>
      </c>
      <c r="NN9">
        <f>VLOOKUP(MS9,'Tablas auxiliares'!$O$2:$P$28,2,FALSE)</f>
        <v>0</v>
      </c>
      <c r="NO9">
        <f>VLOOKUP(MT9,'Tablas auxiliares'!$O$2:$P$28,2,FALSE)</f>
        <v>0</v>
      </c>
      <c r="NP9">
        <f>VLOOKUP(MU9,'Tablas auxiliares'!$O$2:$P$28,2,FALSE)</f>
        <v>0</v>
      </c>
      <c r="NQ9">
        <f>VLOOKUP(MV9,'Tablas auxiliares'!$O$2:$P$28,2,FALSE)</f>
        <v>0</v>
      </c>
      <c r="NR9">
        <f t="shared" si="10"/>
        <v>3</v>
      </c>
      <c r="NT9">
        <f t="shared" si="11"/>
        <v>3.0019</v>
      </c>
      <c r="NU9">
        <f t="shared" si="12"/>
        <v>3.0019</v>
      </c>
      <c r="NV9">
        <f t="shared" si="13"/>
        <v>16.001899999999999</v>
      </c>
      <c r="NW9">
        <f>IF('Tablas auxiliares'!$C$3=1,NT9,IF('Tablas auxiliares'!$C$3=2,NU9,NV9))</f>
        <v>16.001899999999999</v>
      </c>
      <c r="NX9" t="s">
        <v>58</v>
      </c>
      <c r="NZ9">
        <v>7</v>
      </c>
      <c r="OA9">
        <f t="shared" si="14"/>
        <v>210.00129999999999</v>
      </c>
      <c r="OB9" t="str">
        <f t="shared" si="15"/>
        <v>Noruega</v>
      </c>
    </row>
    <row r="10" spans="1:392" x14ac:dyDescent="0.25">
      <c r="A10" t="s">
        <v>30</v>
      </c>
      <c r="B10">
        <v>17</v>
      </c>
      <c r="C10">
        <v>12</v>
      </c>
      <c r="D10">
        <v>9</v>
      </c>
      <c r="E10">
        <v>11</v>
      </c>
      <c r="F10">
        <v>12</v>
      </c>
      <c r="G10">
        <v>11</v>
      </c>
      <c r="H10">
        <v>2</v>
      </c>
      <c r="I10">
        <v>17</v>
      </c>
      <c r="J10">
        <v>2</v>
      </c>
      <c r="L10">
        <v>4</v>
      </c>
      <c r="M10">
        <v>17</v>
      </c>
      <c r="N10">
        <v>16</v>
      </c>
      <c r="O10">
        <v>16</v>
      </c>
      <c r="P10">
        <v>11</v>
      </c>
      <c r="Q10">
        <v>11</v>
      </c>
      <c r="R10">
        <v>15</v>
      </c>
      <c r="S10">
        <v>14</v>
      </c>
      <c r="T10">
        <v>8</v>
      </c>
      <c r="U10">
        <v>11</v>
      </c>
      <c r="V10">
        <v>8</v>
      </c>
      <c r="W10">
        <v>16</v>
      </c>
      <c r="X10">
        <v>16</v>
      </c>
      <c r="Y10">
        <v>7</v>
      </c>
      <c r="Z10">
        <v>12</v>
      </c>
      <c r="AA10">
        <v>11</v>
      </c>
      <c r="AB10">
        <v>12</v>
      </c>
      <c r="AC10">
        <v>4</v>
      </c>
      <c r="AD10">
        <v>15</v>
      </c>
      <c r="AE10">
        <v>11</v>
      </c>
      <c r="AG10">
        <v>4</v>
      </c>
      <c r="AH10">
        <v>9</v>
      </c>
      <c r="AI10">
        <v>15</v>
      </c>
      <c r="AJ10">
        <v>10</v>
      </c>
      <c r="AK10">
        <v>15</v>
      </c>
      <c r="AL10">
        <v>14</v>
      </c>
      <c r="AM10">
        <v>18</v>
      </c>
      <c r="AN10">
        <v>14</v>
      </c>
      <c r="AO10">
        <v>12</v>
      </c>
      <c r="AP10">
        <v>11</v>
      </c>
      <c r="AQ10">
        <v>5</v>
      </c>
      <c r="AR10">
        <v>15</v>
      </c>
      <c r="AS10">
        <v>12</v>
      </c>
      <c r="AT10">
        <v>9</v>
      </c>
      <c r="AU10">
        <v>16</v>
      </c>
      <c r="AV10">
        <v>3</v>
      </c>
      <c r="AW10">
        <v>17</v>
      </c>
      <c r="AX10">
        <v>5</v>
      </c>
      <c r="AY10">
        <v>16</v>
      </c>
      <c r="AZ10">
        <v>10</v>
      </c>
      <c r="BB10">
        <v>6</v>
      </c>
      <c r="BC10">
        <v>13</v>
      </c>
      <c r="BD10">
        <v>13</v>
      </c>
      <c r="BE10">
        <v>16</v>
      </c>
      <c r="BF10">
        <v>15</v>
      </c>
      <c r="BG10">
        <v>15</v>
      </c>
      <c r="BH10">
        <v>8</v>
      </c>
      <c r="BI10">
        <v>13</v>
      </c>
      <c r="BJ10">
        <v>14</v>
      </c>
      <c r="BK10">
        <v>8</v>
      </c>
      <c r="BL10">
        <v>6</v>
      </c>
      <c r="BM10">
        <v>15</v>
      </c>
      <c r="BN10">
        <v>11</v>
      </c>
      <c r="BO10">
        <v>8</v>
      </c>
      <c r="BP10">
        <v>10</v>
      </c>
      <c r="BQ10">
        <v>12</v>
      </c>
      <c r="BR10">
        <v>11</v>
      </c>
      <c r="BS10">
        <v>10</v>
      </c>
      <c r="BT10">
        <v>17</v>
      </c>
      <c r="BU10">
        <v>5</v>
      </c>
      <c r="BW10">
        <v>3</v>
      </c>
      <c r="BX10">
        <v>9</v>
      </c>
      <c r="BY10">
        <v>10</v>
      </c>
      <c r="BZ10">
        <v>14</v>
      </c>
      <c r="CA10">
        <v>3</v>
      </c>
      <c r="CB10">
        <v>17</v>
      </c>
      <c r="CC10">
        <v>18</v>
      </c>
      <c r="CD10">
        <v>15</v>
      </c>
      <c r="CE10">
        <v>13</v>
      </c>
      <c r="CF10">
        <v>15</v>
      </c>
      <c r="CG10">
        <v>7</v>
      </c>
      <c r="CH10">
        <v>15</v>
      </c>
      <c r="CI10">
        <v>12</v>
      </c>
      <c r="CJ10">
        <v>5</v>
      </c>
      <c r="CK10">
        <v>12</v>
      </c>
      <c r="CL10">
        <v>3</v>
      </c>
      <c r="CM10">
        <v>16</v>
      </c>
      <c r="CN10">
        <v>8</v>
      </c>
      <c r="CO10">
        <v>10</v>
      </c>
      <c r="CP10">
        <v>14</v>
      </c>
      <c r="CR10">
        <v>4</v>
      </c>
      <c r="CS10">
        <v>6</v>
      </c>
      <c r="CT10">
        <v>14</v>
      </c>
      <c r="CU10">
        <v>8</v>
      </c>
      <c r="CV10">
        <v>14</v>
      </c>
      <c r="CW10">
        <v>11</v>
      </c>
      <c r="CX10">
        <v>15</v>
      </c>
      <c r="CY10">
        <v>9</v>
      </c>
      <c r="CZ10">
        <v>10</v>
      </c>
      <c r="DA10">
        <v>16</v>
      </c>
      <c r="DB10">
        <v>1</v>
      </c>
      <c r="DC10">
        <f>IF('Tablas auxiliares'!$C$7=1,AVERAGE(B10,W10,AR10,BM10,CH10)+B10/10000,(-1)*(SUM(VLOOKUP(B10,'Tablas auxiliares'!$BG$2:$BH$28,2,FALSE),VLOOKUP(W10,'Tablas auxiliares'!$BG$2:$BH$28,2,FALSE),VLOOKUP(AR10,'Tablas auxiliares'!$BG$2:$BH$28,2,FALSE),VLOOKUP(BM10,'Tablas auxiliares'!$BG$2:$BH$28,2,FALSE),VLOOKUP(CH10,'Tablas auxiliares'!$BG$2:$BH$28,2,FALSE))-B10/100000000))</f>
        <v>-3.7862863372360347</v>
      </c>
      <c r="DD10">
        <f>IF('Tablas auxiliares'!$C$7=1,AVERAGE(C10,X10,AS10,BN10,CI10)+C10/10000,(-1)*(SUM(VLOOKUP(C10,'Tablas auxiliares'!$BG$2:$BH$28,2,FALSE),VLOOKUP(X10,'Tablas auxiliares'!$BG$2:$BH$28,2,FALSE),VLOOKUP(AS10,'Tablas auxiliares'!$BG$2:$BH$28,2,FALSE),VLOOKUP(BN10,'Tablas auxiliares'!$BG$2:$BH$28,2,FALSE),VLOOKUP(CI10,'Tablas auxiliares'!$BG$2:$BH$28,2,FALSE))-C10/100000000))</f>
        <v>-6.9416920505980562</v>
      </c>
      <c r="DE10">
        <f>IF('Tablas auxiliares'!$C$7=1,AVERAGE(D10,Y10,AT10,BO10,CJ10)+D10/10000,(-1)*(SUM(VLOOKUP(D10,'Tablas auxiliares'!$BG$2:$BH$28,2,FALSE),VLOOKUP(Y10,'Tablas auxiliares'!$BG$2:$BH$28,2,FALSE),VLOOKUP(AT10,'Tablas auxiliares'!$BG$2:$BH$28,2,FALSE),VLOOKUP(BO10,'Tablas auxiliares'!$BG$2:$BH$28,2,FALSE),VLOOKUP(CJ10,'Tablas auxiliares'!$BG$2:$BH$28,2,FALSE))-D10/100000000))</f>
        <v>-17.872637718365596</v>
      </c>
      <c r="DF10">
        <f>IF('Tablas auxiliares'!$C$7=1,AVERAGE(E10,Z10,AU10,BP10,CK10)+E10/10000,(-1)*(SUM(VLOOKUP(E10,'Tablas auxiliares'!$BG$2:$BH$28,2,FALSE),VLOOKUP(Z10,'Tablas auxiliares'!$BG$2:$BH$28,2,FALSE),VLOOKUP(AU10,'Tablas auxiliares'!$BG$2:$BH$28,2,FALSE),VLOOKUP(BP10,'Tablas auxiliares'!$BG$2:$BH$28,2,FALSE),VLOOKUP(CK10,'Tablas auxiliares'!$BG$2:$BH$28,2,FALSE))-E10/100000000))</f>
        <v>-7.6278359421940625</v>
      </c>
      <c r="DG10">
        <f>IF('Tablas auxiliares'!$C$7=1,AVERAGE(F10,AA10,AV10,BQ10,CL10)+F10/10000,(-1)*(SUM(VLOOKUP(F10,'Tablas auxiliares'!$BG$2:$BH$28,2,FALSE),VLOOKUP(AA10,'Tablas auxiliares'!$BG$2:$BH$28,2,FALSE),VLOOKUP(AV10,'Tablas auxiliares'!$BG$2:$BH$28,2,FALSE),VLOOKUP(BQ10,'Tablas auxiliares'!$BG$2:$BH$28,2,FALSE),VLOOKUP(CL10,'Tablas auxiliares'!$BG$2:$BH$28,2,FALSE))-F10/100000000))</f>
        <v>-21.175988391387076</v>
      </c>
      <c r="DH10">
        <f>IF('Tablas auxiliares'!$C$7=1,AVERAGE(G10,AB10,AW10,BR10,CM10)+G10/10000,(-1)*(SUM(VLOOKUP(G10,'Tablas auxiliares'!$BG$2:$BH$28,2,FALSE),VLOOKUP(AB10,'Tablas auxiliares'!$BG$2:$BH$28,2,FALSE),VLOOKUP(AW10,'Tablas auxiliares'!$BG$2:$BH$28,2,FALSE),VLOOKUP(BR10,'Tablas auxiliares'!$BG$2:$BH$28,2,FALSE),VLOOKUP(CM10,'Tablas auxiliares'!$BG$2:$BH$28,2,FALSE))-G10/100000000))</f>
        <v>-6.3420429055811418</v>
      </c>
      <c r="DI10">
        <f>IF('Tablas auxiliares'!$C$7=1,AVERAGE(H10,AC10,AX10,BS10,CN10)+H10/10000,(-1)*(SUM(VLOOKUP(H10,'Tablas auxiliares'!$BG$2:$BH$28,2,FALSE),VLOOKUP(AC10,'Tablas auxiliares'!$BG$2:$BH$28,2,FALSE),VLOOKUP(AX10,'Tablas auxiliares'!$BG$2:$BH$28,2,FALSE),VLOOKUP(BS10,'Tablas auxiliares'!$BG$2:$BH$28,2,FALSE),VLOOKUP(CN10,'Tablas auxiliares'!$BG$2:$BH$28,2,FALSE))-H10/100000000))</f>
        <v>-27.66592862283705</v>
      </c>
      <c r="DJ10">
        <f>IF('Tablas auxiliares'!$C$7=1,AVERAGE(I10,AD10,AY10,BT10,CO10)+I10/10000,(-1)*(SUM(VLOOKUP(I10,'Tablas auxiliares'!$BG$2:$BH$28,2,FALSE),VLOOKUP(AD10,'Tablas auxiliares'!$BG$2:$BH$28,2,FALSE),VLOOKUP(AY10,'Tablas auxiliares'!$BG$2:$BH$28,2,FALSE),VLOOKUP(BT10,'Tablas auxiliares'!$BG$2:$BH$28,2,FALSE),VLOOKUP(CO10,'Tablas auxiliares'!$BG$2:$BH$28,2,FALSE))-I10/100000000))</f>
        <v>-4.851937200700152</v>
      </c>
      <c r="DK10">
        <f>IF('Tablas auxiliares'!$C$7=1,AVERAGE(J10,AE10,AZ10,BU10,CP10)+J10/10000,(-1)*(SUM(VLOOKUP(J10,'Tablas auxiliares'!$BG$2:$BH$28,2,FALSE),VLOOKUP(AE10,'Tablas auxiliares'!$BG$2:$BH$28,2,FALSE),VLOOKUP(AZ10,'Tablas auxiliares'!$BG$2:$BH$28,2,FALSE),VLOOKUP(BU10,'Tablas auxiliares'!$BG$2:$BH$28,2,FALSE),VLOOKUP(CP10,'Tablas auxiliares'!$BG$2:$BH$28,2,FALSE))-J10/100000000))</f>
        <v>-20.515737961535116</v>
      </c>
      <c r="DM10">
        <f>IF('Tablas auxiliares'!$C$7=1,AVERAGE(L10,AG10,BB10,BW10,CR10)+L10/10000,(-1)*(SUM(VLOOKUP(L10,'Tablas auxiliares'!$BG$2:$BH$28,2,FALSE),VLOOKUP(AG10,'Tablas auxiliares'!$BG$2:$BH$28,2,FALSE),VLOOKUP(BB10,'Tablas auxiliares'!$BG$2:$BH$28,2,FALSE),VLOOKUP(BW10,'Tablas auxiliares'!$BG$2:$BH$28,2,FALSE),VLOOKUP(CR10,'Tablas auxiliares'!$BG$2:$BH$28,2,FALSE))-L10/100000000))</f>
        <v>-33.206144945185613</v>
      </c>
      <c r="DN10">
        <f>IF('Tablas auxiliares'!$C$7=1,AVERAGE(M10,AH10,BC10,BX10,CS10)+M10/10000,(-1)*(SUM(VLOOKUP(M10,'Tablas auxiliares'!$BG$2:$BH$28,2,FALSE),VLOOKUP(AH10,'Tablas auxiliares'!$BG$2:$BH$28,2,FALSE),VLOOKUP(BC10,'Tablas auxiliares'!$BG$2:$BH$28,2,FALSE),VLOOKUP(BX10,'Tablas auxiliares'!$BG$2:$BH$28,2,FALSE),VLOOKUP(CS10,'Tablas auxiliares'!$BG$2:$BH$28,2,FALSE))-M10/100000000))</f>
        <v>-11.691406552823999</v>
      </c>
      <c r="DO10">
        <f>IF('Tablas auxiliares'!$C$7=1,AVERAGE(N10,AI10,BD10,BY10,CT10)+N10/10000,(-1)*(SUM(VLOOKUP(N10,'Tablas auxiliares'!$BG$2:$BH$28,2,FALSE),VLOOKUP(AI10,'Tablas auxiliares'!$BG$2:$BH$28,2,FALSE),VLOOKUP(BD10,'Tablas auxiliares'!$BG$2:$BH$28,2,FALSE),VLOOKUP(BY10,'Tablas auxiliares'!$BG$2:$BH$28,2,FALSE),VLOOKUP(CT10,'Tablas auxiliares'!$BG$2:$BH$28,2,FALSE))-N10/100000000))</f>
        <v>-5.9463286514446159</v>
      </c>
      <c r="DP10">
        <f>IF('Tablas auxiliares'!$C$7=1,AVERAGE(O10,AJ10,BE10,BZ10,CU10)+O10/10000,(-1)*(SUM(VLOOKUP(O10,'Tablas auxiliares'!$BG$2:$BH$28,2,FALSE),VLOOKUP(AJ10,'Tablas auxiliares'!$BG$2:$BH$28,2,FALSE),VLOOKUP(BE10,'Tablas auxiliares'!$BG$2:$BH$28,2,FALSE),VLOOKUP(BZ10,'Tablas auxiliares'!$BG$2:$BH$28,2,FALSE),VLOOKUP(CU10,'Tablas auxiliares'!$BG$2:$BH$28,2,FALSE))-O10/100000000))</f>
        <v>-7.7473984960182518</v>
      </c>
      <c r="DQ10">
        <f>IF('Tablas auxiliares'!$C$7=1,AVERAGE(P10,AK10,BF10,CA10,CV10)+P10/10000,(-1)*(SUM(VLOOKUP(P10,'Tablas auxiliares'!$BG$2:$BH$28,2,FALSE),VLOOKUP(AK10,'Tablas auxiliares'!$BG$2:$BH$28,2,FALSE),VLOOKUP(BF10,'Tablas auxiliares'!$BG$2:$BH$28,2,FALSE),VLOOKUP(CA10,'Tablas auxiliares'!$BG$2:$BH$28,2,FALSE),VLOOKUP(CV10,'Tablas auxiliares'!$BG$2:$BH$28,2,FALSE))-P10/100000000))</f>
        <v>-12.694935861110395</v>
      </c>
      <c r="DR10">
        <f>IF('Tablas auxiliares'!$C$7=1,AVERAGE(Q10,AL10,BG10,CB10,CW10)+Q10/10000,(-1)*(SUM(VLOOKUP(Q10,'Tablas auxiliares'!$BG$2:$BH$28,2,FALSE),VLOOKUP(AL10,'Tablas auxiliares'!$BG$2:$BH$28,2,FALSE),VLOOKUP(BG10,'Tablas auxiliares'!$BG$2:$BH$28,2,FALSE),VLOOKUP(CB10,'Tablas auxiliares'!$BG$2:$BH$28,2,FALSE),VLOOKUP(CW10,'Tablas auxiliares'!$BG$2:$BH$28,2,FALSE))-Q10/100000000))</f>
        <v>-6.0180623942282612</v>
      </c>
      <c r="DS10">
        <f>IF('Tablas auxiliares'!$C$7=1,AVERAGE(R10,AM10,BH10,CC10,CX10)+R10/10000,(-1)*(SUM(VLOOKUP(R10,'Tablas auxiliares'!$BG$2:$BH$28,2,FALSE),VLOOKUP(AM10,'Tablas auxiliares'!$BG$2:$BH$28,2,FALSE),VLOOKUP(BH10,'Tablas auxiliares'!$BG$2:$BH$28,2,FALSE),VLOOKUP(CC10,'Tablas auxiliares'!$BG$2:$BH$28,2,FALSE),VLOOKUP(CX10,'Tablas auxiliares'!$BG$2:$BH$28,2,FALSE))-R10/100000000))</f>
        <v>-5.8018642783911858</v>
      </c>
      <c r="DT10">
        <f>IF('Tablas auxiliares'!$C$7=1,AVERAGE(S10,AN10,BI10,CD10,CY10)+S10/10000,(-1)*(SUM(VLOOKUP(S10,'Tablas auxiliares'!$BG$2:$BH$28,2,FALSE),VLOOKUP(AN10,'Tablas auxiliares'!$BG$2:$BH$28,2,FALSE),VLOOKUP(BI10,'Tablas auxiliares'!$BG$2:$BH$28,2,FALSE),VLOOKUP(CD10,'Tablas auxiliares'!$BG$2:$BH$28,2,FALSE),VLOOKUP(CY10,'Tablas auxiliares'!$BG$2:$BH$28,2,FALSE))-S10/100000000))</f>
        <v>-6.7213682609864431</v>
      </c>
      <c r="DU10">
        <f>IF('Tablas auxiliares'!$C$7=1,AVERAGE(T10,AO10,BJ10,CE10,CZ10)+T10/10000,(-1)*(SUM(VLOOKUP(T10,'Tablas auxiliares'!$BG$2:$BH$28,2,FALSE),VLOOKUP(AO10,'Tablas auxiliares'!$BG$2:$BH$28,2,FALSE),VLOOKUP(BJ10,'Tablas auxiliares'!$BG$2:$BH$28,2,FALSE),VLOOKUP(CE10,'Tablas auxiliares'!$BG$2:$BH$28,2,FALSE),VLOOKUP(CZ10,'Tablas auxiliares'!$BG$2:$BH$28,2,FALSE))-T10/100000000))</f>
        <v>-9.0707909854180375</v>
      </c>
      <c r="DV10">
        <f>IF('Tablas auxiliares'!$C$7=1,AVERAGE(U10,AP10,BK10,CF10,DA10)+U10/10000,(-1)*(SUM(VLOOKUP(U10,'Tablas auxiliares'!$BG$2:$BH$28,2,FALSE),VLOOKUP(AP10,'Tablas auxiliares'!$BG$2:$BH$28,2,FALSE),VLOOKUP(BK10,'Tablas auxiliares'!$BG$2:$BH$28,2,FALSE),VLOOKUP(CF10,'Tablas auxiliares'!$BG$2:$BH$28,2,FALSE),VLOOKUP(DA10,'Tablas auxiliares'!$BG$2:$BH$28,2,FALSE))-U10/100000000))</f>
        <v>-8.2968843983750542</v>
      </c>
      <c r="DW10">
        <f>IF('Tablas auxiliares'!$C$7=1,AVERAGE(V10,AQ10,BL10,CG10,DB10)+V10/10000,(-1)*(SUM(VLOOKUP(V10,'Tablas auxiliares'!$BG$2:$BH$28,2,FALSE),VLOOKUP(AQ10,'Tablas auxiliares'!$BG$2:$BH$28,2,FALSE),VLOOKUP(BL10,'Tablas auxiliares'!$BG$2:$BH$28,2,FALSE),VLOOKUP(CG10,'Tablas auxiliares'!$BG$2:$BH$28,2,FALSE),VLOOKUP(DB10,'Tablas auxiliares'!$BG$2:$BH$28,2,FALSE))-V10/100000000))</f>
        <v>-29.264444722966459</v>
      </c>
      <c r="DX10">
        <f>RANK(DC10,DC3:DC20,1)</f>
        <v>17</v>
      </c>
      <c r="DY10">
        <f t="shared" ref="DY10:ER10" si="32">RANK(DD10,DD3:DD20,1)</f>
        <v>13</v>
      </c>
      <c r="DZ10">
        <f t="shared" si="32"/>
        <v>8</v>
      </c>
      <c r="EA10">
        <f t="shared" si="32"/>
        <v>14</v>
      </c>
      <c r="EB10">
        <f t="shared" si="32"/>
        <v>6</v>
      </c>
      <c r="EC10">
        <f t="shared" si="32"/>
        <v>14</v>
      </c>
      <c r="ED10">
        <f t="shared" si="32"/>
        <v>5</v>
      </c>
      <c r="EE10">
        <f t="shared" si="32"/>
        <v>17</v>
      </c>
      <c r="EF10">
        <f t="shared" si="32"/>
        <v>6</v>
      </c>
      <c r="EH10">
        <f t="shared" si="32"/>
        <v>4</v>
      </c>
      <c r="EI10">
        <f t="shared" si="32"/>
        <v>8</v>
      </c>
      <c r="EJ10">
        <f t="shared" si="32"/>
        <v>16</v>
      </c>
      <c r="EK10">
        <f t="shared" si="32"/>
        <v>15</v>
      </c>
      <c r="EL10">
        <f t="shared" si="32"/>
        <v>10</v>
      </c>
      <c r="EM10">
        <f t="shared" si="32"/>
        <v>15</v>
      </c>
      <c r="EN10">
        <f t="shared" si="32"/>
        <v>16</v>
      </c>
      <c r="EO10">
        <f t="shared" si="32"/>
        <v>15</v>
      </c>
      <c r="EP10">
        <f t="shared" si="32"/>
        <v>13</v>
      </c>
      <c r="EQ10">
        <f t="shared" si="32"/>
        <v>17</v>
      </c>
      <c r="ER10">
        <f t="shared" si="32"/>
        <v>4</v>
      </c>
      <c r="ES10">
        <f>VLOOKUP(DX10,'Tablas auxiliares'!$O$2:$Y$28,'Tablas auxiliares'!$C$4+1,FALSE)</f>
        <v>0</v>
      </c>
      <c r="ET10">
        <f>VLOOKUP(DY10,'Tablas auxiliares'!$O$2:$Y$28,'Tablas auxiliares'!$C$4+1,FALSE)</f>
        <v>0</v>
      </c>
      <c r="EU10">
        <f>VLOOKUP(DZ10,'Tablas auxiliares'!$O$2:$Y$28,'Tablas auxiliares'!$C$4+1,FALSE)</f>
        <v>3</v>
      </c>
      <c r="EV10">
        <f>VLOOKUP(EA10,'Tablas auxiliares'!$O$2:$Y$28,'Tablas auxiliares'!$C$4+1,FALSE)</f>
        <v>0</v>
      </c>
      <c r="EW10">
        <f>VLOOKUP(EB10,'Tablas auxiliares'!$O$2:$Y$28,'Tablas auxiliares'!$C$4+1,FALSE)</f>
        <v>5</v>
      </c>
      <c r="EX10">
        <f>VLOOKUP(EC10,'Tablas auxiliares'!$O$2:$Y$28,'Tablas auxiliares'!$C$4+1,FALSE)</f>
        <v>0</v>
      </c>
      <c r="EY10">
        <f>VLOOKUP(ED10,'Tablas auxiliares'!$O$2:$Y$28,'Tablas auxiliares'!$C$4+1,FALSE)</f>
        <v>6</v>
      </c>
      <c r="EZ10">
        <f>VLOOKUP(EE10,'Tablas auxiliares'!$O$2:$Y$28,'Tablas auxiliares'!$C$4+1,FALSE)</f>
        <v>0</v>
      </c>
      <c r="FA10">
        <f>VLOOKUP(EF10,'Tablas auxiliares'!$O$2:$Y$28,'Tablas auxiliares'!$C$4+1,FALSE)</f>
        <v>5</v>
      </c>
      <c r="FC10">
        <f>VLOOKUP(EH10,'Tablas auxiliares'!$O$2:$Y$28,'Tablas auxiliares'!$C$4+1,FALSE)</f>
        <v>7</v>
      </c>
      <c r="FD10">
        <f>VLOOKUP(EI10,'Tablas auxiliares'!$O$2:$Y$28,'Tablas auxiliares'!$C$4+1,FALSE)</f>
        <v>3</v>
      </c>
      <c r="FE10">
        <f>VLOOKUP(EJ10,'Tablas auxiliares'!$O$2:$Y$28,'Tablas auxiliares'!$C$4+1,FALSE)</f>
        <v>0</v>
      </c>
      <c r="FF10">
        <f>VLOOKUP(EK10,'Tablas auxiliares'!$O$2:$Y$28,'Tablas auxiliares'!$C$4+1,FALSE)</f>
        <v>0</v>
      </c>
      <c r="FG10">
        <f>VLOOKUP(EL10,'Tablas auxiliares'!$O$2:$Y$28,'Tablas auxiliares'!$C$4+1,FALSE)</f>
        <v>1</v>
      </c>
      <c r="FH10">
        <f>VLOOKUP(EM10,'Tablas auxiliares'!$O$2:$Y$28,'Tablas auxiliares'!$C$4+1,FALSE)</f>
        <v>0</v>
      </c>
      <c r="FI10">
        <f>VLOOKUP(EN10,'Tablas auxiliares'!$O$2:$Y$28,'Tablas auxiliares'!$C$4+1,FALSE)</f>
        <v>0</v>
      </c>
      <c r="FJ10">
        <f>VLOOKUP(EO10,'Tablas auxiliares'!$O$2:$Y$28,'Tablas auxiliares'!$C$4+1,FALSE)</f>
        <v>0</v>
      </c>
      <c r="FK10">
        <f>VLOOKUP(EP10,'Tablas auxiliares'!$O$2:$Y$28,'Tablas auxiliares'!$C$4+1,FALSE)</f>
        <v>0</v>
      </c>
      <c r="FL10">
        <f>VLOOKUP(EQ10,'Tablas auxiliares'!$O$2:$Y$28,'Tablas auxiliares'!$C$4+1,FALSE)</f>
        <v>0</v>
      </c>
      <c r="FM10">
        <f>VLOOKUP(ER10,'Tablas auxiliares'!$O$2:$Y$28,'Tablas auxiliares'!$C$4+1,FALSE)</f>
        <v>7</v>
      </c>
      <c r="FN10">
        <v>16</v>
      </c>
      <c r="FO10">
        <v>16</v>
      </c>
      <c r="FP10">
        <v>12</v>
      </c>
      <c r="FQ10">
        <v>15</v>
      </c>
      <c r="FR10">
        <v>15</v>
      </c>
      <c r="FS10">
        <v>13</v>
      </c>
      <c r="FT10">
        <v>12</v>
      </c>
      <c r="FU10">
        <v>11</v>
      </c>
      <c r="FV10">
        <v>17</v>
      </c>
      <c r="FX10">
        <v>1</v>
      </c>
      <c r="FY10">
        <v>16</v>
      </c>
      <c r="FZ10">
        <v>15</v>
      </c>
      <c r="GA10">
        <v>10</v>
      </c>
      <c r="GB10">
        <v>12</v>
      </c>
      <c r="GC10">
        <v>13</v>
      </c>
      <c r="GD10">
        <v>14</v>
      </c>
      <c r="GE10">
        <v>15</v>
      </c>
      <c r="GF10">
        <v>15</v>
      </c>
      <c r="GG10">
        <v>15</v>
      </c>
      <c r="GH10">
        <v>16</v>
      </c>
      <c r="GI10">
        <f>VLOOKUP(FN10,'Tablas auxiliares'!$O$2:$Y$28,_xlfn.SINGLE('Tablas auxiliares'!$C$4)+1,FALSE)</f>
        <v>0</v>
      </c>
      <c r="GJ10">
        <f>VLOOKUP(FO10,'Tablas auxiliares'!$O$2:$Y$28,_xlfn.SINGLE('Tablas auxiliares'!$C$4)+1,FALSE)</f>
        <v>0</v>
      </c>
      <c r="GK10">
        <f>VLOOKUP(FP10,'Tablas auxiliares'!$O$2:$Y$28,_xlfn.SINGLE('Tablas auxiliares'!$C$4)+1,FALSE)</f>
        <v>0</v>
      </c>
      <c r="GL10">
        <f>VLOOKUP(FQ10,'Tablas auxiliares'!$O$2:$Y$28,_xlfn.SINGLE('Tablas auxiliares'!$C$4)+1,FALSE)</f>
        <v>0</v>
      </c>
      <c r="GM10">
        <f>VLOOKUP(FR10,'Tablas auxiliares'!$O$2:$Y$28,_xlfn.SINGLE('Tablas auxiliares'!$C$4)+1,FALSE)</f>
        <v>0</v>
      </c>
      <c r="GN10">
        <f>VLOOKUP(FS10,'Tablas auxiliares'!$O$2:$Y$28,_xlfn.SINGLE('Tablas auxiliares'!$C$4)+1,FALSE)</f>
        <v>0</v>
      </c>
      <c r="GO10">
        <f>VLOOKUP(FT10,'Tablas auxiliares'!$O$2:$Y$28,_xlfn.SINGLE('Tablas auxiliares'!$C$4)+1,FALSE)</f>
        <v>0</v>
      </c>
      <c r="GP10">
        <f>VLOOKUP(FU10,'Tablas auxiliares'!$O$2:$Y$28,_xlfn.SINGLE('Tablas auxiliares'!$C$4)+1,FALSE)</f>
        <v>0</v>
      </c>
      <c r="GQ10">
        <f>VLOOKUP(FV10,'Tablas auxiliares'!$O$2:$Y$28,_xlfn.SINGLE('Tablas auxiliares'!$C$4)+1,FALSE)</f>
        <v>0</v>
      </c>
      <c r="GS10">
        <f>VLOOKUP(FX10,'Tablas auxiliares'!$O$2:$Y$28,_xlfn.SINGLE('Tablas auxiliares'!$C$4)+1,FALSE)</f>
        <v>12</v>
      </c>
      <c r="GT10">
        <f>VLOOKUP(FY10,'Tablas auxiliares'!$O$2:$Y$28,_xlfn.SINGLE('Tablas auxiliares'!$C$4)+1,FALSE)</f>
        <v>0</v>
      </c>
      <c r="GU10">
        <f>VLOOKUP(FZ10,'Tablas auxiliares'!$O$2:$Y$28,_xlfn.SINGLE('Tablas auxiliares'!$C$4)+1,FALSE)</f>
        <v>0</v>
      </c>
      <c r="GV10">
        <f>VLOOKUP(GA10,'Tablas auxiliares'!$O$2:$Y$28,_xlfn.SINGLE('Tablas auxiliares'!$C$4)+1,FALSE)</f>
        <v>1</v>
      </c>
      <c r="GW10">
        <f>VLOOKUP(GB10,'Tablas auxiliares'!$O$2:$Y$28,_xlfn.SINGLE('Tablas auxiliares'!$C$4)+1,FALSE)</f>
        <v>0</v>
      </c>
      <c r="GX10">
        <f>VLOOKUP(GC10,'Tablas auxiliares'!$O$2:$Y$28,_xlfn.SINGLE('Tablas auxiliares'!$C$4)+1,FALSE)</f>
        <v>0</v>
      </c>
      <c r="GY10">
        <f>VLOOKUP(GD10,'Tablas auxiliares'!$O$2:$Y$28,_xlfn.SINGLE('Tablas auxiliares'!$C$4)+1,FALSE)</f>
        <v>0</v>
      </c>
      <c r="GZ10">
        <f>VLOOKUP(GE10,'Tablas auxiliares'!$O$2:$Y$28,_xlfn.SINGLE('Tablas auxiliares'!$C$4)+1,FALSE)</f>
        <v>0</v>
      </c>
      <c r="HA10">
        <f>VLOOKUP(GF10,'Tablas auxiliares'!$O$2:$Y$28,_xlfn.SINGLE('Tablas auxiliares'!$C$4)+1,FALSE)</f>
        <v>0</v>
      </c>
      <c r="HB10">
        <f>VLOOKUP(GG10,'Tablas auxiliares'!$O$2:$Y$28,_xlfn.SINGLE('Tablas auxiliares'!$C$4)+1,FALSE)</f>
        <v>0</v>
      </c>
      <c r="HC10">
        <f>VLOOKUP(GH10,'Tablas auxiliares'!$O$2:$Y$28,_xlfn.SINGLE('Tablas auxiliares'!$C$4)+1,FALSE)</f>
        <v>0</v>
      </c>
      <c r="HD10">
        <f>IF('Tablas auxiliares'!$C$6&lt;&gt;2,SUM(ES10:FM10),0)+IF('Tablas auxiliares'!$C$6&lt;&gt;3,SUM(GI10:HC10),0)</f>
        <v>50</v>
      </c>
      <c r="HE10">
        <f t="shared" si="17"/>
        <v>16.515999999999998</v>
      </c>
      <c r="HF10">
        <f t="shared" si="1"/>
        <v>14.516</v>
      </c>
      <c r="HG10">
        <f t="shared" si="1"/>
        <v>10.012</v>
      </c>
      <c r="HH10">
        <f t="shared" si="1"/>
        <v>14.515000000000001</v>
      </c>
      <c r="HI10">
        <f t="shared" si="1"/>
        <v>10.515000000000001</v>
      </c>
      <c r="HJ10">
        <f t="shared" si="1"/>
        <v>13.513</v>
      </c>
      <c r="HK10">
        <f t="shared" si="1"/>
        <v>8.5120000000000005</v>
      </c>
      <c r="HL10">
        <f t="shared" si="1"/>
        <v>14.010999999999999</v>
      </c>
      <c r="HM10">
        <f t="shared" si="1"/>
        <v>11.516999999999999</v>
      </c>
      <c r="HO10">
        <f t="shared" si="1"/>
        <v>2.5009999999999999</v>
      </c>
      <c r="HP10">
        <f t="shared" si="1"/>
        <v>12.016</v>
      </c>
      <c r="HQ10">
        <f t="shared" si="1"/>
        <v>15.515000000000001</v>
      </c>
      <c r="HR10">
        <f t="shared" si="1"/>
        <v>12.51</v>
      </c>
      <c r="HS10">
        <f t="shared" si="1"/>
        <v>11.012</v>
      </c>
      <c r="HT10">
        <f t="shared" si="1"/>
        <v>14.013</v>
      </c>
      <c r="HU10">
        <f t="shared" si="1"/>
        <v>15.013999999999999</v>
      </c>
      <c r="HV10">
        <f t="shared" si="1"/>
        <v>15.015000000000001</v>
      </c>
      <c r="HW10">
        <f t="shared" si="1"/>
        <v>14.015000000000001</v>
      </c>
      <c r="HX10">
        <f t="shared" si="1"/>
        <v>16.015000000000001</v>
      </c>
      <c r="HY10">
        <f t="shared" si="1"/>
        <v>10.016</v>
      </c>
      <c r="HZ10">
        <f>RANK(HE10,HE3:HE20,1)</f>
        <v>17</v>
      </c>
      <c r="IA10">
        <f t="shared" ref="IA10:IT10" si="33">RANK(HF10,HF3:HF20,1)</f>
        <v>16</v>
      </c>
      <c r="IB10">
        <f t="shared" si="33"/>
        <v>9</v>
      </c>
      <c r="IC10">
        <f t="shared" si="33"/>
        <v>14</v>
      </c>
      <c r="ID10">
        <f t="shared" si="33"/>
        <v>12</v>
      </c>
      <c r="IE10">
        <f t="shared" si="33"/>
        <v>15</v>
      </c>
      <c r="IF10">
        <f t="shared" si="33"/>
        <v>10</v>
      </c>
      <c r="IG10">
        <f t="shared" si="33"/>
        <v>14</v>
      </c>
      <c r="IH10">
        <f t="shared" si="33"/>
        <v>13</v>
      </c>
      <c r="IJ10">
        <f t="shared" si="33"/>
        <v>1</v>
      </c>
      <c r="IK10">
        <f t="shared" si="33"/>
        <v>13</v>
      </c>
      <c r="IL10">
        <f t="shared" si="33"/>
        <v>16</v>
      </c>
      <c r="IM10">
        <f t="shared" si="33"/>
        <v>12</v>
      </c>
      <c r="IN10">
        <f t="shared" si="33"/>
        <v>10</v>
      </c>
      <c r="IO10">
        <f t="shared" si="33"/>
        <v>15</v>
      </c>
      <c r="IP10">
        <f t="shared" si="33"/>
        <v>16</v>
      </c>
      <c r="IQ10">
        <f t="shared" si="33"/>
        <v>16</v>
      </c>
      <c r="IR10">
        <f t="shared" si="33"/>
        <v>15</v>
      </c>
      <c r="IS10">
        <f t="shared" si="33"/>
        <v>17</v>
      </c>
      <c r="IT10">
        <f t="shared" si="33"/>
        <v>11</v>
      </c>
      <c r="IU10">
        <f>VLOOKUP(HZ10,'Tablas auxiliares'!$O$2:$Y$28,_xlfn.SINGLE('Tablas auxiliares'!$C$4)+1,FALSE)</f>
        <v>0</v>
      </c>
      <c r="IV10">
        <f>VLOOKUP(IA10,'Tablas auxiliares'!$O$2:$Y$28,_xlfn.SINGLE('Tablas auxiliares'!$C$4)+1,FALSE)</f>
        <v>0</v>
      </c>
      <c r="IW10">
        <f>VLOOKUP(IB10,'Tablas auxiliares'!$O$2:$Y$28,_xlfn.SINGLE('Tablas auxiliares'!$C$4)+1,FALSE)</f>
        <v>2</v>
      </c>
      <c r="IX10">
        <f>VLOOKUP(IC10,'Tablas auxiliares'!$O$2:$Y$28,_xlfn.SINGLE('Tablas auxiliares'!$C$4)+1,FALSE)</f>
        <v>0</v>
      </c>
      <c r="IY10">
        <f>VLOOKUP(ID10,'Tablas auxiliares'!$O$2:$Y$28,_xlfn.SINGLE('Tablas auxiliares'!$C$4)+1,FALSE)</f>
        <v>0</v>
      </c>
      <c r="IZ10">
        <f>VLOOKUP(IE10,'Tablas auxiliares'!$O$2:$Y$28,_xlfn.SINGLE('Tablas auxiliares'!$C$4)+1,FALSE)</f>
        <v>0</v>
      </c>
      <c r="JA10">
        <f>VLOOKUP(IF10,'Tablas auxiliares'!$O$2:$Y$28,_xlfn.SINGLE('Tablas auxiliares'!$C$4)+1,FALSE)</f>
        <v>1</v>
      </c>
      <c r="JB10">
        <f>VLOOKUP(IG10,'Tablas auxiliares'!$O$2:$Y$28,_xlfn.SINGLE('Tablas auxiliares'!$C$4)+1,FALSE)</f>
        <v>0</v>
      </c>
      <c r="JC10">
        <f>VLOOKUP(IH10,'Tablas auxiliares'!$O$2:$Y$28,_xlfn.SINGLE('Tablas auxiliares'!$C$4)+1,FALSE)</f>
        <v>0</v>
      </c>
      <c r="JE10">
        <f>VLOOKUP(IJ10,'Tablas auxiliares'!$O$2:$Y$28,_xlfn.SINGLE('Tablas auxiliares'!$C$4)+1,FALSE)</f>
        <v>12</v>
      </c>
      <c r="JF10">
        <f>VLOOKUP(IK10,'Tablas auxiliares'!$O$2:$Y$28,_xlfn.SINGLE('Tablas auxiliares'!$C$4)+1,FALSE)</f>
        <v>0</v>
      </c>
      <c r="JG10">
        <f>VLOOKUP(IL10,'Tablas auxiliares'!$O$2:$Y$28,_xlfn.SINGLE('Tablas auxiliares'!$C$4)+1,FALSE)</f>
        <v>0</v>
      </c>
      <c r="JH10">
        <f>VLOOKUP(IM10,'Tablas auxiliares'!$O$2:$Y$28,_xlfn.SINGLE('Tablas auxiliares'!$C$4)+1,FALSE)</f>
        <v>0</v>
      </c>
      <c r="JI10">
        <f>VLOOKUP(IN10,'Tablas auxiliares'!$O$2:$Y$28,_xlfn.SINGLE('Tablas auxiliares'!$C$4)+1,FALSE)</f>
        <v>1</v>
      </c>
      <c r="JJ10">
        <f>VLOOKUP(IO10,'Tablas auxiliares'!$O$2:$Y$28,_xlfn.SINGLE('Tablas auxiliares'!$C$4)+1,FALSE)</f>
        <v>0</v>
      </c>
      <c r="JK10">
        <f>VLOOKUP(IP10,'Tablas auxiliares'!$O$2:$Y$28,_xlfn.SINGLE('Tablas auxiliares'!$C$4)+1,FALSE)</f>
        <v>0</v>
      </c>
      <c r="JL10">
        <f>VLOOKUP(IQ10,'Tablas auxiliares'!$O$2:$Y$28,_xlfn.SINGLE('Tablas auxiliares'!$C$4)+1,FALSE)</f>
        <v>0</v>
      </c>
      <c r="JM10">
        <f>VLOOKUP(IR10,'Tablas auxiliares'!$O$2:$Y$28,_xlfn.SINGLE('Tablas auxiliares'!$C$4)+1,FALSE)</f>
        <v>0</v>
      </c>
      <c r="JN10">
        <f>VLOOKUP(IS10,'Tablas auxiliares'!$O$2:$Y$28,_xlfn.SINGLE('Tablas auxiliares'!$C$4)+1,FALSE)</f>
        <v>0</v>
      </c>
      <c r="JO10">
        <f>VLOOKUP(IT10,'Tablas auxiliares'!$O$2:$Y$28,_xlfn.SINGLE('Tablas auxiliares'!$C$4)+1,FALSE)</f>
        <v>0</v>
      </c>
      <c r="JP10">
        <f t="shared" si="7"/>
        <v>16</v>
      </c>
      <c r="JQ10">
        <v>0</v>
      </c>
      <c r="JR10">
        <v>0</v>
      </c>
      <c r="JS10">
        <v>3</v>
      </c>
      <c r="JT10">
        <v>0</v>
      </c>
      <c r="JU10">
        <v>3</v>
      </c>
      <c r="JV10">
        <v>0</v>
      </c>
      <c r="JW10">
        <v>8</v>
      </c>
      <c r="JX10">
        <v>0</v>
      </c>
      <c r="JY10">
        <v>3</v>
      </c>
      <c r="KA10">
        <v>7</v>
      </c>
      <c r="KB10">
        <v>2</v>
      </c>
      <c r="KC10">
        <v>0</v>
      </c>
      <c r="KD10">
        <v>0</v>
      </c>
      <c r="KE10">
        <v>0</v>
      </c>
      <c r="KF10">
        <v>0</v>
      </c>
      <c r="KG10">
        <v>0</v>
      </c>
      <c r="KH10">
        <v>0</v>
      </c>
      <c r="KI10">
        <v>0</v>
      </c>
      <c r="KJ10">
        <v>0</v>
      </c>
      <c r="KK10">
        <v>7</v>
      </c>
      <c r="KL10">
        <v>0</v>
      </c>
      <c r="KM10">
        <v>0</v>
      </c>
      <c r="KN10">
        <v>0</v>
      </c>
      <c r="KO10">
        <v>0</v>
      </c>
      <c r="KP10">
        <v>0</v>
      </c>
      <c r="KQ10">
        <v>0</v>
      </c>
      <c r="KR10">
        <v>0</v>
      </c>
      <c r="KS10">
        <v>0</v>
      </c>
      <c r="KT10">
        <v>0</v>
      </c>
      <c r="KV10">
        <v>12</v>
      </c>
      <c r="KW10">
        <v>0</v>
      </c>
      <c r="KX10">
        <v>0</v>
      </c>
      <c r="KY10">
        <v>1</v>
      </c>
      <c r="KZ10">
        <v>0</v>
      </c>
      <c r="LA10">
        <v>0</v>
      </c>
      <c r="LB10">
        <v>0</v>
      </c>
      <c r="LC10">
        <v>0</v>
      </c>
      <c r="LD10">
        <v>0</v>
      </c>
      <c r="LE10">
        <v>0</v>
      </c>
      <c r="LF10">
        <v>0</v>
      </c>
      <c r="LG10">
        <f t="shared" si="8"/>
        <v>0</v>
      </c>
      <c r="LH10">
        <f t="shared" si="3"/>
        <v>0</v>
      </c>
      <c r="LI10">
        <f t="shared" si="3"/>
        <v>3</v>
      </c>
      <c r="LJ10">
        <f t="shared" si="3"/>
        <v>0</v>
      </c>
      <c r="LK10">
        <f t="shared" si="3"/>
        <v>3</v>
      </c>
      <c r="LL10">
        <f t="shared" si="3"/>
        <v>0</v>
      </c>
      <c r="LM10">
        <f t="shared" si="3"/>
        <v>8</v>
      </c>
      <c r="LN10">
        <f t="shared" si="3"/>
        <v>0</v>
      </c>
      <c r="LO10">
        <f t="shared" si="3"/>
        <v>3</v>
      </c>
      <c r="LP10">
        <f t="shared" si="3"/>
        <v>0</v>
      </c>
      <c r="LQ10">
        <f t="shared" si="3"/>
        <v>19.012</v>
      </c>
      <c r="LR10">
        <f t="shared" si="3"/>
        <v>2</v>
      </c>
      <c r="LS10">
        <f t="shared" si="3"/>
        <v>0</v>
      </c>
      <c r="LT10">
        <f t="shared" si="3"/>
        <v>1.0009999999999999</v>
      </c>
      <c r="LU10">
        <f t="shared" si="3"/>
        <v>0</v>
      </c>
      <c r="LV10">
        <f t="shared" si="3"/>
        <v>0</v>
      </c>
      <c r="LW10">
        <f t="shared" si="3"/>
        <v>0</v>
      </c>
      <c r="LX10">
        <f t="shared" si="3"/>
        <v>0</v>
      </c>
      <c r="LY10">
        <f t="shared" si="3"/>
        <v>0</v>
      </c>
      <c r="LZ10">
        <f t="shared" si="3"/>
        <v>0</v>
      </c>
      <c r="MA10">
        <f t="shared" si="3"/>
        <v>7</v>
      </c>
      <c r="MB10">
        <f>RANK(LG10,LG3:LG20,0)</f>
        <v>14</v>
      </c>
      <c r="MC10">
        <f t="shared" ref="MC10:MV10" si="34">RANK(LH10,LH3:LH20,0)</f>
        <v>15</v>
      </c>
      <c r="MD10">
        <f t="shared" si="34"/>
        <v>9</v>
      </c>
      <c r="ME10">
        <f t="shared" si="34"/>
        <v>13</v>
      </c>
      <c r="MF10">
        <f t="shared" si="34"/>
        <v>10</v>
      </c>
      <c r="MG10">
        <f t="shared" si="34"/>
        <v>13</v>
      </c>
      <c r="MH10">
        <f t="shared" si="34"/>
        <v>7</v>
      </c>
      <c r="MI10">
        <f t="shared" si="34"/>
        <v>13</v>
      </c>
      <c r="MJ10">
        <f t="shared" si="34"/>
        <v>13</v>
      </c>
      <c r="MK10">
        <f t="shared" si="34"/>
        <v>14</v>
      </c>
      <c r="ML10">
        <f t="shared" si="34"/>
        <v>1</v>
      </c>
      <c r="MM10">
        <f t="shared" si="34"/>
        <v>11</v>
      </c>
      <c r="MN10">
        <f t="shared" si="34"/>
        <v>14</v>
      </c>
      <c r="MO10">
        <f t="shared" si="34"/>
        <v>13</v>
      </c>
      <c r="MP10">
        <f t="shared" si="34"/>
        <v>13</v>
      </c>
      <c r="MQ10">
        <f t="shared" si="34"/>
        <v>13</v>
      </c>
      <c r="MR10">
        <f t="shared" si="34"/>
        <v>15</v>
      </c>
      <c r="MS10">
        <f t="shared" si="34"/>
        <v>12</v>
      </c>
      <c r="MT10">
        <f t="shared" si="34"/>
        <v>15</v>
      </c>
      <c r="MU10">
        <f t="shared" si="34"/>
        <v>14</v>
      </c>
      <c r="MV10">
        <f t="shared" si="34"/>
        <v>6</v>
      </c>
      <c r="MW10">
        <f>VLOOKUP(MB10,'Tablas auxiliares'!$O$2:$P$28,2,FALSE)</f>
        <v>0</v>
      </c>
      <c r="MX10">
        <f>VLOOKUP(MC10,'Tablas auxiliares'!$O$2:$P$28,2,FALSE)</f>
        <v>0</v>
      </c>
      <c r="MY10">
        <f>VLOOKUP(MD10,'Tablas auxiliares'!$O$2:$P$28,2,FALSE)</f>
        <v>2</v>
      </c>
      <c r="MZ10">
        <f>VLOOKUP(ME10,'Tablas auxiliares'!$O$2:$P$28,2,FALSE)</f>
        <v>0</v>
      </c>
      <c r="NA10">
        <f>VLOOKUP(MF10,'Tablas auxiliares'!$O$2:$P$28,2,FALSE)</f>
        <v>1</v>
      </c>
      <c r="NB10">
        <f>VLOOKUP(MG10,'Tablas auxiliares'!$O$2:$P$28,2,FALSE)</f>
        <v>0</v>
      </c>
      <c r="NC10">
        <f>VLOOKUP(MH10,'Tablas auxiliares'!$O$2:$P$28,2,FALSE)</f>
        <v>4</v>
      </c>
      <c r="ND10">
        <f>VLOOKUP(MI10,'Tablas auxiliares'!$O$2:$P$28,2,FALSE)</f>
        <v>0</v>
      </c>
      <c r="NE10">
        <f>VLOOKUP(MJ10,'Tablas auxiliares'!$O$2:$P$28,2,FALSE)</f>
        <v>0</v>
      </c>
      <c r="NF10">
        <f>VLOOKUP(MK10,'Tablas auxiliares'!$O$2:$P$28,2,FALSE)</f>
        <v>0</v>
      </c>
      <c r="NG10">
        <f>VLOOKUP(ML10,'Tablas auxiliares'!$O$2:$P$28,2,FALSE)</f>
        <v>12</v>
      </c>
      <c r="NH10">
        <f>VLOOKUP(MM10,'Tablas auxiliares'!$O$2:$P$28,2,FALSE)</f>
        <v>0</v>
      </c>
      <c r="NI10">
        <f>VLOOKUP(MN10,'Tablas auxiliares'!$O$2:$P$28,2,FALSE)</f>
        <v>0</v>
      </c>
      <c r="NJ10">
        <f>VLOOKUP(MO10,'Tablas auxiliares'!$O$2:$P$28,2,FALSE)</f>
        <v>0</v>
      </c>
      <c r="NK10">
        <f>VLOOKUP(MP10,'Tablas auxiliares'!$O$2:$P$28,2,FALSE)</f>
        <v>0</v>
      </c>
      <c r="NL10">
        <f>VLOOKUP(MQ10,'Tablas auxiliares'!$O$2:$P$28,2,FALSE)</f>
        <v>0</v>
      </c>
      <c r="NM10">
        <f>VLOOKUP(MR10,'Tablas auxiliares'!$O$2:$P$28,2,FALSE)</f>
        <v>0</v>
      </c>
      <c r="NN10">
        <f>VLOOKUP(MS10,'Tablas auxiliares'!$O$2:$P$28,2,FALSE)</f>
        <v>0</v>
      </c>
      <c r="NO10">
        <f>VLOOKUP(MT10,'Tablas auxiliares'!$O$2:$P$28,2,FALSE)</f>
        <v>0</v>
      </c>
      <c r="NP10">
        <f>VLOOKUP(MU10,'Tablas auxiliares'!$O$2:$P$28,2,FALSE)</f>
        <v>0</v>
      </c>
      <c r="NQ10">
        <f>VLOOKUP(MV10,'Tablas auxiliares'!$O$2:$P$28,2,FALSE)</f>
        <v>5</v>
      </c>
      <c r="NR10">
        <f t="shared" si="10"/>
        <v>24</v>
      </c>
      <c r="NT10">
        <f t="shared" si="11"/>
        <v>24.001799999999999</v>
      </c>
      <c r="NU10">
        <f t="shared" si="12"/>
        <v>16.001799999999999</v>
      </c>
      <c r="NV10">
        <f t="shared" si="13"/>
        <v>50.001800000000003</v>
      </c>
      <c r="NW10">
        <f>IF('Tablas auxiliares'!$C$3=1,NT10,IF('Tablas auxiliares'!$C$3=2,NU10,NV10))</f>
        <v>50.001800000000003</v>
      </c>
      <c r="NX10" t="s">
        <v>30</v>
      </c>
      <c r="NZ10">
        <v>8</v>
      </c>
      <c r="OA10">
        <f t="shared" si="14"/>
        <v>157.00149999999999</v>
      </c>
      <c r="OB10" t="str">
        <f t="shared" si="15"/>
        <v>Malta</v>
      </c>
    </row>
    <row r="11" spans="1:392" x14ac:dyDescent="0.25">
      <c r="A11" t="s">
        <v>26</v>
      </c>
      <c r="B11">
        <v>16</v>
      </c>
      <c r="C11">
        <v>18</v>
      </c>
      <c r="D11">
        <v>15</v>
      </c>
      <c r="E11">
        <v>17</v>
      </c>
      <c r="F11">
        <v>16</v>
      </c>
      <c r="G11">
        <v>13</v>
      </c>
      <c r="H11">
        <v>13</v>
      </c>
      <c r="I11">
        <v>9</v>
      </c>
      <c r="J11">
        <v>8</v>
      </c>
      <c r="K11">
        <v>7</v>
      </c>
      <c r="M11">
        <v>16</v>
      </c>
      <c r="N11">
        <v>11</v>
      </c>
      <c r="O11">
        <v>14</v>
      </c>
      <c r="P11">
        <v>10</v>
      </c>
      <c r="Q11">
        <v>14</v>
      </c>
      <c r="R11">
        <v>13</v>
      </c>
      <c r="S11">
        <v>9</v>
      </c>
      <c r="T11">
        <v>11</v>
      </c>
      <c r="U11">
        <v>12</v>
      </c>
      <c r="V11">
        <v>4</v>
      </c>
      <c r="W11">
        <v>17</v>
      </c>
      <c r="X11">
        <v>18</v>
      </c>
      <c r="Y11">
        <v>15</v>
      </c>
      <c r="Z11">
        <v>14</v>
      </c>
      <c r="AA11">
        <v>14</v>
      </c>
      <c r="AB11">
        <v>11</v>
      </c>
      <c r="AC11">
        <v>12</v>
      </c>
      <c r="AD11">
        <v>17</v>
      </c>
      <c r="AE11">
        <v>15</v>
      </c>
      <c r="AF11">
        <v>4</v>
      </c>
      <c r="AH11">
        <v>13</v>
      </c>
      <c r="AI11">
        <v>1</v>
      </c>
      <c r="AJ11">
        <v>12</v>
      </c>
      <c r="AK11">
        <v>7</v>
      </c>
      <c r="AL11">
        <v>13</v>
      </c>
      <c r="AM11">
        <v>7</v>
      </c>
      <c r="AN11">
        <v>13</v>
      </c>
      <c r="AO11">
        <v>17</v>
      </c>
      <c r="AP11">
        <v>5</v>
      </c>
      <c r="AQ11">
        <v>8</v>
      </c>
      <c r="AR11">
        <v>16</v>
      </c>
      <c r="AS11">
        <v>18</v>
      </c>
      <c r="AT11">
        <v>15</v>
      </c>
      <c r="AU11">
        <v>13</v>
      </c>
      <c r="AV11">
        <v>16</v>
      </c>
      <c r="AW11">
        <v>8</v>
      </c>
      <c r="AX11">
        <v>3</v>
      </c>
      <c r="AY11">
        <v>8</v>
      </c>
      <c r="AZ11">
        <v>15</v>
      </c>
      <c r="BA11">
        <v>7</v>
      </c>
      <c r="BC11">
        <v>12</v>
      </c>
      <c r="BD11">
        <v>15</v>
      </c>
      <c r="BE11">
        <v>12</v>
      </c>
      <c r="BF11">
        <v>13</v>
      </c>
      <c r="BG11">
        <v>8</v>
      </c>
      <c r="BH11">
        <v>17</v>
      </c>
      <c r="BI11">
        <v>7</v>
      </c>
      <c r="BJ11">
        <v>3</v>
      </c>
      <c r="BK11">
        <v>5</v>
      </c>
      <c r="BL11">
        <v>13</v>
      </c>
      <c r="BM11">
        <v>14</v>
      </c>
      <c r="BN11">
        <v>15</v>
      </c>
      <c r="BO11">
        <v>13</v>
      </c>
      <c r="BP11">
        <v>12</v>
      </c>
      <c r="BQ11">
        <v>2</v>
      </c>
      <c r="BR11">
        <v>13</v>
      </c>
      <c r="BS11">
        <v>16</v>
      </c>
      <c r="BT11">
        <v>7</v>
      </c>
      <c r="BU11">
        <v>16</v>
      </c>
      <c r="BV11">
        <v>5</v>
      </c>
      <c r="BX11">
        <v>11</v>
      </c>
      <c r="BY11">
        <v>16</v>
      </c>
      <c r="BZ11">
        <v>10</v>
      </c>
      <c r="CA11">
        <v>14</v>
      </c>
      <c r="CB11">
        <v>7</v>
      </c>
      <c r="CC11">
        <v>15</v>
      </c>
      <c r="CD11">
        <v>10</v>
      </c>
      <c r="CE11">
        <v>10</v>
      </c>
      <c r="CF11">
        <v>8</v>
      </c>
      <c r="CG11">
        <v>10</v>
      </c>
      <c r="CH11">
        <v>14</v>
      </c>
      <c r="CI11">
        <v>16</v>
      </c>
      <c r="CJ11">
        <v>12</v>
      </c>
      <c r="CK11">
        <v>13</v>
      </c>
      <c r="CL11">
        <v>7</v>
      </c>
      <c r="CM11">
        <v>12</v>
      </c>
      <c r="CN11">
        <v>11</v>
      </c>
      <c r="CO11">
        <v>16</v>
      </c>
      <c r="CP11">
        <v>7</v>
      </c>
      <c r="CQ11">
        <v>4</v>
      </c>
      <c r="CS11">
        <v>8</v>
      </c>
      <c r="CT11">
        <v>17</v>
      </c>
      <c r="CU11">
        <v>13</v>
      </c>
      <c r="CV11">
        <v>15</v>
      </c>
      <c r="CW11">
        <v>9</v>
      </c>
      <c r="CX11">
        <v>10</v>
      </c>
      <c r="CY11">
        <v>10</v>
      </c>
      <c r="CZ11">
        <v>17</v>
      </c>
      <c r="DA11">
        <v>9</v>
      </c>
      <c r="DB11">
        <v>10</v>
      </c>
      <c r="DC11">
        <f>IF('Tablas auxiliares'!$C$7=1,AVERAGE(B11,W11,AR11,BM11,CH11)+B11/10000,(-1)*(SUM(VLOOKUP(B11,'Tablas auxiliares'!$BG$2:$BH$28,2,FALSE),VLOOKUP(W11,'Tablas auxiliares'!$BG$2:$BH$28,2,FALSE),VLOOKUP(AR11,'Tablas auxiliares'!$BG$2:$BH$28,2,FALSE),VLOOKUP(BM11,'Tablas auxiliares'!$BG$2:$BH$28,2,FALSE),VLOOKUP(CH11,'Tablas auxiliares'!$BG$2:$BH$28,2,FALSE))-B11/100000000))</f>
        <v>-3.9923188309640558</v>
      </c>
      <c r="DD11">
        <f>IF('Tablas auxiliares'!$C$7=1,AVERAGE(C11,X11,AS11,BN11,CI11)+C11/10000,(-1)*(SUM(VLOOKUP(C11,'Tablas auxiliares'!$BG$2:$BH$28,2,FALSE),VLOOKUP(X11,'Tablas auxiliares'!$BG$2:$BH$28,2,FALSE),VLOOKUP(AS11,'Tablas auxiliares'!$BG$2:$BH$28,2,FALSE),VLOOKUP(BN11,'Tablas auxiliares'!$BG$2:$BH$28,2,FALSE),VLOOKUP(CI11,'Tablas auxiliares'!$BG$2:$BH$28,2,FALSE))-C11/100000000))</f>
        <v>-2.9575802878162798</v>
      </c>
      <c r="DE11">
        <f>IF('Tablas auxiliares'!$C$7=1,AVERAGE(D11,Y11,AT11,BO11,CJ11)+D11/10000,(-1)*(SUM(VLOOKUP(D11,'Tablas auxiliares'!$BG$2:$BH$28,2,FALSE),VLOOKUP(Y11,'Tablas auxiliares'!$BG$2:$BH$28,2,FALSE),VLOOKUP(AT11,'Tablas auxiliares'!$BG$2:$BH$28,2,FALSE),VLOOKUP(BO11,'Tablas auxiliares'!$BG$2:$BH$28,2,FALSE),VLOOKUP(CJ11,'Tablas auxiliares'!$BG$2:$BH$28,2,FALSE))-D11/100000000))</f>
        <v>-5.2297919432034998</v>
      </c>
      <c r="DF11">
        <f>IF('Tablas auxiliares'!$C$7=1,AVERAGE(E11,Z11,AU11,BP11,CK11)+E11/10000,(-1)*(SUM(VLOOKUP(E11,'Tablas auxiliares'!$BG$2:$BH$28,2,FALSE),VLOOKUP(Z11,'Tablas auxiliares'!$BG$2:$BH$28,2,FALSE),VLOOKUP(AU11,'Tablas auxiliares'!$BG$2:$BH$28,2,FALSE),VLOOKUP(BP11,'Tablas auxiliares'!$BG$2:$BH$28,2,FALSE),VLOOKUP(CK11,'Tablas auxiliares'!$BG$2:$BH$28,2,FALSE))-E11/100000000))</f>
        <v>-5.5281034029315137</v>
      </c>
      <c r="DG11">
        <f>IF('Tablas auxiliares'!$C$7=1,AVERAGE(F11,AA11,AV11,BQ11,CL11)+F11/10000,(-1)*(SUM(VLOOKUP(F11,'Tablas auxiliares'!$BG$2:$BH$28,2,FALSE),VLOOKUP(AA11,'Tablas auxiliares'!$BG$2:$BH$28,2,FALSE),VLOOKUP(AV11,'Tablas auxiliares'!$BG$2:$BH$28,2,FALSE),VLOOKUP(BQ11,'Tablas auxiliares'!$BG$2:$BH$28,2,FALSE),VLOOKUP(CL11,'Tablas auxiliares'!$BG$2:$BH$28,2,FALSE))-F11/100000000))</f>
        <v>-16.164619718130893</v>
      </c>
      <c r="DH11">
        <f>IF('Tablas auxiliares'!$C$7=1,AVERAGE(G11,AB11,AW11,BR11,CM11)+G11/10000,(-1)*(SUM(VLOOKUP(G11,'Tablas auxiliares'!$BG$2:$BH$28,2,FALSE),VLOOKUP(AB11,'Tablas auxiliares'!$BG$2:$BH$28,2,FALSE),VLOOKUP(AW11,'Tablas auxiliares'!$BG$2:$BH$28,2,FALSE),VLOOKUP(BR11,'Tablas auxiliares'!$BG$2:$BH$28,2,FALSE),VLOOKUP(CM11,'Tablas auxiliares'!$BG$2:$BH$28,2,FALSE))-G11/100000000))</f>
        <v>-8.9076170272518649</v>
      </c>
      <c r="DI11">
        <f>IF('Tablas auxiliares'!$C$7=1,AVERAGE(H11,AC11,AX11,BS11,CN11)+H11/10000,(-1)*(SUM(VLOOKUP(H11,'Tablas auxiliares'!$BG$2:$BH$28,2,FALSE),VLOOKUP(AC11,'Tablas auxiliares'!$BG$2:$BH$28,2,FALSE),VLOOKUP(AX11,'Tablas auxiliares'!$BG$2:$BH$28,2,FALSE),VLOOKUP(BS11,'Tablas auxiliares'!$BG$2:$BH$28,2,FALSE),VLOOKUP(CN11,'Tablas auxiliares'!$BG$2:$BH$28,2,FALSE))-H11/100000000))</f>
        <v>-13.406948172113859</v>
      </c>
      <c r="DJ11">
        <f>IF('Tablas auxiliares'!$C$7=1,AVERAGE(I11,AD11,AY11,BT11,CO11)+I11/10000,(-1)*(SUM(VLOOKUP(I11,'Tablas auxiliares'!$BG$2:$BH$28,2,FALSE),VLOOKUP(AD11,'Tablas auxiliares'!$BG$2:$BH$28,2,FALSE),VLOOKUP(AY11,'Tablas auxiliares'!$BG$2:$BH$28,2,FALSE),VLOOKUP(BT11,'Tablas auxiliares'!$BG$2:$BH$28,2,FALSE),VLOOKUP(CO11,'Tablas auxiliares'!$BG$2:$BH$28,2,FALSE))-I11/100000000))</f>
        <v>-10.904248475248552</v>
      </c>
      <c r="DK11">
        <f>IF('Tablas auxiliares'!$C$7=1,AVERAGE(J11,AE11,AZ11,BU11,CP11)+J11/10000,(-1)*(SUM(VLOOKUP(J11,'Tablas auxiliares'!$BG$2:$BH$28,2,FALSE),VLOOKUP(AE11,'Tablas auxiliares'!$BG$2:$BH$28,2,FALSE),VLOOKUP(AZ11,'Tablas auxiliares'!$BG$2:$BH$28,2,FALSE),VLOOKUP(BU11,'Tablas auxiliares'!$BG$2:$BH$28,2,FALSE),VLOOKUP(CP11,'Tablas auxiliares'!$BG$2:$BH$28,2,FALSE))-J11/100000000))</f>
        <v>-9.3844444897633252</v>
      </c>
      <c r="DL11">
        <f>IF('Tablas auxiliares'!$C$7=1,AVERAGE(K11,AF11,BA11,BV11,CQ11)+K11/10000,(-1)*(SUM(VLOOKUP(K11,'Tablas auxiliares'!$BG$2:$BH$28,2,FALSE),VLOOKUP(AF11,'Tablas auxiliares'!$BG$2:$BH$28,2,FALSE),VLOOKUP(BA11,'Tablas auxiliares'!$BG$2:$BH$28,2,FALSE),VLOOKUP(BV11,'Tablas auxiliares'!$BG$2:$BH$28,2,FALSE),VLOOKUP(CQ11,'Tablas auxiliares'!$BG$2:$BH$28,2,FALSE))-K11/100000000))</f>
        <v>-26.860264106499095</v>
      </c>
      <c r="DN11">
        <f>IF('Tablas auxiliares'!$C$7=1,AVERAGE(M11,AH11,BC11,BX11,CS11)+M11/10000,(-1)*(SUM(VLOOKUP(M11,'Tablas auxiliares'!$BG$2:$BH$28,2,FALSE),VLOOKUP(AH11,'Tablas auxiliares'!$BG$2:$BH$28,2,FALSE),VLOOKUP(BC11,'Tablas auxiliares'!$BG$2:$BH$28,2,FALSE),VLOOKUP(BX11,'Tablas auxiliares'!$BG$2:$BH$28,2,FALSE),VLOOKUP(CS11,'Tablas auxiliares'!$BG$2:$BH$28,2,FALSE))-M11/100000000))</f>
        <v>-8.3743383671634763</v>
      </c>
      <c r="DO11">
        <f>IF('Tablas auxiliares'!$C$7=1,AVERAGE(N11,AI11,BD11,BY11,CT11)+N11/10000,(-1)*(SUM(VLOOKUP(N11,'Tablas auxiliares'!$BG$2:$BH$28,2,FALSE),VLOOKUP(AI11,'Tablas auxiliares'!$BG$2:$BH$28,2,FALSE),VLOOKUP(BD11,'Tablas auxiliares'!$BG$2:$BH$28,2,FALSE),VLOOKUP(BY11,'Tablas auxiliares'!$BG$2:$BH$28,2,FALSE),VLOOKUP(CT11,'Tablas auxiliares'!$BG$2:$BH$28,2,FALSE))-N11/100000000))</f>
        <v>-15.902352506035927</v>
      </c>
      <c r="DP11">
        <f>IF('Tablas auxiliares'!$C$7=1,AVERAGE(O11,AJ11,BE11,BZ11,CU11)+O11/10000,(-1)*(SUM(VLOOKUP(O11,'Tablas auxiliares'!$BG$2:$BH$28,2,FALSE),VLOOKUP(AJ11,'Tablas auxiliares'!$BG$2:$BH$28,2,FALSE),VLOOKUP(BE11,'Tablas auxiliares'!$BG$2:$BH$28,2,FALSE),VLOOKUP(BZ11,'Tablas auxiliares'!$BG$2:$BH$28,2,FALSE),VLOOKUP(CU11,'Tablas auxiliares'!$BG$2:$BH$28,2,FALSE))-O11/100000000))</f>
        <v>-7.3813094196296065</v>
      </c>
      <c r="DQ11">
        <f>IF('Tablas auxiliares'!$C$7=1,AVERAGE(P11,AK11,BF11,CA11,CV11)+P11/10000,(-1)*(SUM(VLOOKUP(P11,'Tablas auxiliares'!$BG$2:$BH$28,2,FALSE),VLOOKUP(AK11,'Tablas auxiliares'!$BG$2:$BH$28,2,FALSE),VLOOKUP(BF11,'Tablas auxiliares'!$BG$2:$BH$28,2,FALSE),VLOOKUP(CA11,'Tablas auxiliares'!$BG$2:$BH$28,2,FALSE),VLOOKUP(CV11,'Tablas auxiliares'!$BG$2:$BH$28,2,FALSE))-P11/100000000))</f>
        <v>-9.0900251227422011</v>
      </c>
      <c r="DR11">
        <f>IF('Tablas auxiliares'!$C$7=1,AVERAGE(Q11,AL11,BG11,CB11,CW11)+Q11/10000,(-1)*(SUM(VLOOKUP(Q11,'Tablas auxiliares'!$BG$2:$BH$28,2,FALSE),VLOOKUP(AL11,'Tablas auxiliares'!$BG$2:$BH$28,2,FALSE),VLOOKUP(BG11,'Tablas auxiliares'!$BG$2:$BH$28,2,FALSE),VLOOKUP(CB11,'Tablas auxiliares'!$BG$2:$BH$28,2,FALSE),VLOOKUP(CW11,'Tablas auxiliares'!$BG$2:$BH$28,2,FALSE))-Q11/100000000))</f>
        <v>-11.878526689425337</v>
      </c>
      <c r="DS11">
        <f>IF('Tablas auxiliares'!$C$7=1,AVERAGE(R11,AM11,BH11,CC11,CX11)+R11/10000,(-1)*(SUM(VLOOKUP(R11,'Tablas auxiliares'!$BG$2:$BH$28,2,FALSE),VLOOKUP(AM11,'Tablas auxiliares'!$BG$2:$BH$28,2,FALSE),VLOOKUP(BH11,'Tablas auxiliares'!$BG$2:$BH$28,2,FALSE),VLOOKUP(CC11,'Tablas auxiliares'!$BG$2:$BH$28,2,FALSE),VLOOKUP(CX11,'Tablas auxiliares'!$BG$2:$BH$28,2,FALSE))-R11/100000000))</f>
        <v>-8.6490254586538047</v>
      </c>
      <c r="DT11">
        <f>IF('Tablas auxiliares'!$C$7=1,AVERAGE(S11,AN11,BI11,CD11,CY11)+S11/10000,(-1)*(SUM(VLOOKUP(S11,'Tablas auxiliares'!$BG$2:$BH$28,2,FALSE),VLOOKUP(AN11,'Tablas auxiliares'!$BG$2:$BH$28,2,FALSE),VLOOKUP(BI11,'Tablas auxiliares'!$BG$2:$BH$28,2,FALSE),VLOOKUP(CD11,'Tablas auxiliares'!$BG$2:$BH$28,2,FALSE),VLOOKUP(CY11,'Tablas auxiliares'!$BG$2:$BH$28,2,FALSE))-S11/100000000))</f>
        <v>-12.030560318619603</v>
      </c>
      <c r="DU11">
        <f>IF('Tablas auxiliares'!$C$7=1,AVERAGE(T11,AO11,BJ11,CE11,CZ11)+T11/10000,(-1)*(SUM(VLOOKUP(T11,'Tablas auxiliares'!$BG$2:$BH$28,2,FALSE),VLOOKUP(AO11,'Tablas auxiliares'!$BG$2:$BH$28,2,FALSE),VLOOKUP(BJ11,'Tablas auxiliares'!$BG$2:$BH$28,2,FALSE),VLOOKUP(CE11,'Tablas auxiliares'!$BG$2:$BH$28,2,FALSE),VLOOKUP(CZ11,'Tablas auxiliares'!$BG$2:$BH$28,2,FALSE))-T11/100000000))</f>
        <v>-13.319587090486117</v>
      </c>
      <c r="DV11">
        <f>IF('Tablas auxiliares'!$C$7=1,AVERAGE(U11,AP11,BK11,CF11,DA11)+U11/10000,(-1)*(SUM(VLOOKUP(U11,'Tablas auxiliares'!$BG$2:$BH$28,2,FALSE),VLOOKUP(AP11,'Tablas auxiliares'!$BG$2:$BH$28,2,FALSE),VLOOKUP(BK11,'Tablas auxiliares'!$BG$2:$BH$28,2,FALSE),VLOOKUP(CF11,'Tablas auxiliares'!$BG$2:$BH$28,2,FALSE),VLOOKUP(DA11,'Tablas auxiliares'!$BG$2:$BH$28,2,FALSE))-U11/100000000))</f>
        <v>-18.506509537071747</v>
      </c>
      <c r="DW11">
        <f>IF('Tablas auxiliares'!$C$7=1,AVERAGE(V11,AQ11,BL11,CG11,DB11)+V11/10000,(-1)*(SUM(VLOOKUP(V11,'Tablas auxiliares'!$BG$2:$BH$28,2,FALSE),VLOOKUP(AQ11,'Tablas auxiliares'!$BG$2:$BH$28,2,FALSE),VLOOKUP(BL11,'Tablas auxiliares'!$BG$2:$BH$28,2,FALSE),VLOOKUP(CG11,'Tablas auxiliares'!$BG$2:$BH$28,2,FALSE),VLOOKUP(DB11,'Tablas auxiliares'!$BG$2:$BH$28,2,FALSE))-V11/100000000))</f>
        <v>-15.528221863389714</v>
      </c>
      <c r="DX11">
        <f>RANK(DC11,DC3:DC20,1)</f>
        <v>16</v>
      </c>
      <c r="DY11">
        <f t="shared" ref="DY11:ER11" si="35">RANK(DD11,DD3:DD20,1)</f>
        <v>18</v>
      </c>
      <c r="DZ11">
        <f t="shared" si="35"/>
        <v>15</v>
      </c>
      <c r="EA11">
        <f t="shared" si="35"/>
        <v>17</v>
      </c>
      <c r="EB11">
        <f t="shared" si="35"/>
        <v>10</v>
      </c>
      <c r="EC11">
        <f t="shared" si="35"/>
        <v>11</v>
      </c>
      <c r="ED11">
        <f t="shared" si="35"/>
        <v>12</v>
      </c>
      <c r="EE11">
        <f t="shared" si="35"/>
        <v>13</v>
      </c>
      <c r="EF11">
        <f t="shared" si="35"/>
        <v>14</v>
      </c>
      <c r="EG11">
        <f t="shared" si="35"/>
        <v>5</v>
      </c>
      <c r="EI11">
        <f t="shared" si="35"/>
        <v>12</v>
      </c>
      <c r="EJ11">
        <f t="shared" si="35"/>
        <v>8</v>
      </c>
      <c r="EK11">
        <f t="shared" si="35"/>
        <v>16</v>
      </c>
      <c r="EL11">
        <f t="shared" si="35"/>
        <v>13</v>
      </c>
      <c r="EM11">
        <f t="shared" si="35"/>
        <v>12</v>
      </c>
      <c r="EN11">
        <f t="shared" si="35"/>
        <v>14</v>
      </c>
      <c r="EO11">
        <f t="shared" si="35"/>
        <v>11</v>
      </c>
      <c r="EP11">
        <f t="shared" si="35"/>
        <v>11</v>
      </c>
      <c r="EQ11">
        <f t="shared" si="35"/>
        <v>8</v>
      </c>
      <c r="ER11">
        <f t="shared" si="35"/>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0</v>
      </c>
      <c r="EW11">
        <f>VLOOKUP(EB11,'Tablas auxiliares'!$O$2:$Y$28,'Tablas auxiliares'!$C$4+1,FALSE)</f>
        <v>1</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6</v>
      </c>
      <c r="FD11">
        <f>VLOOKUP(EI11,'Tablas auxiliares'!$O$2:$Y$28,'Tablas auxiliares'!$C$4+1,FALSE)</f>
        <v>0</v>
      </c>
      <c r="FE11">
        <f>VLOOKUP(EJ11,'Tablas auxiliares'!$O$2:$Y$28,'Tablas auxiliares'!$C$4+1,FALSE)</f>
        <v>3</v>
      </c>
      <c r="FF11">
        <f>VLOOKUP(EK11,'Tablas auxiliares'!$O$2:$Y$28,'Tablas auxiliares'!$C$4+1,FALSE)</f>
        <v>0</v>
      </c>
      <c r="FG11">
        <f>VLOOKUP(EL11,'Tablas auxiliares'!$O$2:$Y$28,'Tablas auxiliares'!$C$4+1,FALSE)</f>
        <v>0</v>
      </c>
      <c r="FH11">
        <f>VLOOKUP(EM11,'Tablas auxiliares'!$O$2:$Y$28,'Tablas auxiliares'!$C$4+1,FALSE)</f>
        <v>0</v>
      </c>
      <c r="FI11">
        <f>VLOOKUP(EN11,'Tablas auxiliares'!$O$2:$Y$28,'Tablas auxiliares'!$C$4+1,FALSE)</f>
        <v>0</v>
      </c>
      <c r="FJ11">
        <f>VLOOKUP(EO11,'Tablas auxiliares'!$O$2:$Y$28,'Tablas auxiliares'!$C$4+1,FALSE)</f>
        <v>0</v>
      </c>
      <c r="FK11">
        <f>VLOOKUP(EP11,'Tablas auxiliares'!$O$2:$Y$28,'Tablas auxiliares'!$C$4+1,FALSE)</f>
        <v>0</v>
      </c>
      <c r="FL11">
        <f>VLOOKUP(EQ11,'Tablas auxiliares'!$O$2:$Y$28,'Tablas auxiliares'!$C$4+1,FALSE)</f>
        <v>3</v>
      </c>
      <c r="FM11">
        <f>VLOOKUP(ER11,'Tablas auxiliares'!$O$2:$Y$28,'Tablas auxiliares'!$C$4+1,FALSE)</f>
        <v>3</v>
      </c>
      <c r="FN11">
        <v>6</v>
      </c>
      <c r="FO11">
        <v>10</v>
      </c>
      <c r="FP11">
        <v>13</v>
      </c>
      <c r="FQ11">
        <v>14</v>
      </c>
      <c r="FR11">
        <v>9</v>
      </c>
      <c r="FS11">
        <v>11</v>
      </c>
      <c r="FT11">
        <v>7</v>
      </c>
      <c r="FU11">
        <v>1</v>
      </c>
      <c r="FV11">
        <v>12</v>
      </c>
      <c r="FW11">
        <v>2</v>
      </c>
      <c r="FY11">
        <v>12</v>
      </c>
      <c r="FZ11">
        <v>8</v>
      </c>
      <c r="GA11">
        <v>6</v>
      </c>
      <c r="GB11">
        <v>1</v>
      </c>
      <c r="GC11">
        <v>9</v>
      </c>
      <c r="GD11">
        <v>1</v>
      </c>
      <c r="GE11">
        <v>12</v>
      </c>
      <c r="GF11">
        <v>10</v>
      </c>
      <c r="GG11">
        <v>4</v>
      </c>
      <c r="GH11">
        <v>10</v>
      </c>
      <c r="GI11">
        <f>VLOOKUP(FN11,'Tablas auxiliares'!$O$2:$Y$28,_xlfn.SINGLE('Tablas auxiliares'!$C$4)+1,FALSE)</f>
        <v>5</v>
      </c>
      <c r="GJ11">
        <f>VLOOKUP(FO11,'Tablas auxiliares'!$O$2:$Y$28,_xlfn.SINGLE('Tablas auxiliares'!$C$4)+1,FALSE)</f>
        <v>1</v>
      </c>
      <c r="GK11">
        <f>VLOOKUP(FP11,'Tablas auxiliares'!$O$2:$Y$28,_xlfn.SINGLE('Tablas auxiliares'!$C$4)+1,FALSE)</f>
        <v>0</v>
      </c>
      <c r="GL11">
        <f>VLOOKUP(FQ11,'Tablas auxiliares'!$O$2:$Y$28,_xlfn.SINGLE('Tablas auxiliares'!$C$4)+1,FALSE)</f>
        <v>0</v>
      </c>
      <c r="GM11">
        <f>VLOOKUP(FR11,'Tablas auxiliares'!$O$2:$Y$28,_xlfn.SINGLE('Tablas auxiliares'!$C$4)+1,FALSE)</f>
        <v>2</v>
      </c>
      <c r="GN11">
        <f>VLOOKUP(FS11,'Tablas auxiliares'!$O$2:$Y$28,_xlfn.SINGLE('Tablas auxiliares'!$C$4)+1,FALSE)</f>
        <v>0</v>
      </c>
      <c r="GO11">
        <f>VLOOKUP(FT11,'Tablas auxiliares'!$O$2:$Y$28,_xlfn.SINGLE('Tablas auxiliares'!$C$4)+1,FALSE)</f>
        <v>4</v>
      </c>
      <c r="GP11">
        <f>VLOOKUP(FU11,'Tablas auxiliares'!$O$2:$Y$28,_xlfn.SINGLE('Tablas auxiliares'!$C$4)+1,FALSE)</f>
        <v>12</v>
      </c>
      <c r="GQ11">
        <f>VLOOKUP(FV11,'Tablas auxiliares'!$O$2:$Y$28,_xlfn.SINGLE('Tablas auxiliares'!$C$4)+1,FALSE)</f>
        <v>0</v>
      </c>
      <c r="GR11">
        <f>VLOOKUP(FW11,'Tablas auxiliares'!$O$2:$Y$28,_xlfn.SINGLE('Tablas auxiliares'!$C$4)+1,FALSE)</f>
        <v>10</v>
      </c>
      <c r="GT11">
        <f>VLOOKUP(FY11,'Tablas auxiliares'!$O$2:$Y$28,_xlfn.SINGLE('Tablas auxiliares'!$C$4)+1,FALSE)</f>
        <v>0</v>
      </c>
      <c r="GU11">
        <f>VLOOKUP(FZ11,'Tablas auxiliares'!$O$2:$Y$28,_xlfn.SINGLE('Tablas auxiliares'!$C$4)+1,FALSE)</f>
        <v>3</v>
      </c>
      <c r="GV11">
        <f>VLOOKUP(GA11,'Tablas auxiliares'!$O$2:$Y$28,_xlfn.SINGLE('Tablas auxiliares'!$C$4)+1,FALSE)</f>
        <v>5</v>
      </c>
      <c r="GW11">
        <f>VLOOKUP(GB11,'Tablas auxiliares'!$O$2:$Y$28,_xlfn.SINGLE('Tablas auxiliares'!$C$4)+1,FALSE)</f>
        <v>12</v>
      </c>
      <c r="GX11">
        <f>VLOOKUP(GC11,'Tablas auxiliares'!$O$2:$Y$28,_xlfn.SINGLE('Tablas auxiliares'!$C$4)+1,FALSE)</f>
        <v>2</v>
      </c>
      <c r="GY11">
        <f>VLOOKUP(GD11,'Tablas auxiliares'!$O$2:$Y$28,_xlfn.SINGLE('Tablas auxiliares'!$C$4)+1,FALSE)</f>
        <v>12</v>
      </c>
      <c r="GZ11">
        <f>VLOOKUP(GE11,'Tablas auxiliares'!$O$2:$Y$28,_xlfn.SINGLE('Tablas auxiliares'!$C$4)+1,FALSE)</f>
        <v>0</v>
      </c>
      <c r="HA11">
        <f>VLOOKUP(GF11,'Tablas auxiliares'!$O$2:$Y$28,_xlfn.SINGLE('Tablas auxiliares'!$C$4)+1,FALSE)</f>
        <v>1</v>
      </c>
      <c r="HB11">
        <f>VLOOKUP(GG11,'Tablas auxiliares'!$O$2:$Y$28,_xlfn.SINGLE('Tablas auxiliares'!$C$4)+1,FALSE)</f>
        <v>7</v>
      </c>
      <c r="HC11">
        <f>VLOOKUP(GH11,'Tablas auxiliares'!$O$2:$Y$28,_xlfn.SINGLE('Tablas auxiliares'!$C$4)+1,FALSE)</f>
        <v>1</v>
      </c>
      <c r="HD11">
        <f>IF('Tablas auxiliares'!$C$6&lt;&gt;2,SUM(ES11:FM11),0)+IF('Tablas auxiliares'!$C$6&lt;&gt;3,SUM(GI11:HC11),0)</f>
        <v>93</v>
      </c>
      <c r="HE11">
        <f t="shared" si="17"/>
        <v>11.006</v>
      </c>
      <c r="HF11">
        <f t="shared" si="1"/>
        <v>14.01</v>
      </c>
      <c r="HG11">
        <f t="shared" si="1"/>
        <v>14.013</v>
      </c>
      <c r="HH11">
        <f t="shared" si="1"/>
        <v>15.513999999999999</v>
      </c>
      <c r="HI11">
        <f t="shared" si="1"/>
        <v>9.5090000000000003</v>
      </c>
      <c r="HJ11">
        <f t="shared" si="1"/>
        <v>11.010999999999999</v>
      </c>
      <c r="HK11">
        <f t="shared" si="1"/>
        <v>9.5069999999999997</v>
      </c>
      <c r="HL11">
        <f t="shared" si="1"/>
        <v>7.0010000000000003</v>
      </c>
      <c r="HM11">
        <f t="shared" si="1"/>
        <v>13.012</v>
      </c>
      <c r="HN11">
        <f t="shared" si="1"/>
        <v>3.5019999999999998</v>
      </c>
      <c r="HP11">
        <f t="shared" si="1"/>
        <v>12.012</v>
      </c>
      <c r="HQ11">
        <f t="shared" si="1"/>
        <v>8.0079999999999991</v>
      </c>
      <c r="HR11">
        <f t="shared" si="1"/>
        <v>11.006</v>
      </c>
      <c r="HS11">
        <f t="shared" si="1"/>
        <v>7.0010000000000003</v>
      </c>
      <c r="HT11">
        <f t="shared" si="1"/>
        <v>10.509</v>
      </c>
      <c r="HU11">
        <f t="shared" si="1"/>
        <v>7.5010000000000003</v>
      </c>
      <c r="HV11">
        <f t="shared" si="1"/>
        <v>11.512</v>
      </c>
      <c r="HW11">
        <f t="shared" si="1"/>
        <v>10.51</v>
      </c>
      <c r="HX11">
        <f t="shared" si="1"/>
        <v>6.0039999999999996</v>
      </c>
      <c r="HY11">
        <f t="shared" si="1"/>
        <v>9.01</v>
      </c>
      <c r="HZ11">
        <f>RANK(HE11,HE3:HE20,1)</f>
        <v>12</v>
      </c>
      <c r="IA11">
        <f t="shared" ref="IA11:IT11" si="36">RANK(HF11,HF3:HF20,1)</f>
        <v>15</v>
      </c>
      <c r="IB11">
        <f t="shared" si="36"/>
        <v>15</v>
      </c>
      <c r="IC11">
        <f t="shared" si="36"/>
        <v>15</v>
      </c>
      <c r="ID11">
        <f t="shared" si="36"/>
        <v>8</v>
      </c>
      <c r="IE11">
        <f t="shared" si="36"/>
        <v>10</v>
      </c>
      <c r="IF11">
        <f t="shared" si="36"/>
        <v>11</v>
      </c>
      <c r="IG11">
        <f t="shared" si="36"/>
        <v>5</v>
      </c>
      <c r="IH11">
        <f t="shared" si="36"/>
        <v>14</v>
      </c>
      <c r="II11">
        <f t="shared" si="36"/>
        <v>1</v>
      </c>
      <c r="IK11">
        <f t="shared" si="36"/>
        <v>12</v>
      </c>
      <c r="IL11">
        <f t="shared" si="36"/>
        <v>8</v>
      </c>
      <c r="IM11">
        <f t="shared" si="36"/>
        <v>11</v>
      </c>
      <c r="IN11">
        <f t="shared" si="36"/>
        <v>6</v>
      </c>
      <c r="IO11">
        <f t="shared" si="36"/>
        <v>11</v>
      </c>
      <c r="IP11">
        <f t="shared" si="36"/>
        <v>6</v>
      </c>
      <c r="IQ11">
        <f t="shared" si="36"/>
        <v>12</v>
      </c>
      <c r="IR11">
        <f t="shared" si="36"/>
        <v>12</v>
      </c>
      <c r="IS11">
        <f t="shared" si="36"/>
        <v>5</v>
      </c>
      <c r="IT11">
        <f t="shared" si="36"/>
        <v>9</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0</v>
      </c>
      <c r="IY11">
        <f>VLOOKUP(ID11,'Tablas auxiliares'!$O$2:$Y$28,_xlfn.SINGLE('Tablas auxiliares'!$C$4)+1,FALSE)</f>
        <v>3</v>
      </c>
      <c r="IZ11">
        <f>VLOOKUP(IE11,'Tablas auxiliares'!$O$2:$Y$28,_xlfn.SINGLE('Tablas auxiliares'!$C$4)+1,FALSE)</f>
        <v>1</v>
      </c>
      <c r="JA11">
        <f>VLOOKUP(IF11,'Tablas auxiliares'!$O$2:$Y$28,_xlfn.SINGLE('Tablas auxiliares'!$C$4)+1,FALSE)</f>
        <v>0</v>
      </c>
      <c r="JB11">
        <f>VLOOKUP(IG11,'Tablas auxiliares'!$O$2:$Y$28,_xlfn.SINGLE('Tablas auxiliares'!$C$4)+1,FALSE)</f>
        <v>6</v>
      </c>
      <c r="JC11">
        <f>VLOOKUP(IH11,'Tablas auxiliares'!$O$2:$Y$28,_xlfn.SINGLE('Tablas auxiliares'!$C$4)+1,FALSE)</f>
        <v>0</v>
      </c>
      <c r="JD11">
        <f>VLOOKUP(II11,'Tablas auxiliares'!$O$2:$Y$28,_xlfn.SINGLE('Tablas auxiliares'!$C$4)+1,FALSE)</f>
        <v>12</v>
      </c>
      <c r="JF11">
        <f>VLOOKUP(IK11,'Tablas auxiliares'!$O$2:$Y$28,_xlfn.SINGLE('Tablas auxiliares'!$C$4)+1,FALSE)</f>
        <v>0</v>
      </c>
      <c r="JG11">
        <f>VLOOKUP(IL11,'Tablas auxiliares'!$O$2:$Y$28,_xlfn.SINGLE('Tablas auxiliares'!$C$4)+1,FALSE)</f>
        <v>3</v>
      </c>
      <c r="JH11">
        <f>VLOOKUP(IM11,'Tablas auxiliares'!$O$2:$Y$28,_xlfn.SINGLE('Tablas auxiliares'!$C$4)+1,FALSE)</f>
        <v>0</v>
      </c>
      <c r="JI11">
        <f>VLOOKUP(IN11,'Tablas auxiliares'!$O$2:$Y$28,_xlfn.SINGLE('Tablas auxiliares'!$C$4)+1,FALSE)</f>
        <v>5</v>
      </c>
      <c r="JJ11">
        <f>VLOOKUP(IO11,'Tablas auxiliares'!$O$2:$Y$28,_xlfn.SINGLE('Tablas auxiliares'!$C$4)+1,FALSE)</f>
        <v>0</v>
      </c>
      <c r="JK11">
        <f>VLOOKUP(IP11,'Tablas auxiliares'!$O$2:$Y$28,_xlfn.SINGLE('Tablas auxiliares'!$C$4)+1,FALSE)</f>
        <v>5</v>
      </c>
      <c r="JL11">
        <f>VLOOKUP(IQ11,'Tablas auxiliares'!$O$2:$Y$28,_xlfn.SINGLE('Tablas auxiliares'!$C$4)+1,FALSE)</f>
        <v>0</v>
      </c>
      <c r="JM11">
        <f>VLOOKUP(IR11,'Tablas auxiliares'!$O$2:$Y$28,_xlfn.SINGLE('Tablas auxiliares'!$C$4)+1,FALSE)</f>
        <v>0</v>
      </c>
      <c r="JN11">
        <f>VLOOKUP(IS11,'Tablas auxiliares'!$O$2:$Y$28,_xlfn.SINGLE('Tablas auxiliares'!$C$4)+1,FALSE)</f>
        <v>6</v>
      </c>
      <c r="JO11">
        <f>VLOOKUP(IT11,'Tablas auxiliares'!$O$2:$Y$28,_xlfn.SINGLE('Tablas auxiliares'!$C$4)+1,FALSE)</f>
        <v>2</v>
      </c>
      <c r="JP11">
        <f t="shared" si="7"/>
        <v>43</v>
      </c>
      <c r="JQ11">
        <v>0</v>
      </c>
      <c r="JR11">
        <v>0</v>
      </c>
      <c r="JS11">
        <v>0</v>
      </c>
      <c r="JT11">
        <v>0</v>
      </c>
      <c r="JU11">
        <v>0</v>
      </c>
      <c r="JV11">
        <v>0</v>
      </c>
      <c r="JW11">
        <v>0</v>
      </c>
      <c r="JX11">
        <v>0</v>
      </c>
      <c r="JY11">
        <v>0</v>
      </c>
      <c r="JZ11">
        <v>7</v>
      </c>
      <c r="KB11">
        <v>0</v>
      </c>
      <c r="KC11">
        <v>0</v>
      </c>
      <c r="KD11">
        <v>0</v>
      </c>
      <c r="KE11">
        <v>0</v>
      </c>
      <c r="KF11">
        <v>0</v>
      </c>
      <c r="KG11">
        <v>0</v>
      </c>
      <c r="KH11">
        <v>2</v>
      </c>
      <c r="KI11">
        <v>0</v>
      </c>
      <c r="KJ11">
        <v>5</v>
      </c>
      <c r="KK11">
        <v>3</v>
      </c>
      <c r="KL11">
        <v>5</v>
      </c>
      <c r="KM11">
        <v>1</v>
      </c>
      <c r="KN11">
        <v>0</v>
      </c>
      <c r="KO11">
        <v>0</v>
      </c>
      <c r="KP11">
        <v>2</v>
      </c>
      <c r="KQ11">
        <v>0</v>
      </c>
      <c r="KR11">
        <v>4</v>
      </c>
      <c r="KS11">
        <v>12</v>
      </c>
      <c r="KT11">
        <v>0</v>
      </c>
      <c r="KU11">
        <v>10</v>
      </c>
      <c r="KW11">
        <v>0</v>
      </c>
      <c r="KX11">
        <v>3</v>
      </c>
      <c r="KY11">
        <v>5</v>
      </c>
      <c r="KZ11">
        <v>12</v>
      </c>
      <c r="LA11">
        <v>2</v>
      </c>
      <c r="LB11">
        <v>12</v>
      </c>
      <c r="LC11">
        <v>0</v>
      </c>
      <c r="LD11">
        <v>1</v>
      </c>
      <c r="LE11">
        <v>7</v>
      </c>
      <c r="LF11">
        <v>1</v>
      </c>
      <c r="LG11">
        <f t="shared" si="8"/>
        <v>5.0049999999999999</v>
      </c>
      <c r="LH11">
        <f t="shared" si="3"/>
        <v>1.0009999999999999</v>
      </c>
      <c r="LI11">
        <f t="shared" si="3"/>
        <v>0</v>
      </c>
      <c r="LJ11">
        <f t="shared" si="3"/>
        <v>0</v>
      </c>
      <c r="LK11">
        <f t="shared" si="3"/>
        <v>2.0019999999999998</v>
      </c>
      <c r="LL11">
        <f t="shared" si="3"/>
        <v>0</v>
      </c>
      <c r="LM11">
        <f t="shared" si="3"/>
        <v>4.0039999999999996</v>
      </c>
      <c r="LN11">
        <f t="shared" si="3"/>
        <v>12.012</v>
      </c>
      <c r="LO11">
        <f t="shared" si="3"/>
        <v>0</v>
      </c>
      <c r="LP11">
        <f t="shared" si="3"/>
        <v>17.010000000000002</v>
      </c>
      <c r="LQ11">
        <f t="shared" si="3"/>
        <v>0</v>
      </c>
      <c r="LR11">
        <f t="shared" si="3"/>
        <v>0</v>
      </c>
      <c r="LS11">
        <f t="shared" si="3"/>
        <v>3.0030000000000001</v>
      </c>
      <c r="LT11">
        <f t="shared" si="3"/>
        <v>5.0049999999999999</v>
      </c>
      <c r="LU11">
        <f t="shared" si="3"/>
        <v>12.012</v>
      </c>
      <c r="LV11">
        <f t="shared" si="3"/>
        <v>2.0019999999999998</v>
      </c>
      <c r="LW11">
        <f t="shared" si="3"/>
        <v>12.012</v>
      </c>
      <c r="LX11">
        <f t="shared" si="3"/>
        <v>2</v>
      </c>
      <c r="LY11">
        <f t="shared" si="3"/>
        <v>1.0009999999999999</v>
      </c>
      <c r="LZ11">
        <f t="shared" si="3"/>
        <v>12.007</v>
      </c>
      <c r="MA11">
        <f t="shared" si="3"/>
        <v>4.0010000000000003</v>
      </c>
      <c r="MB11">
        <f>RANK(LG11,LG3:LG20,0)</f>
        <v>10</v>
      </c>
      <c r="MC11">
        <f t="shared" ref="MC11:MV11" si="37">RANK(LH11,LH3:LH20,0)</f>
        <v>13</v>
      </c>
      <c r="MD11">
        <f t="shared" si="37"/>
        <v>13</v>
      </c>
      <c r="ME11">
        <f t="shared" si="37"/>
        <v>13</v>
      </c>
      <c r="MF11">
        <f t="shared" si="37"/>
        <v>11</v>
      </c>
      <c r="MG11">
        <f t="shared" si="37"/>
        <v>13</v>
      </c>
      <c r="MH11">
        <f t="shared" si="37"/>
        <v>10</v>
      </c>
      <c r="MI11">
        <f t="shared" si="37"/>
        <v>5</v>
      </c>
      <c r="MJ11">
        <f t="shared" si="37"/>
        <v>15</v>
      </c>
      <c r="MK11">
        <f t="shared" si="37"/>
        <v>1</v>
      </c>
      <c r="ML11">
        <f t="shared" si="37"/>
        <v>13</v>
      </c>
      <c r="MM11">
        <f t="shared" si="37"/>
        <v>12</v>
      </c>
      <c r="MN11">
        <f t="shared" si="37"/>
        <v>10</v>
      </c>
      <c r="MO11">
        <f t="shared" si="37"/>
        <v>10</v>
      </c>
      <c r="MP11">
        <f t="shared" si="37"/>
        <v>6</v>
      </c>
      <c r="MQ11">
        <f t="shared" si="37"/>
        <v>12</v>
      </c>
      <c r="MR11">
        <f t="shared" si="37"/>
        <v>3</v>
      </c>
      <c r="MS11">
        <f t="shared" si="37"/>
        <v>11</v>
      </c>
      <c r="MT11">
        <f t="shared" si="37"/>
        <v>14</v>
      </c>
      <c r="MU11">
        <f t="shared" si="37"/>
        <v>5</v>
      </c>
      <c r="MV11">
        <f t="shared" si="37"/>
        <v>12</v>
      </c>
      <c r="MW11">
        <f>VLOOKUP(MB11,'Tablas auxiliares'!$O$2:$P$28,2,FALSE)</f>
        <v>1</v>
      </c>
      <c r="MX11">
        <f>VLOOKUP(MC11,'Tablas auxiliares'!$O$2:$P$28,2,FALSE)</f>
        <v>0</v>
      </c>
      <c r="MY11">
        <f>VLOOKUP(MD11,'Tablas auxiliares'!$O$2:$P$28,2,FALSE)</f>
        <v>0</v>
      </c>
      <c r="MZ11">
        <f>VLOOKUP(ME11,'Tablas auxiliares'!$O$2:$P$28,2,FALSE)</f>
        <v>0</v>
      </c>
      <c r="NA11">
        <f>VLOOKUP(MF11,'Tablas auxiliares'!$O$2:$P$28,2,FALSE)</f>
        <v>0</v>
      </c>
      <c r="NB11">
        <f>VLOOKUP(MG11,'Tablas auxiliares'!$O$2:$P$28,2,FALSE)</f>
        <v>0</v>
      </c>
      <c r="NC11">
        <f>VLOOKUP(MH11,'Tablas auxiliares'!$O$2:$P$28,2,FALSE)</f>
        <v>1</v>
      </c>
      <c r="ND11">
        <f>VLOOKUP(MI11,'Tablas auxiliares'!$O$2:$P$28,2,FALSE)</f>
        <v>6</v>
      </c>
      <c r="NE11">
        <f>VLOOKUP(MJ11,'Tablas auxiliares'!$O$2:$P$28,2,FALSE)</f>
        <v>0</v>
      </c>
      <c r="NF11">
        <f>VLOOKUP(MK11,'Tablas auxiliares'!$O$2:$P$28,2,FALSE)</f>
        <v>12</v>
      </c>
      <c r="NG11">
        <f>VLOOKUP(ML11,'Tablas auxiliares'!$O$2:$P$28,2,FALSE)</f>
        <v>0</v>
      </c>
      <c r="NH11">
        <f>VLOOKUP(MM11,'Tablas auxiliares'!$O$2:$P$28,2,FALSE)</f>
        <v>0</v>
      </c>
      <c r="NI11">
        <f>VLOOKUP(MN11,'Tablas auxiliares'!$O$2:$P$28,2,FALSE)</f>
        <v>1</v>
      </c>
      <c r="NJ11">
        <f>VLOOKUP(MO11,'Tablas auxiliares'!$O$2:$P$28,2,FALSE)</f>
        <v>1</v>
      </c>
      <c r="NK11">
        <f>VLOOKUP(MP11,'Tablas auxiliares'!$O$2:$P$28,2,FALSE)</f>
        <v>5</v>
      </c>
      <c r="NL11">
        <f>VLOOKUP(MQ11,'Tablas auxiliares'!$O$2:$P$28,2,FALSE)</f>
        <v>0</v>
      </c>
      <c r="NM11">
        <f>VLOOKUP(MR11,'Tablas auxiliares'!$O$2:$P$28,2,FALSE)</f>
        <v>8</v>
      </c>
      <c r="NN11">
        <f>VLOOKUP(MS11,'Tablas auxiliares'!$O$2:$P$28,2,FALSE)</f>
        <v>0</v>
      </c>
      <c r="NO11">
        <f>VLOOKUP(MT11,'Tablas auxiliares'!$O$2:$P$28,2,FALSE)</f>
        <v>0</v>
      </c>
      <c r="NP11">
        <f>VLOOKUP(MU11,'Tablas auxiliares'!$O$2:$P$28,2,FALSE)</f>
        <v>6</v>
      </c>
      <c r="NQ11">
        <f>VLOOKUP(MV11,'Tablas auxiliares'!$O$2:$P$28,2,FALSE)</f>
        <v>0</v>
      </c>
      <c r="NR11">
        <f t="shared" si="10"/>
        <v>41</v>
      </c>
      <c r="NT11">
        <f t="shared" si="11"/>
        <v>41.0017</v>
      </c>
      <c r="NU11">
        <f t="shared" si="12"/>
        <v>43.0017</v>
      </c>
      <c r="NV11">
        <f t="shared" si="13"/>
        <v>93.0017</v>
      </c>
      <c r="NW11">
        <f>IF('Tablas auxiliares'!$C$3=1,NT11,IF('Tablas auxiliares'!$C$3=2,NU11,NV11))</f>
        <v>93.0017</v>
      </c>
      <c r="NX11" t="s">
        <v>26</v>
      </c>
      <c r="NZ11">
        <v>9</v>
      </c>
      <c r="OA11">
        <f t="shared" si="14"/>
        <v>96.002499999999998</v>
      </c>
      <c r="OB11" t="str">
        <f t="shared" si="15"/>
        <v>Albania</v>
      </c>
    </row>
    <row r="12" spans="1:392" x14ac:dyDescent="0.25">
      <c r="A12" t="s">
        <v>83</v>
      </c>
      <c r="B12">
        <v>1</v>
      </c>
      <c r="C12">
        <v>6</v>
      </c>
      <c r="D12">
        <v>8</v>
      </c>
      <c r="E12">
        <v>1</v>
      </c>
      <c r="F12">
        <v>2</v>
      </c>
      <c r="G12">
        <v>1</v>
      </c>
      <c r="H12">
        <v>3</v>
      </c>
      <c r="I12">
        <v>11</v>
      </c>
      <c r="J12">
        <v>5</v>
      </c>
      <c r="K12">
        <v>3</v>
      </c>
      <c r="L12">
        <v>10</v>
      </c>
      <c r="N12">
        <v>10</v>
      </c>
      <c r="O12">
        <v>2</v>
      </c>
      <c r="P12">
        <v>12</v>
      </c>
      <c r="Q12">
        <v>6</v>
      </c>
      <c r="R12">
        <v>1</v>
      </c>
      <c r="S12">
        <v>1</v>
      </c>
      <c r="T12">
        <v>1</v>
      </c>
      <c r="U12">
        <v>17</v>
      </c>
      <c r="V12">
        <v>3</v>
      </c>
      <c r="W12">
        <v>2</v>
      </c>
      <c r="X12">
        <v>1</v>
      </c>
      <c r="Y12">
        <v>4</v>
      </c>
      <c r="Z12">
        <v>2</v>
      </c>
      <c r="AA12">
        <v>7</v>
      </c>
      <c r="AB12">
        <v>1</v>
      </c>
      <c r="AC12">
        <v>13</v>
      </c>
      <c r="AD12">
        <v>6</v>
      </c>
      <c r="AE12">
        <v>2</v>
      </c>
      <c r="AF12">
        <v>6</v>
      </c>
      <c r="AG12">
        <v>8</v>
      </c>
      <c r="AI12">
        <v>5</v>
      </c>
      <c r="AJ12">
        <v>4</v>
      </c>
      <c r="AK12">
        <v>4</v>
      </c>
      <c r="AL12">
        <v>5</v>
      </c>
      <c r="AM12">
        <v>1</v>
      </c>
      <c r="AN12">
        <v>10</v>
      </c>
      <c r="AO12">
        <v>1</v>
      </c>
      <c r="AP12">
        <v>8</v>
      </c>
      <c r="AQ12">
        <v>2</v>
      </c>
      <c r="AR12">
        <v>2</v>
      </c>
      <c r="AS12">
        <v>1</v>
      </c>
      <c r="AT12">
        <v>2</v>
      </c>
      <c r="AU12">
        <v>4</v>
      </c>
      <c r="AV12">
        <v>2</v>
      </c>
      <c r="AW12">
        <v>1</v>
      </c>
      <c r="AX12">
        <v>1</v>
      </c>
      <c r="AY12">
        <v>5</v>
      </c>
      <c r="AZ12">
        <v>8</v>
      </c>
      <c r="BA12">
        <v>10</v>
      </c>
      <c r="BB12">
        <v>9</v>
      </c>
      <c r="BD12">
        <v>9</v>
      </c>
      <c r="BE12">
        <v>3</v>
      </c>
      <c r="BF12">
        <v>1</v>
      </c>
      <c r="BG12">
        <v>6</v>
      </c>
      <c r="BH12">
        <v>2</v>
      </c>
      <c r="BI12">
        <v>1</v>
      </c>
      <c r="BJ12">
        <v>15</v>
      </c>
      <c r="BK12">
        <v>7</v>
      </c>
      <c r="BL12">
        <v>2</v>
      </c>
      <c r="BM12">
        <v>1</v>
      </c>
      <c r="BN12">
        <v>1</v>
      </c>
      <c r="BO12">
        <v>3</v>
      </c>
      <c r="BP12">
        <v>7</v>
      </c>
      <c r="BQ12">
        <v>3</v>
      </c>
      <c r="BR12">
        <v>2</v>
      </c>
      <c r="BS12">
        <v>8</v>
      </c>
      <c r="BT12">
        <v>9</v>
      </c>
      <c r="BU12">
        <v>1</v>
      </c>
      <c r="BV12">
        <v>7</v>
      </c>
      <c r="BW12">
        <v>5</v>
      </c>
      <c r="BY12">
        <v>8</v>
      </c>
      <c r="BZ12">
        <v>4</v>
      </c>
      <c r="CA12">
        <v>5</v>
      </c>
      <c r="CB12">
        <v>11</v>
      </c>
      <c r="CC12">
        <v>5</v>
      </c>
      <c r="CD12">
        <v>1</v>
      </c>
      <c r="CE12">
        <v>3</v>
      </c>
      <c r="CF12">
        <v>6</v>
      </c>
      <c r="CG12">
        <v>2</v>
      </c>
      <c r="CH12">
        <v>1</v>
      </c>
      <c r="CI12">
        <v>1</v>
      </c>
      <c r="CJ12">
        <v>2</v>
      </c>
      <c r="CK12">
        <v>5</v>
      </c>
      <c r="CL12">
        <v>2</v>
      </c>
      <c r="CM12">
        <v>2</v>
      </c>
      <c r="CN12">
        <v>3</v>
      </c>
      <c r="CO12">
        <v>2</v>
      </c>
      <c r="CP12">
        <v>9</v>
      </c>
      <c r="CQ12">
        <v>5</v>
      </c>
      <c r="CR12">
        <v>14</v>
      </c>
      <c r="CT12">
        <v>11</v>
      </c>
      <c r="CU12">
        <v>2</v>
      </c>
      <c r="CV12">
        <v>4</v>
      </c>
      <c r="CW12">
        <v>4</v>
      </c>
      <c r="CX12">
        <v>1</v>
      </c>
      <c r="CY12">
        <v>8</v>
      </c>
      <c r="CZ12">
        <v>6</v>
      </c>
      <c r="DA12">
        <v>12</v>
      </c>
      <c r="DB12">
        <v>4</v>
      </c>
      <c r="DC12">
        <f>IF('Tablas auxiliares'!$C$7=1,AVERAGE(B12,W12,AR12,BM12,CH12)+B12/10000,(-1)*(SUM(VLOOKUP(B12,'Tablas auxiliares'!$BG$2:$BH$28,2,FALSE),VLOOKUP(W12,'Tablas auxiliares'!$BG$2:$BH$28,2,FALSE),VLOOKUP(AR12,'Tablas auxiliares'!$BG$2:$BH$28,2,FALSE),VLOOKUP(BM12,'Tablas auxiliares'!$BG$2:$BH$28,2,FALSE),VLOOKUP(CH12,'Tablas auxiliares'!$BG$2:$BH$28,2,FALSE))-B12/100000000))</f>
        <v>-55.847019204640695</v>
      </c>
      <c r="DD12">
        <f>IF('Tablas auxiliares'!$C$7=1,AVERAGE(C12,X12,AS12,BN12,CI12)+C12/10000,(-1)*(SUM(VLOOKUP(C12,'Tablas auxiliares'!$BG$2:$BH$28,2,FALSE),VLOOKUP(X12,'Tablas auxiliares'!$BG$2:$BH$28,2,FALSE),VLOOKUP(AS12,'Tablas auxiliares'!$BG$2:$BH$28,2,FALSE),VLOOKUP(BN12,'Tablas auxiliares'!$BG$2:$BH$28,2,FALSE),VLOOKUP(CI12,'Tablas auxiliares'!$BG$2:$BH$28,2,FALSE))-C12/100000000))</f>
        <v>-52.640892221454017</v>
      </c>
      <c r="DE12">
        <f>IF('Tablas auxiliares'!$C$7=1,AVERAGE(D12,Y12,AT12,BO12,CJ12)+D12/10000,(-1)*(SUM(VLOOKUP(D12,'Tablas auxiliares'!$BG$2:$BH$28,2,FALSE),VLOOKUP(Y12,'Tablas auxiliares'!$BG$2:$BH$28,2,FALSE),VLOOKUP(AT12,'Tablas auxiliares'!$BG$2:$BH$28,2,FALSE),VLOOKUP(BO12,'Tablas auxiliares'!$BG$2:$BH$28,2,FALSE),VLOOKUP(CJ12,'Tablas auxiliares'!$BG$2:$BH$28,2,FALSE))-D12/100000000))</f>
        <v>-38.013388445181299</v>
      </c>
      <c r="DF12">
        <f>IF('Tablas auxiliares'!$C$7=1,AVERAGE(E12,Z12,AU12,BP12,CK12)+E12/10000,(-1)*(SUM(VLOOKUP(E12,'Tablas auxiliares'!$BG$2:$BH$28,2,FALSE),VLOOKUP(Z12,'Tablas auxiliares'!$BG$2:$BH$28,2,FALSE),VLOOKUP(AU12,'Tablas auxiliares'!$BG$2:$BH$28,2,FALSE),VLOOKUP(BP12,'Tablas auxiliares'!$BG$2:$BH$28,2,FALSE),VLOOKUP(CK12,'Tablas auxiliares'!$BG$2:$BH$28,2,FALSE))-E12/100000000))</f>
        <v>-38.159640247629348</v>
      </c>
      <c r="DG12">
        <f>IF('Tablas auxiliares'!$C$7=1,AVERAGE(F12,AA12,AV12,BQ12,CL12)+F12/10000,(-1)*(SUM(VLOOKUP(F12,'Tablas auxiliares'!$BG$2:$BH$28,2,FALSE),VLOOKUP(AA12,'Tablas auxiliares'!$BG$2:$BH$28,2,FALSE),VLOOKUP(AV12,'Tablas auxiliares'!$BG$2:$BH$28,2,FALSE),VLOOKUP(BQ12,'Tablas auxiliares'!$BG$2:$BH$28,2,FALSE),VLOOKUP(CL12,'Tablas auxiliares'!$BG$2:$BH$28,2,FALSE))-F12/100000000))</f>
        <v>-41.814693974304959</v>
      </c>
      <c r="DH12">
        <f>IF('Tablas auxiliares'!$C$7=1,AVERAGE(G12,AB12,AW12,BR12,CM12)+G12/10000,(-1)*(SUM(VLOOKUP(G12,'Tablas auxiliares'!$BG$2:$BH$28,2,FALSE),VLOOKUP(AB12,'Tablas auxiliares'!$BG$2:$BH$28,2,FALSE),VLOOKUP(AW12,'Tablas auxiliares'!$BG$2:$BH$28,2,FALSE),VLOOKUP(BR12,'Tablas auxiliares'!$BG$2:$BH$28,2,FALSE),VLOOKUP(CM12,'Tablas auxiliares'!$BG$2:$BH$28,2,FALSE))-G12/100000000))</f>
        <v>-55.847019204640695</v>
      </c>
      <c r="DI12">
        <f>IF('Tablas auxiliares'!$C$7=1,AVERAGE(H12,AC12,AX12,BS12,CN12)+H12/10000,(-1)*(SUM(VLOOKUP(H12,'Tablas auxiliares'!$BG$2:$BH$28,2,FALSE),VLOOKUP(AC12,'Tablas auxiliares'!$BG$2:$BH$28,2,FALSE),VLOOKUP(AX12,'Tablas auxiliares'!$BG$2:$BH$28,2,FALSE),VLOOKUP(BS12,'Tablas auxiliares'!$BG$2:$BH$28,2,FALSE),VLOOKUP(CN12,'Tablas auxiliares'!$BG$2:$BH$28,2,FALSE))-H12/100000000))</f>
        <v>-32.813811407280873</v>
      </c>
      <c r="DJ12">
        <f>IF('Tablas auxiliares'!$C$7=1,AVERAGE(I12,AD12,AY12,BT12,CO12)+I12/10000,(-1)*(SUM(VLOOKUP(I12,'Tablas auxiliares'!$BG$2:$BH$28,2,FALSE),VLOOKUP(AD12,'Tablas auxiliares'!$BG$2:$BH$28,2,FALSE),VLOOKUP(AY12,'Tablas auxiliares'!$BG$2:$BH$28,2,FALSE),VLOOKUP(BT12,'Tablas auxiliares'!$BG$2:$BH$28,2,FALSE),VLOOKUP(CO12,'Tablas auxiliares'!$BG$2:$BH$28,2,FALSE))-I12/100000000))</f>
        <v>-24.595764976991472</v>
      </c>
      <c r="DK12">
        <f>IF('Tablas auxiliares'!$C$7=1,AVERAGE(J12,AE12,AZ12,BU12,CP12)+J12/10000,(-1)*(SUM(VLOOKUP(J12,'Tablas auxiliares'!$BG$2:$BH$28,2,FALSE),VLOOKUP(AE12,'Tablas auxiliares'!$BG$2:$BH$28,2,FALSE),VLOOKUP(AZ12,'Tablas auxiliares'!$BG$2:$BH$28,2,FALSE),VLOOKUP(BU12,'Tablas auxiliares'!$BG$2:$BH$28,2,FALSE),VLOOKUP(CP12,'Tablas auxiliares'!$BG$2:$BH$28,2,FALSE))-J12/100000000))</f>
        <v>-33.333776460463724</v>
      </c>
      <c r="DL12">
        <f>IF('Tablas auxiliares'!$C$7=1,AVERAGE(K12,AF12,BA12,BV12,CQ12)+K12/10000,(-1)*(SUM(VLOOKUP(K12,'Tablas auxiliares'!$BG$2:$BH$28,2,FALSE),VLOOKUP(AF12,'Tablas auxiliares'!$BG$2:$BH$28,2,FALSE),VLOOKUP(BA12,'Tablas auxiliares'!$BG$2:$BH$28,2,FALSE),VLOOKUP(BV12,'Tablas auxiliares'!$BG$2:$BH$28,2,FALSE),VLOOKUP(CQ12,'Tablas auxiliares'!$BG$2:$BH$28,2,FALSE))-K12/100000000))</f>
        <v>-24.467444059322307</v>
      </c>
      <c r="DM12">
        <f>IF('Tablas auxiliares'!$C$7=1,AVERAGE(L12,AG12,BB12,BW12,CR12)+L12/10000,(-1)*(SUM(VLOOKUP(L12,'Tablas auxiliares'!$BG$2:$BH$28,2,FALSE),VLOOKUP(AG12,'Tablas auxiliares'!$BG$2:$BH$28,2,FALSE),VLOOKUP(BB12,'Tablas auxiliares'!$BG$2:$BH$28,2,FALSE),VLOOKUP(BW12,'Tablas auxiliares'!$BG$2:$BH$28,2,FALSE),VLOOKUP(CR12,'Tablas auxiliares'!$BG$2:$BH$28,2,FALSE))-L12/100000000))</f>
        <v>-14.595674622567618</v>
      </c>
      <c r="DO12">
        <f>IF('Tablas auxiliares'!$C$7=1,AVERAGE(N12,AI12,BD12,BY12,CT12)+N12/10000,(-1)*(SUM(VLOOKUP(N12,'Tablas auxiliares'!$BG$2:$BH$28,2,FALSE),VLOOKUP(AI12,'Tablas auxiliares'!$BG$2:$BH$28,2,FALSE),VLOOKUP(BD12,'Tablas auxiliares'!$BG$2:$BH$28,2,FALSE),VLOOKUP(BY12,'Tablas auxiliares'!$BG$2:$BH$28,2,FALSE),VLOOKUP(CT12,'Tablas auxiliares'!$BG$2:$BH$28,2,FALSE))-N12/100000000))</f>
        <v>-15.375479745220463</v>
      </c>
      <c r="DP12">
        <f>IF('Tablas auxiliares'!$C$7=1,AVERAGE(O12,AJ12,BE12,BZ12,CU12)+O12/10000,(-1)*(SUM(VLOOKUP(O12,'Tablas auxiliares'!$BG$2:$BH$28,2,FALSE),VLOOKUP(AJ12,'Tablas auxiliares'!$BG$2:$BH$28,2,FALSE),VLOOKUP(BE12,'Tablas auxiliares'!$BG$2:$BH$28,2,FALSE),VLOOKUP(BZ12,'Tablas auxiliares'!$BG$2:$BH$28,2,FALSE),VLOOKUP(CU12,'Tablas auxiliares'!$BG$2:$BH$28,2,FALSE))-O12/100000000))</f>
        <v>-41.625966633977853</v>
      </c>
      <c r="DQ12">
        <f>IF('Tablas auxiliares'!$C$7=1,AVERAGE(P12,AK12,BF12,CA12,CV12)+P12/10000,(-1)*(SUM(VLOOKUP(P12,'Tablas auxiliares'!$BG$2:$BH$28,2,FALSE),VLOOKUP(AK12,'Tablas auxiliares'!$BG$2:$BH$28,2,FALSE),VLOOKUP(BF12,'Tablas auxiliares'!$BG$2:$BH$28,2,FALSE),VLOOKUP(CA12,'Tablas auxiliares'!$BG$2:$BH$28,2,FALSE),VLOOKUP(CV12,'Tablas auxiliares'!$BG$2:$BH$28,2,FALSE))-P12/100000000))</f>
        <v>-32.668853162717255</v>
      </c>
      <c r="DR12">
        <f>IF('Tablas auxiliares'!$C$7=1,AVERAGE(Q12,AL12,BG12,CB12,CW12)+Q12/10000,(-1)*(SUM(VLOOKUP(Q12,'Tablas auxiliares'!$BG$2:$BH$28,2,FALSE),VLOOKUP(AL12,'Tablas auxiliares'!$BG$2:$BH$28,2,FALSE),VLOOKUP(BG12,'Tablas auxiliares'!$BG$2:$BH$28,2,FALSE),VLOOKUP(CB12,'Tablas auxiliares'!$BG$2:$BH$28,2,FALSE),VLOOKUP(CW12,'Tablas auxiliares'!$BG$2:$BH$28,2,FALSE))-Q12/100000000))</f>
        <v>-23.474910322093006</v>
      </c>
      <c r="DS12">
        <f>IF('Tablas auxiliares'!$C$7=1,AVERAGE(R12,AM12,BH12,CC12,CX12)+R12/10000,(-1)*(SUM(VLOOKUP(R12,'Tablas auxiliares'!$BG$2:$BH$28,2,FALSE),VLOOKUP(AM12,'Tablas auxiliares'!$BG$2:$BH$28,2,FALSE),VLOOKUP(BH12,'Tablas auxiliares'!$BG$2:$BH$28,2,FALSE),VLOOKUP(CC12,'Tablas auxiliares'!$BG$2:$BH$28,2,FALSE),VLOOKUP(CX12,'Tablas auxiliares'!$BG$2:$BH$28,2,FALSE))-R12/100000000))</f>
        <v>-51.535506721439255</v>
      </c>
      <c r="DT12">
        <f>IF('Tablas auxiliares'!$C$7=1,AVERAGE(S12,AN12,BI12,CD12,CY12)+S12/10000,(-1)*(SUM(VLOOKUP(S12,'Tablas auxiliares'!$BG$2:$BH$28,2,FALSE),VLOOKUP(AN12,'Tablas auxiliares'!$BG$2:$BH$28,2,FALSE),VLOOKUP(BI12,'Tablas auxiliares'!$BG$2:$BH$28,2,FALSE),VLOOKUP(CD12,'Tablas auxiliares'!$BG$2:$BH$28,2,FALSE),VLOOKUP(CY12,'Tablas auxiliares'!$BG$2:$BH$28,2,FALSE))-S12/100000000))</f>
        <v>-41.344116637003353</v>
      </c>
      <c r="DU12">
        <f>IF('Tablas auxiliares'!$C$7=1,AVERAGE(T12,AO12,BJ12,CE12,CZ12)+T12/10000,(-1)*(SUM(VLOOKUP(T12,'Tablas auxiliares'!$BG$2:$BH$28,2,FALSE),VLOOKUP(AO12,'Tablas auxiliares'!$BG$2:$BH$28,2,FALSE),VLOOKUP(BJ12,'Tablas auxiliares'!$BG$2:$BH$28,2,FALSE),VLOOKUP(CE12,'Tablas auxiliares'!$BG$2:$BH$28,2,FALSE),VLOOKUP(CZ12,'Tablas auxiliares'!$BG$2:$BH$28,2,FALSE))-T12/100000000))</f>
        <v>-37.686607842938152</v>
      </c>
      <c r="DV12">
        <f>IF('Tablas auxiliares'!$C$7=1,AVERAGE(U12,AP12,BK12,CF12,DA12)+U12/10000,(-1)*(SUM(VLOOKUP(U12,'Tablas auxiliares'!$BG$2:$BH$28,2,FALSE),VLOOKUP(AP12,'Tablas auxiliares'!$BG$2:$BH$28,2,FALSE),VLOOKUP(BK12,'Tablas auxiliares'!$BG$2:$BH$28,2,FALSE),VLOOKUP(CF12,'Tablas auxiliares'!$BG$2:$BH$28,2,FALSE),VLOOKUP(DA12,'Tablas auxiliares'!$BG$2:$BH$28,2,FALSE))-U12/100000000))</f>
        <v>-13.710711812587387</v>
      </c>
      <c r="DW12">
        <f>IF('Tablas auxiliares'!$C$7=1,AVERAGE(V12,AQ12,BL12,CG12,DB12)+V12/10000,(-1)*(SUM(VLOOKUP(V12,'Tablas auxiliares'!$BG$2:$BH$28,2,FALSE),VLOOKUP(AQ12,'Tablas auxiliares'!$BG$2:$BH$28,2,FALSE),VLOOKUP(BL12,'Tablas auxiliares'!$BG$2:$BH$28,2,FALSE),VLOOKUP(CG12,'Tablas auxiliares'!$BG$2:$BH$28,2,FALSE),VLOOKUP(DB12,'Tablas auxiliares'!$BG$2:$BH$28,2,FALSE))-V12/100000000))</f>
        <v>-44.763170966903751</v>
      </c>
      <c r="DX12">
        <f>RANK(DC12,DC3:DC20,1)</f>
        <v>1</v>
      </c>
      <c r="DY12">
        <f t="shared" ref="DY12:ER12" si="38">RANK(DD12,DD3:DD20,1)</f>
        <v>1</v>
      </c>
      <c r="DZ12">
        <f t="shared" si="38"/>
        <v>3</v>
      </c>
      <c r="EA12">
        <f t="shared" si="38"/>
        <v>3</v>
      </c>
      <c r="EB12">
        <f t="shared" si="38"/>
        <v>2</v>
      </c>
      <c r="EC12">
        <f t="shared" si="38"/>
        <v>1</v>
      </c>
      <c r="ED12">
        <f t="shared" si="38"/>
        <v>2</v>
      </c>
      <c r="EE12">
        <f t="shared" si="38"/>
        <v>5</v>
      </c>
      <c r="EF12">
        <f t="shared" si="38"/>
        <v>4</v>
      </c>
      <c r="EG12">
        <f t="shared" si="38"/>
        <v>6</v>
      </c>
      <c r="EH12">
        <f t="shared" si="38"/>
        <v>9</v>
      </c>
      <c r="EJ12">
        <f t="shared" si="38"/>
        <v>9</v>
      </c>
      <c r="EK12">
        <f t="shared" si="38"/>
        <v>2</v>
      </c>
      <c r="EL12">
        <f t="shared" si="38"/>
        <v>4</v>
      </c>
      <c r="EM12">
        <f t="shared" si="38"/>
        <v>7</v>
      </c>
      <c r="EN12">
        <f t="shared" si="38"/>
        <v>1</v>
      </c>
      <c r="EO12">
        <f t="shared" si="38"/>
        <v>2</v>
      </c>
      <c r="EP12">
        <f t="shared" si="38"/>
        <v>2</v>
      </c>
      <c r="EQ12">
        <f t="shared" si="38"/>
        <v>12</v>
      </c>
      <c r="ER12">
        <f t="shared" si="38"/>
        <v>3</v>
      </c>
      <c r="ES12">
        <f>VLOOKUP(DX12,'Tablas auxiliares'!$O$2:$Y$28,'Tablas auxiliares'!$C$4+1,FALSE)</f>
        <v>12</v>
      </c>
      <c r="ET12">
        <f>VLOOKUP(DY12,'Tablas auxiliares'!$O$2:$Y$28,'Tablas auxiliares'!$C$4+1,FALSE)</f>
        <v>12</v>
      </c>
      <c r="EU12">
        <f>VLOOKUP(DZ12,'Tablas auxiliares'!$O$2:$Y$28,'Tablas auxiliares'!$C$4+1,FALSE)</f>
        <v>8</v>
      </c>
      <c r="EV12">
        <f>VLOOKUP(EA12,'Tablas auxiliares'!$O$2:$Y$28,'Tablas auxiliares'!$C$4+1,FALSE)</f>
        <v>8</v>
      </c>
      <c r="EW12">
        <f>VLOOKUP(EB12,'Tablas auxiliares'!$O$2:$Y$28,'Tablas auxiliares'!$C$4+1,FALSE)</f>
        <v>10</v>
      </c>
      <c r="EX12">
        <f>VLOOKUP(EC12,'Tablas auxiliares'!$O$2:$Y$28,'Tablas auxiliares'!$C$4+1,FALSE)</f>
        <v>12</v>
      </c>
      <c r="EY12">
        <f>VLOOKUP(ED12,'Tablas auxiliares'!$O$2:$Y$28,'Tablas auxiliares'!$C$4+1,FALSE)</f>
        <v>10</v>
      </c>
      <c r="EZ12">
        <f>VLOOKUP(EE12,'Tablas auxiliares'!$O$2:$Y$28,'Tablas auxiliares'!$C$4+1,FALSE)</f>
        <v>6</v>
      </c>
      <c r="FA12">
        <f>VLOOKUP(EF12,'Tablas auxiliares'!$O$2:$Y$28,'Tablas auxiliares'!$C$4+1,FALSE)</f>
        <v>7</v>
      </c>
      <c r="FB12">
        <f>VLOOKUP(EG12,'Tablas auxiliares'!$O$2:$Y$28,'Tablas auxiliares'!$C$4+1,FALSE)</f>
        <v>5</v>
      </c>
      <c r="FC12">
        <f>VLOOKUP(EH12,'Tablas auxiliares'!$O$2:$Y$28,'Tablas auxiliares'!$C$4+1,FALSE)</f>
        <v>2</v>
      </c>
      <c r="FE12">
        <f>VLOOKUP(EJ12,'Tablas auxiliares'!$O$2:$Y$28,'Tablas auxiliares'!$C$4+1,FALSE)</f>
        <v>2</v>
      </c>
      <c r="FF12">
        <f>VLOOKUP(EK12,'Tablas auxiliares'!$O$2:$Y$28,'Tablas auxiliares'!$C$4+1,FALSE)</f>
        <v>10</v>
      </c>
      <c r="FG12">
        <f>VLOOKUP(EL12,'Tablas auxiliares'!$O$2:$Y$28,'Tablas auxiliares'!$C$4+1,FALSE)</f>
        <v>7</v>
      </c>
      <c r="FH12">
        <f>VLOOKUP(EM12,'Tablas auxiliares'!$O$2:$Y$28,'Tablas auxiliares'!$C$4+1,FALSE)</f>
        <v>4</v>
      </c>
      <c r="FI12">
        <f>VLOOKUP(EN12,'Tablas auxiliares'!$O$2:$Y$28,'Tablas auxiliares'!$C$4+1,FALSE)</f>
        <v>12</v>
      </c>
      <c r="FJ12">
        <f>VLOOKUP(EO12,'Tablas auxiliares'!$O$2:$Y$28,'Tablas auxiliares'!$C$4+1,FALSE)</f>
        <v>10</v>
      </c>
      <c r="FK12">
        <f>VLOOKUP(EP12,'Tablas auxiliares'!$O$2:$Y$28,'Tablas auxiliares'!$C$4+1,FALSE)</f>
        <v>10</v>
      </c>
      <c r="FL12">
        <f>VLOOKUP(EQ12,'Tablas auxiliares'!$O$2:$Y$28,'Tablas auxiliares'!$C$4+1,FALSE)</f>
        <v>0</v>
      </c>
      <c r="FM12">
        <f>VLOOKUP(ER12,'Tablas auxiliares'!$O$2:$Y$28,'Tablas auxiliares'!$C$4+1,FALSE)</f>
        <v>8</v>
      </c>
      <c r="FN12">
        <v>3</v>
      </c>
      <c r="FO12">
        <v>5</v>
      </c>
      <c r="FP12">
        <v>5</v>
      </c>
      <c r="FQ12">
        <v>6</v>
      </c>
      <c r="FR12">
        <v>4</v>
      </c>
      <c r="FS12">
        <v>1</v>
      </c>
      <c r="FT12">
        <v>10</v>
      </c>
      <c r="FU12">
        <v>14</v>
      </c>
      <c r="FV12">
        <v>10</v>
      </c>
      <c r="FW12">
        <v>12</v>
      </c>
      <c r="FX12">
        <v>9</v>
      </c>
      <c r="FZ12">
        <v>5</v>
      </c>
      <c r="GA12">
        <v>11</v>
      </c>
      <c r="GB12">
        <v>10</v>
      </c>
      <c r="GC12">
        <v>5</v>
      </c>
      <c r="GD12">
        <v>12</v>
      </c>
      <c r="GE12">
        <v>7</v>
      </c>
      <c r="GF12">
        <v>5</v>
      </c>
      <c r="GG12">
        <v>5</v>
      </c>
      <c r="GH12">
        <v>4</v>
      </c>
      <c r="GI12">
        <f>VLOOKUP(FN12,'Tablas auxiliares'!$O$2:$Y$28,_xlfn.SINGLE('Tablas auxiliares'!$C$4)+1,FALSE)</f>
        <v>8</v>
      </c>
      <c r="GJ12">
        <f>VLOOKUP(FO12,'Tablas auxiliares'!$O$2:$Y$28,_xlfn.SINGLE('Tablas auxiliares'!$C$4)+1,FALSE)</f>
        <v>6</v>
      </c>
      <c r="GK12">
        <f>VLOOKUP(FP12,'Tablas auxiliares'!$O$2:$Y$28,_xlfn.SINGLE('Tablas auxiliares'!$C$4)+1,FALSE)</f>
        <v>6</v>
      </c>
      <c r="GL12">
        <f>VLOOKUP(FQ12,'Tablas auxiliares'!$O$2:$Y$28,_xlfn.SINGLE('Tablas auxiliares'!$C$4)+1,FALSE)</f>
        <v>5</v>
      </c>
      <c r="GM12">
        <f>VLOOKUP(FR12,'Tablas auxiliares'!$O$2:$Y$28,_xlfn.SINGLE('Tablas auxiliares'!$C$4)+1,FALSE)</f>
        <v>7</v>
      </c>
      <c r="GN12">
        <f>VLOOKUP(FS12,'Tablas auxiliares'!$O$2:$Y$28,_xlfn.SINGLE('Tablas auxiliares'!$C$4)+1,FALSE)</f>
        <v>12</v>
      </c>
      <c r="GO12">
        <f>VLOOKUP(FT12,'Tablas auxiliares'!$O$2:$Y$28,_xlfn.SINGLE('Tablas auxiliares'!$C$4)+1,FALSE)</f>
        <v>1</v>
      </c>
      <c r="GP12">
        <f>VLOOKUP(FU12,'Tablas auxiliares'!$O$2:$Y$28,_xlfn.SINGLE('Tablas auxiliares'!$C$4)+1,FALSE)</f>
        <v>0</v>
      </c>
      <c r="GQ12">
        <f>VLOOKUP(FV12,'Tablas auxiliares'!$O$2:$Y$28,_xlfn.SINGLE('Tablas auxiliares'!$C$4)+1,FALSE)</f>
        <v>1</v>
      </c>
      <c r="GR12">
        <f>VLOOKUP(FW12,'Tablas auxiliares'!$O$2:$Y$28,_xlfn.SINGLE('Tablas auxiliares'!$C$4)+1,FALSE)</f>
        <v>0</v>
      </c>
      <c r="GS12">
        <f>VLOOKUP(FX12,'Tablas auxiliares'!$O$2:$Y$28,_xlfn.SINGLE('Tablas auxiliares'!$C$4)+1,FALSE)</f>
        <v>2</v>
      </c>
      <c r="GU12">
        <f>VLOOKUP(FZ12,'Tablas auxiliares'!$O$2:$Y$28,_xlfn.SINGLE('Tablas auxiliares'!$C$4)+1,FALSE)</f>
        <v>6</v>
      </c>
      <c r="GV12">
        <f>VLOOKUP(GA12,'Tablas auxiliares'!$O$2:$Y$28,_xlfn.SINGLE('Tablas auxiliares'!$C$4)+1,FALSE)</f>
        <v>0</v>
      </c>
      <c r="GW12">
        <f>VLOOKUP(GB12,'Tablas auxiliares'!$O$2:$Y$28,_xlfn.SINGLE('Tablas auxiliares'!$C$4)+1,FALSE)</f>
        <v>1</v>
      </c>
      <c r="GX12">
        <f>VLOOKUP(GC12,'Tablas auxiliares'!$O$2:$Y$28,_xlfn.SINGLE('Tablas auxiliares'!$C$4)+1,FALSE)</f>
        <v>6</v>
      </c>
      <c r="GY12">
        <f>VLOOKUP(GD12,'Tablas auxiliares'!$O$2:$Y$28,_xlfn.SINGLE('Tablas auxiliares'!$C$4)+1,FALSE)</f>
        <v>0</v>
      </c>
      <c r="GZ12">
        <f>VLOOKUP(GE12,'Tablas auxiliares'!$O$2:$Y$28,_xlfn.SINGLE('Tablas auxiliares'!$C$4)+1,FALSE)</f>
        <v>4</v>
      </c>
      <c r="HA12">
        <f>VLOOKUP(GF12,'Tablas auxiliares'!$O$2:$Y$28,_xlfn.SINGLE('Tablas auxiliares'!$C$4)+1,FALSE)</f>
        <v>6</v>
      </c>
      <c r="HB12">
        <f>VLOOKUP(GG12,'Tablas auxiliares'!$O$2:$Y$28,_xlfn.SINGLE('Tablas auxiliares'!$C$4)+1,FALSE)</f>
        <v>6</v>
      </c>
      <c r="HC12">
        <f>VLOOKUP(GH12,'Tablas auxiliares'!$O$2:$Y$28,_xlfn.SINGLE('Tablas auxiliares'!$C$4)+1,FALSE)</f>
        <v>7</v>
      </c>
      <c r="HD12">
        <f>IF('Tablas auxiliares'!$C$6&lt;&gt;2,SUM(ES12:FM12),0)+IF('Tablas auxiliares'!$C$6&lt;&gt;3,SUM(GI12:HC12),0)</f>
        <v>239</v>
      </c>
      <c r="HE12">
        <f t="shared" si="17"/>
        <v>2.0030000000000001</v>
      </c>
      <c r="HF12">
        <f t="shared" si="1"/>
        <v>3.0049999999999999</v>
      </c>
      <c r="HG12">
        <f t="shared" si="1"/>
        <v>4.0049999999999999</v>
      </c>
      <c r="HH12">
        <f t="shared" si="1"/>
        <v>4.5060000000000002</v>
      </c>
      <c r="HI12">
        <f t="shared" si="1"/>
        <v>3.004</v>
      </c>
      <c r="HJ12">
        <f t="shared" si="1"/>
        <v>1.0009999999999999</v>
      </c>
      <c r="HK12">
        <f t="shared" si="1"/>
        <v>6.01</v>
      </c>
      <c r="HL12">
        <f t="shared" si="1"/>
        <v>9.5139999999999993</v>
      </c>
      <c r="HM12">
        <f t="shared" si="1"/>
        <v>7.01</v>
      </c>
      <c r="HN12">
        <f t="shared" si="1"/>
        <v>9.0120000000000005</v>
      </c>
      <c r="HO12">
        <f t="shared" si="1"/>
        <v>9.0090000000000003</v>
      </c>
      <c r="HQ12">
        <f t="shared" si="1"/>
        <v>7.0049999999999999</v>
      </c>
      <c r="HR12">
        <f t="shared" si="1"/>
        <v>6.5110000000000001</v>
      </c>
      <c r="HS12">
        <f t="shared" si="1"/>
        <v>7.01</v>
      </c>
      <c r="HT12">
        <f t="shared" si="1"/>
        <v>6.0049999999999999</v>
      </c>
      <c r="HU12">
        <f t="shared" si="1"/>
        <v>6.5119999999999996</v>
      </c>
      <c r="HV12">
        <f t="shared" si="1"/>
        <v>4.5069999999999997</v>
      </c>
      <c r="HW12">
        <f t="shared" si="1"/>
        <v>3.5049999999999999</v>
      </c>
      <c r="HX12">
        <f t="shared" si="1"/>
        <v>8.5050000000000008</v>
      </c>
      <c r="HY12">
        <f t="shared" si="1"/>
        <v>3.504</v>
      </c>
      <c r="HZ12">
        <f>RANK(HE12,HE3:HE20,1)</f>
        <v>1</v>
      </c>
      <c r="IA12">
        <f t="shared" ref="IA12:IT12" si="39">RANK(HF12,HF3:HF20,1)</f>
        <v>3</v>
      </c>
      <c r="IB12">
        <f t="shared" si="39"/>
        <v>4</v>
      </c>
      <c r="IC12">
        <f t="shared" si="39"/>
        <v>5</v>
      </c>
      <c r="ID12">
        <f t="shared" si="39"/>
        <v>2</v>
      </c>
      <c r="IE12">
        <f t="shared" si="39"/>
        <v>1</v>
      </c>
      <c r="IF12">
        <f t="shared" si="39"/>
        <v>5</v>
      </c>
      <c r="IG12">
        <f t="shared" si="39"/>
        <v>10</v>
      </c>
      <c r="IH12">
        <f t="shared" si="39"/>
        <v>6</v>
      </c>
      <c r="II12">
        <f t="shared" si="39"/>
        <v>9</v>
      </c>
      <c r="IJ12">
        <f t="shared" si="39"/>
        <v>8</v>
      </c>
      <c r="IL12">
        <f t="shared" si="39"/>
        <v>7</v>
      </c>
      <c r="IM12">
        <f t="shared" si="39"/>
        <v>5</v>
      </c>
      <c r="IN12">
        <f t="shared" si="39"/>
        <v>7</v>
      </c>
      <c r="IO12">
        <f t="shared" si="39"/>
        <v>3</v>
      </c>
      <c r="IP12">
        <f t="shared" si="39"/>
        <v>5</v>
      </c>
      <c r="IQ12">
        <f t="shared" si="39"/>
        <v>5</v>
      </c>
      <c r="IR12">
        <f t="shared" si="39"/>
        <v>2</v>
      </c>
      <c r="IS12">
        <f t="shared" si="39"/>
        <v>8</v>
      </c>
      <c r="IT12">
        <f t="shared" si="39"/>
        <v>4</v>
      </c>
      <c r="IU12">
        <f>VLOOKUP(HZ12,'Tablas auxiliares'!$O$2:$Y$28,_xlfn.SINGLE('Tablas auxiliares'!$C$4)+1,FALSE)</f>
        <v>12</v>
      </c>
      <c r="IV12">
        <f>VLOOKUP(IA12,'Tablas auxiliares'!$O$2:$Y$28,_xlfn.SINGLE('Tablas auxiliares'!$C$4)+1,FALSE)</f>
        <v>8</v>
      </c>
      <c r="IW12">
        <f>VLOOKUP(IB12,'Tablas auxiliares'!$O$2:$Y$28,_xlfn.SINGLE('Tablas auxiliares'!$C$4)+1,FALSE)</f>
        <v>7</v>
      </c>
      <c r="IX12">
        <f>VLOOKUP(IC12,'Tablas auxiliares'!$O$2:$Y$28,_xlfn.SINGLE('Tablas auxiliares'!$C$4)+1,FALSE)</f>
        <v>6</v>
      </c>
      <c r="IY12">
        <f>VLOOKUP(ID12,'Tablas auxiliares'!$O$2:$Y$28,_xlfn.SINGLE('Tablas auxiliares'!$C$4)+1,FALSE)</f>
        <v>10</v>
      </c>
      <c r="IZ12">
        <f>VLOOKUP(IE12,'Tablas auxiliares'!$O$2:$Y$28,_xlfn.SINGLE('Tablas auxiliares'!$C$4)+1,FALSE)</f>
        <v>12</v>
      </c>
      <c r="JA12">
        <f>VLOOKUP(IF12,'Tablas auxiliares'!$O$2:$Y$28,_xlfn.SINGLE('Tablas auxiliares'!$C$4)+1,FALSE)</f>
        <v>6</v>
      </c>
      <c r="JB12">
        <f>VLOOKUP(IG12,'Tablas auxiliares'!$O$2:$Y$28,_xlfn.SINGLE('Tablas auxiliares'!$C$4)+1,FALSE)</f>
        <v>1</v>
      </c>
      <c r="JC12">
        <f>VLOOKUP(IH12,'Tablas auxiliares'!$O$2:$Y$28,_xlfn.SINGLE('Tablas auxiliares'!$C$4)+1,FALSE)</f>
        <v>5</v>
      </c>
      <c r="JD12">
        <f>VLOOKUP(II12,'Tablas auxiliares'!$O$2:$Y$28,_xlfn.SINGLE('Tablas auxiliares'!$C$4)+1,FALSE)</f>
        <v>2</v>
      </c>
      <c r="JE12">
        <f>VLOOKUP(IJ12,'Tablas auxiliares'!$O$2:$Y$28,_xlfn.SINGLE('Tablas auxiliares'!$C$4)+1,FALSE)</f>
        <v>3</v>
      </c>
      <c r="JG12">
        <f>VLOOKUP(IL12,'Tablas auxiliares'!$O$2:$Y$28,_xlfn.SINGLE('Tablas auxiliares'!$C$4)+1,FALSE)</f>
        <v>4</v>
      </c>
      <c r="JH12">
        <f>VLOOKUP(IM12,'Tablas auxiliares'!$O$2:$Y$28,_xlfn.SINGLE('Tablas auxiliares'!$C$4)+1,FALSE)</f>
        <v>6</v>
      </c>
      <c r="JI12">
        <f>VLOOKUP(IN12,'Tablas auxiliares'!$O$2:$Y$28,_xlfn.SINGLE('Tablas auxiliares'!$C$4)+1,FALSE)</f>
        <v>4</v>
      </c>
      <c r="JJ12">
        <f>VLOOKUP(IO12,'Tablas auxiliares'!$O$2:$Y$28,_xlfn.SINGLE('Tablas auxiliares'!$C$4)+1,FALSE)</f>
        <v>8</v>
      </c>
      <c r="JK12">
        <f>VLOOKUP(IP12,'Tablas auxiliares'!$O$2:$Y$28,_xlfn.SINGLE('Tablas auxiliares'!$C$4)+1,FALSE)</f>
        <v>6</v>
      </c>
      <c r="JL12">
        <f>VLOOKUP(IQ12,'Tablas auxiliares'!$O$2:$Y$28,_xlfn.SINGLE('Tablas auxiliares'!$C$4)+1,FALSE)</f>
        <v>6</v>
      </c>
      <c r="JM12">
        <f>VLOOKUP(IR12,'Tablas auxiliares'!$O$2:$Y$28,_xlfn.SINGLE('Tablas auxiliares'!$C$4)+1,FALSE)</f>
        <v>10</v>
      </c>
      <c r="JN12">
        <f>VLOOKUP(IS12,'Tablas auxiliares'!$O$2:$Y$28,_xlfn.SINGLE('Tablas auxiliares'!$C$4)+1,FALSE)</f>
        <v>3</v>
      </c>
      <c r="JO12">
        <f>VLOOKUP(IT12,'Tablas auxiliares'!$O$2:$Y$28,_xlfn.SINGLE('Tablas auxiliares'!$C$4)+1,FALSE)</f>
        <v>7</v>
      </c>
      <c r="JP12">
        <f t="shared" si="7"/>
        <v>126</v>
      </c>
      <c r="JQ12">
        <v>12</v>
      </c>
      <c r="JR12">
        <v>12</v>
      </c>
      <c r="JS12">
        <v>10</v>
      </c>
      <c r="JT12">
        <v>10</v>
      </c>
      <c r="JU12">
        <v>10</v>
      </c>
      <c r="JV12">
        <v>12</v>
      </c>
      <c r="JW12">
        <v>10</v>
      </c>
      <c r="JX12">
        <v>6</v>
      </c>
      <c r="JY12">
        <v>7</v>
      </c>
      <c r="JZ12">
        <v>5</v>
      </c>
      <c r="KA12">
        <v>2</v>
      </c>
      <c r="KC12">
        <v>4</v>
      </c>
      <c r="KD12">
        <v>10</v>
      </c>
      <c r="KE12">
        <v>6</v>
      </c>
      <c r="KF12">
        <v>5</v>
      </c>
      <c r="KG12">
        <v>12</v>
      </c>
      <c r="KH12">
        <v>7</v>
      </c>
      <c r="KI12">
        <v>8</v>
      </c>
      <c r="KJ12">
        <v>0</v>
      </c>
      <c r="KK12">
        <v>8</v>
      </c>
      <c r="KL12">
        <v>8</v>
      </c>
      <c r="KM12">
        <v>6</v>
      </c>
      <c r="KN12">
        <v>6</v>
      </c>
      <c r="KO12">
        <v>5</v>
      </c>
      <c r="KP12">
        <v>7</v>
      </c>
      <c r="KQ12">
        <v>12</v>
      </c>
      <c r="KR12">
        <v>1</v>
      </c>
      <c r="KS12">
        <v>0</v>
      </c>
      <c r="KT12">
        <v>1</v>
      </c>
      <c r="KU12">
        <v>0</v>
      </c>
      <c r="KV12">
        <v>2</v>
      </c>
      <c r="KX12">
        <v>6</v>
      </c>
      <c r="KY12">
        <v>0</v>
      </c>
      <c r="KZ12">
        <v>1</v>
      </c>
      <c r="LA12">
        <v>6</v>
      </c>
      <c r="LB12">
        <v>0</v>
      </c>
      <c r="LC12">
        <v>4</v>
      </c>
      <c r="LD12">
        <v>6</v>
      </c>
      <c r="LE12">
        <v>6</v>
      </c>
      <c r="LF12">
        <v>7</v>
      </c>
      <c r="LG12">
        <f t="shared" si="8"/>
        <v>20.007999999999999</v>
      </c>
      <c r="LH12">
        <f t="shared" si="3"/>
        <v>18.006</v>
      </c>
      <c r="LI12">
        <f t="shared" si="3"/>
        <v>16.006</v>
      </c>
      <c r="LJ12">
        <f t="shared" si="3"/>
        <v>15.005000000000001</v>
      </c>
      <c r="LK12">
        <f t="shared" si="3"/>
        <v>17.007000000000001</v>
      </c>
      <c r="LL12">
        <f t="shared" si="3"/>
        <v>24.012</v>
      </c>
      <c r="LM12">
        <f t="shared" si="3"/>
        <v>11.000999999999999</v>
      </c>
      <c r="LN12">
        <f t="shared" si="3"/>
        <v>6</v>
      </c>
      <c r="LO12">
        <f t="shared" si="3"/>
        <v>8.0009999999999994</v>
      </c>
      <c r="LP12">
        <f t="shared" si="3"/>
        <v>5</v>
      </c>
      <c r="LQ12">
        <f t="shared" si="3"/>
        <v>4.0019999999999998</v>
      </c>
      <c r="LR12">
        <f t="shared" si="3"/>
        <v>0</v>
      </c>
      <c r="LS12">
        <f t="shared" si="3"/>
        <v>10.006</v>
      </c>
      <c r="LT12">
        <f t="shared" si="3"/>
        <v>10</v>
      </c>
      <c r="LU12">
        <f t="shared" si="3"/>
        <v>7.0010000000000003</v>
      </c>
      <c r="LV12">
        <f t="shared" si="3"/>
        <v>11.006</v>
      </c>
      <c r="LW12">
        <f t="shared" si="3"/>
        <v>12</v>
      </c>
      <c r="LX12">
        <f t="shared" si="3"/>
        <v>11.004</v>
      </c>
      <c r="LY12">
        <f t="shared" si="3"/>
        <v>14.006</v>
      </c>
      <c r="LZ12">
        <f t="shared" si="3"/>
        <v>6.0060000000000002</v>
      </c>
      <c r="MA12">
        <f t="shared" si="3"/>
        <v>15.007</v>
      </c>
      <c r="MB12">
        <f>RANK(LG12,LG3:LG20,0)</f>
        <v>1</v>
      </c>
      <c r="MC12">
        <f t="shared" ref="MC12:MV12" si="40">RANK(LH12,LH3:LH20,0)</f>
        <v>3</v>
      </c>
      <c r="MD12">
        <f t="shared" si="40"/>
        <v>2</v>
      </c>
      <c r="ME12">
        <f t="shared" si="40"/>
        <v>2</v>
      </c>
      <c r="MF12">
        <f t="shared" si="40"/>
        <v>2</v>
      </c>
      <c r="MG12">
        <f t="shared" si="40"/>
        <v>1</v>
      </c>
      <c r="MH12">
        <f t="shared" si="40"/>
        <v>5</v>
      </c>
      <c r="MI12">
        <f t="shared" si="40"/>
        <v>9</v>
      </c>
      <c r="MJ12">
        <f t="shared" si="40"/>
        <v>7</v>
      </c>
      <c r="MK12">
        <f t="shared" si="40"/>
        <v>9</v>
      </c>
      <c r="ML12">
        <f t="shared" si="40"/>
        <v>9</v>
      </c>
      <c r="MM12">
        <f t="shared" si="40"/>
        <v>12</v>
      </c>
      <c r="MN12">
        <f t="shared" si="40"/>
        <v>6</v>
      </c>
      <c r="MO12">
        <f t="shared" si="40"/>
        <v>5</v>
      </c>
      <c r="MP12">
        <f t="shared" si="40"/>
        <v>8</v>
      </c>
      <c r="MQ12">
        <f t="shared" si="40"/>
        <v>4</v>
      </c>
      <c r="MR12">
        <f t="shared" si="40"/>
        <v>4</v>
      </c>
      <c r="MS12">
        <f t="shared" si="40"/>
        <v>6</v>
      </c>
      <c r="MT12">
        <f t="shared" si="40"/>
        <v>3</v>
      </c>
      <c r="MU12">
        <f t="shared" si="40"/>
        <v>10</v>
      </c>
      <c r="MV12">
        <f t="shared" si="40"/>
        <v>4</v>
      </c>
      <c r="MW12">
        <f>VLOOKUP(MB12,'Tablas auxiliares'!$O$2:$P$28,2,FALSE)</f>
        <v>12</v>
      </c>
      <c r="MX12">
        <f>VLOOKUP(MC12,'Tablas auxiliares'!$O$2:$P$28,2,FALSE)</f>
        <v>8</v>
      </c>
      <c r="MY12">
        <f>VLOOKUP(MD12,'Tablas auxiliares'!$O$2:$P$28,2,FALSE)</f>
        <v>10</v>
      </c>
      <c r="MZ12">
        <f>VLOOKUP(ME12,'Tablas auxiliares'!$O$2:$P$28,2,FALSE)</f>
        <v>10</v>
      </c>
      <c r="NA12">
        <f>VLOOKUP(MF12,'Tablas auxiliares'!$O$2:$P$28,2,FALSE)</f>
        <v>10</v>
      </c>
      <c r="NB12">
        <f>VLOOKUP(MG12,'Tablas auxiliares'!$O$2:$P$28,2,FALSE)</f>
        <v>12</v>
      </c>
      <c r="NC12">
        <f>VLOOKUP(MH12,'Tablas auxiliares'!$O$2:$P$28,2,FALSE)</f>
        <v>6</v>
      </c>
      <c r="ND12">
        <f>VLOOKUP(MI12,'Tablas auxiliares'!$O$2:$P$28,2,FALSE)</f>
        <v>2</v>
      </c>
      <c r="NE12">
        <f>VLOOKUP(MJ12,'Tablas auxiliares'!$O$2:$P$28,2,FALSE)</f>
        <v>4</v>
      </c>
      <c r="NF12">
        <f>VLOOKUP(MK12,'Tablas auxiliares'!$O$2:$P$28,2,FALSE)</f>
        <v>2</v>
      </c>
      <c r="NG12">
        <f>VLOOKUP(ML12,'Tablas auxiliares'!$O$2:$P$28,2,FALSE)</f>
        <v>2</v>
      </c>
      <c r="NH12">
        <f>VLOOKUP(MM12,'Tablas auxiliares'!$O$2:$P$28,2,FALSE)</f>
        <v>0</v>
      </c>
      <c r="NI12">
        <f>VLOOKUP(MN12,'Tablas auxiliares'!$O$2:$P$28,2,FALSE)</f>
        <v>5</v>
      </c>
      <c r="NJ12">
        <f>VLOOKUP(MO12,'Tablas auxiliares'!$O$2:$P$28,2,FALSE)</f>
        <v>6</v>
      </c>
      <c r="NK12">
        <f>VLOOKUP(MP12,'Tablas auxiliares'!$O$2:$P$28,2,FALSE)</f>
        <v>3</v>
      </c>
      <c r="NL12">
        <f>VLOOKUP(MQ12,'Tablas auxiliares'!$O$2:$P$28,2,FALSE)</f>
        <v>7</v>
      </c>
      <c r="NM12">
        <f>VLOOKUP(MR12,'Tablas auxiliares'!$O$2:$P$28,2,FALSE)</f>
        <v>7</v>
      </c>
      <c r="NN12">
        <f>VLOOKUP(MS12,'Tablas auxiliares'!$O$2:$P$28,2,FALSE)</f>
        <v>5</v>
      </c>
      <c r="NO12">
        <f>VLOOKUP(MT12,'Tablas auxiliares'!$O$2:$P$28,2,FALSE)</f>
        <v>8</v>
      </c>
      <c r="NP12">
        <f>VLOOKUP(MU12,'Tablas auxiliares'!$O$2:$P$28,2,FALSE)</f>
        <v>1</v>
      </c>
      <c r="NQ12">
        <f>VLOOKUP(MV12,'Tablas auxiliares'!$O$2:$P$28,2,FALSE)</f>
        <v>7</v>
      </c>
      <c r="NR12">
        <f t="shared" si="10"/>
        <v>127</v>
      </c>
      <c r="NT12">
        <f t="shared" si="11"/>
        <v>127.0016</v>
      </c>
      <c r="NU12">
        <f t="shared" si="12"/>
        <v>126.0016</v>
      </c>
      <c r="NV12">
        <f t="shared" si="13"/>
        <v>239.0016</v>
      </c>
      <c r="NW12">
        <f>IF('Tablas auxiliares'!$C$3=1,NT12,IF('Tablas auxiliares'!$C$3=2,NU12,NV12))</f>
        <v>239.0016</v>
      </c>
      <c r="NX12" t="s">
        <v>83</v>
      </c>
      <c r="NZ12">
        <v>10</v>
      </c>
      <c r="OA12">
        <f t="shared" si="14"/>
        <v>94.001999999999995</v>
      </c>
      <c r="OB12" t="str">
        <f t="shared" si="15"/>
        <v>Dinamarca</v>
      </c>
    </row>
    <row r="13" spans="1:392" x14ac:dyDescent="0.25">
      <c r="A13" t="s">
        <v>8</v>
      </c>
      <c r="B13">
        <v>8</v>
      </c>
      <c r="C13">
        <v>4</v>
      </c>
      <c r="D13">
        <v>2</v>
      </c>
      <c r="E13">
        <v>9</v>
      </c>
      <c r="F13">
        <v>7</v>
      </c>
      <c r="G13">
        <v>2</v>
      </c>
      <c r="H13">
        <v>14</v>
      </c>
      <c r="I13">
        <v>5</v>
      </c>
      <c r="J13">
        <v>4</v>
      </c>
      <c r="K13">
        <v>13</v>
      </c>
      <c r="L13">
        <v>9</v>
      </c>
      <c r="M13">
        <v>6</v>
      </c>
      <c r="O13">
        <v>7</v>
      </c>
      <c r="P13">
        <v>4</v>
      </c>
      <c r="Q13">
        <v>4</v>
      </c>
      <c r="R13">
        <v>4</v>
      </c>
      <c r="S13">
        <v>10</v>
      </c>
      <c r="T13">
        <v>3</v>
      </c>
      <c r="U13">
        <v>3</v>
      </c>
      <c r="V13">
        <v>6</v>
      </c>
      <c r="W13">
        <v>3</v>
      </c>
      <c r="X13">
        <v>7</v>
      </c>
      <c r="Y13">
        <v>1</v>
      </c>
      <c r="Z13">
        <v>15</v>
      </c>
      <c r="AA13">
        <v>2</v>
      </c>
      <c r="AB13">
        <v>3</v>
      </c>
      <c r="AC13">
        <v>5</v>
      </c>
      <c r="AD13">
        <v>14</v>
      </c>
      <c r="AE13">
        <v>1</v>
      </c>
      <c r="AF13">
        <v>5</v>
      </c>
      <c r="AG13">
        <v>14</v>
      </c>
      <c r="AH13">
        <v>4</v>
      </c>
      <c r="AJ13">
        <v>2</v>
      </c>
      <c r="AK13">
        <v>8</v>
      </c>
      <c r="AL13">
        <v>4</v>
      </c>
      <c r="AM13">
        <v>11</v>
      </c>
      <c r="AN13">
        <v>7</v>
      </c>
      <c r="AO13">
        <v>2</v>
      </c>
      <c r="AP13">
        <v>16</v>
      </c>
      <c r="AQ13">
        <v>6</v>
      </c>
      <c r="AR13">
        <v>3</v>
      </c>
      <c r="AS13">
        <v>3</v>
      </c>
      <c r="AT13">
        <v>8</v>
      </c>
      <c r="AU13">
        <v>14</v>
      </c>
      <c r="AV13">
        <v>14</v>
      </c>
      <c r="AW13">
        <v>7</v>
      </c>
      <c r="AX13">
        <v>16</v>
      </c>
      <c r="AY13">
        <v>10</v>
      </c>
      <c r="AZ13">
        <v>3</v>
      </c>
      <c r="BA13">
        <v>2</v>
      </c>
      <c r="BB13">
        <v>10</v>
      </c>
      <c r="BC13">
        <v>2</v>
      </c>
      <c r="BE13">
        <v>6</v>
      </c>
      <c r="BF13">
        <v>14</v>
      </c>
      <c r="BG13">
        <v>10</v>
      </c>
      <c r="BH13">
        <v>6</v>
      </c>
      <c r="BI13">
        <v>10</v>
      </c>
      <c r="BJ13">
        <v>10</v>
      </c>
      <c r="BK13">
        <v>14</v>
      </c>
      <c r="BL13">
        <v>14</v>
      </c>
      <c r="BM13">
        <v>6</v>
      </c>
      <c r="BN13">
        <v>5</v>
      </c>
      <c r="BO13">
        <v>2</v>
      </c>
      <c r="BP13">
        <v>3</v>
      </c>
      <c r="BQ13">
        <v>6</v>
      </c>
      <c r="BR13">
        <v>6</v>
      </c>
      <c r="BS13">
        <v>11</v>
      </c>
      <c r="BT13">
        <v>5</v>
      </c>
      <c r="BU13">
        <v>2</v>
      </c>
      <c r="BV13">
        <v>10</v>
      </c>
      <c r="BW13">
        <v>8</v>
      </c>
      <c r="BX13">
        <v>4</v>
      </c>
      <c r="BZ13">
        <v>2</v>
      </c>
      <c r="CA13">
        <v>12</v>
      </c>
      <c r="CB13">
        <v>2</v>
      </c>
      <c r="CC13">
        <v>8</v>
      </c>
      <c r="CD13">
        <v>4</v>
      </c>
      <c r="CE13">
        <v>6</v>
      </c>
      <c r="CF13">
        <v>4</v>
      </c>
      <c r="CG13">
        <v>9</v>
      </c>
      <c r="CH13">
        <v>4</v>
      </c>
      <c r="CI13">
        <v>7</v>
      </c>
      <c r="CJ13">
        <v>7</v>
      </c>
      <c r="CK13">
        <v>4</v>
      </c>
      <c r="CL13">
        <v>5</v>
      </c>
      <c r="CM13">
        <v>7</v>
      </c>
      <c r="CN13">
        <v>6</v>
      </c>
      <c r="CO13">
        <v>8</v>
      </c>
      <c r="CP13">
        <v>6</v>
      </c>
      <c r="CQ13">
        <v>9</v>
      </c>
      <c r="CR13">
        <v>5</v>
      </c>
      <c r="CS13">
        <v>2</v>
      </c>
      <c r="CU13">
        <v>16</v>
      </c>
      <c r="CV13">
        <v>7</v>
      </c>
      <c r="CW13">
        <v>1</v>
      </c>
      <c r="CX13">
        <v>12</v>
      </c>
      <c r="CY13">
        <v>5</v>
      </c>
      <c r="CZ13">
        <v>1</v>
      </c>
      <c r="DA13">
        <v>10</v>
      </c>
      <c r="DB13">
        <v>8</v>
      </c>
      <c r="DC13">
        <f>IF('Tablas auxiliares'!$C$7=1,AVERAGE(B13,W13,AR13,BM13,CH13)+B13/10000,(-1)*(SUM(VLOOKUP(B13,'Tablas auxiliares'!$BG$2:$BH$28,2,FALSE),VLOOKUP(W13,'Tablas auxiliares'!$BG$2:$BH$28,2,FALSE),VLOOKUP(AR13,'Tablas auxiliares'!$BG$2:$BH$28,2,FALSE),VLOOKUP(BM13,'Tablas auxiliares'!$BG$2:$BH$28,2,FALSE),VLOOKUP(CH13,'Tablas auxiliares'!$BG$2:$BH$28,2,FALSE))-B13/100000000))</f>
        <v>-31.013598422542884</v>
      </c>
      <c r="DD13">
        <f>IF('Tablas auxiliares'!$C$7=1,AVERAGE(C13,X13,AS13,BN13,CI13)+C13/10000,(-1)*(SUM(VLOOKUP(C13,'Tablas auxiliares'!$BG$2:$BH$28,2,FALSE),VLOOKUP(X13,'Tablas auxiliares'!$BG$2:$BH$28,2,FALSE),VLOOKUP(AS13,'Tablas auxiliares'!$BG$2:$BH$28,2,FALSE),VLOOKUP(BN13,'Tablas auxiliares'!$BG$2:$BH$28,2,FALSE),VLOOKUP(CI13,'Tablas auxiliares'!$BG$2:$BH$28,2,FALSE))-C13/100000000))</f>
        <v>-28.280295782652917</v>
      </c>
      <c r="DE13">
        <f>IF('Tablas auxiliares'!$C$7=1,AVERAGE(D13,Y13,AT13,BO13,CJ13)+D13/10000,(-1)*(SUM(VLOOKUP(D13,'Tablas auxiliares'!$BG$2:$BH$28,2,FALSE),VLOOKUP(Y13,'Tablas auxiliares'!$BG$2:$BH$28,2,FALSE),VLOOKUP(AT13,'Tablas auxiliares'!$BG$2:$BH$28,2,FALSE),VLOOKUP(BO13,'Tablas auxiliares'!$BG$2:$BH$28,2,FALSE),VLOOKUP(CJ13,'Tablas auxiliares'!$BG$2:$BH$28,2,FALSE))-D13/100000000))</f>
        <v>-38.858574592034223</v>
      </c>
      <c r="DF13">
        <f>IF('Tablas auxiliares'!$C$7=1,AVERAGE(E13,Z13,AU13,BP13,CK13)+E13/10000,(-1)*(SUM(VLOOKUP(E13,'Tablas auxiliares'!$BG$2:$BH$28,2,FALSE),VLOOKUP(Z13,'Tablas auxiliares'!$BG$2:$BH$28,2,FALSE),VLOOKUP(AU13,'Tablas auxiliares'!$BG$2:$BH$28,2,FALSE),VLOOKUP(BP13,'Tablas auxiliares'!$BG$2:$BH$28,2,FALSE),VLOOKUP(CK13,'Tablas auxiliares'!$BG$2:$BH$28,2,FALSE))-E13/100000000))</f>
        <v>-19.471581697323934</v>
      </c>
      <c r="DG13">
        <f>IF('Tablas auxiliares'!$C$7=1,AVERAGE(F13,AA13,AV13,BQ13,CL13)+F13/10000,(-1)*(SUM(VLOOKUP(F13,'Tablas auxiliares'!$BG$2:$BH$28,2,FALSE),VLOOKUP(AA13,'Tablas auxiliares'!$BG$2:$BH$28,2,FALSE),VLOOKUP(AV13,'Tablas auxiliares'!$BG$2:$BH$28,2,FALSE),VLOOKUP(BQ13,'Tablas auxiliares'!$BG$2:$BH$28,2,FALSE),VLOOKUP(CL13,'Tablas auxiliares'!$BG$2:$BH$28,2,FALSE))-F13/100000000))</f>
        <v>-25.0292455127077</v>
      </c>
      <c r="DH13">
        <f>IF('Tablas auxiliares'!$C$7=1,AVERAGE(G13,AB13,AW13,BR13,CM13)+G13/10000,(-1)*(SUM(VLOOKUP(G13,'Tablas auxiliares'!$BG$2:$BH$28,2,FALSE),VLOOKUP(AB13,'Tablas auxiliares'!$BG$2:$BH$28,2,FALSE),VLOOKUP(AW13,'Tablas auxiliares'!$BG$2:$BH$28,2,FALSE),VLOOKUP(BR13,'Tablas auxiliares'!$BG$2:$BH$28,2,FALSE),VLOOKUP(CM13,'Tablas auxiliares'!$BG$2:$BH$28,2,FALSE))-G13/100000000))</f>
        <v>-30.446395302913924</v>
      </c>
      <c r="DI13">
        <f>IF('Tablas auxiliares'!$C$7=1,AVERAGE(H13,AC13,AX13,BS13,CN13)+H13/10000,(-1)*(SUM(VLOOKUP(H13,'Tablas auxiliares'!$BG$2:$BH$28,2,FALSE),VLOOKUP(AC13,'Tablas auxiliares'!$BG$2:$BH$28,2,FALSE),VLOOKUP(AX13,'Tablas auxiliares'!$BG$2:$BH$28,2,FALSE),VLOOKUP(BS13,'Tablas auxiliares'!$BG$2:$BH$28,2,FALSE),VLOOKUP(CN13,'Tablas auxiliares'!$BG$2:$BH$28,2,FALSE))-H13/100000000))</f>
        <v>-13.756862854761385</v>
      </c>
      <c r="DJ13">
        <f>IF('Tablas auxiliares'!$C$7=1,AVERAGE(I13,AD13,AY13,BT13,CO13)+I13/10000,(-1)*(SUM(VLOOKUP(I13,'Tablas auxiliares'!$BG$2:$BH$28,2,FALSE),VLOOKUP(AD13,'Tablas auxiliares'!$BG$2:$BH$28,2,FALSE),VLOOKUP(AY13,'Tablas auxiliares'!$BG$2:$BH$28,2,FALSE),VLOOKUP(BT13,'Tablas auxiliares'!$BG$2:$BH$28,2,FALSE),VLOOKUP(CO13,'Tablas auxiliares'!$BG$2:$BH$28,2,FALSE))-I13/100000000))</f>
        <v>-17.58312915325995</v>
      </c>
      <c r="DK13">
        <f>IF('Tablas auxiliares'!$C$7=1,AVERAGE(J13,AE13,AZ13,BU13,CP13)+J13/10000,(-1)*(SUM(VLOOKUP(J13,'Tablas auxiliares'!$BG$2:$BH$28,2,FALSE),VLOOKUP(AE13,'Tablas auxiliares'!$BG$2:$BH$28,2,FALSE),VLOOKUP(AZ13,'Tablas auxiliares'!$BG$2:$BH$28,2,FALSE),VLOOKUP(BU13,'Tablas auxiliares'!$BG$2:$BH$28,2,FALSE),VLOOKUP(CP13,'Tablas auxiliares'!$BG$2:$BH$28,2,FALSE))-J13/100000000))</f>
        <v>-41.557044023717069</v>
      </c>
      <c r="DL13">
        <f>IF('Tablas auxiliares'!$C$7=1,AVERAGE(K13,AF13,BA13,BV13,CQ13)+K13/10000,(-1)*(SUM(VLOOKUP(K13,'Tablas auxiliares'!$BG$2:$BH$28,2,FALSE),VLOOKUP(AF13,'Tablas auxiliares'!$BG$2:$BH$28,2,FALSE),VLOOKUP(BA13,'Tablas auxiliares'!$BG$2:$BH$28,2,FALSE),VLOOKUP(BV13,'Tablas auxiliares'!$BG$2:$BH$28,2,FALSE),VLOOKUP(CQ13,'Tablas auxiliares'!$BG$2:$BH$28,2,FALSE))-K13/100000000))</f>
        <v>-21.557849236857749</v>
      </c>
      <c r="DM13">
        <f>IF('Tablas auxiliares'!$C$7=1,AVERAGE(L13,AG13,BB13,BW13,CR13)+L13/10000,(-1)*(SUM(VLOOKUP(L13,'Tablas auxiliares'!$BG$2:$BH$28,2,FALSE),VLOOKUP(AG13,'Tablas auxiliares'!$BG$2:$BH$28,2,FALSE),VLOOKUP(BB13,'Tablas auxiliares'!$BG$2:$BH$28,2,FALSE),VLOOKUP(BW13,'Tablas auxiliares'!$BG$2:$BH$28,2,FALSE),VLOOKUP(CR13,'Tablas auxiliares'!$BG$2:$BH$28,2,FALSE))-L13/100000000))</f>
        <v>-14.595674632567617</v>
      </c>
      <c r="DN13">
        <f>IF('Tablas auxiliares'!$C$7=1,AVERAGE(M13,AH13,BC13,BX13,CS13)+M13/10000,(-1)*(SUM(VLOOKUP(M13,'Tablas auxiliares'!$BG$2:$BH$28,2,FALSE),VLOOKUP(AH13,'Tablas auxiliares'!$BG$2:$BH$28,2,FALSE),VLOOKUP(BC13,'Tablas auxiliares'!$BG$2:$BH$28,2,FALSE),VLOOKUP(BX13,'Tablas auxiliares'!$BG$2:$BH$28,2,FALSE),VLOOKUP(CS13,'Tablas auxiliares'!$BG$2:$BH$28,2,FALSE))-M13/100000000))</f>
        <v>-38.060521964883598</v>
      </c>
      <c r="DP13">
        <f>IF('Tablas auxiliares'!$C$7=1,AVERAGE(O13,AJ13,BE13,BZ13,CU13)+O13/10000,(-1)*(SUM(VLOOKUP(O13,'Tablas auxiliares'!$BG$2:$BH$28,2,FALSE),VLOOKUP(AJ13,'Tablas auxiliares'!$BG$2:$BH$28,2,FALSE),VLOOKUP(BE13,'Tablas auxiliares'!$BG$2:$BH$28,2,FALSE),VLOOKUP(BZ13,'Tablas auxiliares'!$BG$2:$BH$28,2,FALSE),VLOOKUP(CU13,'Tablas auxiliares'!$BG$2:$BH$28,2,FALSE))-O13/100000000))</f>
        <v>-29.019871538388418</v>
      </c>
      <c r="DQ13">
        <f>IF('Tablas auxiliares'!$C$7=1,AVERAGE(P13,AK13,BF13,CA13,CV13)+P13/10000,(-1)*(SUM(VLOOKUP(P13,'Tablas auxiliares'!$BG$2:$BH$28,2,FALSE),VLOOKUP(AK13,'Tablas auxiliares'!$BG$2:$BH$28,2,FALSE),VLOOKUP(BF13,'Tablas auxiliares'!$BG$2:$BH$28,2,FALSE),VLOOKUP(CA13,'Tablas auxiliares'!$BG$2:$BH$28,2,FALSE),VLOOKUP(CV13,'Tablas auxiliares'!$BG$2:$BH$28,2,FALSE))-P13/100000000))</f>
        <v>-16.297124559616211</v>
      </c>
      <c r="DR13">
        <f>IF('Tablas auxiliares'!$C$7=1,AVERAGE(Q13,AL13,BG13,CB13,CW13)+Q13/10000,(-1)*(SUM(VLOOKUP(Q13,'Tablas auxiliares'!$BG$2:$BH$28,2,FALSE),VLOOKUP(AL13,'Tablas auxiliares'!$BG$2:$BH$28,2,FALSE),VLOOKUP(BG13,'Tablas auxiliares'!$BG$2:$BH$28,2,FALSE),VLOOKUP(CB13,'Tablas auxiliares'!$BG$2:$BH$28,2,FALSE),VLOOKUP(CW13,'Tablas auxiliares'!$BG$2:$BH$28,2,FALSE))-Q13/100000000))</f>
        <v>-37.666509607514698</v>
      </c>
      <c r="DS13">
        <f>IF('Tablas auxiliares'!$C$7=1,AVERAGE(R13,AM13,BH13,CC13,CX13)+R13/10000,(-1)*(SUM(VLOOKUP(R13,'Tablas auxiliares'!$BG$2:$BH$28,2,FALSE),VLOOKUP(AM13,'Tablas auxiliares'!$BG$2:$BH$28,2,FALSE),VLOOKUP(BH13,'Tablas auxiliares'!$BG$2:$BH$28,2,FALSE),VLOOKUP(CC13,'Tablas auxiliares'!$BG$2:$BH$28,2,FALSE),VLOOKUP(CX13,'Tablas auxiliares'!$BG$2:$BH$28,2,FALSE))-R13/100000000))</f>
        <v>-17.879993701927425</v>
      </c>
      <c r="DT13">
        <f>IF('Tablas auxiliares'!$C$7=1,AVERAGE(S13,AN13,BI13,CD13,CY13)+S13/10000,(-1)*(SUM(VLOOKUP(S13,'Tablas auxiliares'!$BG$2:$BH$28,2,FALSE),VLOOKUP(AN13,'Tablas auxiliares'!$BG$2:$BH$28,2,FALSE),VLOOKUP(BI13,'Tablas auxiliares'!$BG$2:$BH$28,2,FALSE),VLOOKUP(CD13,'Tablas auxiliares'!$BG$2:$BH$28,2,FALSE),VLOOKUP(CY13,'Tablas auxiliares'!$BG$2:$BH$28,2,FALSE))-S13/100000000))</f>
        <v>-20.576909573119931</v>
      </c>
      <c r="DU13">
        <f>IF('Tablas auxiliares'!$C$7=1,AVERAGE(T13,AO13,BJ13,CE13,CZ13)+T13/10000,(-1)*(SUM(VLOOKUP(T13,'Tablas auxiliares'!$BG$2:$BH$28,2,FALSE),VLOOKUP(AO13,'Tablas auxiliares'!$BG$2:$BH$28,2,FALSE),VLOOKUP(BJ13,'Tablas auxiliares'!$BG$2:$BH$28,2,FALSE),VLOOKUP(CE13,'Tablas auxiliares'!$BG$2:$BH$28,2,FALSE),VLOOKUP(CZ13,'Tablas auxiliares'!$BG$2:$BH$28,2,FALSE))-T13/100000000))</f>
        <v>-36.941128280728094</v>
      </c>
      <c r="DV13">
        <f>IF('Tablas auxiliares'!$C$7=1,AVERAGE(U13,AP13,BK13,CF13,DA13)+U13/10000,(-1)*(SUM(VLOOKUP(U13,'Tablas auxiliares'!$BG$2:$BH$28,2,FALSE),VLOOKUP(AP13,'Tablas auxiliares'!$BG$2:$BH$28,2,FALSE),VLOOKUP(BK13,'Tablas auxiliares'!$BG$2:$BH$28,2,FALSE),VLOOKUP(CF13,'Tablas auxiliares'!$BG$2:$BH$28,2,FALSE),VLOOKUP(DA13,'Tablas auxiliares'!$BG$2:$BH$28,2,FALSE))-U13/100000000))</f>
        <v>-18.872181814865016</v>
      </c>
      <c r="DW13">
        <f>IF('Tablas auxiliares'!$C$7=1,AVERAGE(V13,AQ13,BL13,CG13,DB13)+V13/10000,(-1)*(SUM(VLOOKUP(V13,'Tablas auxiliares'!$BG$2:$BH$28,2,FALSE),VLOOKUP(AQ13,'Tablas auxiliares'!$BG$2:$BH$28,2,FALSE),VLOOKUP(BL13,'Tablas auxiliares'!$BG$2:$BH$28,2,FALSE),VLOOKUP(CG13,'Tablas auxiliares'!$BG$2:$BH$28,2,FALSE),VLOOKUP(DB13,'Tablas auxiliares'!$BG$2:$BH$28,2,FALSE))-V13/100000000))</f>
        <v>-16.095072589951268</v>
      </c>
      <c r="DX13">
        <f>RANK(DC13,DC3:DC20,1)</f>
        <v>5</v>
      </c>
      <c r="DY13">
        <f t="shared" ref="DY13:ER13" si="41">RANK(DD13,DD3:DD20,1)</f>
        <v>5</v>
      </c>
      <c r="DZ13">
        <f t="shared" si="41"/>
        <v>2</v>
      </c>
      <c r="EA13">
        <f t="shared" si="41"/>
        <v>9</v>
      </c>
      <c r="EB13">
        <f t="shared" si="41"/>
        <v>5</v>
      </c>
      <c r="EC13">
        <f t="shared" si="41"/>
        <v>5</v>
      </c>
      <c r="ED13">
        <f t="shared" si="41"/>
        <v>11</v>
      </c>
      <c r="EE13">
        <f t="shared" si="41"/>
        <v>7</v>
      </c>
      <c r="EF13">
        <f t="shared" si="41"/>
        <v>2</v>
      </c>
      <c r="EG13">
        <f t="shared" si="41"/>
        <v>7</v>
      </c>
      <c r="EH13">
        <f t="shared" si="41"/>
        <v>8</v>
      </c>
      <c r="EI13">
        <f t="shared" si="41"/>
        <v>4</v>
      </c>
      <c r="EK13">
        <f t="shared" si="41"/>
        <v>4</v>
      </c>
      <c r="EL13">
        <f t="shared" si="41"/>
        <v>7</v>
      </c>
      <c r="EM13">
        <f t="shared" si="41"/>
        <v>2</v>
      </c>
      <c r="EN13">
        <f t="shared" si="41"/>
        <v>10</v>
      </c>
      <c r="EO13">
        <f t="shared" si="41"/>
        <v>6</v>
      </c>
      <c r="EP13">
        <f t="shared" si="41"/>
        <v>3</v>
      </c>
      <c r="EQ13">
        <f t="shared" si="41"/>
        <v>7</v>
      </c>
      <c r="ER13">
        <f t="shared" si="41"/>
        <v>7</v>
      </c>
      <c r="ES13">
        <f>VLOOKUP(DX13,'Tablas auxiliares'!$O$2:$Y$28,'Tablas auxiliares'!$C$4+1,FALSE)</f>
        <v>6</v>
      </c>
      <c r="ET13">
        <f>VLOOKUP(DY13,'Tablas auxiliares'!$O$2:$Y$28,'Tablas auxiliares'!$C$4+1,FALSE)</f>
        <v>6</v>
      </c>
      <c r="EU13">
        <f>VLOOKUP(DZ13,'Tablas auxiliares'!$O$2:$Y$28,'Tablas auxiliares'!$C$4+1,FALSE)</f>
        <v>10</v>
      </c>
      <c r="EV13">
        <f>VLOOKUP(EA13,'Tablas auxiliares'!$O$2:$Y$28,'Tablas auxiliares'!$C$4+1,FALSE)</f>
        <v>2</v>
      </c>
      <c r="EW13">
        <f>VLOOKUP(EB13,'Tablas auxiliares'!$O$2:$Y$28,'Tablas auxiliares'!$C$4+1,FALSE)</f>
        <v>6</v>
      </c>
      <c r="EX13">
        <f>VLOOKUP(EC13,'Tablas auxiliares'!$O$2:$Y$28,'Tablas auxiliares'!$C$4+1,FALSE)</f>
        <v>6</v>
      </c>
      <c r="EY13">
        <f>VLOOKUP(ED13,'Tablas auxiliares'!$O$2:$Y$28,'Tablas auxiliares'!$C$4+1,FALSE)</f>
        <v>0</v>
      </c>
      <c r="EZ13">
        <f>VLOOKUP(EE13,'Tablas auxiliares'!$O$2:$Y$28,'Tablas auxiliares'!$C$4+1,FALSE)</f>
        <v>4</v>
      </c>
      <c r="FA13">
        <f>VLOOKUP(EF13,'Tablas auxiliares'!$O$2:$Y$28,'Tablas auxiliares'!$C$4+1,FALSE)</f>
        <v>10</v>
      </c>
      <c r="FB13">
        <f>VLOOKUP(EG13,'Tablas auxiliares'!$O$2:$Y$28,'Tablas auxiliares'!$C$4+1,FALSE)</f>
        <v>4</v>
      </c>
      <c r="FC13">
        <f>VLOOKUP(EH13,'Tablas auxiliares'!$O$2:$Y$28,'Tablas auxiliares'!$C$4+1,FALSE)</f>
        <v>3</v>
      </c>
      <c r="FD13">
        <f>VLOOKUP(EI13,'Tablas auxiliares'!$O$2:$Y$28,'Tablas auxiliares'!$C$4+1,FALSE)</f>
        <v>7</v>
      </c>
      <c r="FF13">
        <f>VLOOKUP(EK13,'Tablas auxiliares'!$O$2:$Y$28,'Tablas auxiliares'!$C$4+1,FALSE)</f>
        <v>7</v>
      </c>
      <c r="FG13">
        <f>VLOOKUP(EL13,'Tablas auxiliares'!$O$2:$Y$28,'Tablas auxiliares'!$C$4+1,FALSE)</f>
        <v>4</v>
      </c>
      <c r="FH13">
        <f>VLOOKUP(EM13,'Tablas auxiliares'!$O$2:$Y$28,'Tablas auxiliares'!$C$4+1,FALSE)</f>
        <v>10</v>
      </c>
      <c r="FI13">
        <f>VLOOKUP(EN13,'Tablas auxiliares'!$O$2:$Y$28,'Tablas auxiliares'!$C$4+1,FALSE)</f>
        <v>1</v>
      </c>
      <c r="FJ13">
        <f>VLOOKUP(EO13,'Tablas auxiliares'!$O$2:$Y$28,'Tablas auxiliares'!$C$4+1,FALSE)</f>
        <v>5</v>
      </c>
      <c r="FK13">
        <f>VLOOKUP(EP13,'Tablas auxiliares'!$O$2:$Y$28,'Tablas auxiliares'!$C$4+1,FALSE)</f>
        <v>8</v>
      </c>
      <c r="FL13">
        <f>VLOOKUP(EQ13,'Tablas auxiliares'!$O$2:$Y$28,'Tablas auxiliares'!$C$4+1,FALSE)</f>
        <v>4</v>
      </c>
      <c r="FM13">
        <f>VLOOKUP(ER13,'Tablas auxiliares'!$O$2:$Y$28,'Tablas auxiliares'!$C$4+1,FALSE)</f>
        <v>4</v>
      </c>
      <c r="FN13">
        <v>11</v>
      </c>
      <c r="FO13">
        <v>15</v>
      </c>
      <c r="FP13">
        <v>4</v>
      </c>
      <c r="FQ13">
        <v>11</v>
      </c>
      <c r="FR13">
        <v>5</v>
      </c>
      <c r="FS13">
        <v>9</v>
      </c>
      <c r="FT13">
        <v>6</v>
      </c>
      <c r="FU13">
        <v>7</v>
      </c>
      <c r="FV13">
        <v>9</v>
      </c>
      <c r="FW13">
        <v>9</v>
      </c>
      <c r="FX13">
        <v>10</v>
      </c>
      <c r="FY13">
        <v>7</v>
      </c>
      <c r="GA13">
        <v>8</v>
      </c>
      <c r="GB13">
        <v>8</v>
      </c>
      <c r="GC13">
        <v>10</v>
      </c>
      <c r="GD13">
        <v>3</v>
      </c>
      <c r="GE13">
        <v>9</v>
      </c>
      <c r="GF13">
        <v>12</v>
      </c>
      <c r="GG13">
        <v>12</v>
      </c>
      <c r="GH13">
        <v>14</v>
      </c>
      <c r="GI13">
        <f>VLOOKUP(FN13,'Tablas auxiliares'!$O$2:$Y$28,_xlfn.SINGLE('Tablas auxiliares'!$C$4)+1,FALSE)</f>
        <v>0</v>
      </c>
      <c r="GJ13">
        <f>VLOOKUP(FO13,'Tablas auxiliares'!$O$2:$Y$28,_xlfn.SINGLE('Tablas auxiliares'!$C$4)+1,FALSE)</f>
        <v>0</v>
      </c>
      <c r="GK13">
        <f>VLOOKUP(FP13,'Tablas auxiliares'!$O$2:$Y$28,_xlfn.SINGLE('Tablas auxiliares'!$C$4)+1,FALSE)</f>
        <v>7</v>
      </c>
      <c r="GL13">
        <f>VLOOKUP(FQ13,'Tablas auxiliares'!$O$2:$Y$28,_xlfn.SINGLE('Tablas auxiliares'!$C$4)+1,FALSE)</f>
        <v>0</v>
      </c>
      <c r="GM13">
        <f>VLOOKUP(FR13,'Tablas auxiliares'!$O$2:$Y$28,_xlfn.SINGLE('Tablas auxiliares'!$C$4)+1,FALSE)</f>
        <v>6</v>
      </c>
      <c r="GN13">
        <f>VLOOKUP(FS13,'Tablas auxiliares'!$O$2:$Y$28,_xlfn.SINGLE('Tablas auxiliares'!$C$4)+1,FALSE)</f>
        <v>2</v>
      </c>
      <c r="GO13">
        <f>VLOOKUP(FT13,'Tablas auxiliares'!$O$2:$Y$28,_xlfn.SINGLE('Tablas auxiliares'!$C$4)+1,FALSE)</f>
        <v>5</v>
      </c>
      <c r="GP13">
        <f>VLOOKUP(FU13,'Tablas auxiliares'!$O$2:$Y$28,_xlfn.SINGLE('Tablas auxiliares'!$C$4)+1,FALSE)</f>
        <v>4</v>
      </c>
      <c r="GQ13">
        <f>VLOOKUP(FV13,'Tablas auxiliares'!$O$2:$Y$28,_xlfn.SINGLE('Tablas auxiliares'!$C$4)+1,FALSE)</f>
        <v>2</v>
      </c>
      <c r="GR13">
        <f>VLOOKUP(FW13,'Tablas auxiliares'!$O$2:$Y$28,_xlfn.SINGLE('Tablas auxiliares'!$C$4)+1,FALSE)</f>
        <v>2</v>
      </c>
      <c r="GS13">
        <f>VLOOKUP(FX13,'Tablas auxiliares'!$O$2:$Y$28,_xlfn.SINGLE('Tablas auxiliares'!$C$4)+1,FALSE)</f>
        <v>1</v>
      </c>
      <c r="GT13">
        <f>VLOOKUP(FY13,'Tablas auxiliares'!$O$2:$Y$28,_xlfn.SINGLE('Tablas auxiliares'!$C$4)+1,FALSE)</f>
        <v>4</v>
      </c>
      <c r="GV13">
        <f>VLOOKUP(GA13,'Tablas auxiliares'!$O$2:$Y$28,_xlfn.SINGLE('Tablas auxiliares'!$C$4)+1,FALSE)</f>
        <v>3</v>
      </c>
      <c r="GW13">
        <f>VLOOKUP(GB13,'Tablas auxiliares'!$O$2:$Y$28,_xlfn.SINGLE('Tablas auxiliares'!$C$4)+1,FALSE)</f>
        <v>3</v>
      </c>
      <c r="GX13">
        <f>VLOOKUP(GC13,'Tablas auxiliares'!$O$2:$Y$28,_xlfn.SINGLE('Tablas auxiliares'!$C$4)+1,FALSE)</f>
        <v>1</v>
      </c>
      <c r="GY13">
        <f>VLOOKUP(GD13,'Tablas auxiliares'!$O$2:$Y$28,_xlfn.SINGLE('Tablas auxiliares'!$C$4)+1,FALSE)</f>
        <v>8</v>
      </c>
      <c r="GZ13">
        <f>VLOOKUP(GE13,'Tablas auxiliares'!$O$2:$Y$28,_xlfn.SINGLE('Tablas auxiliares'!$C$4)+1,FALSE)</f>
        <v>2</v>
      </c>
      <c r="HA13">
        <f>VLOOKUP(GF13,'Tablas auxiliares'!$O$2:$Y$28,_xlfn.SINGLE('Tablas auxiliares'!$C$4)+1,FALSE)</f>
        <v>0</v>
      </c>
      <c r="HB13">
        <f>VLOOKUP(GG13,'Tablas auxiliares'!$O$2:$Y$28,_xlfn.SINGLE('Tablas auxiliares'!$C$4)+1,FALSE)</f>
        <v>0</v>
      </c>
      <c r="HC13">
        <f>VLOOKUP(GH13,'Tablas auxiliares'!$O$2:$Y$28,_xlfn.SINGLE('Tablas auxiliares'!$C$4)+1,FALSE)</f>
        <v>0</v>
      </c>
      <c r="HD13">
        <f>IF('Tablas auxiliares'!$C$6&lt;&gt;2,SUM(ES13:FM13),0)+IF('Tablas auxiliares'!$C$6&lt;&gt;3,SUM(GI13:HC13),0)</f>
        <v>157</v>
      </c>
      <c r="HE13">
        <f t="shared" si="17"/>
        <v>8.0109999999999992</v>
      </c>
      <c r="HF13">
        <f t="shared" si="1"/>
        <v>10.015000000000001</v>
      </c>
      <c r="HG13">
        <f t="shared" si="1"/>
        <v>3.004</v>
      </c>
      <c r="HH13">
        <f t="shared" si="1"/>
        <v>10.010999999999999</v>
      </c>
      <c r="HI13">
        <f t="shared" si="1"/>
        <v>5.0049999999999999</v>
      </c>
      <c r="HJ13">
        <f t="shared" si="1"/>
        <v>7.0090000000000003</v>
      </c>
      <c r="HK13">
        <f t="shared" si="1"/>
        <v>8.5060000000000002</v>
      </c>
      <c r="HL13">
        <f t="shared" si="1"/>
        <v>7.0069999999999997</v>
      </c>
      <c r="HM13">
        <f t="shared" si="1"/>
        <v>5.5090000000000003</v>
      </c>
      <c r="HN13">
        <f t="shared" si="1"/>
        <v>8.0090000000000003</v>
      </c>
      <c r="HO13">
        <f t="shared" si="1"/>
        <v>9.01</v>
      </c>
      <c r="HP13">
        <f t="shared" si="1"/>
        <v>5.5069999999999997</v>
      </c>
      <c r="HR13">
        <f t="shared" si="1"/>
        <v>6.008</v>
      </c>
      <c r="HS13">
        <f t="shared" si="1"/>
        <v>7.508</v>
      </c>
      <c r="HT13">
        <f t="shared" si="1"/>
        <v>6.01</v>
      </c>
      <c r="HU13">
        <f t="shared" si="1"/>
        <v>6.5030000000000001</v>
      </c>
      <c r="HV13">
        <f t="shared" si="1"/>
        <v>7.5090000000000003</v>
      </c>
      <c r="HW13">
        <f t="shared" si="1"/>
        <v>7.5119999999999996</v>
      </c>
      <c r="HX13">
        <f t="shared" si="1"/>
        <v>9.5120000000000005</v>
      </c>
      <c r="HY13">
        <f t="shared" si="1"/>
        <v>10.513999999999999</v>
      </c>
      <c r="HZ13">
        <f>RANK(HE13,HE3:HE20,1)</f>
        <v>8</v>
      </c>
      <c r="IA13">
        <f t="shared" ref="IA13:IT13" si="42">RANK(HF13,HF3:HF20,1)</f>
        <v>9</v>
      </c>
      <c r="IB13">
        <f t="shared" si="42"/>
        <v>2</v>
      </c>
      <c r="IC13">
        <f t="shared" si="42"/>
        <v>11</v>
      </c>
      <c r="ID13">
        <f t="shared" si="42"/>
        <v>4</v>
      </c>
      <c r="IE13">
        <f t="shared" si="42"/>
        <v>7</v>
      </c>
      <c r="IF13">
        <f t="shared" si="42"/>
        <v>8</v>
      </c>
      <c r="IG13">
        <f t="shared" si="42"/>
        <v>6</v>
      </c>
      <c r="IH13">
        <f t="shared" si="42"/>
        <v>3</v>
      </c>
      <c r="II13">
        <f t="shared" si="42"/>
        <v>8</v>
      </c>
      <c r="IJ13">
        <f t="shared" si="42"/>
        <v>9</v>
      </c>
      <c r="IK13">
        <f t="shared" si="42"/>
        <v>5</v>
      </c>
      <c r="IM13">
        <f t="shared" si="42"/>
        <v>4</v>
      </c>
      <c r="IN13">
        <f t="shared" si="42"/>
        <v>9</v>
      </c>
      <c r="IO13">
        <f t="shared" si="42"/>
        <v>5</v>
      </c>
      <c r="IP13">
        <f t="shared" si="42"/>
        <v>4</v>
      </c>
      <c r="IQ13">
        <f t="shared" si="42"/>
        <v>7</v>
      </c>
      <c r="IR13">
        <f t="shared" si="42"/>
        <v>7</v>
      </c>
      <c r="IS13">
        <f t="shared" si="42"/>
        <v>9</v>
      </c>
      <c r="IT13">
        <f t="shared" si="42"/>
        <v>12</v>
      </c>
      <c r="IU13">
        <f>VLOOKUP(HZ13,'Tablas auxiliares'!$O$2:$Y$28,_xlfn.SINGLE('Tablas auxiliares'!$C$4)+1,FALSE)</f>
        <v>3</v>
      </c>
      <c r="IV13">
        <f>VLOOKUP(IA13,'Tablas auxiliares'!$O$2:$Y$28,_xlfn.SINGLE('Tablas auxiliares'!$C$4)+1,FALSE)</f>
        <v>2</v>
      </c>
      <c r="IW13">
        <f>VLOOKUP(IB13,'Tablas auxiliares'!$O$2:$Y$28,_xlfn.SINGLE('Tablas auxiliares'!$C$4)+1,FALSE)</f>
        <v>10</v>
      </c>
      <c r="IX13">
        <f>VLOOKUP(IC13,'Tablas auxiliares'!$O$2:$Y$28,_xlfn.SINGLE('Tablas auxiliares'!$C$4)+1,FALSE)</f>
        <v>0</v>
      </c>
      <c r="IY13">
        <f>VLOOKUP(ID13,'Tablas auxiliares'!$O$2:$Y$28,_xlfn.SINGLE('Tablas auxiliares'!$C$4)+1,FALSE)</f>
        <v>7</v>
      </c>
      <c r="IZ13">
        <f>VLOOKUP(IE13,'Tablas auxiliares'!$O$2:$Y$28,_xlfn.SINGLE('Tablas auxiliares'!$C$4)+1,FALSE)</f>
        <v>4</v>
      </c>
      <c r="JA13">
        <f>VLOOKUP(IF13,'Tablas auxiliares'!$O$2:$Y$28,_xlfn.SINGLE('Tablas auxiliares'!$C$4)+1,FALSE)</f>
        <v>3</v>
      </c>
      <c r="JB13">
        <f>VLOOKUP(IG13,'Tablas auxiliares'!$O$2:$Y$28,_xlfn.SINGLE('Tablas auxiliares'!$C$4)+1,FALSE)</f>
        <v>5</v>
      </c>
      <c r="JC13">
        <f>VLOOKUP(IH13,'Tablas auxiliares'!$O$2:$Y$28,_xlfn.SINGLE('Tablas auxiliares'!$C$4)+1,FALSE)</f>
        <v>8</v>
      </c>
      <c r="JD13">
        <f>VLOOKUP(II13,'Tablas auxiliares'!$O$2:$Y$28,_xlfn.SINGLE('Tablas auxiliares'!$C$4)+1,FALSE)</f>
        <v>3</v>
      </c>
      <c r="JE13">
        <f>VLOOKUP(IJ13,'Tablas auxiliares'!$O$2:$Y$28,_xlfn.SINGLE('Tablas auxiliares'!$C$4)+1,FALSE)</f>
        <v>2</v>
      </c>
      <c r="JF13">
        <f>VLOOKUP(IK13,'Tablas auxiliares'!$O$2:$Y$28,_xlfn.SINGLE('Tablas auxiliares'!$C$4)+1,FALSE)</f>
        <v>6</v>
      </c>
      <c r="JH13">
        <f>VLOOKUP(IM13,'Tablas auxiliares'!$O$2:$Y$28,_xlfn.SINGLE('Tablas auxiliares'!$C$4)+1,FALSE)</f>
        <v>7</v>
      </c>
      <c r="JI13">
        <f>VLOOKUP(IN13,'Tablas auxiliares'!$O$2:$Y$28,_xlfn.SINGLE('Tablas auxiliares'!$C$4)+1,FALSE)</f>
        <v>2</v>
      </c>
      <c r="JJ13">
        <f>VLOOKUP(IO13,'Tablas auxiliares'!$O$2:$Y$28,_xlfn.SINGLE('Tablas auxiliares'!$C$4)+1,FALSE)</f>
        <v>6</v>
      </c>
      <c r="JK13">
        <f>VLOOKUP(IP13,'Tablas auxiliares'!$O$2:$Y$28,_xlfn.SINGLE('Tablas auxiliares'!$C$4)+1,FALSE)</f>
        <v>7</v>
      </c>
      <c r="JL13">
        <f>VLOOKUP(IQ13,'Tablas auxiliares'!$O$2:$Y$28,_xlfn.SINGLE('Tablas auxiliares'!$C$4)+1,FALSE)</f>
        <v>4</v>
      </c>
      <c r="JM13">
        <f>VLOOKUP(IR13,'Tablas auxiliares'!$O$2:$Y$28,_xlfn.SINGLE('Tablas auxiliares'!$C$4)+1,FALSE)</f>
        <v>4</v>
      </c>
      <c r="JN13">
        <f>VLOOKUP(IS13,'Tablas auxiliares'!$O$2:$Y$28,_xlfn.SINGLE('Tablas auxiliares'!$C$4)+1,FALSE)</f>
        <v>2</v>
      </c>
      <c r="JO13">
        <f>VLOOKUP(IT13,'Tablas auxiliares'!$O$2:$Y$28,_xlfn.SINGLE('Tablas auxiliares'!$C$4)+1,FALSE)</f>
        <v>0</v>
      </c>
      <c r="JP13">
        <f t="shared" si="7"/>
        <v>85</v>
      </c>
      <c r="JQ13">
        <v>7</v>
      </c>
      <c r="JR13">
        <v>6</v>
      </c>
      <c r="JS13">
        <v>8</v>
      </c>
      <c r="JT13">
        <v>2</v>
      </c>
      <c r="JU13">
        <v>6</v>
      </c>
      <c r="JV13">
        <v>8</v>
      </c>
      <c r="JW13">
        <v>0</v>
      </c>
      <c r="JX13">
        <v>4</v>
      </c>
      <c r="JY13">
        <v>10</v>
      </c>
      <c r="JZ13">
        <v>4</v>
      </c>
      <c r="KA13">
        <v>3</v>
      </c>
      <c r="KB13">
        <v>7</v>
      </c>
      <c r="KD13">
        <v>7</v>
      </c>
      <c r="KE13">
        <v>3</v>
      </c>
      <c r="KF13">
        <v>10</v>
      </c>
      <c r="KG13">
        <v>3</v>
      </c>
      <c r="KH13">
        <v>5</v>
      </c>
      <c r="KI13">
        <v>10</v>
      </c>
      <c r="KJ13">
        <v>1</v>
      </c>
      <c r="KK13">
        <v>4</v>
      </c>
      <c r="KL13">
        <v>0</v>
      </c>
      <c r="KM13">
        <v>0</v>
      </c>
      <c r="KN13">
        <v>7</v>
      </c>
      <c r="KO13">
        <v>0</v>
      </c>
      <c r="KP13">
        <v>6</v>
      </c>
      <c r="KQ13">
        <v>2</v>
      </c>
      <c r="KR13">
        <v>5</v>
      </c>
      <c r="KS13">
        <v>4</v>
      </c>
      <c r="KT13">
        <v>2</v>
      </c>
      <c r="KU13">
        <v>2</v>
      </c>
      <c r="KV13">
        <v>1</v>
      </c>
      <c r="KW13">
        <v>4</v>
      </c>
      <c r="KY13">
        <v>3</v>
      </c>
      <c r="KZ13">
        <v>3</v>
      </c>
      <c r="LA13">
        <v>1</v>
      </c>
      <c r="LB13">
        <v>8</v>
      </c>
      <c r="LC13">
        <v>2</v>
      </c>
      <c r="LD13">
        <v>0</v>
      </c>
      <c r="LE13">
        <v>0</v>
      </c>
      <c r="LF13">
        <v>0</v>
      </c>
      <c r="LG13">
        <f t="shared" si="8"/>
        <v>7</v>
      </c>
      <c r="LH13">
        <f t="shared" si="3"/>
        <v>6</v>
      </c>
      <c r="LI13">
        <f t="shared" si="3"/>
        <v>15.007</v>
      </c>
      <c r="LJ13">
        <f t="shared" si="3"/>
        <v>2</v>
      </c>
      <c r="LK13">
        <f t="shared" si="3"/>
        <v>12.006</v>
      </c>
      <c r="LL13">
        <f t="shared" si="3"/>
        <v>10.002000000000001</v>
      </c>
      <c r="LM13">
        <f t="shared" si="3"/>
        <v>5.0049999999999999</v>
      </c>
      <c r="LN13">
        <f t="shared" si="3"/>
        <v>8.0039999999999996</v>
      </c>
      <c r="LO13">
        <f t="shared" si="3"/>
        <v>12.002000000000001</v>
      </c>
      <c r="LP13">
        <f t="shared" si="3"/>
        <v>6.0019999999999998</v>
      </c>
      <c r="LQ13">
        <f t="shared" si="3"/>
        <v>4.0010000000000003</v>
      </c>
      <c r="LR13">
        <f t="shared" si="3"/>
        <v>11.004</v>
      </c>
      <c r="LS13">
        <f t="shared" si="3"/>
        <v>0</v>
      </c>
      <c r="LT13">
        <f t="shared" si="3"/>
        <v>10.003</v>
      </c>
      <c r="LU13">
        <f t="shared" si="3"/>
        <v>6.0030000000000001</v>
      </c>
      <c r="LV13">
        <f t="shared" si="3"/>
        <v>11.000999999999999</v>
      </c>
      <c r="LW13">
        <f t="shared" si="3"/>
        <v>11.007999999999999</v>
      </c>
      <c r="LX13">
        <f t="shared" si="3"/>
        <v>7.0019999999999998</v>
      </c>
      <c r="LY13">
        <f t="shared" si="3"/>
        <v>10</v>
      </c>
      <c r="LZ13">
        <f t="shared" si="3"/>
        <v>1</v>
      </c>
      <c r="MA13">
        <f t="shared" si="3"/>
        <v>4</v>
      </c>
      <c r="MB13">
        <f>RANK(LG13,LG3:LG20,0)</f>
        <v>8</v>
      </c>
      <c r="MC13">
        <f t="shared" ref="MC13:MV13" si="43">RANK(LH13,LH3:LH20,0)</f>
        <v>8</v>
      </c>
      <c r="MD13">
        <f t="shared" si="43"/>
        <v>4</v>
      </c>
      <c r="ME13">
        <f t="shared" si="43"/>
        <v>11</v>
      </c>
      <c r="MF13">
        <f t="shared" si="43"/>
        <v>5</v>
      </c>
      <c r="MG13">
        <f t="shared" si="43"/>
        <v>7</v>
      </c>
      <c r="MH13">
        <f t="shared" si="43"/>
        <v>9</v>
      </c>
      <c r="MI13">
        <f t="shared" si="43"/>
        <v>7</v>
      </c>
      <c r="MJ13">
        <f t="shared" si="43"/>
        <v>3</v>
      </c>
      <c r="MK13">
        <f t="shared" si="43"/>
        <v>8</v>
      </c>
      <c r="ML13">
        <f t="shared" si="43"/>
        <v>10</v>
      </c>
      <c r="MM13">
        <f t="shared" si="43"/>
        <v>6</v>
      </c>
      <c r="MN13">
        <f t="shared" si="43"/>
        <v>14</v>
      </c>
      <c r="MO13">
        <f t="shared" si="43"/>
        <v>4</v>
      </c>
      <c r="MP13">
        <f t="shared" si="43"/>
        <v>9</v>
      </c>
      <c r="MQ13">
        <f t="shared" si="43"/>
        <v>5</v>
      </c>
      <c r="MR13">
        <f t="shared" si="43"/>
        <v>5</v>
      </c>
      <c r="MS13">
        <f t="shared" si="43"/>
        <v>7</v>
      </c>
      <c r="MT13">
        <f t="shared" si="43"/>
        <v>7</v>
      </c>
      <c r="MU13">
        <f t="shared" si="43"/>
        <v>13</v>
      </c>
      <c r="MV13">
        <f t="shared" si="43"/>
        <v>13</v>
      </c>
      <c r="MW13">
        <f>VLOOKUP(MB13,'Tablas auxiliares'!$O$2:$P$28,2,FALSE)</f>
        <v>3</v>
      </c>
      <c r="MX13">
        <f>VLOOKUP(MC13,'Tablas auxiliares'!$O$2:$P$28,2,FALSE)</f>
        <v>3</v>
      </c>
      <c r="MY13">
        <f>VLOOKUP(MD13,'Tablas auxiliares'!$O$2:$P$28,2,FALSE)</f>
        <v>7</v>
      </c>
      <c r="MZ13">
        <f>VLOOKUP(ME13,'Tablas auxiliares'!$O$2:$P$28,2,FALSE)</f>
        <v>0</v>
      </c>
      <c r="NA13">
        <f>VLOOKUP(MF13,'Tablas auxiliares'!$O$2:$P$28,2,FALSE)</f>
        <v>6</v>
      </c>
      <c r="NB13">
        <f>VLOOKUP(MG13,'Tablas auxiliares'!$O$2:$P$28,2,FALSE)</f>
        <v>4</v>
      </c>
      <c r="NC13">
        <f>VLOOKUP(MH13,'Tablas auxiliares'!$O$2:$P$28,2,FALSE)</f>
        <v>2</v>
      </c>
      <c r="ND13">
        <f>VLOOKUP(MI13,'Tablas auxiliares'!$O$2:$P$28,2,FALSE)</f>
        <v>4</v>
      </c>
      <c r="NE13">
        <f>VLOOKUP(MJ13,'Tablas auxiliares'!$O$2:$P$28,2,FALSE)</f>
        <v>8</v>
      </c>
      <c r="NF13">
        <f>VLOOKUP(MK13,'Tablas auxiliares'!$O$2:$P$28,2,FALSE)</f>
        <v>3</v>
      </c>
      <c r="NG13">
        <f>VLOOKUP(ML13,'Tablas auxiliares'!$O$2:$P$28,2,FALSE)</f>
        <v>1</v>
      </c>
      <c r="NH13">
        <f>VLOOKUP(MM13,'Tablas auxiliares'!$O$2:$P$28,2,FALSE)</f>
        <v>5</v>
      </c>
      <c r="NI13">
        <f>VLOOKUP(MN13,'Tablas auxiliares'!$O$2:$P$28,2,FALSE)</f>
        <v>0</v>
      </c>
      <c r="NJ13">
        <f>VLOOKUP(MO13,'Tablas auxiliares'!$O$2:$P$28,2,FALSE)</f>
        <v>7</v>
      </c>
      <c r="NK13">
        <f>VLOOKUP(MP13,'Tablas auxiliares'!$O$2:$P$28,2,FALSE)</f>
        <v>2</v>
      </c>
      <c r="NL13">
        <f>VLOOKUP(MQ13,'Tablas auxiliares'!$O$2:$P$28,2,FALSE)</f>
        <v>6</v>
      </c>
      <c r="NM13">
        <f>VLOOKUP(MR13,'Tablas auxiliares'!$O$2:$P$28,2,FALSE)</f>
        <v>6</v>
      </c>
      <c r="NN13">
        <f>VLOOKUP(MS13,'Tablas auxiliares'!$O$2:$P$28,2,FALSE)</f>
        <v>4</v>
      </c>
      <c r="NO13">
        <f>VLOOKUP(MT13,'Tablas auxiliares'!$O$2:$P$28,2,FALSE)</f>
        <v>4</v>
      </c>
      <c r="NP13">
        <f>VLOOKUP(MU13,'Tablas auxiliares'!$O$2:$P$28,2,FALSE)</f>
        <v>0</v>
      </c>
      <c r="NQ13">
        <f>VLOOKUP(MV13,'Tablas auxiliares'!$O$2:$P$28,2,FALSE)</f>
        <v>0</v>
      </c>
      <c r="NR13">
        <f t="shared" si="10"/>
        <v>75</v>
      </c>
      <c r="NT13">
        <f t="shared" si="11"/>
        <v>75.001499999999993</v>
      </c>
      <c r="NU13">
        <f t="shared" si="12"/>
        <v>85.001499999999993</v>
      </c>
      <c r="NV13">
        <f t="shared" si="13"/>
        <v>157.00149999999999</v>
      </c>
      <c r="NW13">
        <f>IF('Tablas auxiliares'!$C$3=1,NT13,IF('Tablas auxiliares'!$C$3=2,NU13,NV13))</f>
        <v>157.00149999999999</v>
      </c>
      <c r="NX13" t="s">
        <v>8</v>
      </c>
      <c r="NZ13">
        <v>11</v>
      </c>
      <c r="OA13">
        <f t="shared" si="14"/>
        <v>93.0017</v>
      </c>
      <c r="OB13" t="str">
        <f t="shared" si="15"/>
        <v>Lituania</v>
      </c>
    </row>
    <row r="14" spans="1:392" x14ac:dyDescent="0.25">
      <c r="A14" t="s">
        <v>45</v>
      </c>
      <c r="B14">
        <v>12</v>
      </c>
      <c r="C14">
        <v>17</v>
      </c>
      <c r="D14">
        <v>5</v>
      </c>
      <c r="E14">
        <v>16</v>
      </c>
      <c r="F14">
        <v>3</v>
      </c>
      <c r="G14">
        <v>4</v>
      </c>
      <c r="H14">
        <v>10</v>
      </c>
      <c r="I14">
        <v>15</v>
      </c>
      <c r="J14">
        <v>12</v>
      </c>
      <c r="K14">
        <v>11</v>
      </c>
      <c r="L14">
        <v>12</v>
      </c>
      <c r="M14">
        <v>12</v>
      </c>
      <c r="N14">
        <v>6</v>
      </c>
      <c r="P14">
        <v>8</v>
      </c>
      <c r="Q14">
        <v>7</v>
      </c>
      <c r="R14">
        <v>6</v>
      </c>
      <c r="S14">
        <v>2</v>
      </c>
      <c r="T14">
        <v>5</v>
      </c>
      <c r="U14">
        <v>6</v>
      </c>
      <c r="V14">
        <v>5</v>
      </c>
      <c r="W14">
        <v>5</v>
      </c>
      <c r="X14">
        <v>13</v>
      </c>
      <c r="Y14">
        <v>9</v>
      </c>
      <c r="Z14">
        <v>9</v>
      </c>
      <c r="AA14">
        <v>15</v>
      </c>
      <c r="AB14">
        <v>9</v>
      </c>
      <c r="AC14">
        <v>11</v>
      </c>
      <c r="AD14">
        <v>13</v>
      </c>
      <c r="AE14">
        <v>10</v>
      </c>
      <c r="AF14">
        <v>12</v>
      </c>
      <c r="AG14">
        <v>16</v>
      </c>
      <c r="AH14">
        <v>16</v>
      </c>
      <c r="AI14">
        <v>8</v>
      </c>
      <c r="AK14">
        <v>14</v>
      </c>
      <c r="AL14">
        <v>10</v>
      </c>
      <c r="AM14">
        <v>14</v>
      </c>
      <c r="AN14">
        <v>1</v>
      </c>
      <c r="AO14">
        <v>6</v>
      </c>
      <c r="AP14">
        <v>12</v>
      </c>
      <c r="AQ14">
        <v>12</v>
      </c>
      <c r="AR14">
        <v>9</v>
      </c>
      <c r="AS14">
        <v>10</v>
      </c>
      <c r="AT14">
        <v>4</v>
      </c>
      <c r="AU14">
        <v>11</v>
      </c>
      <c r="AV14">
        <v>6</v>
      </c>
      <c r="AW14">
        <v>12</v>
      </c>
      <c r="AX14">
        <v>12</v>
      </c>
      <c r="AY14">
        <v>13</v>
      </c>
      <c r="AZ14">
        <v>4</v>
      </c>
      <c r="BA14">
        <v>9</v>
      </c>
      <c r="BB14">
        <v>17</v>
      </c>
      <c r="BC14">
        <v>11</v>
      </c>
      <c r="BD14">
        <v>4</v>
      </c>
      <c r="BF14">
        <v>8</v>
      </c>
      <c r="BG14">
        <v>3</v>
      </c>
      <c r="BH14">
        <v>5</v>
      </c>
      <c r="BI14">
        <v>2</v>
      </c>
      <c r="BJ14">
        <v>12</v>
      </c>
      <c r="BK14">
        <v>10</v>
      </c>
      <c r="BL14">
        <v>5</v>
      </c>
      <c r="BM14">
        <v>9</v>
      </c>
      <c r="BN14">
        <v>18</v>
      </c>
      <c r="BO14">
        <v>5</v>
      </c>
      <c r="BP14">
        <v>15</v>
      </c>
      <c r="BQ14">
        <v>15</v>
      </c>
      <c r="BR14">
        <v>10</v>
      </c>
      <c r="BS14">
        <v>15</v>
      </c>
      <c r="BT14">
        <v>14</v>
      </c>
      <c r="BU14">
        <v>11</v>
      </c>
      <c r="BV14">
        <v>9</v>
      </c>
      <c r="BW14">
        <v>12</v>
      </c>
      <c r="BX14">
        <v>13</v>
      </c>
      <c r="BY14">
        <v>7</v>
      </c>
      <c r="CA14">
        <v>11</v>
      </c>
      <c r="CB14">
        <v>8</v>
      </c>
      <c r="CC14">
        <v>9</v>
      </c>
      <c r="CD14">
        <v>5</v>
      </c>
      <c r="CE14">
        <v>5</v>
      </c>
      <c r="CF14">
        <v>3</v>
      </c>
      <c r="CG14">
        <v>5</v>
      </c>
      <c r="CH14">
        <v>5</v>
      </c>
      <c r="CI14">
        <v>11</v>
      </c>
      <c r="CJ14">
        <v>4</v>
      </c>
      <c r="CK14">
        <v>17</v>
      </c>
      <c r="CL14">
        <v>10</v>
      </c>
      <c r="CM14">
        <v>10</v>
      </c>
      <c r="CN14">
        <v>14</v>
      </c>
      <c r="CO14">
        <v>14</v>
      </c>
      <c r="CP14">
        <v>16</v>
      </c>
      <c r="CQ14">
        <v>14</v>
      </c>
      <c r="CR14">
        <v>11</v>
      </c>
      <c r="CS14">
        <v>15</v>
      </c>
      <c r="CT14">
        <v>7</v>
      </c>
      <c r="CV14">
        <v>6</v>
      </c>
      <c r="CW14">
        <v>3</v>
      </c>
      <c r="CX14">
        <v>3</v>
      </c>
      <c r="CY14">
        <v>6</v>
      </c>
      <c r="CZ14">
        <v>5</v>
      </c>
      <c r="DA14">
        <v>5</v>
      </c>
      <c r="DB14">
        <v>5</v>
      </c>
      <c r="DC14">
        <f>IF('Tablas auxiliares'!$C$7=1,AVERAGE(B14,W14,AR14,BM14,CH14)+B14/10000,(-1)*(SUM(VLOOKUP(B14,'Tablas auxiliares'!$BG$2:$BH$28,2,FALSE),VLOOKUP(W14,'Tablas auxiliares'!$BG$2:$BH$28,2,FALSE),VLOOKUP(AR14,'Tablas auxiliares'!$BG$2:$BH$28,2,FALSE),VLOOKUP(BM14,'Tablas auxiliares'!$BG$2:$BH$28,2,FALSE),VLOOKUP(CH14,'Tablas auxiliares'!$BG$2:$BH$28,2,FALSE))-B14/100000000))</f>
        <v>-17.957325044900433</v>
      </c>
      <c r="DD14">
        <f>IF('Tablas auxiliares'!$C$7=1,AVERAGE(C14,X14,AS14,BN14,CI14)+C14/10000,(-1)*(SUM(VLOOKUP(C14,'Tablas auxiliares'!$BG$2:$BH$28,2,FALSE),VLOOKUP(X14,'Tablas auxiliares'!$BG$2:$BH$28,2,FALSE),VLOOKUP(AS14,'Tablas auxiliares'!$BG$2:$BH$28,2,FALSE),VLOOKUP(BN14,'Tablas auxiliares'!$BG$2:$BH$28,2,FALSE),VLOOKUP(CI14,'Tablas auxiliares'!$BG$2:$BH$28,2,FALSE))-C14/100000000))</f>
        <v>-6.2413319120547008</v>
      </c>
      <c r="DE14">
        <f>IF('Tablas auxiliares'!$C$7=1,AVERAGE(D14,Y14,AT14,BO14,CJ14)+D14/10000,(-1)*(SUM(VLOOKUP(D14,'Tablas auxiliares'!$BG$2:$BH$28,2,FALSE),VLOOKUP(Y14,'Tablas auxiliares'!$BG$2:$BH$28,2,FALSE),VLOOKUP(AT14,'Tablas auxiliares'!$BG$2:$BH$28,2,FALSE),VLOOKUP(BO14,'Tablas auxiliares'!$BG$2:$BH$28,2,FALSE),VLOOKUP(CJ14,'Tablas auxiliares'!$BG$2:$BH$28,2,FALSE))-D14/100000000))</f>
        <v>-27.421147370453287</v>
      </c>
      <c r="DF14">
        <f>IF('Tablas auxiliares'!$C$7=1,AVERAGE(E14,Z14,AU14,BP14,CK14)+E14/10000,(-1)*(SUM(VLOOKUP(E14,'Tablas auxiliares'!$BG$2:$BH$28,2,FALSE),VLOOKUP(Z14,'Tablas auxiliares'!$BG$2:$BH$28,2,FALSE),VLOOKUP(AU14,'Tablas auxiliares'!$BG$2:$BH$28,2,FALSE),VLOOKUP(BP14,'Tablas auxiliares'!$BG$2:$BH$28,2,FALSE),VLOOKUP(CK14,'Tablas auxiliares'!$BG$2:$BH$28,2,FALSE))-E14/100000000))</f>
        <v>-6.5268950994625037</v>
      </c>
      <c r="DG14">
        <f>IF('Tablas auxiliares'!$C$7=1,AVERAGE(F14,AA14,AV14,BQ14,CL14)+F14/10000,(-1)*(SUM(VLOOKUP(F14,'Tablas auxiliares'!$BG$2:$BH$28,2,FALSE),VLOOKUP(AA14,'Tablas auxiliares'!$BG$2:$BH$28,2,FALSE),VLOOKUP(AV14,'Tablas auxiliares'!$BG$2:$BH$28,2,FALSE),VLOOKUP(BQ14,'Tablas auxiliares'!$BG$2:$BH$28,2,FALSE),VLOOKUP(CL14,'Tablas auxiliares'!$BG$2:$BH$28,2,FALSE))-F14/100000000))</f>
        <v>-16.696375995279478</v>
      </c>
      <c r="DH14">
        <f>IF('Tablas auxiliares'!$C$7=1,AVERAGE(G14,AB14,AW14,BR14,CM14)+G14/10000,(-1)*(SUM(VLOOKUP(G14,'Tablas auxiliares'!$BG$2:$BH$28,2,FALSE),VLOOKUP(AB14,'Tablas auxiliares'!$BG$2:$BH$28,2,FALSE),VLOOKUP(AW14,'Tablas auxiliares'!$BG$2:$BH$28,2,FALSE),VLOOKUP(BR14,'Tablas auxiliares'!$BG$2:$BH$28,2,FALSE),VLOOKUP(CM14,'Tablas auxiliares'!$BG$2:$BH$28,2,FALSE))-G14/100000000))</f>
        <v>-15.235872520441411</v>
      </c>
      <c r="DI14">
        <f>IF('Tablas auxiliares'!$C$7=1,AVERAGE(H14,AC14,AX14,BS14,CN14)+H14/10000,(-1)*(SUM(VLOOKUP(H14,'Tablas auxiliares'!$BG$2:$BH$28,2,FALSE),VLOOKUP(AC14,'Tablas auxiliares'!$BG$2:$BH$28,2,FALSE),VLOOKUP(AX14,'Tablas auxiliares'!$BG$2:$BH$28,2,FALSE),VLOOKUP(BS14,'Tablas auxiliares'!$BG$2:$BH$28,2,FALSE),VLOOKUP(CN14,'Tablas auxiliares'!$BG$2:$BH$28,2,FALSE))-H14/100000000))</f>
        <v>-7.3038554408411835</v>
      </c>
      <c r="DJ14">
        <f>IF('Tablas auxiliares'!$C$7=1,AVERAGE(I14,AD14,AY14,BT14,CO14)+I14/10000,(-1)*(SUM(VLOOKUP(I14,'Tablas auxiliares'!$BG$2:$BH$28,2,FALSE),VLOOKUP(AD14,'Tablas auxiliares'!$BG$2:$BH$28,2,FALSE),VLOOKUP(AY14,'Tablas auxiliares'!$BG$2:$BH$28,2,FALSE),VLOOKUP(BT14,'Tablas auxiliares'!$BG$2:$BH$28,2,FALSE),VLOOKUP(CO14,'Tablas auxiliares'!$BG$2:$BH$28,2,FALSE))-I14/100000000))</f>
        <v>-5.3242360881463151</v>
      </c>
      <c r="DK14">
        <f>IF('Tablas auxiliares'!$C$7=1,AVERAGE(J14,AE14,AZ14,BU14,CP14)+J14/10000,(-1)*(SUM(VLOOKUP(J14,'Tablas auxiliares'!$BG$2:$BH$28,2,FALSE),VLOOKUP(AE14,'Tablas auxiliares'!$BG$2:$BH$28,2,FALSE),VLOOKUP(AZ14,'Tablas auxiliares'!$BG$2:$BH$28,2,FALSE),VLOOKUP(BU14,'Tablas auxiliares'!$BG$2:$BH$28,2,FALSE),VLOOKUP(CP14,'Tablas auxiliares'!$BG$2:$BH$28,2,FALSE))-J14/100000000))</f>
        <v>-12.92989556677905</v>
      </c>
      <c r="DL14">
        <f>IF('Tablas auxiliares'!$C$7=1,AVERAGE(K14,AF14,BA14,BV14,CQ14)+K14/10000,(-1)*(SUM(VLOOKUP(K14,'Tablas auxiliares'!$BG$2:$BH$28,2,FALSE),VLOOKUP(AF14,'Tablas auxiliares'!$BG$2:$BH$28,2,FALSE),VLOOKUP(BA14,'Tablas auxiliares'!$BG$2:$BH$28,2,FALSE),VLOOKUP(BV14,'Tablas auxiliares'!$BG$2:$BH$28,2,FALSE),VLOOKUP(CQ14,'Tablas auxiliares'!$BG$2:$BH$28,2,FALSE))-K14/100000000))</f>
        <v>-9.5431725453530092</v>
      </c>
      <c r="DM14">
        <f>IF('Tablas auxiliares'!$C$7=1,AVERAGE(L14,AG14,BB14,BW14,CR14)+L14/10000,(-1)*(SUM(VLOOKUP(L14,'Tablas auxiliares'!$BG$2:$BH$28,2,FALSE),VLOOKUP(AG14,'Tablas auxiliares'!$BG$2:$BH$28,2,FALSE),VLOOKUP(BB14,'Tablas auxiliares'!$BG$2:$BH$28,2,FALSE),VLOOKUP(BW14,'Tablas auxiliares'!$BG$2:$BH$28,2,FALSE),VLOOKUP(CR14,'Tablas auxiliares'!$BG$2:$BH$28,2,FALSE))-L14/100000000))</f>
        <v>-6.0314650947189774</v>
      </c>
      <c r="DN14">
        <f>IF('Tablas auxiliares'!$C$7=1,AVERAGE(M14,AH14,BC14,BX14,CS14)+M14/10000,(-1)*(SUM(VLOOKUP(M14,'Tablas auxiliares'!$BG$2:$BH$28,2,FALSE),VLOOKUP(AH14,'Tablas auxiliares'!$BG$2:$BH$28,2,FALSE),VLOOKUP(BC14,'Tablas auxiliares'!$BG$2:$BH$28,2,FALSE),VLOOKUP(BX14,'Tablas auxiliares'!$BG$2:$BH$28,2,FALSE),VLOOKUP(CS14,'Tablas auxiliares'!$BG$2:$BH$28,2,FALSE))-M14/100000000))</f>
        <v>-6.0399899325014532</v>
      </c>
      <c r="DO14">
        <f>IF('Tablas auxiliares'!$C$7=1,AVERAGE(N14,AI14,BD14,BY14,CT14)+N14/10000,(-1)*(SUM(VLOOKUP(N14,'Tablas auxiliares'!$BG$2:$BH$28,2,FALSE),VLOOKUP(AI14,'Tablas auxiliares'!$BG$2:$BH$28,2,FALSE),VLOOKUP(BD14,'Tablas auxiliares'!$BG$2:$BH$28,2,FALSE),VLOOKUP(BY14,'Tablas auxiliares'!$BG$2:$BH$28,2,FALSE),VLOOKUP(CT14,'Tablas auxiliares'!$BG$2:$BH$28,2,FALSE))-N14/100000000))</f>
        <v>-22.276581145037639</v>
      </c>
      <c r="DQ14">
        <f>IF('Tablas auxiliares'!$C$7=1,AVERAGE(P14,AK14,BF14,CA14,CV14)+P14/10000,(-1)*(SUM(VLOOKUP(P14,'Tablas auxiliares'!$BG$2:$BH$28,2,FALSE),VLOOKUP(AK14,'Tablas auxiliares'!$BG$2:$BH$28,2,FALSE),VLOOKUP(BF14,'Tablas auxiliares'!$BG$2:$BH$28,2,FALSE),VLOOKUP(CA14,'Tablas auxiliares'!$BG$2:$BH$28,2,FALSE),VLOOKUP(CV14,'Tablas auxiliares'!$BG$2:$BH$28,2,FALSE))-P14/100000000))</f>
        <v>-13.798188211340188</v>
      </c>
      <c r="DR14">
        <f>IF('Tablas auxiliares'!$C$7=1,AVERAGE(Q14,AL14,BG14,CB14,CW14)+Q14/10000,(-1)*(SUM(VLOOKUP(Q14,'Tablas auxiliares'!$BG$2:$BH$28,2,FALSE),VLOOKUP(AL14,'Tablas auxiliares'!$BG$2:$BH$28,2,FALSE),VLOOKUP(BG14,'Tablas auxiliares'!$BG$2:$BH$28,2,FALSE),VLOOKUP(CB14,'Tablas auxiliares'!$BG$2:$BH$28,2,FALSE),VLOOKUP(CW14,'Tablas auxiliares'!$BG$2:$BH$28,2,FALSE))-Q14/100000000))</f>
        <v>-25.594618659895538</v>
      </c>
      <c r="DS14">
        <f>IF('Tablas auxiliares'!$C$7=1,AVERAGE(R14,AM14,BH14,CC14,CX14)+R14/10000,(-1)*(SUM(VLOOKUP(R14,'Tablas auxiliares'!$BG$2:$BH$28,2,FALSE),VLOOKUP(AM14,'Tablas auxiliares'!$BG$2:$BH$28,2,FALSE),VLOOKUP(BH14,'Tablas auxiliares'!$BG$2:$BH$28,2,FALSE),VLOOKUP(CC14,'Tablas auxiliares'!$BG$2:$BH$28,2,FALSE),VLOOKUP(CX14,'Tablas auxiliares'!$BG$2:$BH$28,2,FALSE))-R14/100000000))</f>
        <v>-22.098787207566549</v>
      </c>
      <c r="DT14">
        <f>IF('Tablas auxiliares'!$C$7=1,AVERAGE(S14,AN14,BI14,CD14,CY14)+S14/10000,(-1)*(SUM(VLOOKUP(S14,'Tablas auxiliares'!$BG$2:$BH$28,2,FALSE),VLOOKUP(AN14,'Tablas auxiliares'!$BG$2:$BH$28,2,FALSE),VLOOKUP(BI14,'Tablas auxiliares'!$BG$2:$BH$28,2,FALSE),VLOOKUP(CD14,'Tablas auxiliares'!$BG$2:$BH$28,2,FALSE),VLOOKUP(CY14,'Tablas auxiliares'!$BG$2:$BH$28,2,FALSE))-S14/100000000))</f>
        <v>-42.099908600213624</v>
      </c>
      <c r="DU14">
        <f>IF('Tablas auxiliares'!$C$7=1,AVERAGE(T14,AO14,BJ14,CE14,CZ14)+T14/10000,(-1)*(SUM(VLOOKUP(T14,'Tablas auxiliares'!$BG$2:$BH$28,2,FALSE),VLOOKUP(AO14,'Tablas auxiliares'!$BG$2:$BH$28,2,FALSE),VLOOKUP(BJ14,'Tablas auxiliares'!$BG$2:$BH$28,2,FALSE),VLOOKUP(CE14,'Tablas auxiliares'!$BG$2:$BH$28,2,FALSE),VLOOKUP(CZ14,'Tablas auxiliares'!$BG$2:$BH$28,2,FALSE))-T14/100000000))</f>
        <v>-22.961129233620206</v>
      </c>
      <c r="DV14">
        <f>IF('Tablas auxiliares'!$C$7=1,AVERAGE(U14,AP14,BK14,CF14,DA14)+U14/10000,(-1)*(SUM(VLOOKUP(U14,'Tablas auxiliares'!$BG$2:$BH$28,2,FALSE),VLOOKUP(AP14,'Tablas auxiliares'!$BG$2:$BH$28,2,FALSE),VLOOKUP(BK14,'Tablas auxiliares'!$BG$2:$BH$28,2,FALSE),VLOOKUP(CF14,'Tablas auxiliares'!$BG$2:$BH$28,2,FALSE),VLOOKUP(DA14,'Tablas auxiliares'!$BG$2:$BH$28,2,FALSE))-U14/100000000))</f>
        <v>-22.113861397336116</v>
      </c>
      <c r="DW14">
        <f>IF('Tablas auxiliares'!$C$7=1,AVERAGE(V14,AQ14,BL14,CG14,DB14)+V14/10000,(-1)*(SUM(VLOOKUP(V14,'Tablas auxiliares'!$BG$2:$BH$28,2,FALSE),VLOOKUP(AQ14,'Tablas auxiliares'!$BG$2:$BH$28,2,FALSE),VLOOKUP(BL14,'Tablas auxiliares'!$BG$2:$BH$28,2,FALSE),VLOOKUP(CG14,'Tablas auxiliares'!$BG$2:$BH$28,2,FALSE),VLOOKUP(DB14,'Tablas auxiliares'!$BG$2:$BH$28,2,FALSE))-V14/100000000))</f>
        <v>-23.932234076285102</v>
      </c>
      <c r="DX14">
        <f>RANK(DC14,DC3:DC20,1)</f>
        <v>8</v>
      </c>
      <c r="DY14">
        <f t="shared" ref="DY14:ER14" si="44">RANK(DD14,DD3:DD20,1)</f>
        <v>15</v>
      </c>
      <c r="DZ14">
        <f t="shared" si="44"/>
        <v>6</v>
      </c>
      <c r="EA14">
        <f t="shared" si="44"/>
        <v>16</v>
      </c>
      <c r="EB14">
        <f t="shared" si="44"/>
        <v>8</v>
      </c>
      <c r="EC14">
        <f t="shared" si="44"/>
        <v>9</v>
      </c>
      <c r="ED14">
        <f t="shared" si="44"/>
        <v>15</v>
      </c>
      <c r="EE14">
        <f t="shared" si="44"/>
        <v>16</v>
      </c>
      <c r="EF14">
        <f t="shared" si="44"/>
        <v>11</v>
      </c>
      <c r="EG14">
        <f t="shared" si="44"/>
        <v>13</v>
      </c>
      <c r="EH14">
        <f t="shared" si="44"/>
        <v>15</v>
      </c>
      <c r="EI14">
        <f t="shared" si="44"/>
        <v>16</v>
      </c>
      <c r="EJ14">
        <f t="shared" si="44"/>
        <v>6</v>
      </c>
      <c r="EL14">
        <f t="shared" si="44"/>
        <v>9</v>
      </c>
      <c r="EM14">
        <f t="shared" si="44"/>
        <v>5</v>
      </c>
      <c r="EN14">
        <f t="shared" si="44"/>
        <v>7</v>
      </c>
      <c r="EO14">
        <f t="shared" si="44"/>
        <v>1</v>
      </c>
      <c r="EP14">
        <f t="shared" si="44"/>
        <v>6</v>
      </c>
      <c r="EQ14">
        <f t="shared" si="44"/>
        <v>5</v>
      </c>
      <c r="ER14">
        <f t="shared" si="44"/>
        <v>6</v>
      </c>
      <c r="ES14">
        <f>VLOOKUP(DX14,'Tablas auxiliares'!$O$2:$Y$28,'Tablas auxiliares'!$C$4+1,FALSE)</f>
        <v>3</v>
      </c>
      <c r="ET14">
        <f>VLOOKUP(DY14,'Tablas auxiliares'!$O$2:$Y$28,'Tablas auxiliares'!$C$4+1,FALSE)</f>
        <v>0</v>
      </c>
      <c r="EU14">
        <f>VLOOKUP(DZ14,'Tablas auxiliares'!$O$2:$Y$28,'Tablas auxiliares'!$C$4+1,FALSE)</f>
        <v>5</v>
      </c>
      <c r="EV14">
        <f>VLOOKUP(EA14,'Tablas auxiliares'!$O$2:$Y$28,'Tablas auxiliares'!$C$4+1,FALSE)</f>
        <v>0</v>
      </c>
      <c r="EW14">
        <f>VLOOKUP(EB14,'Tablas auxiliares'!$O$2:$Y$28,'Tablas auxiliares'!$C$4+1,FALSE)</f>
        <v>3</v>
      </c>
      <c r="EX14">
        <f>VLOOKUP(EC14,'Tablas auxiliares'!$O$2:$Y$28,'Tablas auxiliares'!$C$4+1,FALSE)</f>
        <v>2</v>
      </c>
      <c r="EY14">
        <f>VLOOKUP(ED14,'Tablas auxiliares'!$O$2:$Y$28,'Tablas auxiliares'!$C$4+1,FALSE)</f>
        <v>0</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5</v>
      </c>
      <c r="FG14">
        <f>VLOOKUP(EL14,'Tablas auxiliares'!$O$2:$Y$28,'Tablas auxiliares'!$C$4+1,FALSE)</f>
        <v>2</v>
      </c>
      <c r="FH14">
        <f>VLOOKUP(EM14,'Tablas auxiliares'!$O$2:$Y$28,'Tablas auxiliares'!$C$4+1,FALSE)</f>
        <v>6</v>
      </c>
      <c r="FI14">
        <f>VLOOKUP(EN14,'Tablas auxiliares'!$O$2:$Y$28,'Tablas auxiliares'!$C$4+1,FALSE)</f>
        <v>4</v>
      </c>
      <c r="FJ14">
        <f>VLOOKUP(EO14,'Tablas auxiliares'!$O$2:$Y$28,'Tablas auxiliares'!$C$4+1,FALSE)</f>
        <v>12</v>
      </c>
      <c r="FK14">
        <f>VLOOKUP(EP14,'Tablas auxiliares'!$O$2:$Y$28,'Tablas auxiliares'!$C$4+1,FALSE)</f>
        <v>5</v>
      </c>
      <c r="FL14">
        <f>VLOOKUP(EQ14,'Tablas auxiliares'!$O$2:$Y$28,'Tablas auxiliares'!$C$4+1,FALSE)</f>
        <v>6</v>
      </c>
      <c r="FM14">
        <f>VLOOKUP(ER14,'Tablas auxiliares'!$O$2:$Y$28,'Tablas auxiliares'!$C$4+1,FALSE)</f>
        <v>5</v>
      </c>
      <c r="FN14">
        <v>13</v>
      </c>
      <c r="FO14">
        <v>18</v>
      </c>
      <c r="FP14">
        <v>8</v>
      </c>
      <c r="FQ14">
        <v>17</v>
      </c>
      <c r="FR14">
        <v>11</v>
      </c>
      <c r="FS14">
        <v>15</v>
      </c>
      <c r="FT14">
        <v>9</v>
      </c>
      <c r="FU14">
        <v>13</v>
      </c>
      <c r="FV14">
        <v>6</v>
      </c>
      <c r="FW14">
        <v>16</v>
      </c>
      <c r="FX14">
        <v>15</v>
      </c>
      <c r="FY14">
        <v>15</v>
      </c>
      <c r="FZ14">
        <v>14</v>
      </c>
      <c r="GB14">
        <v>14</v>
      </c>
      <c r="GC14">
        <v>16</v>
      </c>
      <c r="GD14">
        <v>16</v>
      </c>
      <c r="GE14">
        <v>1</v>
      </c>
      <c r="GF14">
        <v>6</v>
      </c>
      <c r="GG14">
        <v>14</v>
      </c>
      <c r="GH14">
        <v>13</v>
      </c>
      <c r="GI14">
        <f>VLOOKUP(FN14,'Tablas auxiliares'!$O$2:$Y$28,_xlfn.SINGLE('Tablas auxiliares'!$C$4)+1,FALSE)</f>
        <v>0</v>
      </c>
      <c r="GJ14">
        <f>VLOOKUP(FO14,'Tablas auxiliares'!$O$2:$Y$28,_xlfn.SINGLE('Tablas auxiliares'!$C$4)+1,FALSE)</f>
        <v>0</v>
      </c>
      <c r="GK14">
        <f>VLOOKUP(FP14,'Tablas auxiliares'!$O$2:$Y$28,_xlfn.SINGLE('Tablas auxiliares'!$C$4)+1,FALSE)</f>
        <v>3</v>
      </c>
      <c r="GL14">
        <f>VLOOKUP(FQ14,'Tablas auxiliares'!$O$2:$Y$28,_xlfn.SINGLE('Tablas auxiliares'!$C$4)+1,FALSE)</f>
        <v>0</v>
      </c>
      <c r="GM14">
        <f>VLOOKUP(FR14,'Tablas auxiliares'!$O$2:$Y$28,_xlfn.SINGLE('Tablas auxiliares'!$C$4)+1,FALSE)</f>
        <v>0</v>
      </c>
      <c r="GN14">
        <f>VLOOKUP(FS14,'Tablas auxiliares'!$O$2:$Y$28,_xlfn.SINGLE('Tablas auxiliares'!$C$4)+1,FALSE)</f>
        <v>0</v>
      </c>
      <c r="GO14">
        <f>VLOOKUP(FT14,'Tablas auxiliares'!$O$2:$Y$28,_xlfn.SINGLE('Tablas auxiliares'!$C$4)+1,FALSE)</f>
        <v>2</v>
      </c>
      <c r="GP14">
        <f>VLOOKUP(FU14,'Tablas auxiliares'!$O$2:$Y$28,_xlfn.SINGLE('Tablas auxiliares'!$C$4)+1,FALSE)</f>
        <v>0</v>
      </c>
      <c r="GQ14">
        <f>VLOOKUP(FV14,'Tablas auxiliares'!$O$2:$Y$28,_xlfn.SINGLE('Tablas auxiliares'!$C$4)+1,FALSE)</f>
        <v>5</v>
      </c>
      <c r="GR14">
        <f>VLOOKUP(FW14,'Tablas auxiliares'!$O$2:$Y$28,_xlfn.SINGLE('Tablas auxiliares'!$C$4)+1,FALSE)</f>
        <v>0</v>
      </c>
      <c r="GS14">
        <f>VLOOKUP(FX14,'Tablas auxiliares'!$O$2:$Y$28,_xlfn.SINGLE('Tablas auxiliares'!$C$4)+1,FALSE)</f>
        <v>0</v>
      </c>
      <c r="GT14">
        <f>VLOOKUP(FY14,'Tablas auxiliares'!$O$2:$Y$28,_xlfn.SINGLE('Tablas auxiliares'!$C$4)+1,FALSE)</f>
        <v>0</v>
      </c>
      <c r="GU14">
        <f>VLOOKUP(FZ14,'Tablas auxiliares'!$O$2:$Y$28,_xlfn.SINGLE('Tablas auxiliares'!$C$4)+1,FALSE)</f>
        <v>0</v>
      </c>
      <c r="GW14">
        <f>VLOOKUP(GB14,'Tablas auxiliares'!$O$2:$Y$28,_xlfn.SINGLE('Tablas auxiliares'!$C$4)+1,FALSE)</f>
        <v>0</v>
      </c>
      <c r="GX14">
        <f>VLOOKUP(GC14,'Tablas auxiliares'!$O$2:$Y$28,_xlfn.SINGLE('Tablas auxiliares'!$C$4)+1,FALSE)</f>
        <v>0</v>
      </c>
      <c r="GY14">
        <f>VLOOKUP(GD14,'Tablas auxiliares'!$O$2:$Y$28,_xlfn.SINGLE('Tablas auxiliares'!$C$4)+1,FALSE)</f>
        <v>0</v>
      </c>
      <c r="GZ14">
        <f>VLOOKUP(GE14,'Tablas auxiliares'!$O$2:$Y$28,_xlfn.SINGLE('Tablas auxiliares'!$C$4)+1,FALSE)</f>
        <v>12</v>
      </c>
      <c r="HA14">
        <f>VLOOKUP(GF14,'Tablas auxiliares'!$O$2:$Y$28,_xlfn.SINGLE('Tablas auxiliares'!$C$4)+1,FALSE)</f>
        <v>5</v>
      </c>
      <c r="HB14">
        <f>VLOOKUP(GG14,'Tablas auxiliares'!$O$2:$Y$28,_xlfn.SINGLE('Tablas auxiliares'!$C$4)+1,FALSE)</f>
        <v>0</v>
      </c>
      <c r="HC14">
        <f>VLOOKUP(GH14,'Tablas auxiliares'!$O$2:$Y$28,_xlfn.SINGLE('Tablas auxiliares'!$C$4)+1,FALSE)</f>
        <v>0</v>
      </c>
      <c r="HD14">
        <f>IF('Tablas auxiliares'!$C$6&lt;&gt;2,SUM(ES14:FM14),0)+IF('Tablas auxiliares'!$C$6&lt;&gt;3,SUM(GI14:HC14),0)</f>
        <v>85</v>
      </c>
      <c r="HE14">
        <f t="shared" si="17"/>
        <v>10.513</v>
      </c>
      <c r="HF14">
        <f t="shared" si="1"/>
        <v>16.518000000000001</v>
      </c>
      <c r="HG14">
        <f t="shared" si="1"/>
        <v>7.008</v>
      </c>
      <c r="HH14">
        <f t="shared" si="1"/>
        <v>16.516999999999999</v>
      </c>
      <c r="HI14">
        <f t="shared" si="1"/>
        <v>9.5109999999999992</v>
      </c>
      <c r="HJ14">
        <f t="shared" si="1"/>
        <v>12.015000000000001</v>
      </c>
      <c r="HK14">
        <f t="shared" si="1"/>
        <v>12.009</v>
      </c>
      <c r="HL14">
        <f t="shared" si="1"/>
        <v>14.513</v>
      </c>
      <c r="HM14">
        <f t="shared" si="1"/>
        <v>8.5060000000000002</v>
      </c>
      <c r="HN14">
        <f t="shared" si="1"/>
        <v>14.516</v>
      </c>
      <c r="HO14">
        <f t="shared" si="1"/>
        <v>15.015000000000001</v>
      </c>
      <c r="HP14">
        <f t="shared" si="1"/>
        <v>15.515000000000001</v>
      </c>
      <c r="HQ14">
        <f t="shared" si="1"/>
        <v>10.013999999999999</v>
      </c>
      <c r="HS14">
        <f t="shared" si="1"/>
        <v>11.513999999999999</v>
      </c>
      <c r="HT14">
        <f t="shared" si="1"/>
        <v>10.516</v>
      </c>
      <c r="HU14">
        <f t="shared" si="1"/>
        <v>11.516</v>
      </c>
      <c r="HV14">
        <f t="shared" si="1"/>
        <v>1.0009999999999999</v>
      </c>
      <c r="HW14">
        <f t="shared" si="1"/>
        <v>6.0060000000000002</v>
      </c>
      <c r="HX14">
        <f t="shared" si="1"/>
        <v>9.5139999999999993</v>
      </c>
      <c r="HY14">
        <f t="shared" si="1"/>
        <v>9.5129999999999999</v>
      </c>
      <c r="HZ14">
        <f>RANK(HE14,HE3:HE20,1)</f>
        <v>11</v>
      </c>
      <c r="IA14">
        <f t="shared" ref="IA14:IT14" si="45">RANK(HF14,HF3:HF20,1)</f>
        <v>18</v>
      </c>
      <c r="IB14">
        <f t="shared" si="45"/>
        <v>7</v>
      </c>
      <c r="IC14">
        <f t="shared" si="45"/>
        <v>17</v>
      </c>
      <c r="ID14">
        <f t="shared" si="45"/>
        <v>9</v>
      </c>
      <c r="IE14">
        <f t="shared" si="45"/>
        <v>11</v>
      </c>
      <c r="IF14">
        <f t="shared" si="45"/>
        <v>12</v>
      </c>
      <c r="IG14">
        <f t="shared" si="45"/>
        <v>15</v>
      </c>
      <c r="IH14">
        <f t="shared" si="45"/>
        <v>8</v>
      </c>
      <c r="II14">
        <f t="shared" si="45"/>
        <v>16</v>
      </c>
      <c r="IJ14">
        <f t="shared" si="45"/>
        <v>17</v>
      </c>
      <c r="IK14">
        <f t="shared" si="45"/>
        <v>16</v>
      </c>
      <c r="IL14">
        <f t="shared" si="45"/>
        <v>9</v>
      </c>
      <c r="IN14">
        <f t="shared" si="45"/>
        <v>12</v>
      </c>
      <c r="IO14">
        <f t="shared" si="45"/>
        <v>12</v>
      </c>
      <c r="IP14">
        <f t="shared" si="45"/>
        <v>14</v>
      </c>
      <c r="IQ14">
        <f t="shared" si="45"/>
        <v>1</v>
      </c>
      <c r="IR14">
        <f t="shared" si="45"/>
        <v>4</v>
      </c>
      <c r="IS14">
        <f t="shared" si="45"/>
        <v>10</v>
      </c>
      <c r="IT14">
        <f t="shared" si="45"/>
        <v>10</v>
      </c>
      <c r="IU14">
        <f>VLOOKUP(HZ14,'Tablas auxiliares'!$O$2:$Y$28,_xlfn.SINGLE('Tablas auxiliares'!$C$4)+1,FALSE)</f>
        <v>0</v>
      </c>
      <c r="IV14">
        <f>VLOOKUP(IA14,'Tablas auxiliares'!$O$2:$Y$28,_xlfn.SINGLE('Tablas auxiliares'!$C$4)+1,FALSE)</f>
        <v>0</v>
      </c>
      <c r="IW14">
        <f>VLOOKUP(IB14,'Tablas auxiliares'!$O$2:$Y$28,_xlfn.SINGLE('Tablas auxiliares'!$C$4)+1,FALSE)</f>
        <v>4</v>
      </c>
      <c r="IX14">
        <f>VLOOKUP(IC14,'Tablas auxiliares'!$O$2:$Y$28,_xlfn.SINGLE('Tablas auxiliares'!$C$4)+1,FALSE)</f>
        <v>0</v>
      </c>
      <c r="IY14">
        <f>VLOOKUP(ID14,'Tablas auxiliares'!$O$2:$Y$28,_xlfn.SINGLE('Tablas auxiliares'!$C$4)+1,FALSE)</f>
        <v>2</v>
      </c>
      <c r="IZ14">
        <f>VLOOKUP(IE14,'Tablas auxiliares'!$O$2:$Y$28,_xlfn.SINGLE('Tablas auxiliares'!$C$4)+1,FALSE)</f>
        <v>0</v>
      </c>
      <c r="JA14">
        <f>VLOOKUP(IF14,'Tablas auxiliares'!$O$2:$Y$28,_xlfn.SINGLE('Tablas auxiliares'!$C$4)+1,FALSE)</f>
        <v>0</v>
      </c>
      <c r="JB14">
        <f>VLOOKUP(IG14,'Tablas auxiliares'!$O$2:$Y$28,_xlfn.SINGLE('Tablas auxiliares'!$C$4)+1,FALSE)</f>
        <v>0</v>
      </c>
      <c r="JC14">
        <f>VLOOKUP(IH14,'Tablas auxiliares'!$O$2:$Y$28,_xlfn.SINGLE('Tablas auxiliares'!$C$4)+1,FALSE)</f>
        <v>3</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2</v>
      </c>
      <c r="JI14">
        <f>VLOOKUP(IN14,'Tablas auxiliares'!$O$2:$Y$28,_xlfn.SINGLE('Tablas auxiliares'!$C$4)+1,FALSE)</f>
        <v>0</v>
      </c>
      <c r="JJ14">
        <f>VLOOKUP(IO14,'Tablas auxiliares'!$O$2:$Y$28,_xlfn.SINGLE('Tablas auxiliares'!$C$4)+1,FALSE)</f>
        <v>0</v>
      </c>
      <c r="JK14">
        <f>VLOOKUP(IP14,'Tablas auxiliares'!$O$2:$Y$28,_xlfn.SINGLE('Tablas auxiliares'!$C$4)+1,FALSE)</f>
        <v>0</v>
      </c>
      <c r="JL14">
        <f>VLOOKUP(IQ14,'Tablas auxiliares'!$O$2:$Y$28,_xlfn.SINGLE('Tablas auxiliares'!$C$4)+1,FALSE)</f>
        <v>12</v>
      </c>
      <c r="JM14">
        <f>VLOOKUP(IR14,'Tablas auxiliares'!$O$2:$Y$28,_xlfn.SINGLE('Tablas auxiliares'!$C$4)+1,FALSE)</f>
        <v>7</v>
      </c>
      <c r="JN14">
        <f>VLOOKUP(IS14,'Tablas auxiliares'!$O$2:$Y$28,_xlfn.SINGLE('Tablas auxiliares'!$C$4)+1,FALSE)</f>
        <v>1</v>
      </c>
      <c r="JO14">
        <f>VLOOKUP(IT14,'Tablas auxiliares'!$O$2:$Y$28,_xlfn.SINGLE('Tablas auxiliares'!$C$4)+1,FALSE)</f>
        <v>1</v>
      </c>
      <c r="JP14">
        <f t="shared" si="7"/>
        <v>32</v>
      </c>
      <c r="JQ14">
        <v>2</v>
      </c>
      <c r="JR14">
        <v>0</v>
      </c>
      <c r="JS14">
        <v>5</v>
      </c>
      <c r="JT14">
        <v>0</v>
      </c>
      <c r="JU14">
        <v>1</v>
      </c>
      <c r="JV14">
        <v>2</v>
      </c>
      <c r="JW14">
        <v>0</v>
      </c>
      <c r="JX14">
        <v>0</v>
      </c>
      <c r="JY14">
        <v>0</v>
      </c>
      <c r="JZ14">
        <v>1</v>
      </c>
      <c r="KA14">
        <v>0</v>
      </c>
      <c r="KB14">
        <v>0</v>
      </c>
      <c r="KC14">
        <v>5</v>
      </c>
      <c r="KE14">
        <v>2</v>
      </c>
      <c r="KF14">
        <v>7</v>
      </c>
      <c r="KG14">
        <v>5</v>
      </c>
      <c r="KH14">
        <v>12</v>
      </c>
      <c r="KI14">
        <v>6</v>
      </c>
      <c r="KJ14">
        <v>7</v>
      </c>
      <c r="KK14">
        <v>5</v>
      </c>
      <c r="KL14">
        <v>0</v>
      </c>
      <c r="KM14">
        <v>0</v>
      </c>
      <c r="KN14">
        <v>3</v>
      </c>
      <c r="KO14">
        <v>0</v>
      </c>
      <c r="KP14">
        <v>0</v>
      </c>
      <c r="KQ14">
        <v>0</v>
      </c>
      <c r="KR14">
        <v>2</v>
      </c>
      <c r="KS14">
        <v>0</v>
      </c>
      <c r="KT14">
        <v>5</v>
      </c>
      <c r="KU14">
        <v>0</v>
      </c>
      <c r="KV14">
        <v>0</v>
      </c>
      <c r="KW14">
        <v>0</v>
      </c>
      <c r="KX14">
        <v>0</v>
      </c>
      <c r="KZ14">
        <v>0</v>
      </c>
      <c r="LA14">
        <v>0</v>
      </c>
      <c r="LB14">
        <v>0</v>
      </c>
      <c r="LC14">
        <v>12</v>
      </c>
      <c r="LD14">
        <v>5</v>
      </c>
      <c r="LE14">
        <v>0</v>
      </c>
      <c r="LF14">
        <v>0</v>
      </c>
      <c r="LG14">
        <f t="shared" si="8"/>
        <v>2</v>
      </c>
      <c r="LH14">
        <f t="shared" si="3"/>
        <v>0</v>
      </c>
      <c r="LI14">
        <f t="shared" si="3"/>
        <v>8.0030000000000001</v>
      </c>
      <c r="LJ14">
        <f t="shared" si="3"/>
        <v>0</v>
      </c>
      <c r="LK14">
        <f t="shared" si="3"/>
        <v>1</v>
      </c>
      <c r="LL14">
        <f t="shared" si="3"/>
        <v>2</v>
      </c>
      <c r="LM14">
        <f t="shared" si="3"/>
        <v>2.0019999999999998</v>
      </c>
      <c r="LN14">
        <f t="shared" si="3"/>
        <v>0</v>
      </c>
      <c r="LO14">
        <f t="shared" si="3"/>
        <v>5.0049999999999999</v>
      </c>
      <c r="LP14">
        <f t="shared" si="3"/>
        <v>1</v>
      </c>
      <c r="LQ14">
        <f t="shared" si="3"/>
        <v>0</v>
      </c>
      <c r="LR14">
        <f t="shared" si="3"/>
        <v>0</v>
      </c>
      <c r="LS14">
        <f t="shared" si="3"/>
        <v>5</v>
      </c>
      <c r="LT14">
        <f t="shared" si="3"/>
        <v>0</v>
      </c>
      <c r="LU14">
        <f t="shared" si="3"/>
        <v>2</v>
      </c>
      <c r="LV14">
        <f t="shared" si="3"/>
        <v>7</v>
      </c>
      <c r="LW14">
        <f t="shared" si="3"/>
        <v>5</v>
      </c>
      <c r="LX14">
        <f t="shared" si="3"/>
        <v>24.012</v>
      </c>
      <c r="LY14">
        <f t="shared" si="3"/>
        <v>11.005000000000001</v>
      </c>
      <c r="LZ14">
        <f t="shared" si="3"/>
        <v>7</v>
      </c>
      <c r="MA14">
        <f t="shared" si="3"/>
        <v>5</v>
      </c>
      <c r="MB14">
        <f>RANK(LG14,LG3:LG20,0)</f>
        <v>11</v>
      </c>
      <c r="MC14">
        <f t="shared" ref="MC14:MV14" si="46">RANK(LH14,LH3:LH20,0)</f>
        <v>15</v>
      </c>
      <c r="MD14">
        <f t="shared" si="46"/>
        <v>7</v>
      </c>
      <c r="ME14">
        <f t="shared" si="46"/>
        <v>13</v>
      </c>
      <c r="MF14">
        <f t="shared" si="46"/>
        <v>14</v>
      </c>
      <c r="MG14">
        <f t="shared" si="46"/>
        <v>10</v>
      </c>
      <c r="MH14">
        <f t="shared" si="46"/>
        <v>12</v>
      </c>
      <c r="MI14">
        <f t="shared" si="46"/>
        <v>13</v>
      </c>
      <c r="MJ14">
        <f t="shared" si="46"/>
        <v>12</v>
      </c>
      <c r="MK14">
        <f t="shared" si="46"/>
        <v>13</v>
      </c>
      <c r="ML14">
        <f t="shared" si="46"/>
        <v>13</v>
      </c>
      <c r="MM14">
        <f t="shared" si="46"/>
        <v>12</v>
      </c>
      <c r="MN14">
        <f t="shared" si="46"/>
        <v>9</v>
      </c>
      <c r="MO14">
        <f t="shared" si="46"/>
        <v>15</v>
      </c>
      <c r="MP14">
        <f t="shared" si="46"/>
        <v>11</v>
      </c>
      <c r="MQ14">
        <f t="shared" si="46"/>
        <v>10</v>
      </c>
      <c r="MR14">
        <f t="shared" si="46"/>
        <v>12</v>
      </c>
      <c r="MS14">
        <f t="shared" si="46"/>
        <v>1</v>
      </c>
      <c r="MT14">
        <f t="shared" si="46"/>
        <v>5</v>
      </c>
      <c r="MU14">
        <f t="shared" si="46"/>
        <v>9</v>
      </c>
      <c r="MV14">
        <f t="shared" si="46"/>
        <v>8</v>
      </c>
      <c r="MW14">
        <f>VLOOKUP(MB14,'Tablas auxiliares'!$O$2:$P$28,2,FALSE)</f>
        <v>0</v>
      </c>
      <c r="MX14">
        <f>VLOOKUP(MC14,'Tablas auxiliares'!$O$2:$P$28,2,FALSE)</f>
        <v>0</v>
      </c>
      <c r="MY14">
        <f>VLOOKUP(MD14,'Tablas auxiliares'!$O$2:$P$28,2,FALSE)</f>
        <v>4</v>
      </c>
      <c r="MZ14">
        <f>VLOOKUP(ME14,'Tablas auxiliares'!$O$2:$P$28,2,FALSE)</f>
        <v>0</v>
      </c>
      <c r="NA14">
        <f>VLOOKUP(MF14,'Tablas auxiliares'!$O$2:$P$28,2,FALSE)</f>
        <v>0</v>
      </c>
      <c r="NB14">
        <f>VLOOKUP(MG14,'Tablas auxiliares'!$O$2:$P$28,2,FALSE)</f>
        <v>1</v>
      </c>
      <c r="NC14">
        <f>VLOOKUP(MH14,'Tablas auxiliares'!$O$2:$P$28,2,FALSE)</f>
        <v>0</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2</v>
      </c>
      <c r="NJ14">
        <f>VLOOKUP(MO14,'Tablas auxiliares'!$O$2:$P$28,2,FALSE)</f>
        <v>0</v>
      </c>
      <c r="NK14">
        <f>VLOOKUP(MP14,'Tablas auxiliares'!$O$2:$P$28,2,FALSE)</f>
        <v>0</v>
      </c>
      <c r="NL14">
        <f>VLOOKUP(MQ14,'Tablas auxiliares'!$O$2:$P$28,2,FALSE)</f>
        <v>1</v>
      </c>
      <c r="NM14">
        <f>VLOOKUP(MR14,'Tablas auxiliares'!$O$2:$P$28,2,FALSE)</f>
        <v>0</v>
      </c>
      <c r="NN14">
        <f>VLOOKUP(MS14,'Tablas auxiliares'!$O$2:$P$28,2,FALSE)</f>
        <v>12</v>
      </c>
      <c r="NO14">
        <f>VLOOKUP(MT14,'Tablas auxiliares'!$O$2:$P$28,2,FALSE)</f>
        <v>6</v>
      </c>
      <c r="NP14">
        <f>VLOOKUP(MU14,'Tablas auxiliares'!$O$2:$P$28,2,FALSE)</f>
        <v>2</v>
      </c>
      <c r="NQ14">
        <f>VLOOKUP(MV14,'Tablas auxiliares'!$O$2:$P$28,2,FALSE)</f>
        <v>3</v>
      </c>
      <c r="NR14">
        <f t="shared" si="10"/>
        <v>31</v>
      </c>
      <c r="NT14">
        <f t="shared" si="11"/>
        <v>31.0014</v>
      </c>
      <c r="NU14">
        <f t="shared" si="12"/>
        <v>32.001399999999997</v>
      </c>
      <c r="NV14">
        <f t="shared" si="13"/>
        <v>85.001400000000004</v>
      </c>
      <c r="NW14">
        <f>IF('Tablas auxiliares'!$C$3=1,NT14,IF('Tablas auxiliares'!$C$3=2,NU14,NV14))</f>
        <v>85.001400000000004</v>
      </c>
      <c r="NX14" t="s">
        <v>45</v>
      </c>
      <c r="NZ14">
        <v>12</v>
      </c>
      <c r="OA14">
        <f t="shared" si="14"/>
        <v>85.001400000000004</v>
      </c>
      <c r="OB14" t="str">
        <f t="shared" si="15"/>
        <v>Moldavia</v>
      </c>
    </row>
    <row r="15" spans="1:392" x14ac:dyDescent="0.25">
      <c r="A15" t="s">
        <v>48</v>
      </c>
      <c r="B15">
        <v>13</v>
      </c>
      <c r="C15">
        <v>7</v>
      </c>
      <c r="D15">
        <v>11</v>
      </c>
      <c r="E15">
        <v>3</v>
      </c>
      <c r="F15">
        <v>13</v>
      </c>
      <c r="G15">
        <v>14</v>
      </c>
      <c r="H15">
        <v>4</v>
      </c>
      <c r="I15">
        <v>1</v>
      </c>
      <c r="J15">
        <v>15</v>
      </c>
      <c r="K15">
        <v>14</v>
      </c>
      <c r="L15">
        <v>16</v>
      </c>
      <c r="M15">
        <v>8</v>
      </c>
      <c r="N15">
        <v>8</v>
      </c>
      <c r="O15">
        <v>3</v>
      </c>
      <c r="Q15">
        <v>12</v>
      </c>
      <c r="R15">
        <v>12</v>
      </c>
      <c r="S15">
        <v>8</v>
      </c>
      <c r="T15">
        <v>17</v>
      </c>
      <c r="U15">
        <v>9</v>
      </c>
      <c r="V15">
        <v>12</v>
      </c>
      <c r="W15">
        <v>15</v>
      </c>
      <c r="X15">
        <v>6</v>
      </c>
      <c r="Y15">
        <v>11</v>
      </c>
      <c r="Z15">
        <v>6</v>
      </c>
      <c r="AA15">
        <v>16</v>
      </c>
      <c r="AB15">
        <v>16</v>
      </c>
      <c r="AC15">
        <v>3</v>
      </c>
      <c r="AD15">
        <v>7</v>
      </c>
      <c r="AE15">
        <v>16</v>
      </c>
      <c r="AF15">
        <v>15</v>
      </c>
      <c r="AG15">
        <v>3</v>
      </c>
      <c r="AH15">
        <v>14</v>
      </c>
      <c r="AI15">
        <v>2</v>
      </c>
      <c r="AJ15">
        <v>13</v>
      </c>
      <c r="AL15">
        <v>16</v>
      </c>
      <c r="AM15">
        <v>13</v>
      </c>
      <c r="AN15">
        <v>17</v>
      </c>
      <c r="AO15">
        <v>11</v>
      </c>
      <c r="AP15">
        <v>2</v>
      </c>
      <c r="AQ15">
        <v>3</v>
      </c>
      <c r="AR15">
        <v>17</v>
      </c>
      <c r="AS15">
        <v>9</v>
      </c>
      <c r="AT15">
        <v>14</v>
      </c>
      <c r="AU15">
        <v>7</v>
      </c>
      <c r="AV15">
        <v>10</v>
      </c>
      <c r="AW15">
        <v>11</v>
      </c>
      <c r="AX15">
        <v>15</v>
      </c>
      <c r="AY15">
        <v>6</v>
      </c>
      <c r="AZ15">
        <v>17</v>
      </c>
      <c r="BA15">
        <v>6</v>
      </c>
      <c r="BB15">
        <v>11</v>
      </c>
      <c r="BC15">
        <v>15</v>
      </c>
      <c r="BD15">
        <v>11</v>
      </c>
      <c r="BE15">
        <v>11</v>
      </c>
      <c r="BG15">
        <v>17</v>
      </c>
      <c r="BH15">
        <v>7</v>
      </c>
      <c r="BI15">
        <v>17</v>
      </c>
      <c r="BJ15">
        <v>6</v>
      </c>
      <c r="BK15">
        <v>12</v>
      </c>
      <c r="BL15">
        <v>4</v>
      </c>
      <c r="BM15">
        <v>16</v>
      </c>
      <c r="BN15">
        <v>17</v>
      </c>
      <c r="BO15">
        <v>15</v>
      </c>
      <c r="BP15">
        <v>14</v>
      </c>
      <c r="BQ15">
        <v>11</v>
      </c>
      <c r="BR15">
        <v>16</v>
      </c>
      <c r="BS15">
        <v>7</v>
      </c>
      <c r="BT15">
        <v>4</v>
      </c>
      <c r="BU15">
        <v>17</v>
      </c>
      <c r="BV15">
        <v>12</v>
      </c>
      <c r="BW15">
        <v>15</v>
      </c>
      <c r="BX15">
        <v>16</v>
      </c>
      <c r="BY15">
        <v>12</v>
      </c>
      <c r="BZ15">
        <v>12</v>
      </c>
      <c r="CB15">
        <v>12</v>
      </c>
      <c r="CC15">
        <v>13</v>
      </c>
      <c r="CD15">
        <v>6</v>
      </c>
      <c r="CE15">
        <v>16</v>
      </c>
      <c r="CF15">
        <v>10</v>
      </c>
      <c r="CG15">
        <v>4</v>
      </c>
      <c r="CH15">
        <v>16</v>
      </c>
      <c r="CI15">
        <v>6</v>
      </c>
      <c r="CJ15">
        <v>10</v>
      </c>
      <c r="CK15">
        <v>10</v>
      </c>
      <c r="CL15">
        <v>13</v>
      </c>
      <c r="CM15">
        <v>14</v>
      </c>
      <c r="CN15">
        <v>1</v>
      </c>
      <c r="CO15">
        <v>13</v>
      </c>
      <c r="CP15">
        <v>15</v>
      </c>
      <c r="CQ15">
        <v>11</v>
      </c>
      <c r="CR15">
        <v>12</v>
      </c>
      <c r="CS15">
        <v>16</v>
      </c>
      <c r="CT15">
        <v>12</v>
      </c>
      <c r="CU15">
        <v>5</v>
      </c>
      <c r="CW15">
        <v>7</v>
      </c>
      <c r="CX15">
        <v>11</v>
      </c>
      <c r="CY15">
        <v>17</v>
      </c>
      <c r="CZ15">
        <v>14</v>
      </c>
      <c r="DA15">
        <v>7</v>
      </c>
      <c r="DB15">
        <v>6</v>
      </c>
      <c r="DC15">
        <f>IF('Tablas auxiliares'!$C$7=1,AVERAGE(B15,W15,AR15,BM15,CH15)+B15/10000,(-1)*(SUM(VLOOKUP(B15,'Tablas auxiliares'!$BG$2:$BH$28,2,FALSE),VLOOKUP(W15,'Tablas auxiliares'!$BG$2:$BH$28,2,FALSE),VLOOKUP(AR15,'Tablas auxiliares'!$BG$2:$BH$28,2,FALSE),VLOOKUP(BM15,'Tablas auxiliares'!$BG$2:$BH$28,2,FALSE),VLOOKUP(CH15,'Tablas auxiliares'!$BG$2:$BH$28,2,FALSE))-B15/100000000))</f>
        <v>-4.029071386448817</v>
      </c>
      <c r="DD15">
        <f>IF('Tablas auxiliares'!$C$7=1,AVERAGE(C15,X15,AS15,BN15,CI15)+C15/10000,(-1)*(SUM(VLOOKUP(C15,'Tablas auxiliares'!$BG$2:$BH$28,2,FALSE),VLOOKUP(X15,'Tablas auxiliares'!$BG$2:$BH$28,2,FALSE),VLOOKUP(AS15,'Tablas auxiliares'!$BG$2:$BH$28,2,FALSE),VLOOKUP(BN15,'Tablas auxiliares'!$BG$2:$BH$28,2,FALSE),VLOOKUP(CI15,'Tablas auxiliares'!$BG$2:$BH$28,2,FALSE))-C15/100000000))</f>
        <v>-16.318174072060636</v>
      </c>
      <c r="DE15">
        <f>IF('Tablas auxiliares'!$C$7=1,AVERAGE(D15,Y15,AT15,BO15,CJ15)+D15/10000,(-1)*(SUM(VLOOKUP(D15,'Tablas auxiliares'!$BG$2:$BH$28,2,FALSE),VLOOKUP(Y15,'Tablas auxiliares'!$BG$2:$BH$28,2,FALSE),VLOOKUP(AT15,'Tablas auxiliares'!$BG$2:$BH$28,2,FALSE),VLOOKUP(BO15,'Tablas auxiliares'!$BG$2:$BH$28,2,FALSE),VLOOKUP(CJ15,'Tablas auxiliares'!$BG$2:$BH$28,2,FALSE))-D15/100000000))</f>
        <v>-7.6144332317033463</v>
      </c>
      <c r="DF15">
        <f>IF('Tablas auxiliares'!$C$7=1,AVERAGE(E15,Z15,AU15,BP15,CK15)+E15/10000,(-1)*(SUM(VLOOKUP(E15,'Tablas auxiliares'!$BG$2:$BH$28,2,FALSE),VLOOKUP(Z15,'Tablas auxiliares'!$BG$2:$BH$28,2,FALSE),VLOOKUP(AU15,'Tablas auxiliares'!$BG$2:$BH$28,2,FALSE),VLOOKUP(BP15,'Tablas auxiliares'!$BG$2:$BH$28,2,FALSE),VLOOKUP(CK15,'Tablas auxiliares'!$BG$2:$BH$28,2,FALSE))-E15/100000000))</f>
        <v>-19.870465243222171</v>
      </c>
      <c r="DG15">
        <f>IF('Tablas auxiliares'!$C$7=1,AVERAGE(F15,AA15,AV15,BQ15,CL15)+F15/10000,(-1)*(SUM(VLOOKUP(F15,'Tablas auxiliares'!$BG$2:$BH$28,2,FALSE),VLOOKUP(AA15,'Tablas auxiliares'!$BG$2:$BH$28,2,FALSE),VLOOKUP(AV15,'Tablas auxiliares'!$BG$2:$BH$28,2,FALSE),VLOOKUP(BQ15,'Tablas auxiliares'!$BG$2:$BH$28,2,FALSE),VLOOKUP(CL15,'Tablas auxiliares'!$BG$2:$BH$28,2,FALSE))-F15/100000000))</f>
        <v>-7.1141656237480451</v>
      </c>
      <c r="DH15">
        <f>IF('Tablas auxiliares'!$C$7=1,AVERAGE(G15,AB15,AW15,BR15,CM15)+G15/10000,(-1)*(SUM(VLOOKUP(G15,'Tablas auxiliares'!$BG$2:$BH$28,2,FALSE),VLOOKUP(AB15,'Tablas auxiliares'!$BG$2:$BH$28,2,FALSE),VLOOKUP(AW15,'Tablas auxiliares'!$BG$2:$BH$28,2,FALSE),VLOOKUP(BR15,'Tablas auxiliares'!$BG$2:$BH$28,2,FALSE),VLOOKUP(CM15,'Tablas auxiliares'!$BG$2:$BH$28,2,FALSE))-G15/100000000))</f>
        <v>-5.2131236077052963</v>
      </c>
      <c r="DI15">
        <f>IF('Tablas auxiliares'!$C$7=1,AVERAGE(H15,AC15,AX15,BS15,CN15)+H15/10000,(-1)*(SUM(VLOOKUP(H15,'Tablas auxiliares'!$BG$2:$BH$28,2,FALSE),VLOOKUP(AC15,'Tablas auxiliares'!$BG$2:$BH$28,2,FALSE),VLOOKUP(AX15,'Tablas auxiliares'!$BG$2:$BH$28,2,FALSE),VLOOKUP(BS15,'Tablas auxiliares'!$BG$2:$BH$28,2,FALSE),VLOOKUP(CN15,'Tablas auxiliares'!$BG$2:$BH$28,2,FALSE))-H15/100000000))</f>
        <v>-31.669849057674224</v>
      </c>
      <c r="DJ15">
        <f>IF('Tablas auxiliares'!$C$7=1,AVERAGE(I15,AD15,AY15,BT15,CO15)+I15/10000,(-1)*(SUM(VLOOKUP(I15,'Tablas auxiliares'!$BG$2:$BH$28,2,FALSE),VLOOKUP(AD15,'Tablas auxiliares'!$BG$2:$BH$28,2,FALSE),VLOOKUP(AY15,'Tablas auxiliares'!$BG$2:$BH$28,2,FALSE),VLOOKUP(BT15,'Tablas auxiliares'!$BG$2:$BH$28,2,FALSE),VLOOKUP(CO15,'Tablas auxiliares'!$BG$2:$BH$28,2,FALSE))-I15/100000000))</f>
        <v>-28.492436278230556</v>
      </c>
      <c r="DK15">
        <f>IF('Tablas auxiliares'!$C$7=1,AVERAGE(J15,AE15,AZ15,BU15,CP15)+J15/10000,(-1)*(SUM(VLOOKUP(J15,'Tablas auxiliares'!$BG$2:$BH$28,2,FALSE),VLOOKUP(AE15,'Tablas auxiliares'!$BG$2:$BH$28,2,FALSE),VLOOKUP(AZ15,'Tablas auxiliares'!$BG$2:$BH$28,2,FALSE),VLOOKUP(BU15,'Tablas auxiliares'!$BG$2:$BH$28,2,FALSE),VLOOKUP(CP15,'Tablas auxiliares'!$BG$2:$BH$28,2,FALSE))-J15/100000000))</f>
        <v>-3.5209263702305509</v>
      </c>
      <c r="DL15">
        <f>IF('Tablas auxiliares'!$C$7=1,AVERAGE(K15,AF15,BA15,BV15,CQ15)+K15/10000,(-1)*(SUM(VLOOKUP(K15,'Tablas auxiliares'!$BG$2:$BH$28,2,FALSE),VLOOKUP(AF15,'Tablas auxiliares'!$BG$2:$BH$28,2,FALSE),VLOOKUP(BA15,'Tablas auxiliares'!$BG$2:$BH$28,2,FALSE),VLOOKUP(BV15,'Tablas auxiliares'!$BG$2:$BH$28,2,FALSE),VLOOKUP(CQ15,'Tablas auxiliares'!$BG$2:$BH$28,2,FALSE))-K15/100000000))</f>
        <v>-9.7743581708897338</v>
      </c>
      <c r="DM15">
        <f>IF('Tablas auxiliares'!$C$7=1,AVERAGE(L15,AG15,BB15,BW15,CR15)+L15/10000,(-1)*(SUM(VLOOKUP(L15,'Tablas auxiliares'!$BG$2:$BH$28,2,FALSE),VLOOKUP(AG15,'Tablas auxiliares'!$BG$2:$BH$28,2,FALSE),VLOOKUP(BB15,'Tablas auxiliares'!$BG$2:$BH$28,2,FALSE),VLOOKUP(BW15,'Tablas auxiliares'!$BG$2:$BH$28,2,FALSE),VLOOKUP(CR15,'Tablas auxiliares'!$BG$2:$BH$28,2,FALSE))-L15/100000000))</f>
        <v>-13.018916322463273</v>
      </c>
      <c r="DN15">
        <f>IF('Tablas auxiliares'!$C$7=1,AVERAGE(M15,AH15,BC15,BX15,CS15)+M15/10000,(-1)*(SUM(VLOOKUP(M15,'Tablas auxiliares'!$BG$2:$BH$28,2,FALSE),VLOOKUP(AH15,'Tablas auxiliares'!$BG$2:$BH$28,2,FALSE),VLOOKUP(BC15,'Tablas auxiliares'!$BG$2:$BH$28,2,FALSE),VLOOKUP(BX15,'Tablas auxiliares'!$BG$2:$BH$28,2,FALSE),VLOOKUP(CS15,'Tablas auxiliares'!$BG$2:$BH$28,2,FALSE))-M15/100000000))</f>
        <v>-6.4163877255486517</v>
      </c>
      <c r="DO15">
        <f>IF('Tablas auxiliares'!$C$7=1,AVERAGE(N15,AI15,BD15,BY15,CT15)+N15/10000,(-1)*(SUM(VLOOKUP(N15,'Tablas auxiliares'!$BG$2:$BH$28,2,FALSE),VLOOKUP(AI15,'Tablas auxiliares'!$BG$2:$BH$28,2,FALSE),VLOOKUP(BD15,'Tablas auxiliares'!$BG$2:$BH$28,2,FALSE),VLOOKUP(BY15,'Tablas auxiliares'!$BG$2:$BH$28,2,FALSE),VLOOKUP(CT15,'Tablas auxiliares'!$BG$2:$BH$28,2,FALSE))-N15/100000000))</f>
        <v>-17.860551353208773</v>
      </c>
      <c r="DP15">
        <f>IF('Tablas auxiliares'!$C$7=1,AVERAGE(O15,AJ15,BE15,BZ15,CU15)+O15/10000,(-1)*(SUM(VLOOKUP(O15,'Tablas auxiliares'!$BG$2:$BH$28,2,FALSE),VLOOKUP(AJ15,'Tablas auxiliares'!$BG$2:$BH$28,2,FALSE),VLOOKUP(BE15,'Tablas auxiliares'!$BG$2:$BH$28,2,FALSE),VLOOKUP(BZ15,'Tablas auxiliares'!$BG$2:$BH$28,2,FALSE),VLOOKUP(CU15,'Tablas auxiliares'!$BG$2:$BH$28,2,FALSE))-O15/100000000))</f>
        <v>-18.32481354573471</v>
      </c>
      <c r="DR15">
        <f>IF('Tablas auxiliares'!$C$7=1,AVERAGE(Q15,AL15,BG15,CB15,CW15)+Q15/10000,(-1)*(SUM(VLOOKUP(Q15,'Tablas auxiliares'!$BG$2:$BH$28,2,FALSE),VLOOKUP(AL15,'Tablas auxiliares'!$BG$2:$BH$28,2,FALSE),VLOOKUP(BG15,'Tablas auxiliares'!$BG$2:$BH$28,2,FALSE),VLOOKUP(CB15,'Tablas auxiliares'!$BG$2:$BH$28,2,FALSE),VLOOKUP(CW15,'Tablas auxiliares'!$BG$2:$BH$28,2,FALSE))-Q15/100000000))</f>
        <v>-8.0744699258430046</v>
      </c>
      <c r="DS15">
        <f>IF('Tablas auxiliares'!$C$7=1,AVERAGE(R15,AM15,BH15,CC15,CX15)+R15/10000,(-1)*(SUM(VLOOKUP(R15,'Tablas auxiliares'!$BG$2:$BH$28,2,FALSE),VLOOKUP(AM15,'Tablas auxiliares'!$BG$2:$BH$28,2,FALSE),VLOOKUP(BH15,'Tablas auxiliares'!$BG$2:$BH$28,2,FALSE),VLOOKUP(CC15,'Tablas auxiliares'!$BG$2:$BH$28,2,FALSE),VLOOKUP(CX15,'Tablas auxiliares'!$BG$2:$BH$28,2,FALSE))-R15/100000000))</f>
        <v>-9.5717181634496242</v>
      </c>
      <c r="DT15">
        <f>IF('Tablas auxiliares'!$C$7=1,AVERAGE(S15,AN15,BI15,CD15,CY15)+S15/10000,(-1)*(SUM(VLOOKUP(S15,'Tablas auxiliares'!$BG$2:$BH$28,2,FALSE),VLOOKUP(AN15,'Tablas auxiliares'!$BG$2:$BH$28,2,FALSE),VLOOKUP(BI15,'Tablas auxiliares'!$BG$2:$BH$28,2,FALSE),VLOOKUP(CD15,'Tablas auxiliares'!$BG$2:$BH$28,2,FALSE),VLOOKUP(CY15,'Tablas auxiliares'!$BG$2:$BH$28,2,FALSE))-S15/100000000))</f>
        <v>-9.5366753588430431</v>
      </c>
      <c r="DU15">
        <f>IF('Tablas auxiliares'!$C$7=1,AVERAGE(T15,AO15,BJ15,CE15,CZ15)+T15/10000,(-1)*(SUM(VLOOKUP(T15,'Tablas auxiliares'!$BG$2:$BH$28,2,FALSE),VLOOKUP(AO15,'Tablas auxiliares'!$BG$2:$BH$28,2,FALSE),VLOOKUP(BJ15,'Tablas auxiliares'!$BG$2:$BH$28,2,FALSE),VLOOKUP(CE15,'Tablas auxiliares'!$BG$2:$BH$28,2,FALSE),VLOOKUP(CZ15,'Tablas auxiliares'!$BG$2:$BH$28,2,FALSE))-T15/100000000))</f>
        <v>-8.7188843745728537</v>
      </c>
      <c r="DV15">
        <f>IF('Tablas auxiliares'!$C$7=1,AVERAGE(U15,AP15,BK15,CF15,DA15)+U15/10000,(-1)*(SUM(VLOOKUP(U15,'Tablas auxiliares'!$BG$2:$BH$28,2,FALSE),VLOOKUP(AP15,'Tablas auxiliares'!$BG$2:$BH$28,2,FALSE),VLOOKUP(BK15,'Tablas auxiliares'!$BG$2:$BH$28,2,FALSE),VLOOKUP(CF15,'Tablas auxiliares'!$BG$2:$BH$28,2,FALSE),VLOOKUP(DA15,'Tablas auxiliares'!$BG$2:$BH$28,2,FALSE))-U15/100000000))</f>
        <v>-20.040515563757491</v>
      </c>
      <c r="DW15">
        <f>IF('Tablas auxiliares'!$C$7=1,AVERAGE(V15,AQ15,BL15,CG15,DB15)+V15/10000,(-1)*(SUM(VLOOKUP(V15,'Tablas auxiliares'!$BG$2:$BH$28,2,FALSE),VLOOKUP(AQ15,'Tablas auxiliares'!$BG$2:$BH$28,2,FALSE),VLOOKUP(BL15,'Tablas auxiliares'!$BG$2:$BH$28,2,FALSE),VLOOKUP(CG15,'Tablas auxiliares'!$BG$2:$BH$28,2,FALSE),VLOOKUP(DB15,'Tablas auxiliares'!$BG$2:$BH$28,2,FALSE))-V15/100000000))</f>
        <v>-27.904085230600632</v>
      </c>
      <c r="DX15">
        <f>RANK(DC15,DC3:DC20,1)</f>
        <v>15</v>
      </c>
      <c r="DY15">
        <f t="shared" ref="DY15:ER15" si="47">RANK(DD15,DD3:DD20,1)</f>
        <v>9</v>
      </c>
      <c r="DZ15">
        <f t="shared" si="47"/>
        <v>10</v>
      </c>
      <c r="EA15">
        <f t="shared" si="47"/>
        <v>8</v>
      </c>
      <c r="EB15">
        <f t="shared" si="47"/>
        <v>15</v>
      </c>
      <c r="EC15">
        <f t="shared" si="47"/>
        <v>16</v>
      </c>
      <c r="ED15">
        <f t="shared" si="47"/>
        <v>3</v>
      </c>
      <c r="EE15">
        <f t="shared" si="47"/>
        <v>4</v>
      </c>
      <c r="EF15">
        <f t="shared" si="47"/>
        <v>17</v>
      </c>
      <c r="EG15">
        <f t="shared" si="47"/>
        <v>11</v>
      </c>
      <c r="EH15">
        <f t="shared" si="47"/>
        <v>10</v>
      </c>
      <c r="EI15">
        <f t="shared" si="47"/>
        <v>14</v>
      </c>
      <c r="EJ15">
        <f t="shared" si="47"/>
        <v>7</v>
      </c>
      <c r="EK15">
        <f t="shared" si="47"/>
        <v>8</v>
      </c>
      <c r="EM15">
        <f t="shared" si="47"/>
        <v>13</v>
      </c>
      <c r="EN15">
        <f t="shared" si="47"/>
        <v>11</v>
      </c>
      <c r="EO15">
        <f t="shared" si="47"/>
        <v>14</v>
      </c>
      <c r="EP15">
        <f t="shared" si="47"/>
        <v>15</v>
      </c>
      <c r="EQ15">
        <f t="shared" si="47"/>
        <v>6</v>
      </c>
      <c r="ER15">
        <f t="shared" si="47"/>
        <v>5</v>
      </c>
      <c r="ES15">
        <f>VLOOKUP(DX15,'Tablas auxiliares'!$O$2:$Y$28,'Tablas auxiliares'!$C$4+1,FALSE)</f>
        <v>0</v>
      </c>
      <c r="ET15">
        <f>VLOOKUP(DY15,'Tablas auxiliares'!$O$2:$Y$28,'Tablas auxiliares'!$C$4+1,FALSE)</f>
        <v>2</v>
      </c>
      <c r="EU15">
        <f>VLOOKUP(DZ15,'Tablas auxiliares'!$O$2:$Y$28,'Tablas auxiliares'!$C$4+1,FALSE)</f>
        <v>1</v>
      </c>
      <c r="EV15">
        <f>VLOOKUP(EA15,'Tablas auxiliares'!$O$2:$Y$28,'Tablas auxiliares'!$C$4+1,FALSE)</f>
        <v>3</v>
      </c>
      <c r="EW15">
        <f>VLOOKUP(EB15,'Tablas auxiliares'!$O$2:$Y$28,'Tablas auxiliares'!$C$4+1,FALSE)</f>
        <v>0</v>
      </c>
      <c r="EX15">
        <f>VLOOKUP(EC15,'Tablas auxiliares'!$O$2:$Y$28,'Tablas auxiliares'!$C$4+1,FALSE)</f>
        <v>0</v>
      </c>
      <c r="EY15">
        <f>VLOOKUP(ED15,'Tablas auxiliares'!$O$2:$Y$28,'Tablas auxiliares'!$C$4+1,FALSE)</f>
        <v>8</v>
      </c>
      <c r="EZ15">
        <f>VLOOKUP(EE15,'Tablas auxiliares'!$O$2:$Y$28,'Tablas auxiliares'!$C$4+1,FALSE)</f>
        <v>7</v>
      </c>
      <c r="FA15">
        <f>VLOOKUP(EF15,'Tablas auxiliares'!$O$2:$Y$28,'Tablas auxiliares'!$C$4+1,FALSE)</f>
        <v>0</v>
      </c>
      <c r="FB15">
        <f>VLOOKUP(EG15,'Tablas auxiliares'!$O$2:$Y$28,'Tablas auxiliares'!$C$4+1,FALSE)</f>
        <v>0</v>
      </c>
      <c r="FC15">
        <f>VLOOKUP(EH15,'Tablas auxiliares'!$O$2:$Y$28,'Tablas auxiliares'!$C$4+1,FALSE)</f>
        <v>1</v>
      </c>
      <c r="FD15">
        <f>VLOOKUP(EI15,'Tablas auxiliares'!$O$2:$Y$28,'Tablas auxiliares'!$C$4+1,FALSE)</f>
        <v>0</v>
      </c>
      <c r="FE15">
        <f>VLOOKUP(EJ15,'Tablas auxiliares'!$O$2:$Y$28,'Tablas auxiliares'!$C$4+1,FALSE)</f>
        <v>4</v>
      </c>
      <c r="FF15">
        <f>VLOOKUP(EK15,'Tablas auxiliares'!$O$2:$Y$28,'Tablas auxiliares'!$C$4+1,FALSE)</f>
        <v>3</v>
      </c>
      <c r="FH15">
        <f>VLOOKUP(EM15,'Tablas auxiliares'!$O$2:$Y$28,'Tablas auxiliares'!$C$4+1,FALSE)</f>
        <v>0</v>
      </c>
      <c r="FI15">
        <f>VLOOKUP(EN15,'Tablas auxiliares'!$O$2:$Y$28,'Tablas auxiliares'!$C$4+1,FALSE)</f>
        <v>0</v>
      </c>
      <c r="FJ15">
        <f>VLOOKUP(EO15,'Tablas auxiliares'!$O$2:$Y$28,'Tablas auxiliares'!$C$4+1,FALSE)</f>
        <v>0</v>
      </c>
      <c r="FK15">
        <f>VLOOKUP(EP15,'Tablas auxiliares'!$O$2:$Y$28,'Tablas auxiliares'!$C$4+1,FALSE)</f>
        <v>0</v>
      </c>
      <c r="FL15">
        <f>VLOOKUP(EQ15,'Tablas auxiliares'!$O$2:$Y$28,'Tablas auxiliares'!$C$4+1,FALSE)</f>
        <v>5</v>
      </c>
      <c r="FM15">
        <f>VLOOKUP(ER15,'Tablas auxiliares'!$O$2:$Y$28,'Tablas auxiliares'!$C$4+1,FALSE)</f>
        <v>6</v>
      </c>
      <c r="FN15">
        <v>1</v>
      </c>
      <c r="FO15">
        <v>2</v>
      </c>
      <c r="FP15">
        <v>6</v>
      </c>
      <c r="FQ15">
        <v>2</v>
      </c>
      <c r="FR15">
        <v>6</v>
      </c>
      <c r="FS15">
        <v>2</v>
      </c>
      <c r="FT15">
        <v>1</v>
      </c>
      <c r="FU15">
        <v>2</v>
      </c>
      <c r="FV15">
        <v>3</v>
      </c>
      <c r="FW15">
        <v>3</v>
      </c>
      <c r="FX15">
        <v>3</v>
      </c>
      <c r="FY15">
        <v>8</v>
      </c>
      <c r="FZ15">
        <v>3</v>
      </c>
      <c r="GA15">
        <v>7</v>
      </c>
      <c r="GC15">
        <v>1</v>
      </c>
      <c r="GD15">
        <v>2</v>
      </c>
      <c r="GE15">
        <v>6</v>
      </c>
      <c r="GF15">
        <v>3</v>
      </c>
      <c r="GG15">
        <v>1</v>
      </c>
      <c r="GH15">
        <v>2</v>
      </c>
      <c r="GI15">
        <f>VLOOKUP(FN15,'Tablas auxiliares'!$O$2:$Y$28,_xlfn.SINGLE('Tablas auxiliares'!$C$4)+1,FALSE)</f>
        <v>12</v>
      </c>
      <c r="GJ15">
        <f>VLOOKUP(FO15,'Tablas auxiliares'!$O$2:$Y$28,_xlfn.SINGLE('Tablas auxiliares'!$C$4)+1,FALSE)</f>
        <v>10</v>
      </c>
      <c r="GK15">
        <f>VLOOKUP(FP15,'Tablas auxiliares'!$O$2:$Y$28,_xlfn.SINGLE('Tablas auxiliares'!$C$4)+1,FALSE)</f>
        <v>5</v>
      </c>
      <c r="GL15">
        <f>VLOOKUP(FQ15,'Tablas auxiliares'!$O$2:$Y$28,_xlfn.SINGLE('Tablas auxiliares'!$C$4)+1,FALSE)</f>
        <v>10</v>
      </c>
      <c r="GM15">
        <f>VLOOKUP(FR15,'Tablas auxiliares'!$O$2:$Y$28,_xlfn.SINGLE('Tablas auxiliares'!$C$4)+1,FALSE)</f>
        <v>5</v>
      </c>
      <c r="GN15">
        <f>VLOOKUP(FS15,'Tablas auxiliares'!$O$2:$Y$28,_xlfn.SINGLE('Tablas auxiliares'!$C$4)+1,FALSE)</f>
        <v>10</v>
      </c>
      <c r="GO15">
        <f>VLOOKUP(FT15,'Tablas auxiliares'!$O$2:$Y$28,_xlfn.SINGLE('Tablas auxiliares'!$C$4)+1,FALSE)</f>
        <v>12</v>
      </c>
      <c r="GP15">
        <f>VLOOKUP(FU15,'Tablas auxiliares'!$O$2:$Y$28,_xlfn.SINGLE('Tablas auxiliares'!$C$4)+1,FALSE)</f>
        <v>10</v>
      </c>
      <c r="GQ15">
        <f>VLOOKUP(FV15,'Tablas auxiliares'!$O$2:$Y$28,_xlfn.SINGLE('Tablas auxiliares'!$C$4)+1,FALSE)</f>
        <v>8</v>
      </c>
      <c r="GR15">
        <f>VLOOKUP(FW15,'Tablas auxiliares'!$O$2:$Y$28,_xlfn.SINGLE('Tablas auxiliares'!$C$4)+1,FALSE)</f>
        <v>8</v>
      </c>
      <c r="GS15">
        <f>VLOOKUP(FX15,'Tablas auxiliares'!$O$2:$Y$28,_xlfn.SINGLE('Tablas auxiliares'!$C$4)+1,FALSE)</f>
        <v>8</v>
      </c>
      <c r="GT15">
        <f>VLOOKUP(FY15,'Tablas auxiliares'!$O$2:$Y$28,_xlfn.SINGLE('Tablas auxiliares'!$C$4)+1,FALSE)</f>
        <v>3</v>
      </c>
      <c r="GU15">
        <f>VLOOKUP(FZ15,'Tablas auxiliares'!$O$2:$Y$28,_xlfn.SINGLE('Tablas auxiliares'!$C$4)+1,FALSE)</f>
        <v>8</v>
      </c>
      <c r="GV15">
        <f>VLOOKUP(GA15,'Tablas auxiliares'!$O$2:$Y$28,_xlfn.SINGLE('Tablas auxiliares'!$C$4)+1,FALSE)</f>
        <v>4</v>
      </c>
      <c r="GX15">
        <f>VLOOKUP(GC15,'Tablas auxiliares'!$O$2:$Y$28,_xlfn.SINGLE('Tablas auxiliares'!$C$4)+1,FALSE)</f>
        <v>12</v>
      </c>
      <c r="GY15">
        <f>VLOOKUP(GD15,'Tablas auxiliares'!$O$2:$Y$28,_xlfn.SINGLE('Tablas auxiliares'!$C$4)+1,FALSE)</f>
        <v>10</v>
      </c>
      <c r="GZ15">
        <f>VLOOKUP(GE15,'Tablas auxiliares'!$O$2:$Y$28,_xlfn.SINGLE('Tablas auxiliares'!$C$4)+1,FALSE)</f>
        <v>5</v>
      </c>
      <c r="HA15">
        <f>VLOOKUP(GF15,'Tablas auxiliares'!$O$2:$Y$28,_xlfn.SINGLE('Tablas auxiliares'!$C$4)+1,FALSE)</f>
        <v>8</v>
      </c>
      <c r="HB15">
        <f>VLOOKUP(GG15,'Tablas auxiliares'!$O$2:$Y$28,_xlfn.SINGLE('Tablas auxiliares'!$C$4)+1,FALSE)</f>
        <v>12</v>
      </c>
      <c r="HC15">
        <f>VLOOKUP(GH15,'Tablas auxiliares'!$O$2:$Y$28,_xlfn.SINGLE('Tablas auxiliares'!$C$4)+1,FALSE)</f>
        <v>10</v>
      </c>
      <c r="HD15">
        <f>IF('Tablas auxiliares'!$C$6&lt;&gt;2,SUM(ES15:FM15),0)+IF('Tablas auxiliares'!$C$6&lt;&gt;3,SUM(GI15:HC15),0)</f>
        <v>210</v>
      </c>
      <c r="HE15">
        <f t="shared" si="17"/>
        <v>8.0009999999999994</v>
      </c>
      <c r="HF15">
        <f t="shared" si="1"/>
        <v>5.5019999999999998</v>
      </c>
      <c r="HG15">
        <f t="shared" si="1"/>
        <v>8.0060000000000002</v>
      </c>
      <c r="HH15">
        <f t="shared" si="1"/>
        <v>5.0019999999999998</v>
      </c>
      <c r="HI15">
        <f t="shared" si="1"/>
        <v>10.506</v>
      </c>
      <c r="HJ15">
        <f t="shared" si="1"/>
        <v>9.0020000000000007</v>
      </c>
      <c r="HK15">
        <f t="shared" si="1"/>
        <v>2.0009999999999999</v>
      </c>
      <c r="HL15">
        <f t="shared" si="1"/>
        <v>3.0019999999999998</v>
      </c>
      <c r="HM15">
        <f t="shared" si="1"/>
        <v>10.003</v>
      </c>
      <c r="HN15">
        <f t="shared" si="1"/>
        <v>7.0030000000000001</v>
      </c>
      <c r="HO15">
        <f t="shared" si="1"/>
        <v>6.5030000000000001</v>
      </c>
      <c r="HP15">
        <f t="shared" si="1"/>
        <v>11.007999999999999</v>
      </c>
      <c r="HQ15">
        <f t="shared" si="1"/>
        <v>5.0030000000000001</v>
      </c>
      <c r="HR15">
        <f t="shared" si="1"/>
        <v>7.5069999999999997</v>
      </c>
      <c r="HT15">
        <f t="shared" si="1"/>
        <v>7.0010000000000003</v>
      </c>
      <c r="HU15">
        <f t="shared" ref="HU15:HU20" si="48">AVERAGE(EN15,GD15)+GD15/1000</f>
        <v>6.5019999999999998</v>
      </c>
      <c r="HV15">
        <f t="shared" ref="HV15:HV20" si="49">AVERAGE(EO15,GE15)+GE15/1000</f>
        <v>10.006</v>
      </c>
      <c r="HW15">
        <f t="shared" ref="HW15:HW20" si="50">AVERAGE(EP15,GF15)+GF15/1000</f>
        <v>9.0030000000000001</v>
      </c>
      <c r="HX15">
        <f t="shared" ref="HX15:HX20" si="51">AVERAGE(EQ15,GG15)+GG15/1000</f>
        <v>3.5009999999999999</v>
      </c>
      <c r="HY15">
        <f t="shared" ref="HY15:HY19" si="52">AVERAGE(ER15,GH15)+GH15/1000</f>
        <v>3.5019999999999998</v>
      </c>
      <c r="HZ15">
        <f>RANK(HE15,HE3:HE20,1)</f>
        <v>7</v>
      </c>
      <c r="IA15">
        <f t="shared" ref="IA15:IT15" si="53">RANK(HF15,HF3:HF20,1)</f>
        <v>5</v>
      </c>
      <c r="IB15">
        <f t="shared" si="53"/>
        <v>8</v>
      </c>
      <c r="IC15">
        <f t="shared" si="53"/>
        <v>6</v>
      </c>
      <c r="ID15">
        <f t="shared" si="53"/>
        <v>11</v>
      </c>
      <c r="IE15">
        <f t="shared" si="53"/>
        <v>9</v>
      </c>
      <c r="IF15">
        <f t="shared" si="53"/>
        <v>2</v>
      </c>
      <c r="IG15">
        <f t="shared" si="53"/>
        <v>1</v>
      </c>
      <c r="IH15">
        <f t="shared" si="53"/>
        <v>10</v>
      </c>
      <c r="II15">
        <f t="shared" si="53"/>
        <v>7</v>
      </c>
      <c r="IJ15">
        <f t="shared" si="53"/>
        <v>6</v>
      </c>
      <c r="IK15">
        <f t="shared" si="53"/>
        <v>10</v>
      </c>
      <c r="IL15">
        <f t="shared" si="53"/>
        <v>4</v>
      </c>
      <c r="IM15">
        <f t="shared" si="53"/>
        <v>6</v>
      </c>
      <c r="IO15">
        <f t="shared" si="53"/>
        <v>6</v>
      </c>
      <c r="IP15">
        <f t="shared" si="53"/>
        <v>3</v>
      </c>
      <c r="IQ15">
        <f t="shared" si="53"/>
        <v>10</v>
      </c>
      <c r="IR15">
        <f t="shared" si="53"/>
        <v>9</v>
      </c>
      <c r="IS15">
        <f t="shared" si="53"/>
        <v>1</v>
      </c>
      <c r="IT15">
        <f t="shared" si="53"/>
        <v>3</v>
      </c>
      <c r="IU15">
        <f>VLOOKUP(HZ15,'Tablas auxiliares'!$O$2:$Y$28,_xlfn.SINGLE('Tablas auxiliares'!$C$4)+1,FALSE)</f>
        <v>4</v>
      </c>
      <c r="IV15">
        <f>VLOOKUP(IA15,'Tablas auxiliares'!$O$2:$Y$28,_xlfn.SINGLE('Tablas auxiliares'!$C$4)+1,FALSE)</f>
        <v>6</v>
      </c>
      <c r="IW15">
        <f>VLOOKUP(IB15,'Tablas auxiliares'!$O$2:$Y$28,_xlfn.SINGLE('Tablas auxiliares'!$C$4)+1,FALSE)</f>
        <v>3</v>
      </c>
      <c r="IX15">
        <f>VLOOKUP(IC15,'Tablas auxiliares'!$O$2:$Y$28,_xlfn.SINGLE('Tablas auxiliares'!$C$4)+1,FALSE)</f>
        <v>5</v>
      </c>
      <c r="IY15">
        <f>VLOOKUP(ID15,'Tablas auxiliares'!$O$2:$Y$28,_xlfn.SINGLE('Tablas auxiliares'!$C$4)+1,FALSE)</f>
        <v>0</v>
      </c>
      <c r="IZ15">
        <f>VLOOKUP(IE15,'Tablas auxiliares'!$O$2:$Y$28,_xlfn.SINGLE('Tablas auxiliares'!$C$4)+1,FALSE)</f>
        <v>2</v>
      </c>
      <c r="JA15">
        <f>VLOOKUP(IF15,'Tablas auxiliares'!$O$2:$Y$28,_xlfn.SINGLE('Tablas auxiliares'!$C$4)+1,FALSE)</f>
        <v>10</v>
      </c>
      <c r="JB15">
        <f>VLOOKUP(IG15,'Tablas auxiliares'!$O$2:$Y$28,_xlfn.SINGLE('Tablas auxiliares'!$C$4)+1,FALSE)</f>
        <v>12</v>
      </c>
      <c r="JC15">
        <f>VLOOKUP(IH15,'Tablas auxiliares'!$O$2:$Y$28,_xlfn.SINGLE('Tablas auxiliares'!$C$4)+1,FALSE)</f>
        <v>1</v>
      </c>
      <c r="JD15">
        <f>VLOOKUP(II15,'Tablas auxiliares'!$O$2:$Y$28,_xlfn.SINGLE('Tablas auxiliares'!$C$4)+1,FALSE)</f>
        <v>4</v>
      </c>
      <c r="JE15">
        <f>VLOOKUP(IJ15,'Tablas auxiliares'!$O$2:$Y$28,_xlfn.SINGLE('Tablas auxiliares'!$C$4)+1,FALSE)</f>
        <v>5</v>
      </c>
      <c r="JF15">
        <f>VLOOKUP(IK15,'Tablas auxiliares'!$O$2:$Y$28,_xlfn.SINGLE('Tablas auxiliares'!$C$4)+1,FALSE)</f>
        <v>1</v>
      </c>
      <c r="JG15">
        <f>VLOOKUP(IL15,'Tablas auxiliares'!$O$2:$Y$28,_xlfn.SINGLE('Tablas auxiliares'!$C$4)+1,FALSE)</f>
        <v>7</v>
      </c>
      <c r="JH15">
        <f>VLOOKUP(IM15,'Tablas auxiliares'!$O$2:$Y$28,_xlfn.SINGLE('Tablas auxiliares'!$C$4)+1,FALSE)</f>
        <v>5</v>
      </c>
      <c r="JJ15">
        <f>VLOOKUP(IO15,'Tablas auxiliares'!$O$2:$Y$28,_xlfn.SINGLE('Tablas auxiliares'!$C$4)+1,FALSE)</f>
        <v>5</v>
      </c>
      <c r="JK15">
        <f>VLOOKUP(IP15,'Tablas auxiliares'!$O$2:$Y$28,_xlfn.SINGLE('Tablas auxiliares'!$C$4)+1,FALSE)</f>
        <v>8</v>
      </c>
      <c r="JL15">
        <f>VLOOKUP(IQ15,'Tablas auxiliares'!$O$2:$Y$28,_xlfn.SINGLE('Tablas auxiliares'!$C$4)+1,FALSE)</f>
        <v>1</v>
      </c>
      <c r="JM15">
        <f>VLOOKUP(IR15,'Tablas auxiliares'!$O$2:$Y$28,_xlfn.SINGLE('Tablas auxiliares'!$C$4)+1,FALSE)</f>
        <v>2</v>
      </c>
      <c r="JN15">
        <f>VLOOKUP(IS15,'Tablas auxiliares'!$O$2:$Y$28,_xlfn.SINGLE('Tablas auxiliares'!$C$4)+1,FALSE)</f>
        <v>12</v>
      </c>
      <c r="JO15">
        <f>VLOOKUP(IT15,'Tablas auxiliares'!$O$2:$Y$28,_xlfn.SINGLE('Tablas auxiliares'!$C$4)+1,FALSE)</f>
        <v>8</v>
      </c>
      <c r="JP15">
        <f t="shared" si="7"/>
        <v>101</v>
      </c>
      <c r="JQ15">
        <v>0</v>
      </c>
      <c r="JR15">
        <v>3</v>
      </c>
      <c r="JS15">
        <v>1</v>
      </c>
      <c r="JT15">
        <v>3</v>
      </c>
      <c r="JU15">
        <v>0</v>
      </c>
      <c r="JV15">
        <v>0</v>
      </c>
      <c r="JW15">
        <v>7</v>
      </c>
      <c r="JX15">
        <v>7</v>
      </c>
      <c r="JY15">
        <v>0</v>
      </c>
      <c r="JZ15">
        <v>0</v>
      </c>
      <c r="KA15">
        <v>0</v>
      </c>
      <c r="KB15">
        <v>0</v>
      </c>
      <c r="KC15">
        <v>3</v>
      </c>
      <c r="KD15">
        <v>2</v>
      </c>
      <c r="KF15">
        <v>0</v>
      </c>
      <c r="KG15">
        <v>0</v>
      </c>
      <c r="KH15">
        <v>0</v>
      </c>
      <c r="KI15">
        <v>0</v>
      </c>
      <c r="KJ15">
        <v>4</v>
      </c>
      <c r="KK15">
        <v>6</v>
      </c>
      <c r="KL15">
        <v>12</v>
      </c>
      <c r="KM15">
        <v>10</v>
      </c>
      <c r="KN15">
        <v>5</v>
      </c>
      <c r="KO15">
        <v>10</v>
      </c>
      <c r="KP15">
        <v>5</v>
      </c>
      <c r="KQ15">
        <v>10</v>
      </c>
      <c r="KR15">
        <v>12</v>
      </c>
      <c r="KS15">
        <v>10</v>
      </c>
      <c r="KT15">
        <v>8</v>
      </c>
      <c r="KU15">
        <v>8</v>
      </c>
      <c r="KV15">
        <v>8</v>
      </c>
      <c r="KW15">
        <v>3</v>
      </c>
      <c r="KX15">
        <v>8</v>
      </c>
      <c r="KY15">
        <v>4</v>
      </c>
      <c r="LA15">
        <v>12</v>
      </c>
      <c r="LB15">
        <v>10</v>
      </c>
      <c r="LC15">
        <v>5</v>
      </c>
      <c r="LD15">
        <v>8</v>
      </c>
      <c r="LE15">
        <v>12</v>
      </c>
      <c r="LF15">
        <v>10</v>
      </c>
      <c r="LG15">
        <f t="shared" si="8"/>
        <v>12.012</v>
      </c>
      <c r="LH15">
        <f t="shared" si="3"/>
        <v>13.01</v>
      </c>
      <c r="LI15">
        <f t="shared" si="3"/>
        <v>6.0049999999999999</v>
      </c>
      <c r="LJ15">
        <f t="shared" si="3"/>
        <v>13.01</v>
      </c>
      <c r="LK15">
        <f t="shared" si="3"/>
        <v>5.0049999999999999</v>
      </c>
      <c r="LL15">
        <f t="shared" si="3"/>
        <v>10.01</v>
      </c>
      <c r="LM15">
        <f t="shared" si="3"/>
        <v>19.012</v>
      </c>
      <c r="LN15">
        <f t="shared" si="3"/>
        <v>17.010000000000002</v>
      </c>
      <c r="LO15">
        <f t="shared" si="3"/>
        <v>8.0079999999999991</v>
      </c>
      <c r="LP15">
        <f t="shared" si="3"/>
        <v>8.0079999999999991</v>
      </c>
      <c r="LQ15">
        <f t="shared" si="3"/>
        <v>8.0079999999999991</v>
      </c>
      <c r="LR15">
        <f t="shared" si="3"/>
        <v>3.0030000000000001</v>
      </c>
      <c r="LS15">
        <f t="shared" si="3"/>
        <v>11.007999999999999</v>
      </c>
      <c r="LT15">
        <f t="shared" si="3"/>
        <v>6.0039999999999996</v>
      </c>
      <c r="LU15">
        <f t="shared" si="3"/>
        <v>0</v>
      </c>
      <c r="LV15">
        <f t="shared" si="3"/>
        <v>12.012</v>
      </c>
      <c r="LW15">
        <f t="shared" ref="LW15:LW20" si="54">SUM(KG15,LB15)+LB15/1000</f>
        <v>10.01</v>
      </c>
      <c r="LX15">
        <f t="shared" ref="LX15:LX20" si="55">SUM(KH15,LC15)+LC15/1000</f>
        <v>5.0049999999999999</v>
      </c>
      <c r="LY15">
        <f t="shared" ref="LY15:LY20" si="56">SUM(KI15,LD15)+LD15/1000</f>
        <v>8.0079999999999991</v>
      </c>
      <c r="LZ15">
        <f t="shared" ref="LZ15:LZ20" si="57">SUM(KJ15,LE15)+LE15/1000</f>
        <v>16.012</v>
      </c>
      <c r="MA15">
        <f t="shared" ref="MA15:MA20" si="58">SUM(KK15,LF15)+LF15/1000</f>
        <v>16.010000000000002</v>
      </c>
      <c r="MB15">
        <f>RANK(LG15,LG3:LG20,0)</f>
        <v>4</v>
      </c>
      <c r="MC15">
        <f t="shared" ref="MC15:MV15" si="59">RANK(LH15,LH3:LH20,0)</f>
        <v>4</v>
      </c>
      <c r="MD15">
        <f t="shared" si="59"/>
        <v>8</v>
      </c>
      <c r="ME15">
        <f t="shared" si="59"/>
        <v>4</v>
      </c>
      <c r="MF15">
        <f t="shared" si="59"/>
        <v>8</v>
      </c>
      <c r="MG15">
        <f t="shared" si="59"/>
        <v>6</v>
      </c>
      <c r="MH15">
        <f t="shared" si="59"/>
        <v>2</v>
      </c>
      <c r="MI15">
        <f t="shared" si="59"/>
        <v>1</v>
      </c>
      <c r="MJ15">
        <f t="shared" si="59"/>
        <v>6</v>
      </c>
      <c r="MK15">
        <f t="shared" si="59"/>
        <v>7</v>
      </c>
      <c r="ML15">
        <f t="shared" si="59"/>
        <v>7</v>
      </c>
      <c r="MM15">
        <f t="shared" si="59"/>
        <v>10</v>
      </c>
      <c r="MN15">
        <f t="shared" si="59"/>
        <v>5</v>
      </c>
      <c r="MO15">
        <f t="shared" si="59"/>
        <v>9</v>
      </c>
      <c r="MP15">
        <f t="shared" si="59"/>
        <v>13</v>
      </c>
      <c r="MQ15">
        <f t="shared" si="59"/>
        <v>3</v>
      </c>
      <c r="MR15">
        <f t="shared" si="59"/>
        <v>6</v>
      </c>
      <c r="MS15">
        <f t="shared" si="59"/>
        <v>9</v>
      </c>
      <c r="MT15">
        <f t="shared" si="59"/>
        <v>8</v>
      </c>
      <c r="MU15">
        <f t="shared" si="59"/>
        <v>2</v>
      </c>
      <c r="MV15">
        <f t="shared" si="59"/>
        <v>3</v>
      </c>
      <c r="MW15">
        <f>VLOOKUP(MB15,'Tablas auxiliares'!$O$2:$P$28,2,FALSE)</f>
        <v>7</v>
      </c>
      <c r="MX15">
        <f>VLOOKUP(MC15,'Tablas auxiliares'!$O$2:$P$28,2,FALSE)</f>
        <v>7</v>
      </c>
      <c r="MY15">
        <f>VLOOKUP(MD15,'Tablas auxiliares'!$O$2:$P$28,2,FALSE)</f>
        <v>3</v>
      </c>
      <c r="MZ15">
        <f>VLOOKUP(ME15,'Tablas auxiliares'!$O$2:$P$28,2,FALSE)</f>
        <v>7</v>
      </c>
      <c r="NA15">
        <f>VLOOKUP(MF15,'Tablas auxiliares'!$O$2:$P$28,2,FALSE)</f>
        <v>3</v>
      </c>
      <c r="NB15">
        <f>VLOOKUP(MG15,'Tablas auxiliares'!$O$2:$P$28,2,FALSE)</f>
        <v>5</v>
      </c>
      <c r="NC15">
        <f>VLOOKUP(MH15,'Tablas auxiliares'!$O$2:$P$28,2,FALSE)</f>
        <v>10</v>
      </c>
      <c r="ND15">
        <f>VLOOKUP(MI15,'Tablas auxiliares'!$O$2:$P$28,2,FALSE)</f>
        <v>12</v>
      </c>
      <c r="NE15">
        <f>VLOOKUP(MJ15,'Tablas auxiliares'!$O$2:$P$28,2,FALSE)</f>
        <v>5</v>
      </c>
      <c r="NF15">
        <f>VLOOKUP(MK15,'Tablas auxiliares'!$O$2:$P$28,2,FALSE)</f>
        <v>4</v>
      </c>
      <c r="NG15">
        <f>VLOOKUP(ML15,'Tablas auxiliares'!$O$2:$P$28,2,FALSE)</f>
        <v>4</v>
      </c>
      <c r="NH15">
        <f>VLOOKUP(MM15,'Tablas auxiliares'!$O$2:$P$28,2,FALSE)</f>
        <v>1</v>
      </c>
      <c r="NI15">
        <f>VLOOKUP(MN15,'Tablas auxiliares'!$O$2:$P$28,2,FALSE)</f>
        <v>6</v>
      </c>
      <c r="NJ15">
        <f>VLOOKUP(MO15,'Tablas auxiliares'!$O$2:$P$28,2,FALSE)</f>
        <v>2</v>
      </c>
      <c r="NK15">
        <f>VLOOKUP(MP15,'Tablas auxiliares'!$O$2:$P$28,2,FALSE)</f>
        <v>0</v>
      </c>
      <c r="NL15">
        <f>VLOOKUP(MQ15,'Tablas auxiliares'!$O$2:$P$28,2,FALSE)</f>
        <v>8</v>
      </c>
      <c r="NM15">
        <f>VLOOKUP(MR15,'Tablas auxiliares'!$O$2:$P$28,2,FALSE)</f>
        <v>5</v>
      </c>
      <c r="NN15">
        <f>VLOOKUP(MS15,'Tablas auxiliares'!$O$2:$P$28,2,FALSE)</f>
        <v>2</v>
      </c>
      <c r="NO15">
        <f>VLOOKUP(MT15,'Tablas auxiliares'!$O$2:$P$28,2,FALSE)</f>
        <v>3</v>
      </c>
      <c r="NP15">
        <f>VLOOKUP(MU15,'Tablas auxiliares'!$O$2:$P$28,2,FALSE)</f>
        <v>10</v>
      </c>
      <c r="NQ15">
        <f>VLOOKUP(MV15,'Tablas auxiliares'!$O$2:$P$28,2,FALSE)</f>
        <v>8</v>
      </c>
      <c r="NR15">
        <f t="shared" si="10"/>
        <v>112</v>
      </c>
      <c r="NT15">
        <f t="shared" si="11"/>
        <v>112.0013</v>
      </c>
      <c r="NU15">
        <f t="shared" si="12"/>
        <v>101.0013</v>
      </c>
      <c r="NV15">
        <f t="shared" si="13"/>
        <v>210.00129999999999</v>
      </c>
      <c r="NW15">
        <f>IF('Tablas auxiliares'!$C$3=1,NT15,IF('Tablas auxiliares'!$C$3=2,NU15,NV15))</f>
        <v>210.00129999999999</v>
      </c>
      <c r="NX15" t="s">
        <v>48</v>
      </c>
      <c r="NZ15">
        <v>13</v>
      </c>
      <c r="OA15">
        <f t="shared" si="14"/>
        <v>71.001099999999994</v>
      </c>
      <c r="OB15" t="str">
        <f t="shared" si="15"/>
        <v>Rumanía</v>
      </c>
    </row>
    <row r="16" spans="1:392" x14ac:dyDescent="0.25">
      <c r="A16" t="s">
        <v>17</v>
      </c>
      <c r="B16">
        <v>4</v>
      </c>
      <c r="C16">
        <v>2</v>
      </c>
      <c r="D16">
        <v>6</v>
      </c>
      <c r="E16">
        <v>10</v>
      </c>
      <c r="F16">
        <v>8</v>
      </c>
      <c r="G16">
        <v>10</v>
      </c>
      <c r="H16">
        <v>8</v>
      </c>
      <c r="I16">
        <v>2</v>
      </c>
      <c r="J16">
        <v>9</v>
      </c>
      <c r="K16">
        <v>4</v>
      </c>
      <c r="L16">
        <v>1</v>
      </c>
      <c r="M16">
        <v>1</v>
      </c>
      <c r="N16">
        <v>1</v>
      </c>
      <c r="O16">
        <v>13</v>
      </c>
      <c r="P16">
        <v>3</v>
      </c>
      <c r="R16">
        <v>9</v>
      </c>
      <c r="S16">
        <v>7</v>
      </c>
      <c r="T16">
        <v>16</v>
      </c>
      <c r="U16">
        <v>5</v>
      </c>
      <c r="V16">
        <v>2</v>
      </c>
      <c r="W16">
        <v>9</v>
      </c>
      <c r="X16">
        <v>3</v>
      </c>
      <c r="Y16">
        <v>5</v>
      </c>
      <c r="Z16">
        <v>5</v>
      </c>
      <c r="AA16">
        <v>10</v>
      </c>
      <c r="AB16">
        <v>8</v>
      </c>
      <c r="AC16">
        <v>8</v>
      </c>
      <c r="AD16">
        <v>4</v>
      </c>
      <c r="AE16">
        <v>7</v>
      </c>
      <c r="AF16">
        <v>3</v>
      </c>
      <c r="AG16">
        <v>1</v>
      </c>
      <c r="AH16">
        <v>7</v>
      </c>
      <c r="AI16">
        <v>6</v>
      </c>
      <c r="AJ16">
        <v>14</v>
      </c>
      <c r="AK16">
        <v>3</v>
      </c>
      <c r="AM16">
        <v>5</v>
      </c>
      <c r="AN16">
        <v>2</v>
      </c>
      <c r="AO16">
        <v>4</v>
      </c>
      <c r="AP16">
        <v>1</v>
      </c>
      <c r="AQ16">
        <v>1</v>
      </c>
      <c r="AR16">
        <v>8</v>
      </c>
      <c r="AS16">
        <v>4</v>
      </c>
      <c r="AT16">
        <v>7</v>
      </c>
      <c r="AU16">
        <v>2</v>
      </c>
      <c r="AV16">
        <v>7</v>
      </c>
      <c r="AW16">
        <v>5</v>
      </c>
      <c r="AX16">
        <v>2</v>
      </c>
      <c r="AY16">
        <v>1</v>
      </c>
      <c r="AZ16">
        <v>14</v>
      </c>
      <c r="BA16">
        <v>1</v>
      </c>
      <c r="BB16">
        <v>1</v>
      </c>
      <c r="BC16">
        <v>6</v>
      </c>
      <c r="BD16">
        <v>1</v>
      </c>
      <c r="BE16">
        <v>9</v>
      </c>
      <c r="BF16">
        <v>6</v>
      </c>
      <c r="BH16">
        <v>12</v>
      </c>
      <c r="BI16">
        <v>5</v>
      </c>
      <c r="BJ16">
        <v>5</v>
      </c>
      <c r="BK16">
        <v>17</v>
      </c>
      <c r="BL16">
        <v>1</v>
      </c>
      <c r="BM16">
        <v>5</v>
      </c>
      <c r="BN16">
        <v>2</v>
      </c>
      <c r="BO16">
        <v>4</v>
      </c>
      <c r="BP16">
        <v>2</v>
      </c>
      <c r="BQ16">
        <v>7</v>
      </c>
      <c r="BR16">
        <v>1</v>
      </c>
      <c r="BS16">
        <v>2</v>
      </c>
      <c r="BT16">
        <v>8</v>
      </c>
      <c r="BU16">
        <v>6</v>
      </c>
      <c r="BV16">
        <v>3</v>
      </c>
      <c r="BW16">
        <v>1</v>
      </c>
      <c r="BX16">
        <v>3</v>
      </c>
      <c r="BY16">
        <v>1</v>
      </c>
      <c r="BZ16">
        <v>17</v>
      </c>
      <c r="CA16">
        <v>2</v>
      </c>
      <c r="CC16">
        <v>12</v>
      </c>
      <c r="CD16">
        <v>2</v>
      </c>
      <c r="CE16">
        <v>9</v>
      </c>
      <c r="CF16">
        <v>2</v>
      </c>
      <c r="CG16">
        <v>3</v>
      </c>
      <c r="CH16">
        <v>9</v>
      </c>
      <c r="CI16">
        <v>4</v>
      </c>
      <c r="CJ16">
        <v>6</v>
      </c>
      <c r="CK16">
        <v>1</v>
      </c>
      <c r="CL16">
        <v>6</v>
      </c>
      <c r="CM16">
        <v>1</v>
      </c>
      <c r="CN16">
        <v>12</v>
      </c>
      <c r="CO16">
        <v>4</v>
      </c>
      <c r="CP16">
        <v>3</v>
      </c>
      <c r="CQ16">
        <v>6</v>
      </c>
      <c r="CR16">
        <v>3</v>
      </c>
      <c r="CS16">
        <v>5</v>
      </c>
      <c r="CT16">
        <v>6</v>
      </c>
      <c r="CU16">
        <v>7</v>
      </c>
      <c r="CV16">
        <v>3</v>
      </c>
      <c r="CX16">
        <v>4</v>
      </c>
      <c r="CY16">
        <v>2</v>
      </c>
      <c r="CZ16">
        <v>13</v>
      </c>
      <c r="DA16">
        <v>2</v>
      </c>
      <c r="DB16">
        <v>2</v>
      </c>
      <c r="DC16">
        <f>IF('Tablas auxiliares'!$C$7=1,AVERAGE(B16,W16,AR16,BM16,CH16)+B16/10000,(-1)*(SUM(VLOOKUP(B16,'Tablas auxiliares'!$BG$2:$BH$28,2,FALSE),VLOOKUP(W16,'Tablas auxiliares'!$BG$2:$BH$28,2,FALSE),VLOOKUP(AR16,'Tablas auxiliares'!$BG$2:$BH$28,2,FALSE),VLOOKUP(BM16,'Tablas auxiliares'!$BG$2:$BH$28,2,FALSE),VLOOKUP(CH16,'Tablas auxiliares'!$BG$2:$BH$28,2,FALSE))-B16/100000000))</f>
        <v>-20.8211147709644</v>
      </c>
      <c r="DD16">
        <f>IF('Tablas auxiliares'!$C$7=1,AVERAGE(C16,X16,AS16,BN16,CI16)+C16/10000,(-1)*(SUM(VLOOKUP(C16,'Tablas auxiliares'!$BG$2:$BH$28,2,FALSE),VLOOKUP(X16,'Tablas auxiliares'!$BG$2:$BH$28,2,FALSE),VLOOKUP(AS16,'Tablas auxiliares'!$BG$2:$BH$28,2,FALSE),VLOOKUP(BN16,'Tablas auxiliares'!$BG$2:$BH$28,2,FALSE),VLOOKUP(CI16,'Tablas auxiliares'!$BG$2:$BH$28,2,FALSE))-C16/100000000))</f>
        <v>-41.625966633977853</v>
      </c>
      <c r="DE16">
        <f>IF('Tablas auxiliares'!$C$7=1,AVERAGE(D16,Y16,AT16,BO16,CJ16)+D16/10000,(-1)*(SUM(VLOOKUP(D16,'Tablas auxiliares'!$BG$2:$BH$28,2,FALSE),VLOOKUP(Y16,'Tablas auxiliares'!$BG$2:$BH$28,2,FALSE),VLOOKUP(AT16,'Tablas auxiliares'!$BG$2:$BH$28,2,FALSE),VLOOKUP(BO16,'Tablas auxiliares'!$BG$2:$BH$28,2,FALSE),VLOOKUP(CJ16,'Tablas auxiliares'!$BG$2:$BH$28,2,FALSE))-D16/100000000))</f>
        <v>-25.517915153217029</v>
      </c>
      <c r="DF16">
        <f>IF('Tablas auxiliares'!$C$7=1,AVERAGE(E16,Z16,AU16,BP16,CK16)+E16/10000,(-1)*(SUM(VLOOKUP(E16,'Tablas auxiliares'!$BG$2:$BH$28,2,FALSE),VLOOKUP(Z16,'Tablas auxiliares'!$BG$2:$BH$28,2,FALSE),VLOOKUP(AU16,'Tablas auxiliares'!$BG$2:$BH$28,2,FALSE),VLOOKUP(BP16,'Tablas auxiliares'!$BG$2:$BH$28,2,FALSE),VLOOKUP(CK16,'Tablas auxiliares'!$BG$2:$BH$28,2,FALSE))-E16/100000000))</f>
        <v>-39.62940575016507</v>
      </c>
      <c r="DG16">
        <f>IF('Tablas auxiliares'!$C$7=1,AVERAGE(F16,AA16,AV16,BQ16,CL16)+F16/10000,(-1)*(SUM(VLOOKUP(F16,'Tablas auxiliares'!$BG$2:$BH$28,2,FALSE),VLOOKUP(AA16,'Tablas auxiliares'!$BG$2:$BH$28,2,FALSE),VLOOKUP(AV16,'Tablas auxiliares'!$BG$2:$BH$28,2,FALSE),VLOOKUP(BQ16,'Tablas auxiliares'!$BG$2:$BH$28,2,FALSE),VLOOKUP(CL16,'Tablas auxiliares'!$BG$2:$BH$28,2,FALSE))-F16/100000000))</f>
        <v>-17.660665372048662</v>
      </c>
      <c r="DH16">
        <f>IF('Tablas auxiliares'!$C$7=1,AVERAGE(G16,AB16,AW16,BR16,CM16)+G16/10000,(-1)*(SUM(VLOOKUP(G16,'Tablas auxiliares'!$BG$2:$BH$28,2,FALSE),VLOOKUP(AB16,'Tablas auxiliares'!$BG$2:$BH$28,2,FALSE),VLOOKUP(AW16,'Tablas auxiliares'!$BG$2:$BH$28,2,FALSE),VLOOKUP(BR16,'Tablas auxiliares'!$BG$2:$BH$28,2,FALSE),VLOOKUP(CM16,'Tablas auxiliares'!$BG$2:$BH$28,2,FALSE))-G16/100000000))</f>
        <v>-34.95611367112226</v>
      </c>
      <c r="DI16">
        <f>IF('Tablas auxiliares'!$C$7=1,AVERAGE(H16,AC16,AX16,BS16,CN16)+H16/10000,(-1)*(SUM(VLOOKUP(H16,'Tablas auxiliares'!$BG$2:$BH$28,2,FALSE),VLOOKUP(AC16,'Tablas auxiliares'!$BG$2:$BH$28,2,FALSE),VLOOKUP(AX16,'Tablas auxiliares'!$BG$2:$BH$28,2,FALSE),VLOOKUP(BS16,'Tablas auxiliares'!$BG$2:$BH$28,2,FALSE),VLOOKUP(CN16,'Tablas auxiliares'!$BG$2:$BH$28,2,FALSE))-H16/100000000))</f>
        <v>-27.67871903564593</v>
      </c>
      <c r="DJ16">
        <f>IF('Tablas auxiliares'!$C$7=1,AVERAGE(I16,AD16,AY16,BT16,CO16)+I16/10000,(-1)*(SUM(VLOOKUP(I16,'Tablas auxiliares'!$BG$2:$BH$28,2,FALSE),VLOOKUP(AD16,'Tablas auxiliares'!$BG$2:$BH$28,2,FALSE),VLOOKUP(AY16,'Tablas auxiliares'!$BG$2:$BH$28,2,FALSE),VLOOKUP(BT16,'Tablas auxiliares'!$BG$2:$BH$28,2,FALSE),VLOOKUP(CO16,'Tablas auxiliares'!$BG$2:$BH$28,2,FALSE))-I16/100000000))</f>
        <v>-38.669847251707118</v>
      </c>
      <c r="DK16">
        <f>IF('Tablas auxiliares'!$C$7=1,AVERAGE(J16,AE16,AZ16,BU16,CP16)+J16/10000,(-1)*(SUM(VLOOKUP(J16,'Tablas auxiliares'!$BG$2:$BH$28,2,FALSE),VLOOKUP(AE16,'Tablas auxiliares'!$BG$2:$BH$28,2,FALSE),VLOOKUP(AZ16,'Tablas auxiliares'!$BG$2:$BH$28,2,FALSE),VLOOKUP(BU16,'Tablas auxiliares'!$BG$2:$BH$28,2,FALSE),VLOOKUP(CP16,'Tablas auxiliares'!$BG$2:$BH$28,2,FALSE))-J16/100000000))</f>
        <v>-20.324618315243285</v>
      </c>
      <c r="DL16">
        <f>IF('Tablas auxiliares'!$C$7=1,AVERAGE(K16,AF16,BA16,BV16,CQ16)+K16/10000,(-1)*(SUM(VLOOKUP(K16,'Tablas auxiliares'!$BG$2:$BH$28,2,FALSE),VLOOKUP(AF16,'Tablas auxiliares'!$BG$2:$BH$28,2,FALSE),VLOOKUP(BA16,'Tablas auxiliares'!$BG$2:$BH$28,2,FALSE),VLOOKUP(BV16,'Tablas auxiliares'!$BG$2:$BH$28,2,FALSE),VLOOKUP(CQ16,'Tablas auxiliares'!$BG$2:$BH$28,2,FALSE))-K16/100000000))</f>
        <v>-39.839871326945001</v>
      </c>
      <c r="DM16">
        <f>IF('Tablas auxiliares'!$C$7=1,AVERAGE(L16,AG16,BB16,BW16,CR16)+L16/10000,(-1)*(SUM(VLOOKUP(L16,'Tablas auxiliares'!$BG$2:$BH$28,2,FALSE),VLOOKUP(AG16,'Tablas auxiliares'!$BG$2:$BH$28,2,FALSE),VLOOKUP(BB16,'Tablas auxiliares'!$BG$2:$BH$28,2,FALSE),VLOOKUP(BW16,'Tablas auxiliares'!$BG$2:$BH$28,2,FALSE),VLOOKUP(CR16,'Tablas auxiliares'!$BG$2:$BH$28,2,FALSE))-L16/100000000))</f>
        <v>-56.206336900548273</v>
      </c>
      <c r="DN16">
        <f>IF('Tablas auxiliares'!$C$7=1,AVERAGE(M16,AH16,BC16,BX16,CS16)+M16/10000,(-1)*(SUM(VLOOKUP(M16,'Tablas auxiliares'!$BG$2:$BH$28,2,FALSE),VLOOKUP(AH16,'Tablas auxiliares'!$BG$2:$BH$28,2,FALSE),VLOOKUP(BC16,'Tablas auxiliares'!$BG$2:$BH$28,2,FALSE),VLOOKUP(BX16,'Tablas auxiliares'!$BG$2:$BH$28,2,FALSE),VLOOKUP(CS16,'Tablas auxiliares'!$BG$2:$BH$28,2,FALSE))-M16/100000000))</f>
        <v>-34.297054567916838</v>
      </c>
      <c r="DO16">
        <f>IF('Tablas auxiliares'!$C$7=1,AVERAGE(N16,AI16,BD16,BY16,CT16)+N16/10000,(-1)*(SUM(VLOOKUP(N16,'Tablas auxiliares'!$BG$2:$BH$28,2,FALSE),VLOOKUP(AI16,'Tablas auxiliares'!$BG$2:$BH$28,2,FALSE),VLOOKUP(BD16,'Tablas auxiliares'!$BG$2:$BH$28,2,FALSE),VLOOKUP(BY16,'Tablas auxiliares'!$BG$2:$BH$28,2,FALSE),VLOOKUP(CT16,'Tablas auxiliares'!$BG$2:$BH$28,2,FALSE))-N16/100000000))</f>
        <v>-45.281784552908029</v>
      </c>
      <c r="DP16">
        <f>IF('Tablas auxiliares'!$C$7=1,AVERAGE(O16,AJ16,BE16,BZ16,CU16)+O16/10000,(-1)*(SUM(VLOOKUP(O16,'Tablas auxiliares'!$BG$2:$BH$28,2,FALSE),VLOOKUP(AJ16,'Tablas auxiliares'!$BG$2:$BH$28,2,FALSE),VLOOKUP(BE16,'Tablas auxiliares'!$BG$2:$BH$28,2,FALSE),VLOOKUP(BZ16,'Tablas auxiliares'!$BG$2:$BH$28,2,FALSE),VLOOKUP(CU16,'Tablas auxiliares'!$BG$2:$BH$28,2,FALSE))-O16/100000000))</f>
        <v>-9.2788182377578288</v>
      </c>
      <c r="DQ16">
        <f>IF('Tablas auxiliares'!$C$7=1,AVERAGE(P16,AK16,BF16,CA16,CV16)+P16/10000,(-1)*(SUM(VLOOKUP(P16,'Tablas auxiliares'!$BG$2:$BH$28,2,FALSE),VLOOKUP(AK16,'Tablas auxiliares'!$BG$2:$BH$28,2,FALSE),VLOOKUP(BF16,'Tablas auxiliares'!$BG$2:$BH$28,2,FALSE),VLOOKUP(CA16,'Tablas auxiliares'!$BG$2:$BH$28,2,FALSE),VLOOKUP(CV16,'Tablas auxiliares'!$BG$2:$BH$28,2,FALSE))-P16/100000000))</f>
        <v>-39.183412590419174</v>
      </c>
      <c r="DS16">
        <f>IF('Tablas auxiliares'!$C$7=1,AVERAGE(R16,AM16,BH16,CC16,CX16)+R16/10000,(-1)*(SUM(VLOOKUP(R16,'Tablas auxiliares'!$BG$2:$BH$28,2,FALSE),VLOOKUP(AM16,'Tablas auxiliares'!$BG$2:$BH$28,2,FALSE),VLOOKUP(BH16,'Tablas auxiliares'!$BG$2:$BH$28,2,FALSE),VLOOKUP(CC16,'Tablas auxiliares'!$BG$2:$BH$28,2,FALSE),VLOOKUP(CX16,'Tablas auxiliares'!$BG$2:$BH$28,2,FALSE))-R16/100000000))</f>
        <v>-17.991336201558845</v>
      </c>
      <c r="DT16">
        <f>IF('Tablas auxiliares'!$C$7=1,AVERAGE(S16,AN16,BI16,CD16,CY16)+S16/10000,(-1)*(SUM(VLOOKUP(S16,'Tablas auxiliares'!$BG$2:$BH$28,2,FALSE),VLOOKUP(AN16,'Tablas auxiliares'!$BG$2:$BH$28,2,FALSE),VLOOKUP(BI16,'Tablas auxiliares'!$BG$2:$BH$28,2,FALSE),VLOOKUP(CD16,'Tablas auxiliares'!$BG$2:$BH$28,2,FALSE),VLOOKUP(CY16,'Tablas auxiliares'!$BG$2:$BH$28,2,FALSE))-S16/100000000))</f>
        <v>-39.220354137875603</v>
      </c>
      <c r="DU16">
        <f>IF('Tablas auxiliares'!$C$7=1,AVERAGE(T16,AO16,BJ16,CE16,CZ16)+T16/10000,(-1)*(SUM(VLOOKUP(T16,'Tablas auxiliares'!$BG$2:$BH$28,2,FALSE),VLOOKUP(AO16,'Tablas auxiliares'!$BG$2:$BH$28,2,FALSE),VLOOKUP(BJ16,'Tablas auxiliares'!$BG$2:$BH$28,2,FALSE),VLOOKUP(CE16,'Tablas auxiliares'!$BG$2:$BH$28,2,FALSE),VLOOKUP(CZ16,'Tablas auxiliares'!$BG$2:$BH$28,2,FALSE))-T16/100000000))</f>
        <v>-16.944387203024444</v>
      </c>
      <c r="DV16">
        <f>IF('Tablas auxiliares'!$C$7=1,AVERAGE(U16,AP16,BK16,CF16,DA16)+U16/10000,(-1)*(SUM(VLOOKUP(U16,'Tablas auxiliares'!$BG$2:$BH$28,2,FALSE),VLOOKUP(AP16,'Tablas auxiliares'!$BG$2:$BH$28,2,FALSE),VLOOKUP(BK16,'Tablas auxiliares'!$BG$2:$BH$28,2,FALSE),VLOOKUP(CF16,'Tablas auxiliares'!$BG$2:$BH$28,2,FALSE),VLOOKUP(DA16,'Tablas auxiliares'!$BG$2:$BH$28,2,FALSE))-U16/100000000))</f>
        <v>-38.033034962689989</v>
      </c>
      <c r="DW16">
        <f>IF('Tablas auxiliares'!$C$7=1,AVERAGE(V16,AQ16,BL16,CG16,DB16)+V16/10000,(-1)*(SUM(VLOOKUP(V16,'Tablas auxiliares'!$BG$2:$BH$28,2,FALSE),VLOOKUP(AQ16,'Tablas auxiliares'!$BG$2:$BH$28,2,FALSE),VLOOKUP(BL16,'Tablas auxiliares'!$BG$2:$BH$28,2,FALSE),VLOOKUP(CG16,'Tablas auxiliares'!$BG$2:$BH$28,2,FALSE),VLOOKUP(DB16,'Tablas auxiliares'!$BG$2:$BH$28,2,FALSE))-V16/100000000))</f>
        <v>-52.053356105188961</v>
      </c>
      <c r="DX16">
        <f>RANK(DC16,DC3:DC20,1)</f>
        <v>7</v>
      </c>
      <c r="DY16">
        <f t="shared" ref="DY16:ER16" si="60">RANK(DD16,DD3:DD20,1)</f>
        <v>2</v>
      </c>
      <c r="DZ16">
        <f t="shared" si="60"/>
        <v>7</v>
      </c>
      <c r="EA16">
        <f t="shared" si="60"/>
        <v>2</v>
      </c>
      <c r="EB16">
        <f t="shared" si="60"/>
        <v>7</v>
      </c>
      <c r="EC16">
        <f t="shared" si="60"/>
        <v>3</v>
      </c>
      <c r="ED16">
        <f t="shared" si="60"/>
        <v>4</v>
      </c>
      <c r="EE16">
        <f t="shared" si="60"/>
        <v>3</v>
      </c>
      <c r="EF16">
        <f t="shared" si="60"/>
        <v>7</v>
      </c>
      <c r="EG16">
        <f t="shared" si="60"/>
        <v>3</v>
      </c>
      <c r="EH16">
        <f t="shared" si="60"/>
        <v>1</v>
      </c>
      <c r="EI16">
        <f t="shared" si="60"/>
        <v>5</v>
      </c>
      <c r="EJ16">
        <f t="shared" si="60"/>
        <v>1</v>
      </c>
      <c r="EK16">
        <f t="shared" si="60"/>
        <v>12</v>
      </c>
      <c r="EL16">
        <f t="shared" si="60"/>
        <v>2</v>
      </c>
      <c r="EN16">
        <f t="shared" si="60"/>
        <v>9</v>
      </c>
      <c r="EO16">
        <f t="shared" si="60"/>
        <v>3</v>
      </c>
      <c r="EP16">
        <f t="shared" si="60"/>
        <v>10</v>
      </c>
      <c r="EQ16">
        <f t="shared" si="60"/>
        <v>2</v>
      </c>
      <c r="ER16">
        <f t="shared" si="60"/>
        <v>1</v>
      </c>
      <c r="ES16">
        <f>VLOOKUP(DX16,'Tablas auxiliares'!$O$2:$Y$28,'Tablas auxiliares'!$C$4+1,FALSE)</f>
        <v>4</v>
      </c>
      <c r="ET16">
        <f>VLOOKUP(DY16,'Tablas auxiliares'!$O$2:$Y$28,'Tablas auxiliares'!$C$4+1,FALSE)</f>
        <v>10</v>
      </c>
      <c r="EU16">
        <f>VLOOKUP(DZ16,'Tablas auxiliares'!$O$2:$Y$28,'Tablas auxiliares'!$C$4+1,FALSE)</f>
        <v>4</v>
      </c>
      <c r="EV16">
        <f>VLOOKUP(EA16,'Tablas auxiliares'!$O$2:$Y$28,'Tablas auxiliares'!$C$4+1,FALSE)</f>
        <v>10</v>
      </c>
      <c r="EW16">
        <f>VLOOKUP(EB16,'Tablas auxiliares'!$O$2:$Y$28,'Tablas auxiliares'!$C$4+1,FALSE)</f>
        <v>4</v>
      </c>
      <c r="EX16">
        <f>VLOOKUP(EC16,'Tablas auxiliares'!$O$2:$Y$28,'Tablas auxiliares'!$C$4+1,FALSE)</f>
        <v>8</v>
      </c>
      <c r="EY16">
        <f>VLOOKUP(ED16,'Tablas auxiliares'!$O$2:$Y$28,'Tablas auxiliares'!$C$4+1,FALSE)</f>
        <v>7</v>
      </c>
      <c r="EZ16">
        <f>VLOOKUP(EE16,'Tablas auxiliares'!$O$2:$Y$28,'Tablas auxiliares'!$C$4+1,FALSE)</f>
        <v>8</v>
      </c>
      <c r="FA16">
        <f>VLOOKUP(EF16,'Tablas auxiliares'!$O$2:$Y$28,'Tablas auxiliares'!$C$4+1,FALSE)</f>
        <v>4</v>
      </c>
      <c r="FB16">
        <f>VLOOKUP(EG16,'Tablas auxiliares'!$O$2:$Y$28,'Tablas auxiliares'!$C$4+1,FALSE)</f>
        <v>8</v>
      </c>
      <c r="FC16">
        <f>VLOOKUP(EH16,'Tablas auxiliares'!$O$2:$Y$28,'Tablas auxiliares'!$C$4+1,FALSE)</f>
        <v>12</v>
      </c>
      <c r="FD16">
        <f>VLOOKUP(EI16,'Tablas auxiliares'!$O$2:$Y$28,'Tablas auxiliares'!$C$4+1,FALSE)</f>
        <v>6</v>
      </c>
      <c r="FE16">
        <f>VLOOKUP(EJ16,'Tablas auxiliares'!$O$2:$Y$28,'Tablas auxiliares'!$C$4+1,FALSE)</f>
        <v>12</v>
      </c>
      <c r="FF16">
        <f>VLOOKUP(EK16,'Tablas auxiliares'!$O$2:$Y$28,'Tablas auxiliares'!$C$4+1,FALSE)</f>
        <v>0</v>
      </c>
      <c r="FG16">
        <f>VLOOKUP(EL16,'Tablas auxiliares'!$O$2:$Y$28,'Tablas auxiliares'!$C$4+1,FALSE)</f>
        <v>10</v>
      </c>
      <c r="FI16">
        <f>VLOOKUP(EN16,'Tablas auxiliares'!$O$2:$Y$28,'Tablas auxiliares'!$C$4+1,FALSE)</f>
        <v>2</v>
      </c>
      <c r="FJ16">
        <f>VLOOKUP(EO16,'Tablas auxiliares'!$O$2:$Y$28,'Tablas auxiliares'!$C$4+1,FALSE)</f>
        <v>8</v>
      </c>
      <c r="FK16">
        <f>VLOOKUP(EP16,'Tablas auxiliares'!$O$2:$Y$28,'Tablas auxiliares'!$C$4+1,FALSE)</f>
        <v>1</v>
      </c>
      <c r="FL16">
        <f>VLOOKUP(EQ16,'Tablas auxiliares'!$O$2:$Y$28,'Tablas auxiliares'!$C$4+1,FALSE)</f>
        <v>10</v>
      </c>
      <c r="FM16">
        <f>VLOOKUP(ER16,'Tablas auxiliares'!$O$2:$Y$28,'Tablas auxiliares'!$C$4+1,FALSE)</f>
        <v>12</v>
      </c>
      <c r="FN16">
        <v>2</v>
      </c>
      <c r="FO16">
        <v>3</v>
      </c>
      <c r="FP16">
        <v>2</v>
      </c>
      <c r="FQ16">
        <v>5</v>
      </c>
      <c r="FR16">
        <v>3</v>
      </c>
      <c r="FS16">
        <v>4</v>
      </c>
      <c r="FT16">
        <v>3</v>
      </c>
      <c r="FU16">
        <v>3</v>
      </c>
      <c r="FV16">
        <v>8</v>
      </c>
      <c r="FW16">
        <v>4</v>
      </c>
      <c r="FX16">
        <v>5</v>
      </c>
      <c r="FY16">
        <v>3</v>
      </c>
      <c r="FZ16">
        <v>2</v>
      </c>
      <c r="GA16">
        <v>4</v>
      </c>
      <c r="GB16">
        <v>6</v>
      </c>
      <c r="GD16">
        <v>6</v>
      </c>
      <c r="GE16">
        <v>5</v>
      </c>
      <c r="GF16">
        <v>4</v>
      </c>
      <c r="GG16">
        <v>6</v>
      </c>
      <c r="GH16">
        <v>5</v>
      </c>
      <c r="GI16">
        <f>VLOOKUP(FN16,'Tablas auxiliares'!$O$2:$Y$28,_xlfn.SINGLE('Tablas auxiliares'!$C$4)+1,FALSE)</f>
        <v>10</v>
      </c>
      <c r="GJ16">
        <f>VLOOKUP(FO16,'Tablas auxiliares'!$O$2:$Y$28,_xlfn.SINGLE('Tablas auxiliares'!$C$4)+1,FALSE)</f>
        <v>8</v>
      </c>
      <c r="GK16">
        <f>VLOOKUP(FP16,'Tablas auxiliares'!$O$2:$Y$28,_xlfn.SINGLE('Tablas auxiliares'!$C$4)+1,FALSE)</f>
        <v>10</v>
      </c>
      <c r="GL16">
        <f>VLOOKUP(FQ16,'Tablas auxiliares'!$O$2:$Y$28,_xlfn.SINGLE('Tablas auxiliares'!$C$4)+1,FALSE)</f>
        <v>6</v>
      </c>
      <c r="GM16">
        <f>VLOOKUP(FR16,'Tablas auxiliares'!$O$2:$Y$28,_xlfn.SINGLE('Tablas auxiliares'!$C$4)+1,FALSE)</f>
        <v>8</v>
      </c>
      <c r="GN16">
        <f>VLOOKUP(FS16,'Tablas auxiliares'!$O$2:$Y$28,_xlfn.SINGLE('Tablas auxiliares'!$C$4)+1,FALSE)</f>
        <v>7</v>
      </c>
      <c r="GO16">
        <f>VLOOKUP(FT16,'Tablas auxiliares'!$O$2:$Y$28,_xlfn.SINGLE('Tablas auxiliares'!$C$4)+1,FALSE)</f>
        <v>8</v>
      </c>
      <c r="GP16">
        <f>VLOOKUP(FU16,'Tablas auxiliares'!$O$2:$Y$28,_xlfn.SINGLE('Tablas auxiliares'!$C$4)+1,FALSE)</f>
        <v>8</v>
      </c>
      <c r="GQ16">
        <f>VLOOKUP(FV16,'Tablas auxiliares'!$O$2:$Y$28,_xlfn.SINGLE('Tablas auxiliares'!$C$4)+1,FALSE)</f>
        <v>3</v>
      </c>
      <c r="GR16">
        <f>VLOOKUP(FW16,'Tablas auxiliares'!$O$2:$Y$28,_xlfn.SINGLE('Tablas auxiliares'!$C$4)+1,FALSE)</f>
        <v>7</v>
      </c>
      <c r="GS16">
        <f>VLOOKUP(FX16,'Tablas auxiliares'!$O$2:$Y$28,_xlfn.SINGLE('Tablas auxiliares'!$C$4)+1,FALSE)</f>
        <v>6</v>
      </c>
      <c r="GT16">
        <f>VLOOKUP(FY16,'Tablas auxiliares'!$O$2:$Y$28,_xlfn.SINGLE('Tablas auxiliares'!$C$4)+1,FALSE)</f>
        <v>8</v>
      </c>
      <c r="GU16">
        <f>VLOOKUP(FZ16,'Tablas auxiliares'!$O$2:$Y$28,_xlfn.SINGLE('Tablas auxiliares'!$C$4)+1,FALSE)</f>
        <v>10</v>
      </c>
      <c r="GV16">
        <f>VLOOKUP(GA16,'Tablas auxiliares'!$O$2:$Y$28,_xlfn.SINGLE('Tablas auxiliares'!$C$4)+1,FALSE)</f>
        <v>7</v>
      </c>
      <c r="GW16">
        <f>VLOOKUP(GB16,'Tablas auxiliares'!$O$2:$Y$28,_xlfn.SINGLE('Tablas auxiliares'!$C$4)+1,FALSE)</f>
        <v>5</v>
      </c>
      <c r="GY16">
        <f>VLOOKUP(GD16,'Tablas auxiliares'!$O$2:$Y$28,_xlfn.SINGLE('Tablas auxiliares'!$C$4)+1,FALSE)</f>
        <v>5</v>
      </c>
      <c r="GZ16">
        <f>VLOOKUP(GE16,'Tablas auxiliares'!$O$2:$Y$28,_xlfn.SINGLE('Tablas auxiliares'!$C$4)+1,FALSE)</f>
        <v>6</v>
      </c>
      <c r="HA16">
        <f>VLOOKUP(GF16,'Tablas auxiliares'!$O$2:$Y$28,_xlfn.SINGLE('Tablas auxiliares'!$C$4)+1,FALSE)</f>
        <v>7</v>
      </c>
      <c r="HB16">
        <f>VLOOKUP(GG16,'Tablas auxiliares'!$O$2:$Y$28,_xlfn.SINGLE('Tablas auxiliares'!$C$4)+1,FALSE)</f>
        <v>5</v>
      </c>
      <c r="HC16">
        <f>VLOOKUP(GH16,'Tablas auxiliares'!$O$2:$Y$28,_xlfn.SINGLE('Tablas auxiliares'!$C$4)+1,FALSE)</f>
        <v>6</v>
      </c>
      <c r="HD16">
        <f>IF('Tablas auxiliares'!$C$6&lt;&gt;2,SUM(ES16:FM16),0)+IF('Tablas auxiliares'!$C$6&lt;&gt;3,SUM(GI16:HC16),0)</f>
        <v>280</v>
      </c>
      <c r="HE16">
        <f t="shared" si="17"/>
        <v>4.5019999999999998</v>
      </c>
      <c r="HF16">
        <f t="shared" ref="HF16:HF20" si="61">AVERAGE(DY16,FO16)+FO16/1000</f>
        <v>2.5030000000000001</v>
      </c>
      <c r="HG16">
        <f t="shared" ref="HG16:HG20" si="62">AVERAGE(DZ16,FP16)+FP16/1000</f>
        <v>4.5019999999999998</v>
      </c>
      <c r="HH16">
        <f t="shared" ref="HH16:HH20" si="63">AVERAGE(EA16,FQ16)+FQ16/1000</f>
        <v>3.5049999999999999</v>
      </c>
      <c r="HI16">
        <f t="shared" ref="HI16:HI20" si="64">AVERAGE(EB16,FR16)+FR16/1000</f>
        <v>5.0030000000000001</v>
      </c>
      <c r="HJ16">
        <f t="shared" ref="HJ16:HJ20" si="65">AVERAGE(EC16,FS16)+FS16/1000</f>
        <v>3.504</v>
      </c>
      <c r="HK16">
        <f t="shared" ref="HK16:HK20" si="66">AVERAGE(ED16,FT16)+FT16/1000</f>
        <v>3.5030000000000001</v>
      </c>
      <c r="HL16">
        <f t="shared" ref="HL16:HL20" si="67">AVERAGE(EE16,FU16)+FU16/1000</f>
        <v>3.0030000000000001</v>
      </c>
      <c r="HM16">
        <f t="shared" ref="HM16:HM20" si="68">AVERAGE(EF16,FV16)+FV16/1000</f>
        <v>7.508</v>
      </c>
      <c r="HN16">
        <f t="shared" ref="HN16:HN20" si="69">AVERAGE(EG16,FW16)+FW16/1000</f>
        <v>3.504</v>
      </c>
      <c r="HO16">
        <f t="shared" ref="HO16:HO20" si="70">AVERAGE(EH16,FX16)+FX16/1000</f>
        <v>3.0049999999999999</v>
      </c>
      <c r="HP16">
        <f t="shared" ref="HP16:HP20" si="71">AVERAGE(EI16,FY16)+FY16/1000</f>
        <v>4.0030000000000001</v>
      </c>
      <c r="HQ16">
        <f t="shared" ref="HQ16:HQ20" si="72">AVERAGE(EJ16,FZ16)+FZ16/1000</f>
        <v>1.502</v>
      </c>
      <c r="HR16">
        <f t="shared" ref="HR16:HR20" si="73">AVERAGE(EK16,GA16)+GA16/1000</f>
        <v>8.0039999999999996</v>
      </c>
      <c r="HS16">
        <f t="shared" ref="HS16:HS20" si="74">AVERAGE(EL16,GB16)+GB16/1000</f>
        <v>4.0060000000000002</v>
      </c>
      <c r="HU16">
        <f t="shared" si="48"/>
        <v>7.5060000000000002</v>
      </c>
      <c r="HV16">
        <f t="shared" si="49"/>
        <v>4.0049999999999999</v>
      </c>
      <c r="HW16">
        <f t="shared" si="50"/>
        <v>7.0039999999999996</v>
      </c>
      <c r="HX16">
        <f t="shared" si="51"/>
        <v>4.0060000000000002</v>
      </c>
      <c r="HY16">
        <f t="shared" si="52"/>
        <v>3.0049999999999999</v>
      </c>
      <c r="HZ16">
        <f>RANK(HE16,HE3:HE20,1)</f>
        <v>3</v>
      </c>
      <c r="IA16">
        <f t="shared" ref="IA16:IT16" si="75">RANK(HF16,HF3:HF20,1)</f>
        <v>2</v>
      </c>
      <c r="IB16">
        <f t="shared" si="75"/>
        <v>6</v>
      </c>
      <c r="IC16">
        <f t="shared" si="75"/>
        <v>2</v>
      </c>
      <c r="ID16">
        <f t="shared" si="75"/>
        <v>3</v>
      </c>
      <c r="IE16">
        <f t="shared" si="75"/>
        <v>3</v>
      </c>
      <c r="IF16">
        <f t="shared" si="75"/>
        <v>3</v>
      </c>
      <c r="IG16">
        <f t="shared" si="75"/>
        <v>2</v>
      </c>
      <c r="IH16">
        <f t="shared" si="75"/>
        <v>7</v>
      </c>
      <c r="II16">
        <f t="shared" si="75"/>
        <v>2</v>
      </c>
      <c r="IJ16">
        <f t="shared" si="75"/>
        <v>2</v>
      </c>
      <c r="IK16">
        <f t="shared" si="75"/>
        <v>3</v>
      </c>
      <c r="IL16">
        <f t="shared" si="75"/>
        <v>1</v>
      </c>
      <c r="IM16">
        <f t="shared" si="75"/>
        <v>7</v>
      </c>
      <c r="IN16">
        <f t="shared" si="75"/>
        <v>3</v>
      </c>
      <c r="IP16">
        <f t="shared" si="75"/>
        <v>7</v>
      </c>
      <c r="IQ16">
        <f t="shared" si="75"/>
        <v>4</v>
      </c>
      <c r="IR16">
        <f t="shared" si="75"/>
        <v>5</v>
      </c>
      <c r="IS16">
        <f t="shared" si="75"/>
        <v>2</v>
      </c>
      <c r="IT16">
        <f t="shared" si="75"/>
        <v>2</v>
      </c>
      <c r="IU16">
        <f>VLOOKUP(HZ16,'Tablas auxiliares'!$O$2:$Y$28,_xlfn.SINGLE('Tablas auxiliares'!$C$4)+1,FALSE)</f>
        <v>8</v>
      </c>
      <c r="IV16">
        <f>VLOOKUP(IA16,'Tablas auxiliares'!$O$2:$Y$28,_xlfn.SINGLE('Tablas auxiliares'!$C$4)+1,FALSE)</f>
        <v>10</v>
      </c>
      <c r="IW16">
        <f>VLOOKUP(IB16,'Tablas auxiliares'!$O$2:$Y$28,_xlfn.SINGLE('Tablas auxiliares'!$C$4)+1,FALSE)</f>
        <v>5</v>
      </c>
      <c r="IX16">
        <f>VLOOKUP(IC16,'Tablas auxiliares'!$O$2:$Y$28,_xlfn.SINGLE('Tablas auxiliares'!$C$4)+1,FALSE)</f>
        <v>10</v>
      </c>
      <c r="IY16">
        <f>VLOOKUP(ID16,'Tablas auxiliares'!$O$2:$Y$28,_xlfn.SINGLE('Tablas auxiliares'!$C$4)+1,FALSE)</f>
        <v>8</v>
      </c>
      <c r="IZ16">
        <f>VLOOKUP(IE16,'Tablas auxiliares'!$O$2:$Y$28,_xlfn.SINGLE('Tablas auxiliares'!$C$4)+1,FALSE)</f>
        <v>8</v>
      </c>
      <c r="JA16">
        <f>VLOOKUP(IF16,'Tablas auxiliares'!$O$2:$Y$28,_xlfn.SINGLE('Tablas auxiliares'!$C$4)+1,FALSE)</f>
        <v>8</v>
      </c>
      <c r="JB16">
        <f>VLOOKUP(IG16,'Tablas auxiliares'!$O$2:$Y$28,_xlfn.SINGLE('Tablas auxiliares'!$C$4)+1,FALSE)</f>
        <v>10</v>
      </c>
      <c r="JC16">
        <f>VLOOKUP(IH16,'Tablas auxiliares'!$O$2:$Y$28,_xlfn.SINGLE('Tablas auxiliares'!$C$4)+1,FALSE)</f>
        <v>4</v>
      </c>
      <c r="JD16">
        <f>VLOOKUP(II16,'Tablas auxiliares'!$O$2:$Y$28,_xlfn.SINGLE('Tablas auxiliares'!$C$4)+1,FALSE)</f>
        <v>10</v>
      </c>
      <c r="JE16">
        <f>VLOOKUP(IJ16,'Tablas auxiliares'!$O$2:$Y$28,_xlfn.SINGLE('Tablas auxiliares'!$C$4)+1,FALSE)</f>
        <v>10</v>
      </c>
      <c r="JF16">
        <f>VLOOKUP(IK16,'Tablas auxiliares'!$O$2:$Y$28,_xlfn.SINGLE('Tablas auxiliares'!$C$4)+1,FALSE)</f>
        <v>8</v>
      </c>
      <c r="JG16">
        <f>VLOOKUP(IL16,'Tablas auxiliares'!$O$2:$Y$28,_xlfn.SINGLE('Tablas auxiliares'!$C$4)+1,FALSE)</f>
        <v>12</v>
      </c>
      <c r="JH16">
        <f>VLOOKUP(IM16,'Tablas auxiliares'!$O$2:$Y$28,_xlfn.SINGLE('Tablas auxiliares'!$C$4)+1,FALSE)</f>
        <v>4</v>
      </c>
      <c r="JI16">
        <f>VLOOKUP(IN16,'Tablas auxiliares'!$O$2:$Y$28,_xlfn.SINGLE('Tablas auxiliares'!$C$4)+1,FALSE)</f>
        <v>8</v>
      </c>
      <c r="JK16">
        <f>VLOOKUP(IP16,'Tablas auxiliares'!$O$2:$Y$28,_xlfn.SINGLE('Tablas auxiliares'!$C$4)+1,FALSE)</f>
        <v>4</v>
      </c>
      <c r="JL16">
        <f>VLOOKUP(IQ16,'Tablas auxiliares'!$O$2:$Y$28,_xlfn.SINGLE('Tablas auxiliares'!$C$4)+1,FALSE)</f>
        <v>7</v>
      </c>
      <c r="JM16">
        <f>VLOOKUP(IR16,'Tablas auxiliares'!$O$2:$Y$28,_xlfn.SINGLE('Tablas auxiliares'!$C$4)+1,FALSE)</f>
        <v>6</v>
      </c>
      <c r="JN16">
        <f>VLOOKUP(IS16,'Tablas auxiliares'!$O$2:$Y$28,_xlfn.SINGLE('Tablas auxiliares'!$C$4)+1,FALSE)</f>
        <v>10</v>
      </c>
      <c r="JO16">
        <f>VLOOKUP(IT16,'Tablas auxiliares'!$O$2:$Y$28,_xlfn.SINGLE('Tablas auxiliares'!$C$4)+1,FALSE)</f>
        <v>10</v>
      </c>
      <c r="JP16">
        <f t="shared" si="7"/>
        <v>160</v>
      </c>
      <c r="JQ16">
        <v>4</v>
      </c>
      <c r="JR16">
        <v>10</v>
      </c>
      <c r="JS16">
        <v>4</v>
      </c>
      <c r="JT16">
        <v>8</v>
      </c>
      <c r="JU16">
        <v>5</v>
      </c>
      <c r="JV16">
        <v>6</v>
      </c>
      <c r="JW16">
        <v>6</v>
      </c>
      <c r="JX16">
        <v>8</v>
      </c>
      <c r="JY16">
        <v>4</v>
      </c>
      <c r="JZ16">
        <v>8</v>
      </c>
      <c r="KA16">
        <v>12</v>
      </c>
      <c r="KB16">
        <v>6</v>
      </c>
      <c r="KC16">
        <v>12</v>
      </c>
      <c r="KD16">
        <v>0</v>
      </c>
      <c r="KE16">
        <v>10</v>
      </c>
      <c r="KG16">
        <v>2</v>
      </c>
      <c r="KH16">
        <v>8</v>
      </c>
      <c r="KI16">
        <v>3</v>
      </c>
      <c r="KJ16">
        <v>12</v>
      </c>
      <c r="KK16">
        <v>12</v>
      </c>
      <c r="KL16">
        <v>10</v>
      </c>
      <c r="KM16">
        <v>8</v>
      </c>
      <c r="KN16">
        <v>10</v>
      </c>
      <c r="KO16">
        <v>6</v>
      </c>
      <c r="KP16">
        <v>8</v>
      </c>
      <c r="KQ16">
        <v>7</v>
      </c>
      <c r="KR16">
        <v>8</v>
      </c>
      <c r="KS16">
        <v>8</v>
      </c>
      <c r="KT16">
        <v>3</v>
      </c>
      <c r="KU16">
        <v>7</v>
      </c>
      <c r="KV16">
        <v>6</v>
      </c>
      <c r="KW16">
        <v>8</v>
      </c>
      <c r="KX16">
        <v>10</v>
      </c>
      <c r="KY16">
        <v>7</v>
      </c>
      <c r="KZ16">
        <v>5</v>
      </c>
      <c r="LB16">
        <v>5</v>
      </c>
      <c r="LC16">
        <v>6</v>
      </c>
      <c r="LD16">
        <v>7</v>
      </c>
      <c r="LE16">
        <v>5</v>
      </c>
      <c r="LF16">
        <v>6</v>
      </c>
      <c r="LG16">
        <f t="shared" si="8"/>
        <v>14.01</v>
      </c>
      <c r="LH16">
        <f t="shared" ref="LH16:LH20" si="76">SUM(JR16,KM16)+KM16/1000</f>
        <v>18.007999999999999</v>
      </c>
      <c r="LI16">
        <f t="shared" ref="LI16:LI20" si="77">SUM(JS16,KN16)+KN16/1000</f>
        <v>14.01</v>
      </c>
      <c r="LJ16">
        <f t="shared" ref="LJ16:LJ20" si="78">SUM(JT16,KO16)+KO16/1000</f>
        <v>14.006</v>
      </c>
      <c r="LK16">
        <f t="shared" ref="LK16:LK20" si="79">SUM(JU16,KP16)+KP16/1000</f>
        <v>13.007999999999999</v>
      </c>
      <c r="LL16">
        <f t="shared" ref="LL16:LL20" si="80">SUM(JV16,KQ16)+KQ16/1000</f>
        <v>13.007</v>
      </c>
      <c r="LM16">
        <f t="shared" ref="LM16:LM20" si="81">SUM(JW16,KR16)+KR16/1000</f>
        <v>14.007999999999999</v>
      </c>
      <c r="LN16">
        <f t="shared" ref="LN16:LN20" si="82">SUM(JX16,KS16)+KS16/1000</f>
        <v>16.007999999999999</v>
      </c>
      <c r="LO16">
        <f t="shared" ref="LO16:LO20" si="83">SUM(JY16,KT16)+KT16/1000</f>
        <v>7.0030000000000001</v>
      </c>
      <c r="LP16">
        <f t="shared" ref="LP16:LP20" si="84">SUM(JZ16,KU16)+KU16/1000</f>
        <v>15.007</v>
      </c>
      <c r="LQ16">
        <f t="shared" ref="LQ16:LQ20" si="85">SUM(KA16,KV16)+KV16/1000</f>
        <v>18.006</v>
      </c>
      <c r="LR16">
        <f t="shared" ref="LR16:LR20" si="86">SUM(KB16,KW16)+KW16/1000</f>
        <v>14.007999999999999</v>
      </c>
      <c r="LS16">
        <f t="shared" ref="LS16:LS20" si="87">SUM(KC16,KX16)+KX16/1000</f>
        <v>22.01</v>
      </c>
      <c r="LT16">
        <f t="shared" ref="LT16:LT20" si="88">SUM(KD16,KY16)+KY16/1000</f>
        <v>7.0069999999999997</v>
      </c>
      <c r="LU16">
        <f t="shared" ref="LU16:LU20" si="89">SUM(KE16,KZ16)+KZ16/1000</f>
        <v>15.005000000000001</v>
      </c>
      <c r="LV16">
        <f t="shared" ref="LV16:LV20" si="90">SUM(KF16,LA16)+LA16/1000</f>
        <v>0</v>
      </c>
      <c r="LW16">
        <f t="shared" si="54"/>
        <v>7.0049999999999999</v>
      </c>
      <c r="LX16">
        <f t="shared" si="55"/>
        <v>14.006</v>
      </c>
      <c r="LY16">
        <f t="shared" si="56"/>
        <v>10.007</v>
      </c>
      <c r="LZ16">
        <f t="shared" si="57"/>
        <v>17.004999999999999</v>
      </c>
      <c r="MA16">
        <f t="shared" si="58"/>
        <v>18.006</v>
      </c>
      <c r="MB16">
        <f>RANK(LG16,LG3:LG20,0)</f>
        <v>3</v>
      </c>
      <c r="MC16">
        <f t="shared" ref="MC16:MV16" si="91">RANK(LH16,LH3:LH20,0)</f>
        <v>2</v>
      </c>
      <c r="MD16">
        <f t="shared" si="91"/>
        <v>5</v>
      </c>
      <c r="ME16">
        <f t="shared" si="91"/>
        <v>3</v>
      </c>
      <c r="MF16">
        <f t="shared" si="91"/>
        <v>4</v>
      </c>
      <c r="MG16">
        <f t="shared" si="91"/>
        <v>3</v>
      </c>
      <c r="MH16">
        <f t="shared" si="91"/>
        <v>3</v>
      </c>
      <c r="MI16">
        <f t="shared" si="91"/>
        <v>3</v>
      </c>
      <c r="MJ16">
        <f t="shared" si="91"/>
        <v>10</v>
      </c>
      <c r="MK16">
        <f t="shared" si="91"/>
        <v>5</v>
      </c>
      <c r="ML16">
        <f t="shared" si="91"/>
        <v>2</v>
      </c>
      <c r="MM16">
        <f t="shared" si="91"/>
        <v>3</v>
      </c>
      <c r="MN16">
        <f t="shared" si="91"/>
        <v>1</v>
      </c>
      <c r="MO16">
        <f t="shared" si="91"/>
        <v>6</v>
      </c>
      <c r="MP16">
        <f t="shared" si="91"/>
        <v>3</v>
      </c>
      <c r="MQ16">
        <f t="shared" si="91"/>
        <v>13</v>
      </c>
      <c r="MR16">
        <f t="shared" si="91"/>
        <v>8</v>
      </c>
      <c r="MS16">
        <f t="shared" si="91"/>
        <v>4</v>
      </c>
      <c r="MT16">
        <f t="shared" si="91"/>
        <v>6</v>
      </c>
      <c r="MU16">
        <f t="shared" si="91"/>
        <v>1</v>
      </c>
      <c r="MV16">
        <f t="shared" si="91"/>
        <v>2</v>
      </c>
      <c r="MW16">
        <f>VLOOKUP(MB16,'Tablas auxiliares'!$O$2:$P$28,2,FALSE)</f>
        <v>8</v>
      </c>
      <c r="MX16">
        <f>VLOOKUP(MC16,'Tablas auxiliares'!$O$2:$P$28,2,FALSE)</f>
        <v>10</v>
      </c>
      <c r="MY16">
        <f>VLOOKUP(MD16,'Tablas auxiliares'!$O$2:$P$28,2,FALSE)</f>
        <v>6</v>
      </c>
      <c r="MZ16">
        <f>VLOOKUP(ME16,'Tablas auxiliares'!$O$2:$P$28,2,FALSE)</f>
        <v>8</v>
      </c>
      <c r="NA16">
        <f>VLOOKUP(MF16,'Tablas auxiliares'!$O$2:$P$28,2,FALSE)</f>
        <v>7</v>
      </c>
      <c r="NB16">
        <f>VLOOKUP(MG16,'Tablas auxiliares'!$O$2:$P$28,2,FALSE)</f>
        <v>8</v>
      </c>
      <c r="NC16">
        <f>VLOOKUP(MH16,'Tablas auxiliares'!$O$2:$P$28,2,FALSE)</f>
        <v>8</v>
      </c>
      <c r="ND16">
        <f>VLOOKUP(MI16,'Tablas auxiliares'!$O$2:$P$28,2,FALSE)</f>
        <v>8</v>
      </c>
      <c r="NE16">
        <f>VLOOKUP(MJ16,'Tablas auxiliares'!$O$2:$P$28,2,FALSE)</f>
        <v>1</v>
      </c>
      <c r="NF16">
        <f>VLOOKUP(MK16,'Tablas auxiliares'!$O$2:$P$28,2,FALSE)</f>
        <v>6</v>
      </c>
      <c r="NG16">
        <f>VLOOKUP(ML16,'Tablas auxiliares'!$O$2:$P$28,2,FALSE)</f>
        <v>10</v>
      </c>
      <c r="NH16">
        <f>VLOOKUP(MM16,'Tablas auxiliares'!$O$2:$P$28,2,FALSE)</f>
        <v>8</v>
      </c>
      <c r="NI16">
        <f>VLOOKUP(MN16,'Tablas auxiliares'!$O$2:$P$28,2,FALSE)</f>
        <v>12</v>
      </c>
      <c r="NJ16">
        <f>VLOOKUP(MO16,'Tablas auxiliares'!$O$2:$P$28,2,FALSE)</f>
        <v>5</v>
      </c>
      <c r="NK16">
        <f>VLOOKUP(MP16,'Tablas auxiliares'!$O$2:$P$28,2,FALSE)</f>
        <v>8</v>
      </c>
      <c r="NL16">
        <f>VLOOKUP(MQ16,'Tablas auxiliares'!$O$2:$P$28,2,FALSE)</f>
        <v>0</v>
      </c>
      <c r="NM16">
        <f>VLOOKUP(MR16,'Tablas auxiliares'!$O$2:$P$28,2,FALSE)</f>
        <v>3</v>
      </c>
      <c r="NN16">
        <f>VLOOKUP(MS16,'Tablas auxiliares'!$O$2:$P$28,2,FALSE)</f>
        <v>7</v>
      </c>
      <c r="NO16">
        <f>VLOOKUP(MT16,'Tablas auxiliares'!$O$2:$P$28,2,FALSE)</f>
        <v>5</v>
      </c>
      <c r="NP16">
        <f>VLOOKUP(MU16,'Tablas auxiliares'!$O$2:$P$28,2,FALSE)</f>
        <v>12</v>
      </c>
      <c r="NQ16">
        <f>VLOOKUP(MV16,'Tablas auxiliares'!$O$2:$P$28,2,FALSE)</f>
        <v>10</v>
      </c>
      <c r="NR16">
        <f t="shared" si="10"/>
        <v>150</v>
      </c>
      <c r="NT16">
        <f t="shared" si="11"/>
        <v>150.00120000000001</v>
      </c>
      <c r="NU16">
        <f t="shared" si="12"/>
        <v>160.00120000000001</v>
      </c>
      <c r="NV16">
        <f t="shared" si="13"/>
        <v>280.00119999999998</v>
      </c>
      <c r="NW16">
        <f>IF('Tablas auxiliares'!$C$3=1,NT16,IF('Tablas auxiliares'!$C$3=2,NU16,NV16))</f>
        <v>280.00119999999998</v>
      </c>
      <c r="NX16" t="s">
        <v>17</v>
      </c>
      <c r="NZ16">
        <v>14</v>
      </c>
      <c r="OA16">
        <f t="shared" si="14"/>
        <v>64.002099999999999</v>
      </c>
      <c r="OB16" t="str">
        <f t="shared" si="15"/>
        <v>Croacia</v>
      </c>
    </row>
    <row r="17" spans="1:392" x14ac:dyDescent="0.25">
      <c r="A17" t="s">
        <v>49</v>
      </c>
      <c r="B17">
        <v>14</v>
      </c>
      <c r="C17">
        <v>13</v>
      </c>
      <c r="D17">
        <v>7</v>
      </c>
      <c r="E17">
        <v>15</v>
      </c>
      <c r="F17">
        <v>5</v>
      </c>
      <c r="G17">
        <v>12</v>
      </c>
      <c r="H17">
        <v>12</v>
      </c>
      <c r="I17">
        <v>14</v>
      </c>
      <c r="J17">
        <v>11</v>
      </c>
      <c r="K17">
        <v>17</v>
      </c>
      <c r="L17">
        <v>8</v>
      </c>
      <c r="M17">
        <v>13</v>
      </c>
      <c r="N17">
        <v>12</v>
      </c>
      <c r="O17">
        <v>1</v>
      </c>
      <c r="P17">
        <v>14</v>
      </c>
      <c r="Q17">
        <v>9</v>
      </c>
      <c r="R17">
        <v>7</v>
      </c>
      <c r="T17">
        <v>2</v>
      </c>
      <c r="U17">
        <v>13</v>
      </c>
      <c r="V17">
        <v>14</v>
      </c>
      <c r="W17">
        <v>13</v>
      </c>
      <c r="X17">
        <v>2</v>
      </c>
      <c r="Y17">
        <v>8</v>
      </c>
      <c r="Z17">
        <v>10</v>
      </c>
      <c r="AA17">
        <v>3</v>
      </c>
      <c r="AB17">
        <v>10</v>
      </c>
      <c r="AC17">
        <v>16</v>
      </c>
      <c r="AD17">
        <v>9</v>
      </c>
      <c r="AE17">
        <v>6</v>
      </c>
      <c r="AF17">
        <v>9</v>
      </c>
      <c r="AG17">
        <v>15</v>
      </c>
      <c r="AH17">
        <v>17</v>
      </c>
      <c r="AI17">
        <v>11</v>
      </c>
      <c r="AJ17">
        <v>1</v>
      </c>
      <c r="AK17">
        <v>11</v>
      </c>
      <c r="AL17">
        <v>12</v>
      </c>
      <c r="AM17">
        <v>6</v>
      </c>
      <c r="AO17">
        <v>3</v>
      </c>
      <c r="AP17">
        <v>13</v>
      </c>
      <c r="AQ17">
        <v>11</v>
      </c>
      <c r="AR17">
        <v>11</v>
      </c>
      <c r="AS17">
        <v>6</v>
      </c>
      <c r="AT17">
        <v>6</v>
      </c>
      <c r="AU17">
        <v>10</v>
      </c>
      <c r="AV17">
        <v>15</v>
      </c>
      <c r="AW17">
        <v>16</v>
      </c>
      <c r="AX17">
        <v>7</v>
      </c>
      <c r="AY17">
        <v>12</v>
      </c>
      <c r="AZ17">
        <v>7</v>
      </c>
      <c r="BA17">
        <v>11</v>
      </c>
      <c r="BB17">
        <v>8</v>
      </c>
      <c r="BC17">
        <v>7</v>
      </c>
      <c r="BD17">
        <v>7</v>
      </c>
      <c r="BE17">
        <v>1</v>
      </c>
      <c r="BF17">
        <v>11</v>
      </c>
      <c r="BG17">
        <v>14</v>
      </c>
      <c r="BH17">
        <v>4</v>
      </c>
      <c r="BJ17">
        <v>11</v>
      </c>
      <c r="BK17">
        <v>4</v>
      </c>
      <c r="BL17">
        <v>9</v>
      </c>
      <c r="BM17">
        <v>10</v>
      </c>
      <c r="BN17">
        <v>8</v>
      </c>
      <c r="BO17">
        <v>10</v>
      </c>
      <c r="BP17">
        <v>11</v>
      </c>
      <c r="BQ17">
        <v>4</v>
      </c>
      <c r="BR17">
        <v>12</v>
      </c>
      <c r="BS17">
        <v>17</v>
      </c>
      <c r="BT17">
        <v>15</v>
      </c>
      <c r="BU17">
        <v>8</v>
      </c>
      <c r="BV17">
        <v>14</v>
      </c>
      <c r="BW17">
        <v>9</v>
      </c>
      <c r="BX17">
        <v>10</v>
      </c>
      <c r="BY17">
        <v>5</v>
      </c>
      <c r="BZ17">
        <v>1</v>
      </c>
      <c r="CA17">
        <v>7</v>
      </c>
      <c r="CB17">
        <v>13</v>
      </c>
      <c r="CC17">
        <v>10</v>
      </c>
      <c r="CE17">
        <v>1</v>
      </c>
      <c r="CF17">
        <v>9</v>
      </c>
      <c r="CG17">
        <v>14</v>
      </c>
      <c r="CH17">
        <v>17</v>
      </c>
      <c r="CI17">
        <v>9</v>
      </c>
      <c r="CJ17">
        <v>8</v>
      </c>
      <c r="CK17">
        <v>11</v>
      </c>
      <c r="CL17">
        <v>4</v>
      </c>
      <c r="CM17">
        <v>15</v>
      </c>
      <c r="CN17">
        <v>16</v>
      </c>
      <c r="CO17">
        <v>11</v>
      </c>
      <c r="CP17">
        <v>10</v>
      </c>
      <c r="CQ17">
        <v>17</v>
      </c>
      <c r="CR17">
        <v>9</v>
      </c>
      <c r="CS17">
        <v>10</v>
      </c>
      <c r="CT17">
        <v>15</v>
      </c>
      <c r="CU17">
        <v>1</v>
      </c>
      <c r="CV17">
        <v>9</v>
      </c>
      <c r="CW17">
        <v>15</v>
      </c>
      <c r="CX17">
        <v>5</v>
      </c>
      <c r="CZ17">
        <v>3</v>
      </c>
      <c r="DA17">
        <v>15</v>
      </c>
      <c r="DB17">
        <v>16</v>
      </c>
      <c r="DC17">
        <f>IF('Tablas auxiliares'!$C$7=1,AVERAGE(B17,W17,AR17,BM17,CH17)+B17/10000,(-1)*(SUM(VLOOKUP(B17,'Tablas auxiliares'!$BG$2:$BH$28,2,FALSE),VLOOKUP(W17,'Tablas auxiliares'!$BG$2:$BH$28,2,FALSE),VLOOKUP(AR17,'Tablas auxiliares'!$BG$2:$BH$28,2,FALSE),VLOOKUP(BM17,'Tablas auxiliares'!$BG$2:$BH$28,2,FALSE),VLOOKUP(CH17,'Tablas auxiliares'!$BG$2:$BH$28,2,FALSE))-B17/100000000))</f>
        <v>-6.7816602646126922</v>
      </c>
      <c r="DD17">
        <f>IF('Tablas auxiliares'!$C$7=1,AVERAGE(C17,X17,AS17,BN17,CI17)+C17/10000,(-1)*(SUM(VLOOKUP(C17,'Tablas auxiliares'!$BG$2:$BH$28,2,FALSE),VLOOKUP(X17,'Tablas auxiliares'!$BG$2:$BH$28,2,FALSE),VLOOKUP(AS17,'Tablas auxiliares'!$BG$2:$BH$28,2,FALSE),VLOOKUP(BN17,'Tablas auxiliares'!$BG$2:$BH$28,2,FALSE),VLOOKUP(CI17,'Tablas auxiliares'!$BG$2:$BH$28,2,FALSE))-C17/100000000))</f>
        <v>-21.590082018385274</v>
      </c>
      <c r="DE17">
        <f>IF('Tablas auxiliares'!$C$7=1,AVERAGE(D17,Y17,AT17,BO17,CJ17)+D17/10000,(-1)*(SUM(VLOOKUP(D17,'Tablas auxiliares'!$BG$2:$BH$28,2,FALSE),VLOOKUP(Y17,'Tablas auxiliares'!$BG$2:$BH$28,2,FALSE),VLOOKUP(AT17,'Tablas auxiliares'!$BG$2:$BH$28,2,FALSE),VLOOKUP(BO17,'Tablas auxiliares'!$BG$2:$BH$28,2,FALSE),VLOOKUP(CJ17,'Tablas auxiliares'!$BG$2:$BH$28,2,FALSE))-D17/100000000))</f>
        <v>-16.996564255850902</v>
      </c>
      <c r="DF17">
        <f>IF('Tablas auxiliares'!$C$7=1,AVERAGE(E17,Z17,AU17,BP17,CK17)+E17/10000,(-1)*(SUM(VLOOKUP(E17,'Tablas auxiliares'!$BG$2:$BH$28,2,FALSE),VLOOKUP(Z17,'Tablas auxiliares'!$BG$2:$BH$28,2,FALSE),VLOOKUP(AU17,'Tablas auxiliares'!$BG$2:$BH$28,2,FALSE),VLOOKUP(BP17,'Tablas auxiliares'!$BG$2:$BH$28,2,FALSE),VLOOKUP(CK17,'Tablas auxiliares'!$BG$2:$BH$28,2,FALSE))-E17/100000000))</f>
        <v>-8.769804395090036</v>
      </c>
      <c r="DG17">
        <f>IF('Tablas auxiliares'!$C$7=1,AVERAGE(F17,AA17,AV17,BQ17,CL17)+F17/10000,(-1)*(SUM(VLOOKUP(F17,'Tablas auxiliares'!$BG$2:$BH$28,2,FALSE),VLOOKUP(AA17,'Tablas auxiliares'!$BG$2:$BH$28,2,FALSE),VLOOKUP(AV17,'Tablas auxiliares'!$BG$2:$BH$28,2,FALSE),VLOOKUP(BQ17,'Tablas auxiliares'!$BG$2:$BH$28,2,FALSE),VLOOKUP(CL17,'Tablas auxiliares'!$BG$2:$BH$28,2,FALSE))-F17/100000000))</f>
        <v>-28.230323174391931</v>
      </c>
      <c r="DH17">
        <f>IF('Tablas auxiliares'!$C$7=1,AVERAGE(G17,AB17,AW17,BR17,CM17)+G17/10000,(-1)*(SUM(VLOOKUP(G17,'Tablas auxiliares'!$BG$2:$BH$28,2,FALSE),VLOOKUP(AB17,'Tablas auxiliares'!$BG$2:$BH$28,2,FALSE),VLOOKUP(AW17,'Tablas auxiliares'!$BG$2:$BH$28,2,FALSE),VLOOKUP(BR17,'Tablas auxiliares'!$BG$2:$BH$28,2,FALSE),VLOOKUP(CM17,'Tablas auxiliares'!$BG$2:$BH$28,2,FALSE))-G17/100000000))</f>
        <v>-6.6723911624583065</v>
      </c>
      <c r="DI17">
        <f>IF('Tablas auxiliares'!$C$7=1,AVERAGE(H17,AC17,AX17,BS17,CN17)+H17/10000,(-1)*(SUM(VLOOKUP(H17,'Tablas auxiliares'!$BG$2:$BH$28,2,FALSE),VLOOKUP(AC17,'Tablas auxiliares'!$BG$2:$BH$28,2,FALSE),VLOOKUP(AX17,'Tablas auxiliares'!$BG$2:$BH$28,2,FALSE),VLOOKUP(BS17,'Tablas auxiliares'!$BG$2:$BH$28,2,FALSE),VLOOKUP(CN17,'Tablas auxiliares'!$BG$2:$BH$28,2,FALSE))-H17/100000000))</f>
        <v>-7.284356146531608</v>
      </c>
      <c r="DJ17">
        <f>IF('Tablas auxiliares'!$C$7=1,AVERAGE(I17,AD17,AY17,BT17,CO17)+I17/10000,(-1)*(SUM(VLOOKUP(I17,'Tablas auxiliares'!$BG$2:$BH$28,2,FALSE),VLOOKUP(AD17,'Tablas auxiliares'!$BG$2:$BH$28,2,FALSE),VLOOKUP(AY17,'Tablas auxiliares'!$BG$2:$BH$28,2,FALSE),VLOOKUP(BT17,'Tablas auxiliares'!$BG$2:$BH$28,2,FALSE),VLOOKUP(CO17,'Tablas auxiliares'!$BG$2:$BH$28,2,FALSE))-I17/100000000))</f>
        <v>-7.7580085328622959</v>
      </c>
      <c r="DK17">
        <f>IF('Tablas auxiliares'!$C$7=1,AVERAGE(J17,AE17,AZ17,BU17,CP17)+J17/10000,(-1)*(SUM(VLOOKUP(J17,'Tablas auxiliares'!$BG$2:$BH$28,2,FALSE),VLOOKUP(AE17,'Tablas auxiliares'!$BG$2:$BH$28,2,FALSE),VLOOKUP(AZ17,'Tablas auxiliares'!$BG$2:$BH$28,2,FALSE),VLOOKUP(BU17,'Tablas auxiliares'!$BG$2:$BH$28,2,FALSE),VLOOKUP(CP17,'Tablas auxiliares'!$BG$2:$BH$28,2,FALSE))-J17/100000000))</f>
        <v>-15.617660510924635</v>
      </c>
      <c r="DL17">
        <f>IF('Tablas auxiliares'!$C$7=1,AVERAGE(K17,AF17,BA17,BV17,CQ17)+K17/10000,(-1)*(SUM(VLOOKUP(K17,'Tablas auxiliares'!$BG$2:$BH$28,2,FALSE),VLOOKUP(AF17,'Tablas auxiliares'!$BG$2:$BH$28,2,FALSE),VLOOKUP(BA17,'Tablas auxiliares'!$BG$2:$BH$28,2,FALSE),VLOOKUP(BV17,'Tablas auxiliares'!$BG$2:$BH$28,2,FALSE),VLOOKUP(CQ17,'Tablas auxiliares'!$BG$2:$BH$28,2,FALSE))-K17/100000000))</f>
        <v>-6.5824215599777354</v>
      </c>
      <c r="DM17">
        <f>IF('Tablas auxiliares'!$C$7=1,AVERAGE(L17,AG17,BB17,BW17,CR17)+L17/10000,(-1)*(SUM(VLOOKUP(L17,'Tablas auxiliares'!$BG$2:$BH$28,2,FALSE),VLOOKUP(AG17,'Tablas auxiliares'!$BG$2:$BH$28,2,FALSE),VLOOKUP(BB17,'Tablas auxiliares'!$BG$2:$BH$28,2,FALSE),VLOOKUP(BW17,'Tablas auxiliares'!$BG$2:$BH$28,2,FALSE),VLOOKUP(CR17,'Tablas auxiliares'!$BG$2:$BH$28,2,FALSE))-L17/100000000))</f>
        <v>-12.435918138984793</v>
      </c>
      <c r="DN17">
        <f>IF('Tablas auxiliares'!$C$7=1,AVERAGE(M17,AH17,BC17,BX17,CS17)+M17/10000,(-1)*(SUM(VLOOKUP(M17,'Tablas auxiliares'!$BG$2:$BH$28,2,FALSE),VLOOKUP(AH17,'Tablas auxiliares'!$BG$2:$BH$28,2,FALSE),VLOOKUP(BC17,'Tablas auxiliares'!$BG$2:$BH$28,2,FALSE),VLOOKUP(BX17,'Tablas auxiliares'!$BG$2:$BH$28,2,FALSE),VLOOKUP(CS17,'Tablas auxiliares'!$BG$2:$BH$28,2,FALSE))-M17/100000000))</f>
        <v>-9.9800363091234061</v>
      </c>
      <c r="DO17">
        <f>IF('Tablas auxiliares'!$C$7=1,AVERAGE(N17,AI17,BD17,BY17,CT17)+N17/10000,(-1)*(SUM(VLOOKUP(N17,'Tablas auxiliares'!$BG$2:$BH$28,2,FALSE),VLOOKUP(AI17,'Tablas auxiliares'!$BG$2:$BH$28,2,FALSE),VLOOKUP(BD17,'Tablas auxiliares'!$BG$2:$BH$28,2,FALSE),VLOOKUP(BY17,'Tablas auxiliares'!$BG$2:$BH$28,2,FALSE),VLOOKUP(CT17,'Tablas auxiliares'!$BG$2:$BH$28,2,FALSE))-N17/100000000))</f>
        <v>-13.5682729873315</v>
      </c>
      <c r="DP17">
        <f>IF('Tablas auxiliares'!$C$7=1,AVERAGE(O17,AJ17,BE17,BZ17,CU17)+O17/10000,(-1)*(SUM(VLOOKUP(O17,'Tablas auxiliares'!$BG$2:$BH$28,2,FALSE),VLOOKUP(AJ17,'Tablas auxiliares'!$BG$2:$BH$28,2,FALSE),VLOOKUP(BE17,'Tablas auxiliares'!$BG$2:$BH$28,2,FALSE),VLOOKUP(BZ17,'Tablas auxiliares'!$BG$2:$BH$28,2,FALSE),VLOOKUP(CU17,'Tablas auxiliares'!$BG$2:$BH$28,2,FALSE))-O17/100000000))</f>
        <v>-59.999999989999999</v>
      </c>
      <c r="DQ17">
        <f>IF('Tablas auxiliares'!$C$7=1,AVERAGE(P17,AK17,BF17,CA17,CV17)+P17/10000,(-1)*(SUM(VLOOKUP(P17,'Tablas auxiliares'!$BG$2:$BH$28,2,FALSE),VLOOKUP(AK17,'Tablas auxiliares'!$BG$2:$BH$28,2,FALSE),VLOOKUP(BF17,'Tablas auxiliares'!$BG$2:$BH$28,2,FALSE),VLOOKUP(CA17,'Tablas auxiliares'!$BG$2:$BH$28,2,FALSE),VLOOKUP(CV17,'Tablas auxiliares'!$BG$2:$BH$28,2,FALSE))-P17/100000000))</f>
        <v>-11.067035934584242</v>
      </c>
      <c r="DR17">
        <f>IF('Tablas auxiliares'!$C$7=1,AVERAGE(Q17,AL17,BG17,CB17,CW17)+Q17/10000,(-1)*(SUM(VLOOKUP(Q17,'Tablas auxiliares'!$BG$2:$BH$28,2,FALSE),VLOOKUP(AL17,'Tablas auxiliares'!$BG$2:$BH$28,2,FALSE),VLOOKUP(BG17,'Tablas auxiliares'!$BG$2:$BH$28,2,FALSE),VLOOKUP(CB17,'Tablas auxiliares'!$BG$2:$BH$28,2,FALSE),VLOOKUP(CW17,'Tablas auxiliares'!$BG$2:$BH$28,2,FALSE))-Q17/100000000))</f>
        <v>-7.190595632777125</v>
      </c>
      <c r="DS17">
        <f>IF('Tablas auxiliares'!$C$7=1,AVERAGE(R17,AM17,BH17,CC17,CX17)+R17/10000,(-1)*(SUM(VLOOKUP(R17,'Tablas auxiliares'!$BG$2:$BH$28,2,FALSE),VLOOKUP(AM17,'Tablas auxiliares'!$BG$2:$BH$28,2,FALSE),VLOOKUP(BH17,'Tablas auxiliares'!$BG$2:$BH$28,2,FALSE),VLOOKUP(CC17,'Tablas auxiliares'!$BG$2:$BH$28,2,FALSE),VLOOKUP(CX17,'Tablas auxiliares'!$BG$2:$BH$28,2,FALSE))-R17/100000000))</f>
        <v>-23.047412373168484</v>
      </c>
      <c r="DU17">
        <f>IF('Tablas auxiliares'!$C$7=1,AVERAGE(T17,AO17,BJ17,CE17,CZ17)+T17/10000,(-1)*(SUM(VLOOKUP(T17,'Tablas auxiliares'!$BG$2:$BH$28,2,FALSE),VLOOKUP(AO17,'Tablas auxiliares'!$BG$2:$BH$28,2,FALSE),VLOOKUP(BJ17,'Tablas auxiliares'!$BG$2:$BH$28,2,FALSE),VLOOKUP(CE17,'Tablas auxiliares'!$BG$2:$BH$28,2,FALSE),VLOOKUP(CZ17,'Tablas auxiliares'!$BG$2:$BH$28,2,FALSE))-T17/100000000))</f>
        <v>-40.131006839088506</v>
      </c>
      <c r="DV17">
        <f>IF('Tablas auxiliares'!$C$7=1,AVERAGE(U17,AP17,BK17,CF17,DA17)+U17/10000,(-1)*(SUM(VLOOKUP(U17,'Tablas auxiliares'!$BG$2:$BH$28,2,FALSE),VLOOKUP(AP17,'Tablas auxiliares'!$BG$2:$BH$28,2,FALSE),VLOOKUP(BK17,'Tablas auxiliares'!$BG$2:$BH$28,2,FALSE),VLOOKUP(CF17,'Tablas auxiliares'!$BG$2:$BH$28,2,FALSE),VLOOKUP(DA17,'Tablas auxiliares'!$BG$2:$BH$28,2,FALSE))-U17/100000000))</f>
        <v>-12.705047399929782</v>
      </c>
      <c r="DW17">
        <f>IF('Tablas auxiliares'!$C$7=1,AVERAGE(V17,AQ17,BL17,CG17,DB17)+V17/10000,(-1)*(SUM(VLOOKUP(V17,'Tablas auxiliares'!$BG$2:$BH$28,2,FALSE),VLOOKUP(AQ17,'Tablas auxiliares'!$BG$2:$BH$28,2,FALSE),VLOOKUP(BL17,'Tablas auxiliares'!$BG$2:$BH$28,2,FALSE),VLOOKUP(CG17,'Tablas auxiliares'!$BG$2:$BH$28,2,FALSE),VLOOKUP(DB17,'Tablas auxiliares'!$BG$2:$BH$28,2,FALSE))-V17/100000000))</f>
        <v>-7.1435344006338122</v>
      </c>
      <c r="DX17">
        <f>RANK(DC17,DC3:DC20,1)</f>
        <v>13</v>
      </c>
      <c r="DY17">
        <f t="shared" ref="DY17:ER17" si="92">RANK(DD17,DD3:DD20,1)</f>
        <v>7</v>
      </c>
      <c r="DZ17">
        <f t="shared" si="92"/>
        <v>9</v>
      </c>
      <c r="EA17">
        <f t="shared" si="92"/>
        <v>13</v>
      </c>
      <c r="EB17">
        <f t="shared" si="92"/>
        <v>3</v>
      </c>
      <c r="EC17">
        <f t="shared" si="92"/>
        <v>13</v>
      </c>
      <c r="ED17">
        <f t="shared" si="92"/>
        <v>16</v>
      </c>
      <c r="EE17">
        <f t="shared" si="92"/>
        <v>15</v>
      </c>
      <c r="EF17">
        <f t="shared" si="92"/>
        <v>9</v>
      </c>
      <c r="EG17">
        <f t="shared" si="92"/>
        <v>15</v>
      </c>
      <c r="EH17">
        <f t="shared" si="92"/>
        <v>11</v>
      </c>
      <c r="EI17">
        <f t="shared" si="92"/>
        <v>10</v>
      </c>
      <c r="EJ17">
        <f t="shared" si="92"/>
        <v>10</v>
      </c>
      <c r="EK17">
        <f t="shared" si="92"/>
        <v>1</v>
      </c>
      <c r="EL17">
        <f t="shared" si="92"/>
        <v>11</v>
      </c>
      <c r="EM17">
        <f t="shared" si="92"/>
        <v>14</v>
      </c>
      <c r="EN17">
        <f t="shared" si="92"/>
        <v>6</v>
      </c>
      <c r="EP17">
        <f t="shared" si="92"/>
        <v>1</v>
      </c>
      <c r="EQ17">
        <f t="shared" si="92"/>
        <v>15</v>
      </c>
      <c r="ER17">
        <f t="shared" si="92"/>
        <v>13</v>
      </c>
      <c r="ES17">
        <f>VLOOKUP(DX17,'Tablas auxiliares'!$O$2:$Y$28,'Tablas auxiliares'!$C$4+1,FALSE)</f>
        <v>0</v>
      </c>
      <c r="ET17">
        <f>VLOOKUP(DY17,'Tablas auxiliares'!$O$2:$Y$28,'Tablas auxiliares'!$C$4+1,FALSE)</f>
        <v>4</v>
      </c>
      <c r="EU17">
        <f>VLOOKUP(DZ17,'Tablas auxiliares'!$O$2:$Y$28,'Tablas auxiliares'!$C$4+1,FALSE)</f>
        <v>2</v>
      </c>
      <c r="EV17">
        <f>VLOOKUP(EA17,'Tablas auxiliares'!$O$2:$Y$28,'Tablas auxiliares'!$C$4+1,FALSE)</f>
        <v>0</v>
      </c>
      <c r="EW17">
        <f>VLOOKUP(EB17,'Tablas auxiliares'!$O$2:$Y$28,'Tablas auxiliares'!$C$4+1,FALSE)</f>
        <v>8</v>
      </c>
      <c r="EX17">
        <f>VLOOKUP(EC17,'Tablas auxiliares'!$O$2:$Y$28,'Tablas auxiliares'!$C$4+1,FALSE)</f>
        <v>0</v>
      </c>
      <c r="EY17">
        <f>VLOOKUP(ED17,'Tablas auxiliares'!$O$2:$Y$28,'Tablas auxiliares'!$C$4+1,FALSE)</f>
        <v>0</v>
      </c>
      <c r="EZ17">
        <f>VLOOKUP(EE17,'Tablas auxiliares'!$O$2:$Y$28,'Tablas auxiliares'!$C$4+1,FALSE)</f>
        <v>0</v>
      </c>
      <c r="FA17">
        <f>VLOOKUP(EF17,'Tablas auxiliares'!$O$2:$Y$28,'Tablas auxiliares'!$C$4+1,FALSE)</f>
        <v>2</v>
      </c>
      <c r="FB17">
        <f>VLOOKUP(EG17,'Tablas auxiliares'!$O$2:$Y$28,'Tablas auxiliares'!$C$4+1,FALSE)</f>
        <v>0</v>
      </c>
      <c r="FC17">
        <f>VLOOKUP(EH17,'Tablas auxiliares'!$O$2:$Y$28,'Tablas auxiliares'!$C$4+1,FALSE)</f>
        <v>0</v>
      </c>
      <c r="FD17">
        <f>VLOOKUP(EI17,'Tablas auxiliares'!$O$2:$Y$28,'Tablas auxiliares'!$C$4+1,FALSE)</f>
        <v>1</v>
      </c>
      <c r="FE17">
        <f>VLOOKUP(EJ17,'Tablas auxiliares'!$O$2:$Y$28,'Tablas auxiliares'!$C$4+1,FALSE)</f>
        <v>1</v>
      </c>
      <c r="FF17">
        <f>VLOOKUP(EK17,'Tablas auxiliares'!$O$2:$Y$28,'Tablas auxiliares'!$C$4+1,FALSE)</f>
        <v>12</v>
      </c>
      <c r="FG17">
        <f>VLOOKUP(EL17,'Tablas auxiliares'!$O$2:$Y$28,'Tablas auxiliares'!$C$4+1,FALSE)</f>
        <v>0</v>
      </c>
      <c r="FH17">
        <f>VLOOKUP(EM17,'Tablas auxiliares'!$O$2:$Y$28,'Tablas auxiliares'!$C$4+1,FALSE)</f>
        <v>0</v>
      </c>
      <c r="FI17">
        <f>VLOOKUP(EN17,'Tablas auxiliares'!$O$2:$Y$28,'Tablas auxiliares'!$C$4+1,FALSE)</f>
        <v>5</v>
      </c>
      <c r="FK17">
        <f>VLOOKUP(EP17,'Tablas auxiliares'!$O$2:$Y$28,'Tablas auxiliares'!$C$4+1,FALSE)</f>
        <v>12</v>
      </c>
      <c r="FL17">
        <f>VLOOKUP(EQ17,'Tablas auxiliares'!$O$2:$Y$28,'Tablas auxiliares'!$C$4+1,FALSE)</f>
        <v>0</v>
      </c>
      <c r="FM17">
        <f>VLOOKUP(ER17,'Tablas auxiliares'!$O$2:$Y$28,'Tablas auxiliares'!$C$4+1,FALSE)</f>
        <v>0</v>
      </c>
      <c r="FN17">
        <v>12</v>
      </c>
      <c r="FO17">
        <v>14</v>
      </c>
      <c r="FP17">
        <v>17</v>
      </c>
      <c r="FQ17">
        <v>12</v>
      </c>
      <c r="FR17">
        <v>12</v>
      </c>
      <c r="FS17">
        <v>12</v>
      </c>
      <c r="FT17">
        <v>13</v>
      </c>
      <c r="FU17">
        <v>10</v>
      </c>
      <c r="FV17">
        <v>2</v>
      </c>
      <c r="FW17">
        <v>14</v>
      </c>
      <c r="FX17">
        <v>11</v>
      </c>
      <c r="FY17">
        <v>13</v>
      </c>
      <c r="FZ17">
        <v>12</v>
      </c>
      <c r="GA17">
        <v>1</v>
      </c>
      <c r="GB17">
        <v>13</v>
      </c>
      <c r="GC17">
        <v>14</v>
      </c>
      <c r="GD17">
        <v>10</v>
      </c>
      <c r="GF17">
        <v>13</v>
      </c>
      <c r="GG17">
        <v>13</v>
      </c>
      <c r="GH17">
        <v>11</v>
      </c>
      <c r="GI17">
        <f>VLOOKUP(FN17,'Tablas auxiliares'!$O$2:$Y$28,_xlfn.SINGLE('Tablas auxiliares'!$C$4)+1,FALSE)</f>
        <v>0</v>
      </c>
      <c r="GJ17">
        <f>VLOOKUP(FO17,'Tablas auxiliares'!$O$2:$Y$28,_xlfn.SINGLE('Tablas auxiliares'!$C$4)+1,FALSE)</f>
        <v>0</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1</v>
      </c>
      <c r="GQ17">
        <f>VLOOKUP(FV17,'Tablas auxiliares'!$O$2:$Y$28,_xlfn.SINGLE('Tablas auxiliares'!$C$4)+1,FALSE)</f>
        <v>10</v>
      </c>
      <c r="GR17">
        <f>VLOOKUP(FW17,'Tablas auxiliares'!$O$2:$Y$28,_xlfn.SINGLE('Tablas auxiliares'!$C$4)+1,FALSE)</f>
        <v>0</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12</v>
      </c>
      <c r="GW17">
        <f>VLOOKUP(GB17,'Tablas auxiliares'!$O$2:$Y$28,_xlfn.SINGLE('Tablas auxiliares'!$C$4)+1,FALSE)</f>
        <v>0</v>
      </c>
      <c r="GX17">
        <f>VLOOKUP(GC17,'Tablas auxiliares'!$O$2:$Y$28,_xlfn.SINGLE('Tablas auxiliares'!$C$4)+1,FALSE)</f>
        <v>0</v>
      </c>
      <c r="GY17">
        <f>VLOOKUP(GD17,'Tablas auxiliares'!$O$2:$Y$28,_xlfn.SINGLE('Tablas auxiliares'!$C$4)+1,FALSE)</f>
        <v>1</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71</v>
      </c>
      <c r="HE17">
        <f t="shared" si="17"/>
        <v>12.512</v>
      </c>
      <c r="HF17">
        <f t="shared" si="61"/>
        <v>10.513999999999999</v>
      </c>
      <c r="HG17">
        <f t="shared" si="62"/>
        <v>13.016999999999999</v>
      </c>
      <c r="HH17">
        <f t="shared" si="63"/>
        <v>12.512</v>
      </c>
      <c r="HI17">
        <f t="shared" si="64"/>
        <v>7.5119999999999996</v>
      </c>
      <c r="HJ17">
        <f t="shared" si="65"/>
        <v>12.512</v>
      </c>
      <c r="HK17">
        <f t="shared" si="66"/>
        <v>14.513</v>
      </c>
      <c r="HL17">
        <f t="shared" si="67"/>
        <v>12.51</v>
      </c>
      <c r="HM17">
        <f t="shared" si="68"/>
        <v>5.5019999999999998</v>
      </c>
      <c r="HN17">
        <f t="shared" si="69"/>
        <v>14.513999999999999</v>
      </c>
      <c r="HO17">
        <f t="shared" si="70"/>
        <v>11.010999999999999</v>
      </c>
      <c r="HP17">
        <f t="shared" si="71"/>
        <v>11.513</v>
      </c>
      <c r="HQ17">
        <f t="shared" si="72"/>
        <v>11.012</v>
      </c>
      <c r="HR17">
        <f t="shared" si="73"/>
        <v>1.0009999999999999</v>
      </c>
      <c r="HS17">
        <f t="shared" si="74"/>
        <v>12.013</v>
      </c>
      <c r="HT17">
        <f t="shared" ref="HT17:HT20" si="93">AVERAGE(EM17,GC17)+GC17/1000</f>
        <v>14.013999999999999</v>
      </c>
      <c r="HU17">
        <f t="shared" si="48"/>
        <v>8.01</v>
      </c>
      <c r="HW17">
        <f t="shared" si="50"/>
        <v>7.0129999999999999</v>
      </c>
      <c r="HX17">
        <f t="shared" si="51"/>
        <v>14.013</v>
      </c>
      <c r="HY17">
        <f t="shared" si="52"/>
        <v>12.010999999999999</v>
      </c>
      <c r="HZ17">
        <f>RANK(HE17,HE3:HE20,1)</f>
        <v>13</v>
      </c>
      <c r="IA17">
        <f t="shared" ref="IA17:IT17" si="94">RANK(HF17,HF3:HF20,1)</f>
        <v>10</v>
      </c>
      <c r="IB17">
        <f t="shared" si="94"/>
        <v>12</v>
      </c>
      <c r="IC17">
        <f t="shared" si="94"/>
        <v>13</v>
      </c>
      <c r="ID17">
        <f t="shared" si="94"/>
        <v>7</v>
      </c>
      <c r="IE17">
        <f t="shared" si="94"/>
        <v>12</v>
      </c>
      <c r="IF17">
        <f t="shared" si="94"/>
        <v>14</v>
      </c>
      <c r="IG17">
        <f t="shared" si="94"/>
        <v>12</v>
      </c>
      <c r="IH17">
        <f t="shared" si="94"/>
        <v>2</v>
      </c>
      <c r="II17">
        <f t="shared" si="94"/>
        <v>15</v>
      </c>
      <c r="IJ17">
        <f t="shared" si="94"/>
        <v>12</v>
      </c>
      <c r="IK17">
        <f t="shared" si="94"/>
        <v>11</v>
      </c>
      <c r="IL17">
        <f t="shared" si="94"/>
        <v>12</v>
      </c>
      <c r="IM17">
        <f t="shared" si="94"/>
        <v>1</v>
      </c>
      <c r="IN17">
        <f t="shared" si="94"/>
        <v>14</v>
      </c>
      <c r="IO17">
        <f t="shared" si="94"/>
        <v>16</v>
      </c>
      <c r="IP17">
        <f t="shared" si="94"/>
        <v>8</v>
      </c>
      <c r="IR17">
        <f t="shared" si="94"/>
        <v>6</v>
      </c>
      <c r="IS17">
        <f t="shared" si="94"/>
        <v>15</v>
      </c>
      <c r="IT17">
        <f t="shared" si="94"/>
        <v>15</v>
      </c>
      <c r="IU17">
        <f>VLOOKUP(HZ17,'Tablas auxiliares'!$O$2:$Y$28,_xlfn.SINGLE('Tablas auxiliares'!$C$4)+1,FALSE)</f>
        <v>0</v>
      </c>
      <c r="IV17">
        <f>VLOOKUP(IA17,'Tablas auxiliares'!$O$2:$Y$28,_xlfn.SINGLE('Tablas auxiliares'!$C$4)+1,FALSE)</f>
        <v>1</v>
      </c>
      <c r="IW17">
        <f>VLOOKUP(IB17,'Tablas auxiliares'!$O$2:$Y$28,_xlfn.SINGLE('Tablas auxiliares'!$C$4)+1,FALSE)</f>
        <v>0</v>
      </c>
      <c r="IX17">
        <f>VLOOKUP(IC17,'Tablas auxiliares'!$O$2:$Y$28,_xlfn.SINGLE('Tablas auxiliares'!$C$4)+1,FALSE)</f>
        <v>0</v>
      </c>
      <c r="IY17">
        <f>VLOOKUP(ID17,'Tablas auxiliares'!$O$2:$Y$28,_xlfn.SINGLE('Tablas auxiliares'!$C$4)+1,FALSE)</f>
        <v>4</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10</v>
      </c>
      <c r="JD17">
        <f>VLOOKUP(II17,'Tablas auxiliares'!$O$2:$Y$28,_xlfn.SINGLE('Tablas auxiliares'!$C$4)+1,FALSE)</f>
        <v>0</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12</v>
      </c>
      <c r="JI17">
        <f>VLOOKUP(IN17,'Tablas auxiliares'!$O$2:$Y$28,_xlfn.SINGLE('Tablas auxiliares'!$C$4)+1,FALSE)</f>
        <v>0</v>
      </c>
      <c r="JJ17">
        <f>VLOOKUP(IO17,'Tablas auxiliares'!$O$2:$Y$28,_xlfn.SINGLE('Tablas auxiliares'!$C$4)+1,FALSE)</f>
        <v>0</v>
      </c>
      <c r="JK17">
        <f>VLOOKUP(IP17,'Tablas auxiliares'!$O$2:$Y$28,_xlfn.SINGLE('Tablas auxiliares'!$C$4)+1,FALSE)</f>
        <v>3</v>
      </c>
      <c r="JM17">
        <f>VLOOKUP(IR17,'Tablas auxiliares'!$O$2:$Y$28,_xlfn.SINGLE('Tablas auxiliares'!$C$4)+1,FALSE)</f>
        <v>5</v>
      </c>
      <c r="JN17">
        <f>VLOOKUP(IS17,'Tablas auxiliares'!$O$2:$Y$28,_xlfn.SINGLE('Tablas auxiliares'!$C$4)+1,FALSE)</f>
        <v>0</v>
      </c>
      <c r="JO17">
        <f>VLOOKUP(IT17,'Tablas auxiliares'!$O$2:$Y$28,_xlfn.SINGLE('Tablas auxiliares'!$C$4)+1,FALSE)</f>
        <v>0</v>
      </c>
      <c r="JP17">
        <f t="shared" si="7"/>
        <v>35</v>
      </c>
      <c r="JQ17">
        <v>0</v>
      </c>
      <c r="JR17">
        <v>4</v>
      </c>
      <c r="JS17">
        <v>2</v>
      </c>
      <c r="JT17">
        <v>0</v>
      </c>
      <c r="JU17">
        <v>7</v>
      </c>
      <c r="JV17">
        <v>0</v>
      </c>
      <c r="JW17">
        <v>0</v>
      </c>
      <c r="JX17">
        <v>0</v>
      </c>
      <c r="JY17">
        <v>2</v>
      </c>
      <c r="JZ17">
        <v>0</v>
      </c>
      <c r="KA17">
        <v>1</v>
      </c>
      <c r="KB17">
        <v>0</v>
      </c>
      <c r="KC17">
        <v>2</v>
      </c>
      <c r="KD17">
        <v>12</v>
      </c>
      <c r="KE17">
        <v>1</v>
      </c>
      <c r="KF17">
        <v>0</v>
      </c>
      <c r="KG17">
        <v>6</v>
      </c>
      <c r="KI17">
        <v>12</v>
      </c>
      <c r="KJ17">
        <v>0</v>
      </c>
      <c r="KK17">
        <v>0</v>
      </c>
      <c r="KL17">
        <v>0</v>
      </c>
      <c r="KM17">
        <v>0</v>
      </c>
      <c r="KN17">
        <v>0</v>
      </c>
      <c r="KO17">
        <v>0</v>
      </c>
      <c r="KP17">
        <v>0</v>
      </c>
      <c r="KQ17">
        <v>0</v>
      </c>
      <c r="KR17">
        <v>0</v>
      </c>
      <c r="KS17">
        <v>1</v>
      </c>
      <c r="KT17">
        <v>10</v>
      </c>
      <c r="KU17">
        <v>0</v>
      </c>
      <c r="KV17">
        <v>0</v>
      </c>
      <c r="KW17">
        <v>0</v>
      </c>
      <c r="KX17">
        <v>0</v>
      </c>
      <c r="KY17">
        <v>12</v>
      </c>
      <c r="KZ17">
        <v>0</v>
      </c>
      <c r="LA17">
        <v>0</v>
      </c>
      <c r="LB17">
        <v>1</v>
      </c>
      <c r="LD17">
        <v>0</v>
      </c>
      <c r="LE17">
        <v>0</v>
      </c>
      <c r="LF17">
        <v>0</v>
      </c>
      <c r="LG17">
        <f t="shared" si="8"/>
        <v>0</v>
      </c>
      <c r="LH17">
        <f t="shared" si="76"/>
        <v>4</v>
      </c>
      <c r="LI17">
        <f t="shared" si="77"/>
        <v>2</v>
      </c>
      <c r="LJ17">
        <f t="shared" si="78"/>
        <v>0</v>
      </c>
      <c r="LK17">
        <f t="shared" si="79"/>
        <v>7</v>
      </c>
      <c r="LL17">
        <f t="shared" si="80"/>
        <v>0</v>
      </c>
      <c r="LM17">
        <f t="shared" si="81"/>
        <v>0</v>
      </c>
      <c r="LN17">
        <f t="shared" si="82"/>
        <v>1.0009999999999999</v>
      </c>
      <c r="LO17">
        <f t="shared" si="83"/>
        <v>12.01</v>
      </c>
      <c r="LP17">
        <f t="shared" si="84"/>
        <v>0</v>
      </c>
      <c r="LQ17">
        <f t="shared" si="85"/>
        <v>1</v>
      </c>
      <c r="LR17">
        <f t="shared" si="86"/>
        <v>0</v>
      </c>
      <c r="LS17">
        <f t="shared" si="87"/>
        <v>2</v>
      </c>
      <c r="LT17">
        <f t="shared" si="88"/>
        <v>24.012</v>
      </c>
      <c r="LU17">
        <f t="shared" si="89"/>
        <v>1</v>
      </c>
      <c r="LV17">
        <f t="shared" si="90"/>
        <v>0</v>
      </c>
      <c r="LW17">
        <f t="shared" si="54"/>
        <v>7.0010000000000003</v>
      </c>
      <c r="LX17">
        <f t="shared" si="55"/>
        <v>0</v>
      </c>
      <c r="LY17">
        <f t="shared" si="56"/>
        <v>12</v>
      </c>
      <c r="LZ17">
        <f t="shared" si="57"/>
        <v>0</v>
      </c>
      <c r="MA17">
        <f t="shared" si="58"/>
        <v>0</v>
      </c>
      <c r="MB17">
        <f>RANK(LG17,LG3:LG20,0)</f>
        <v>14</v>
      </c>
      <c r="MC17">
        <f t="shared" ref="MC17:MV17" si="95">RANK(LH17,LH3:LH20,0)</f>
        <v>10</v>
      </c>
      <c r="MD17">
        <f t="shared" si="95"/>
        <v>11</v>
      </c>
      <c r="ME17">
        <f t="shared" si="95"/>
        <v>13</v>
      </c>
      <c r="MF17">
        <f t="shared" si="95"/>
        <v>7</v>
      </c>
      <c r="MG17">
        <f t="shared" si="95"/>
        <v>13</v>
      </c>
      <c r="MH17">
        <f t="shared" si="95"/>
        <v>14</v>
      </c>
      <c r="MI17">
        <f t="shared" si="95"/>
        <v>12</v>
      </c>
      <c r="MJ17">
        <f t="shared" si="95"/>
        <v>2</v>
      </c>
      <c r="MK17">
        <f t="shared" si="95"/>
        <v>14</v>
      </c>
      <c r="ML17">
        <f t="shared" si="95"/>
        <v>12</v>
      </c>
      <c r="MM17">
        <f t="shared" si="95"/>
        <v>12</v>
      </c>
      <c r="MN17">
        <f t="shared" si="95"/>
        <v>13</v>
      </c>
      <c r="MO17">
        <f t="shared" si="95"/>
        <v>1</v>
      </c>
      <c r="MP17">
        <f t="shared" si="95"/>
        <v>12</v>
      </c>
      <c r="MQ17">
        <f t="shared" si="95"/>
        <v>13</v>
      </c>
      <c r="MR17">
        <f t="shared" si="95"/>
        <v>9</v>
      </c>
      <c r="MS17">
        <f t="shared" si="95"/>
        <v>12</v>
      </c>
      <c r="MT17">
        <f t="shared" si="95"/>
        <v>4</v>
      </c>
      <c r="MU17">
        <f t="shared" si="95"/>
        <v>14</v>
      </c>
      <c r="MV17">
        <f t="shared" si="95"/>
        <v>14</v>
      </c>
      <c r="MW17">
        <f>VLOOKUP(MB17,'Tablas auxiliares'!$O$2:$P$28,2,FALSE)</f>
        <v>0</v>
      </c>
      <c r="MX17">
        <f>VLOOKUP(MC17,'Tablas auxiliares'!$O$2:$P$28,2,FALSE)</f>
        <v>1</v>
      </c>
      <c r="MY17">
        <f>VLOOKUP(MD17,'Tablas auxiliares'!$O$2:$P$28,2,FALSE)</f>
        <v>0</v>
      </c>
      <c r="MZ17">
        <f>VLOOKUP(ME17,'Tablas auxiliares'!$O$2:$P$28,2,FALSE)</f>
        <v>0</v>
      </c>
      <c r="NA17">
        <f>VLOOKUP(MF17,'Tablas auxiliares'!$O$2:$P$28,2,FALSE)</f>
        <v>4</v>
      </c>
      <c r="NB17">
        <f>VLOOKUP(MG17,'Tablas auxiliares'!$O$2:$P$28,2,FALSE)</f>
        <v>0</v>
      </c>
      <c r="NC17">
        <f>VLOOKUP(MH17,'Tablas auxiliares'!$O$2:$P$28,2,FALSE)</f>
        <v>0</v>
      </c>
      <c r="ND17">
        <f>VLOOKUP(MI17,'Tablas auxiliares'!$O$2:$P$28,2,FALSE)</f>
        <v>0</v>
      </c>
      <c r="NE17">
        <f>VLOOKUP(MJ17,'Tablas auxiliares'!$O$2:$P$28,2,FALSE)</f>
        <v>10</v>
      </c>
      <c r="NF17">
        <f>VLOOKUP(MK17,'Tablas auxiliares'!$O$2:$P$28,2,FALSE)</f>
        <v>0</v>
      </c>
      <c r="NG17">
        <f>VLOOKUP(ML17,'Tablas auxiliares'!$O$2:$P$28,2,FALSE)</f>
        <v>0</v>
      </c>
      <c r="NH17">
        <f>VLOOKUP(MM17,'Tablas auxiliares'!$O$2:$P$28,2,FALSE)</f>
        <v>0</v>
      </c>
      <c r="NI17">
        <f>VLOOKUP(MN17,'Tablas auxiliares'!$O$2:$P$28,2,FALSE)</f>
        <v>0</v>
      </c>
      <c r="NJ17">
        <f>VLOOKUP(MO17,'Tablas auxiliares'!$O$2:$P$28,2,FALSE)</f>
        <v>12</v>
      </c>
      <c r="NK17">
        <f>VLOOKUP(MP17,'Tablas auxiliares'!$O$2:$P$28,2,FALSE)</f>
        <v>0</v>
      </c>
      <c r="NL17">
        <f>VLOOKUP(MQ17,'Tablas auxiliares'!$O$2:$P$28,2,FALSE)</f>
        <v>0</v>
      </c>
      <c r="NM17">
        <f>VLOOKUP(MR17,'Tablas auxiliares'!$O$2:$P$28,2,FALSE)</f>
        <v>2</v>
      </c>
      <c r="NN17">
        <f>VLOOKUP(MS17,'Tablas auxiliares'!$O$2:$P$28,2,FALSE)</f>
        <v>0</v>
      </c>
      <c r="NO17">
        <f>VLOOKUP(MT17,'Tablas auxiliares'!$O$2:$P$28,2,FALSE)</f>
        <v>7</v>
      </c>
      <c r="NP17">
        <f>VLOOKUP(MU17,'Tablas auxiliares'!$O$2:$P$28,2,FALSE)</f>
        <v>0</v>
      </c>
      <c r="NQ17">
        <f>VLOOKUP(MV17,'Tablas auxiliares'!$O$2:$P$28,2,FALSE)</f>
        <v>0</v>
      </c>
      <c r="NR17">
        <f t="shared" si="10"/>
        <v>36</v>
      </c>
      <c r="NT17">
        <f t="shared" si="11"/>
        <v>36.001100000000001</v>
      </c>
      <c r="NU17">
        <f t="shared" si="12"/>
        <v>35.001100000000001</v>
      </c>
      <c r="NV17">
        <f t="shared" si="13"/>
        <v>71.001099999999994</v>
      </c>
      <c r="NW17">
        <f>IF('Tablas auxiliares'!$C$3=1,NT17,IF('Tablas auxiliares'!$C$3=2,NU17,NV17))</f>
        <v>71.001099999999994</v>
      </c>
      <c r="NX17" t="s">
        <v>49</v>
      </c>
      <c r="NZ17">
        <v>15</v>
      </c>
      <c r="OA17">
        <f t="shared" si="14"/>
        <v>50.001800000000003</v>
      </c>
      <c r="OB17" t="str">
        <f t="shared" si="15"/>
        <v>Letonia</v>
      </c>
    </row>
    <row r="18" spans="1:392" x14ac:dyDescent="0.25">
      <c r="A18" t="s">
        <v>28</v>
      </c>
      <c r="B18">
        <v>9</v>
      </c>
      <c r="C18">
        <v>9</v>
      </c>
      <c r="D18">
        <v>1</v>
      </c>
      <c r="E18">
        <v>13</v>
      </c>
      <c r="F18">
        <v>1</v>
      </c>
      <c r="G18">
        <v>15</v>
      </c>
      <c r="H18">
        <v>7</v>
      </c>
      <c r="I18">
        <v>12</v>
      </c>
      <c r="J18">
        <v>18</v>
      </c>
      <c r="K18">
        <v>8</v>
      </c>
      <c r="L18">
        <v>5</v>
      </c>
      <c r="M18">
        <v>2</v>
      </c>
      <c r="N18">
        <v>3</v>
      </c>
      <c r="O18">
        <v>4</v>
      </c>
      <c r="P18">
        <v>6</v>
      </c>
      <c r="Q18">
        <v>5</v>
      </c>
      <c r="R18">
        <v>8</v>
      </c>
      <c r="S18">
        <v>4</v>
      </c>
      <c r="U18">
        <v>2</v>
      </c>
      <c r="V18">
        <v>13</v>
      </c>
      <c r="W18">
        <v>1</v>
      </c>
      <c r="X18">
        <v>11</v>
      </c>
      <c r="Y18">
        <v>2</v>
      </c>
      <c r="Z18">
        <v>3</v>
      </c>
      <c r="AA18">
        <v>1</v>
      </c>
      <c r="AB18">
        <v>6</v>
      </c>
      <c r="AC18">
        <v>14</v>
      </c>
      <c r="AD18">
        <v>10</v>
      </c>
      <c r="AE18">
        <v>14</v>
      </c>
      <c r="AF18">
        <v>7</v>
      </c>
      <c r="AG18">
        <v>7</v>
      </c>
      <c r="AH18">
        <v>2</v>
      </c>
      <c r="AI18">
        <v>4</v>
      </c>
      <c r="AJ18">
        <v>6</v>
      </c>
      <c r="AK18">
        <v>6</v>
      </c>
      <c r="AL18">
        <v>3</v>
      </c>
      <c r="AM18">
        <v>4</v>
      </c>
      <c r="AN18">
        <v>3</v>
      </c>
      <c r="AP18">
        <v>6</v>
      </c>
      <c r="AQ18">
        <v>10</v>
      </c>
      <c r="AR18">
        <v>4</v>
      </c>
      <c r="AS18">
        <v>15</v>
      </c>
      <c r="AT18">
        <v>3</v>
      </c>
      <c r="AU18">
        <v>15</v>
      </c>
      <c r="AV18">
        <v>1</v>
      </c>
      <c r="AW18">
        <v>3</v>
      </c>
      <c r="AX18">
        <v>13</v>
      </c>
      <c r="AY18">
        <v>9</v>
      </c>
      <c r="AZ18">
        <v>11</v>
      </c>
      <c r="BA18">
        <v>13</v>
      </c>
      <c r="BB18">
        <v>5</v>
      </c>
      <c r="BC18">
        <v>1</v>
      </c>
      <c r="BD18">
        <v>3</v>
      </c>
      <c r="BE18">
        <v>2</v>
      </c>
      <c r="BF18">
        <v>10</v>
      </c>
      <c r="BG18">
        <v>13</v>
      </c>
      <c r="BH18">
        <v>13</v>
      </c>
      <c r="BI18">
        <v>3</v>
      </c>
      <c r="BK18">
        <v>15</v>
      </c>
      <c r="BL18">
        <v>7</v>
      </c>
      <c r="BM18">
        <v>8</v>
      </c>
      <c r="BN18">
        <v>13</v>
      </c>
      <c r="BO18">
        <v>7</v>
      </c>
      <c r="BP18">
        <v>13</v>
      </c>
      <c r="BQ18">
        <v>1</v>
      </c>
      <c r="BR18">
        <v>7</v>
      </c>
      <c r="BS18">
        <v>5</v>
      </c>
      <c r="BT18">
        <v>11</v>
      </c>
      <c r="BU18">
        <v>15</v>
      </c>
      <c r="BV18">
        <v>6</v>
      </c>
      <c r="BW18">
        <v>10</v>
      </c>
      <c r="BX18">
        <v>5</v>
      </c>
      <c r="BY18">
        <v>4</v>
      </c>
      <c r="BZ18">
        <v>3</v>
      </c>
      <c r="CA18">
        <v>10</v>
      </c>
      <c r="CB18">
        <v>3</v>
      </c>
      <c r="CC18">
        <v>6</v>
      </c>
      <c r="CD18">
        <v>12</v>
      </c>
      <c r="CF18">
        <v>12</v>
      </c>
      <c r="CG18">
        <v>6</v>
      </c>
      <c r="CH18">
        <v>3</v>
      </c>
      <c r="CI18">
        <v>10</v>
      </c>
      <c r="CJ18">
        <v>9</v>
      </c>
      <c r="CK18">
        <v>15</v>
      </c>
      <c r="CL18">
        <v>1</v>
      </c>
      <c r="CM18">
        <v>6</v>
      </c>
      <c r="CN18">
        <v>5</v>
      </c>
      <c r="CO18">
        <v>5</v>
      </c>
      <c r="CP18">
        <v>18</v>
      </c>
      <c r="CQ18">
        <v>8</v>
      </c>
      <c r="CR18">
        <v>16</v>
      </c>
      <c r="CS18">
        <v>3</v>
      </c>
      <c r="CT18">
        <v>3</v>
      </c>
      <c r="CU18">
        <v>6</v>
      </c>
      <c r="CV18">
        <v>11</v>
      </c>
      <c r="CW18">
        <v>8</v>
      </c>
      <c r="CX18">
        <v>7</v>
      </c>
      <c r="CY18">
        <v>4</v>
      </c>
      <c r="DA18">
        <v>3</v>
      </c>
      <c r="DB18">
        <v>12</v>
      </c>
      <c r="DC18">
        <f>IF('Tablas auxiliares'!$C$7=1,AVERAGE(B18,W18,AR18,BM18,CH18)+B18/10000,(-1)*(SUM(VLOOKUP(B18,'Tablas auxiliares'!$BG$2:$BH$28,2,FALSE),VLOOKUP(W18,'Tablas auxiliares'!$BG$2:$BH$28,2,FALSE),VLOOKUP(AR18,'Tablas auxiliares'!$BG$2:$BH$28,2,FALSE),VLOOKUP(BM18,'Tablas auxiliares'!$BG$2:$BH$28,2,FALSE),VLOOKUP(CH18,'Tablas auxiliares'!$BG$2:$BH$28,2,FALSE))-B18/100000000))</f>
        <v>-32.790911863967182</v>
      </c>
      <c r="DD18">
        <f>IF('Tablas auxiliares'!$C$7=1,AVERAGE(C18,X18,AS18,BN18,CI18)+C18/10000,(-1)*(SUM(VLOOKUP(C18,'Tablas auxiliares'!$BG$2:$BH$28,2,FALSE),VLOOKUP(X18,'Tablas auxiliares'!$BG$2:$BH$28,2,FALSE),VLOOKUP(AS18,'Tablas auxiliares'!$BG$2:$BH$28,2,FALSE),VLOOKUP(BN18,'Tablas auxiliares'!$BG$2:$BH$28,2,FALSE),VLOOKUP(CI18,'Tablas auxiliares'!$BG$2:$BH$28,2,FALSE))-C18/100000000))</f>
        <v>-8.6565446370259771</v>
      </c>
      <c r="DE18">
        <f>IF('Tablas auxiliares'!$C$7=1,AVERAGE(D18,Y18,AT18,BO18,CJ18)+D18/10000,(-1)*(SUM(VLOOKUP(D18,'Tablas auxiliares'!$BG$2:$BH$28,2,FALSE),VLOOKUP(Y18,'Tablas auxiliares'!$BG$2:$BH$28,2,FALSE),VLOOKUP(AT18,'Tablas auxiliares'!$BG$2:$BH$28,2,FALSE),VLOOKUP(BO18,'Tablas auxiliares'!$BG$2:$BH$28,2,FALSE),VLOOKUP(CJ18,'Tablas auxiliares'!$BG$2:$BH$28,2,FALSE))-D18/100000000))</f>
        <v>-36.592217413090843</v>
      </c>
      <c r="DF18">
        <f>IF('Tablas auxiliares'!$C$7=1,AVERAGE(E18,Z18,AU18,BP18,CK18)+E18/10000,(-1)*(SUM(VLOOKUP(E18,'Tablas auxiliares'!$BG$2:$BH$28,2,FALSE),VLOOKUP(Z18,'Tablas auxiliares'!$BG$2:$BH$28,2,FALSE),VLOOKUP(AU18,'Tablas auxiliares'!$BG$2:$BH$28,2,FALSE),VLOOKUP(BP18,'Tablas auxiliares'!$BG$2:$BH$28,2,FALSE),VLOOKUP(CK18,'Tablas auxiliares'!$BG$2:$BH$28,2,FALSE))-E18/100000000))</f>
        <v>-12.339915063592898</v>
      </c>
      <c r="DG18">
        <f>IF('Tablas auxiliares'!$C$7=1,AVERAGE(F18,AA18,AV18,BQ18,CL18)+F18/10000,(-1)*(SUM(VLOOKUP(F18,'Tablas auxiliares'!$BG$2:$BH$28,2,FALSE),VLOOKUP(AA18,'Tablas auxiliares'!$BG$2:$BH$28,2,FALSE),VLOOKUP(AV18,'Tablas auxiliares'!$BG$2:$BH$28,2,FALSE),VLOOKUP(BQ18,'Tablas auxiliares'!$BG$2:$BH$28,2,FALSE),VLOOKUP(CL18,'Tablas auxiliares'!$BG$2:$BH$28,2,FALSE))-F18/100000000))</f>
        <v>-59.999999989999999</v>
      </c>
      <c r="DH18">
        <f>IF('Tablas auxiliares'!$C$7=1,AVERAGE(G18,AB18,AW18,BR18,CM18)+G18/10000,(-1)*(SUM(VLOOKUP(G18,'Tablas auxiliares'!$BG$2:$BH$28,2,FALSE),VLOOKUP(AB18,'Tablas auxiliares'!$BG$2:$BH$28,2,FALSE),VLOOKUP(AW18,'Tablas auxiliares'!$BG$2:$BH$28,2,FALSE),VLOOKUP(BR18,'Tablas auxiliares'!$BG$2:$BH$28,2,FALSE),VLOOKUP(CM18,'Tablas auxiliares'!$BG$2:$BH$28,2,FALSE))-G18/100000000))</f>
        <v>-22.165328246187809</v>
      </c>
      <c r="DI18">
        <f>IF('Tablas auxiliares'!$C$7=1,AVERAGE(H18,AC18,AX18,BS18,CN18)+H18/10000,(-1)*(SUM(VLOOKUP(H18,'Tablas auxiliares'!$BG$2:$BH$28,2,FALSE),VLOOKUP(AC18,'Tablas auxiliares'!$BG$2:$BH$28,2,FALSE),VLOOKUP(AX18,'Tablas auxiliares'!$BG$2:$BH$28,2,FALSE),VLOOKUP(BS18,'Tablas auxiliares'!$BG$2:$BH$28,2,FALSE),VLOOKUP(CN18,'Tablas auxiliares'!$BG$2:$BH$28,2,FALSE))-H18/100000000))</f>
        <v>-17.304251228638698</v>
      </c>
      <c r="DJ18">
        <f>IF('Tablas auxiliares'!$C$7=1,AVERAGE(I18,AD18,AY18,BT18,CO18)+I18/10000,(-1)*(SUM(VLOOKUP(I18,'Tablas auxiliares'!$BG$2:$BH$28,2,FALSE),VLOOKUP(AD18,'Tablas auxiliares'!$BG$2:$BH$28,2,FALSE),VLOOKUP(AY18,'Tablas auxiliares'!$BG$2:$BH$28,2,FALSE),VLOOKUP(BT18,'Tablas auxiliares'!$BG$2:$BH$28,2,FALSE),VLOOKUP(CO18,'Tablas auxiliares'!$BG$2:$BH$28,2,FALSE))-I18/100000000))</f>
        <v>-13.685998219432033</v>
      </c>
      <c r="DK18">
        <f>IF('Tablas auxiliares'!$C$7=1,AVERAGE(J18,AE18,AZ18,BU18,CP18)+J18/10000,(-1)*(SUM(VLOOKUP(J18,'Tablas auxiliares'!$BG$2:$BH$28,2,FALSE),VLOOKUP(AE18,'Tablas auxiliares'!$BG$2:$BH$28,2,FALSE),VLOOKUP(AZ18,'Tablas auxiliares'!$BG$2:$BH$28,2,FALSE),VLOOKUP(BU18,'Tablas auxiliares'!$BG$2:$BH$28,2,FALSE),VLOOKUP(CP18,'Tablas auxiliares'!$BG$2:$BH$28,2,FALSE))-J18/100000000))</f>
        <v>-4.5986001905478302</v>
      </c>
      <c r="DL18">
        <f>IF('Tablas auxiliares'!$C$7=1,AVERAGE(K18,AF18,BA18,BV18,CQ18)+K18/10000,(-1)*(SUM(VLOOKUP(K18,'Tablas auxiliares'!$BG$2:$BH$28,2,FALSE),VLOOKUP(AF18,'Tablas auxiliares'!$BG$2:$BH$28,2,FALSE),VLOOKUP(BA18,'Tablas auxiliares'!$BG$2:$BH$28,2,FALSE),VLOOKUP(BV18,'Tablas auxiliares'!$BG$2:$BH$28,2,FALSE),VLOOKUP(CQ18,'Tablas auxiliares'!$BG$2:$BH$28,2,FALSE))-K18/100000000))</f>
        <v>-16.053585215031884</v>
      </c>
      <c r="DM18">
        <f>IF('Tablas auxiliares'!$C$7=1,AVERAGE(L18,AG18,BB18,BW18,CR18)+L18/10000,(-1)*(SUM(VLOOKUP(L18,'Tablas auxiliares'!$BG$2:$BH$28,2,FALSE),VLOOKUP(AG18,'Tablas auxiliares'!$BG$2:$BH$28,2,FALSE),VLOOKUP(BB18,'Tablas auxiliares'!$BG$2:$BH$28,2,FALSE),VLOOKUP(BW18,'Tablas auxiliares'!$BG$2:$BH$28,2,FALSE),VLOOKUP(CR18,'Tablas auxiliares'!$BG$2:$BH$28,2,FALSE))-L18/100000000))</f>
        <v>-17.926343821936992</v>
      </c>
      <c r="DN18">
        <f>IF('Tablas auxiliares'!$C$7=1,AVERAGE(M18,AH18,BC18,BX18,CS18)+M18/10000,(-1)*(SUM(VLOOKUP(M18,'Tablas auxiliares'!$BG$2:$BH$28,2,FALSE),VLOOKUP(AH18,'Tablas auxiliares'!$BG$2:$BH$28,2,FALSE),VLOOKUP(BC18,'Tablas auxiliares'!$BG$2:$BH$28,2,FALSE),VLOOKUP(BX18,'Tablas auxiliares'!$BG$2:$BH$28,2,FALSE),VLOOKUP(CS18,'Tablas auxiliares'!$BG$2:$BH$28,2,FALSE))-M18/100000000))</f>
        <v>-45.665353229307883</v>
      </c>
      <c r="DO18">
        <f>IF('Tablas auxiliares'!$C$7=1,AVERAGE(N18,AI18,BD18,BY18,CT18)+N18/10000,(-1)*(SUM(VLOOKUP(N18,'Tablas auxiliares'!$BG$2:$BH$28,2,FALSE),VLOOKUP(AI18,'Tablas auxiliares'!$BG$2:$BH$28,2,FALSE),VLOOKUP(BD18,'Tablas auxiliares'!$BG$2:$BH$28,2,FALSE),VLOOKUP(BY18,'Tablas auxiliares'!$BG$2:$BH$28,2,FALSE),VLOOKUP(CT18,'Tablas auxiliares'!$BG$2:$BH$28,2,FALSE))-N18/100000000))</f>
        <v>-38.19162123043369</v>
      </c>
      <c r="DP18">
        <f>IF('Tablas auxiliares'!$C$7=1,AVERAGE(O18,AJ18,BE18,BZ18,CU18)+O18/10000,(-1)*(SUM(VLOOKUP(O18,'Tablas auxiliares'!$BG$2:$BH$28,2,FALSE),VLOOKUP(AJ18,'Tablas auxiliares'!$BG$2:$BH$28,2,FALSE),VLOOKUP(BE18,'Tablas auxiliares'!$BG$2:$BH$28,2,FALSE),VLOOKUP(BZ18,'Tablas auxiliares'!$BG$2:$BH$28,2,FALSE),VLOOKUP(CU18,'Tablas auxiliares'!$BG$2:$BH$28,2,FALSE))-O18/100000000))</f>
        <v>-34.197936305171083</v>
      </c>
      <c r="DQ18">
        <f>IF('Tablas auxiliares'!$C$7=1,AVERAGE(P18,AK18,BF18,CA18,CV18)+P18/10000,(-1)*(SUM(VLOOKUP(P18,'Tablas auxiliares'!$BG$2:$BH$28,2,FALSE),VLOOKUP(AK18,'Tablas auxiliares'!$BG$2:$BH$28,2,FALSE),VLOOKUP(BF18,'Tablas auxiliares'!$BG$2:$BH$28,2,FALSE),VLOOKUP(CA18,'Tablas auxiliares'!$BG$2:$BH$28,2,FALSE),VLOOKUP(CV18,'Tablas auxiliares'!$BG$2:$BH$28,2,FALSE))-P18/100000000))</f>
        <v>-15.417386956390581</v>
      </c>
      <c r="DR18">
        <f>IF('Tablas auxiliares'!$C$7=1,AVERAGE(Q18,AL18,BG18,CB18,CW18)+Q18/10000,(-1)*(SUM(VLOOKUP(Q18,'Tablas auxiliares'!$BG$2:$BH$28,2,FALSE),VLOOKUP(AL18,'Tablas auxiliares'!$BG$2:$BH$28,2,FALSE),VLOOKUP(BG18,'Tablas auxiliares'!$BG$2:$BH$28,2,FALSE),VLOOKUP(CB18,'Tablas auxiliares'!$BG$2:$BH$28,2,FALSE),VLOOKUP(CW18,'Tablas auxiliares'!$BG$2:$BH$28,2,FALSE))-Q18/100000000))</f>
        <v>-26.425808511399786</v>
      </c>
      <c r="DS18">
        <f>IF('Tablas auxiliares'!$C$7=1,AVERAGE(R18,AM18,BH18,CC18,CX18)+R18/10000,(-1)*(SUM(VLOOKUP(R18,'Tablas auxiliares'!$BG$2:$BH$28,2,FALSE),VLOOKUP(AM18,'Tablas auxiliares'!$BG$2:$BH$28,2,FALSE),VLOOKUP(BH18,'Tablas auxiliares'!$BG$2:$BH$28,2,FALSE),VLOOKUP(CC18,'Tablas auxiliares'!$BG$2:$BH$28,2,FALSE),VLOOKUP(CX18,'Tablas auxiliares'!$BG$2:$BH$28,2,FALSE))-R18/100000000))</f>
        <v>-19.666163343828444</v>
      </c>
      <c r="DT18">
        <f>IF('Tablas auxiliares'!$C$7=1,AVERAGE(S18,AN18,BI18,CD18,CY18)+S18/10000,(-1)*(SUM(VLOOKUP(S18,'Tablas auxiliares'!$BG$2:$BH$28,2,FALSE),VLOOKUP(AN18,'Tablas auxiliares'!$BG$2:$BH$28,2,FALSE),VLOOKUP(BI18,'Tablas auxiliares'!$BG$2:$BH$28,2,FALSE),VLOOKUP(CD18,'Tablas auxiliares'!$BG$2:$BH$28,2,FALSE),VLOOKUP(CY18,'Tablas auxiliares'!$BG$2:$BH$28,2,FALSE))-S18/100000000))</f>
        <v>-31.469529939694883</v>
      </c>
      <c r="DV18">
        <f>IF('Tablas auxiliares'!$C$7=1,AVERAGE(U18,AP18,BK18,CF18,DA18)+U18/10000,(-1)*(SUM(VLOOKUP(U18,'Tablas auxiliares'!$BG$2:$BH$28,2,FALSE),VLOOKUP(AP18,'Tablas auxiliares'!$BG$2:$BH$28,2,FALSE),VLOOKUP(BK18,'Tablas auxiliares'!$BG$2:$BH$28,2,FALSE),VLOOKUP(CF18,'Tablas auxiliares'!$BG$2:$BH$28,2,FALSE),VLOOKUP(DA18,'Tablas auxiliares'!$BG$2:$BH$28,2,FALSE))-U18/100000000))</f>
        <v>-25.094363070067953</v>
      </c>
      <c r="DW18">
        <f>IF('Tablas auxiliares'!$C$7=1,AVERAGE(V18,AQ18,BL18,CG18,DB18)+V18/10000,(-1)*(SUM(VLOOKUP(V18,'Tablas auxiliares'!$BG$2:$BH$28,2,FALSE),VLOOKUP(AQ18,'Tablas auxiliares'!$BG$2:$BH$28,2,FALSE),VLOOKUP(BL18,'Tablas auxiliares'!$BG$2:$BH$28,2,FALSE),VLOOKUP(CG18,'Tablas auxiliares'!$BG$2:$BH$28,2,FALSE),VLOOKUP(DB18,'Tablas auxiliares'!$BG$2:$BH$28,2,FALSE))-V18/100000000))</f>
        <v>-13.360766035051032</v>
      </c>
      <c r="DX18">
        <f>RANK(DC18,DC3:DC20,1)</f>
        <v>3</v>
      </c>
      <c r="DY18">
        <f t="shared" ref="DY18:ER18" si="96">RANK(DD18,DD3:DD20,1)</f>
        <v>11</v>
      </c>
      <c r="DZ18">
        <f t="shared" si="96"/>
        <v>4</v>
      </c>
      <c r="EA18">
        <f t="shared" si="96"/>
        <v>11</v>
      </c>
      <c r="EB18">
        <f t="shared" si="96"/>
        <v>1</v>
      </c>
      <c r="EC18">
        <f t="shared" si="96"/>
        <v>8</v>
      </c>
      <c r="ED18">
        <f t="shared" si="96"/>
        <v>8</v>
      </c>
      <c r="EE18">
        <f t="shared" si="96"/>
        <v>11</v>
      </c>
      <c r="EF18">
        <f t="shared" si="96"/>
        <v>16</v>
      </c>
      <c r="EG18">
        <f t="shared" si="96"/>
        <v>8</v>
      </c>
      <c r="EH18">
        <f t="shared" si="96"/>
        <v>7</v>
      </c>
      <c r="EI18">
        <f t="shared" si="96"/>
        <v>2</v>
      </c>
      <c r="EJ18">
        <f t="shared" si="96"/>
        <v>3</v>
      </c>
      <c r="EK18">
        <f t="shared" si="96"/>
        <v>3</v>
      </c>
      <c r="EL18">
        <f t="shared" si="96"/>
        <v>8</v>
      </c>
      <c r="EM18">
        <f t="shared" si="96"/>
        <v>4</v>
      </c>
      <c r="EN18">
        <f t="shared" si="96"/>
        <v>8</v>
      </c>
      <c r="EO18">
        <f t="shared" si="96"/>
        <v>5</v>
      </c>
      <c r="EQ18">
        <f t="shared" si="96"/>
        <v>4</v>
      </c>
      <c r="ER18">
        <f t="shared" si="96"/>
        <v>10</v>
      </c>
      <c r="ES18">
        <f>VLOOKUP(DX18,'Tablas auxiliares'!$O$2:$Y$28,'Tablas auxiliares'!$C$4+1,FALSE)</f>
        <v>8</v>
      </c>
      <c r="ET18">
        <f>VLOOKUP(DY18,'Tablas auxiliares'!$O$2:$Y$28,'Tablas auxiliares'!$C$4+1,FALSE)</f>
        <v>0</v>
      </c>
      <c r="EU18">
        <f>VLOOKUP(DZ18,'Tablas auxiliares'!$O$2:$Y$28,'Tablas auxiliares'!$C$4+1,FALSE)</f>
        <v>7</v>
      </c>
      <c r="EV18">
        <f>VLOOKUP(EA18,'Tablas auxiliares'!$O$2:$Y$28,'Tablas auxiliares'!$C$4+1,FALSE)</f>
        <v>0</v>
      </c>
      <c r="EW18">
        <f>VLOOKUP(EB18,'Tablas auxiliares'!$O$2:$Y$28,'Tablas auxiliares'!$C$4+1,FALSE)</f>
        <v>12</v>
      </c>
      <c r="EX18">
        <f>VLOOKUP(EC18,'Tablas auxiliares'!$O$2:$Y$28,'Tablas auxiliares'!$C$4+1,FALSE)</f>
        <v>3</v>
      </c>
      <c r="EY18">
        <f>VLOOKUP(ED18,'Tablas auxiliares'!$O$2:$Y$28,'Tablas auxiliares'!$C$4+1,FALSE)</f>
        <v>3</v>
      </c>
      <c r="EZ18">
        <f>VLOOKUP(EE18,'Tablas auxiliares'!$O$2:$Y$28,'Tablas auxiliares'!$C$4+1,FALSE)</f>
        <v>0</v>
      </c>
      <c r="FA18">
        <f>VLOOKUP(EF18,'Tablas auxiliares'!$O$2:$Y$28,'Tablas auxiliares'!$C$4+1,FALSE)</f>
        <v>0</v>
      </c>
      <c r="FB18">
        <f>VLOOKUP(EG18,'Tablas auxiliares'!$O$2:$Y$28,'Tablas auxiliares'!$C$4+1,FALSE)</f>
        <v>3</v>
      </c>
      <c r="FC18">
        <f>VLOOKUP(EH18,'Tablas auxiliares'!$O$2:$Y$28,'Tablas auxiliares'!$C$4+1,FALSE)</f>
        <v>4</v>
      </c>
      <c r="FD18">
        <f>VLOOKUP(EI18,'Tablas auxiliares'!$O$2:$Y$28,'Tablas auxiliares'!$C$4+1,FALSE)</f>
        <v>10</v>
      </c>
      <c r="FE18">
        <f>VLOOKUP(EJ18,'Tablas auxiliares'!$O$2:$Y$28,'Tablas auxiliares'!$C$4+1,FALSE)</f>
        <v>8</v>
      </c>
      <c r="FF18">
        <f>VLOOKUP(EK18,'Tablas auxiliares'!$O$2:$Y$28,'Tablas auxiliares'!$C$4+1,FALSE)</f>
        <v>8</v>
      </c>
      <c r="FG18">
        <f>VLOOKUP(EL18,'Tablas auxiliares'!$O$2:$Y$28,'Tablas auxiliares'!$C$4+1,FALSE)</f>
        <v>3</v>
      </c>
      <c r="FH18">
        <f>VLOOKUP(EM18,'Tablas auxiliares'!$O$2:$Y$28,'Tablas auxiliares'!$C$4+1,FALSE)</f>
        <v>7</v>
      </c>
      <c r="FI18">
        <f>VLOOKUP(EN18,'Tablas auxiliares'!$O$2:$Y$28,'Tablas auxiliares'!$C$4+1,FALSE)</f>
        <v>3</v>
      </c>
      <c r="FJ18">
        <f>VLOOKUP(EO18,'Tablas auxiliares'!$O$2:$Y$28,'Tablas auxiliares'!$C$4+1,FALSE)</f>
        <v>6</v>
      </c>
      <c r="FL18">
        <f>VLOOKUP(EQ18,'Tablas auxiliares'!$O$2:$Y$28,'Tablas auxiliares'!$C$4+1,FALSE)</f>
        <v>7</v>
      </c>
      <c r="FM18">
        <f>VLOOKUP(ER18,'Tablas auxiliares'!$O$2:$Y$28,'Tablas auxiliares'!$C$4+1,FALSE)</f>
        <v>1</v>
      </c>
      <c r="FN18">
        <v>9</v>
      </c>
      <c r="FO18">
        <v>4</v>
      </c>
      <c r="FP18">
        <v>1</v>
      </c>
      <c r="FQ18">
        <v>7</v>
      </c>
      <c r="FR18">
        <v>1</v>
      </c>
      <c r="FS18">
        <v>8</v>
      </c>
      <c r="FT18">
        <v>8</v>
      </c>
      <c r="FU18">
        <v>4</v>
      </c>
      <c r="FV18">
        <v>4</v>
      </c>
      <c r="FW18">
        <v>1</v>
      </c>
      <c r="FX18">
        <v>2</v>
      </c>
      <c r="FY18">
        <v>4</v>
      </c>
      <c r="FZ18">
        <v>6</v>
      </c>
      <c r="GA18">
        <v>2</v>
      </c>
      <c r="GB18">
        <v>7</v>
      </c>
      <c r="GC18">
        <v>8</v>
      </c>
      <c r="GD18">
        <v>9</v>
      </c>
      <c r="GE18">
        <v>3</v>
      </c>
      <c r="GG18">
        <v>8</v>
      </c>
      <c r="GH18">
        <v>8</v>
      </c>
      <c r="GI18">
        <f>VLOOKUP(FN18,'Tablas auxiliares'!$O$2:$Y$28,_xlfn.SINGLE('Tablas auxiliares'!$C$4)+1,FALSE)</f>
        <v>2</v>
      </c>
      <c r="GJ18">
        <f>VLOOKUP(FO18,'Tablas auxiliares'!$O$2:$Y$28,_xlfn.SINGLE('Tablas auxiliares'!$C$4)+1,FALSE)</f>
        <v>7</v>
      </c>
      <c r="GK18">
        <f>VLOOKUP(FP18,'Tablas auxiliares'!$O$2:$Y$28,_xlfn.SINGLE('Tablas auxiliares'!$C$4)+1,FALSE)</f>
        <v>12</v>
      </c>
      <c r="GL18">
        <f>VLOOKUP(FQ18,'Tablas auxiliares'!$O$2:$Y$28,_xlfn.SINGLE('Tablas auxiliares'!$C$4)+1,FALSE)</f>
        <v>4</v>
      </c>
      <c r="GM18">
        <f>VLOOKUP(FR18,'Tablas auxiliares'!$O$2:$Y$28,_xlfn.SINGLE('Tablas auxiliares'!$C$4)+1,FALSE)</f>
        <v>12</v>
      </c>
      <c r="GN18">
        <f>VLOOKUP(FS18,'Tablas auxiliares'!$O$2:$Y$28,_xlfn.SINGLE('Tablas auxiliares'!$C$4)+1,FALSE)</f>
        <v>3</v>
      </c>
      <c r="GO18">
        <f>VLOOKUP(FT18,'Tablas auxiliares'!$O$2:$Y$28,_xlfn.SINGLE('Tablas auxiliares'!$C$4)+1,FALSE)</f>
        <v>3</v>
      </c>
      <c r="GP18">
        <f>VLOOKUP(FU18,'Tablas auxiliares'!$O$2:$Y$28,_xlfn.SINGLE('Tablas auxiliares'!$C$4)+1,FALSE)</f>
        <v>7</v>
      </c>
      <c r="GQ18">
        <f>VLOOKUP(FV18,'Tablas auxiliares'!$O$2:$Y$28,_xlfn.SINGLE('Tablas auxiliares'!$C$4)+1,FALSE)</f>
        <v>7</v>
      </c>
      <c r="GR18">
        <f>VLOOKUP(FW18,'Tablas auxiliares'!$O$2:$Y$28,_xlfn.SINGLE('Tablas auxiliares'!$C$4)+1,FALSE)</f>
        <v>12</v>
      </c>
      <c r="GS18">
        <f>VLOOKUP(FX18,'Tablas auxiliares'!$O$2:$Y$28,_xlfn.SINGLE('Tablas auxiliares'!$C$4)+1,FALSE)</f>
        <v>10</v>
      </c>
      <c r="GT18">
        <f>VLOOKUP(FY18,'Tablas auxiliares'!$O$2:$Y$28,_xlfn.SINGLE('Tablas auxiliares'!$C$4)+1,FALSE)</f>
        <v>7</v>
      </c>
      <c r="GU18">
        <f>VLOOKUP(FZ18,'Tablas auxiliares'!$O$2:$Y$28,_xlfn.SINGLE('Tablas auxiliares'!$C$4)+1,FALSE)</f>
        <v>5</v>
      </c>
      <c r="GV18">
        <f>VLOOKUP(GA18,'Tablas auxiliares'!$O$2:$Y$28,_xlfn.SINGLE('Tablas auxiliares'!$C$4)+1,FALSE)</f>
        <v>10</v>
      </c>
      <c r="GW18">
        <f>VLOOKUP(GB18,'Tablas auxiliares'!$O$2:$Y$28,_xlfn.SINGLE('Tablas auxiliares'!$C$4)+1,FALSE)</f>
        <v>4</v>
      </c>
      <c r="GX18">
        <f>VLOOKUP(GC18,'Tablas auxiliares'!$O$2:$Y$28,_xlfn.SINGLE('Tablas auxiliares'!$C$4)+1,FALSE)</f>
        <v>3</v>
      </c>
      <c r="GY18">
        <f>VLOOKUP(GD18,'Tablas auxiliares'!$O$2:$Y$28,_xlfn.SINGLE('Tablas auxiliares'!$C$4)+1,FALSE)</f>
        <v>2</v>
      </c>
      <c r="GZ18">
        <f>VLOOKUP(GE18,'Tablas auxiliares'!$O$2:$Y$28,_xlfn.SINGLE('Tablas auxiliares'!$C$4)+1,FALSE)</f>
        <v>8</v>
      </c>
      <c r="HB18">
        <f>VLOOKUP(GG18,'Tablas auxiliares'!$O$2:$Y$28,_xlfn.SINGLE('Tablas auxiliares'!$C$4)+1,FALSE)</f>
        <v>3</v>
      </c>
      <c r="HC18">
        <f>VLOOKUP(GH18,'Tablas auxiliares'!$O$2:$Y$28,_xlfn.SINGLE('Tablas auxiliares'!$C$4)+1,FALSE)</f>
        <v>3</v>
      </c>
      <c r="HD18">
        <f>IF('Tablas auxiliares'!$C$6&lt;&gt;2,SUM(ES18:FM18),0)+IF('Tablas auxiliares'!$C$6&lt;&gt;3,SUM(GI18:HC18),0)</f>
        <v>217</v>
      </c>
      <c r="HE18">
        <f t="shared" si="17"/>
        <v>6.0090000000000003</v>
      </c>
      <c r="HF18">
        <f t="shared" si="61"/>
        <v>7.5039999999999996</v>
      </c>
      <c r="HG18">
        <f t="shared" si="62"/>
        <v>2.5009999999999999</v>
      </c>
      <c r="HH18">
        <f t="shared" si="63"/>
        <v>9.0069999999999997</v>
      </c>
      <c r="HI18">
        <f t="shared" si="64"/>
        <v>1.0009999999999999</v>
      </c>
      <c r="HJ18">
        <f t="shared" si="65"/>
        <v>8.0079999999999991</v>
      </c>
      <c r="HK18">
        <f t="shared" si="66"/>
        <v>8.0079999999999991</v>
      </c>
      <c r="HL18">
        <f t="shared" si="67"/>
        <v>7.5039999999999996</v>
      </c>
      <c r="HM18">
        <f t="shared" si="68"/>
        <v>10.004</v>
      </c>
      <c r="HN18">
        <f t="shared" si="69"/>
        <v>4.5010000000000003</v>
      </c>
      <c r="HO18">
        <f t="shared" si="70"/>
        <v>4.5019999999999998</v>
      </c>
      <c r="HP18">
        <f t="shared" si="71"/>
        <v>3.004</v>
      </c>
      <c r="HQ18">
        <f t="shared" si="72"/>
        <v>4.5060000000000002</v>
      </c>
      <c r="HR18">
        <f t="shared" si="73"/>
        <v>2.5019999999999998</v>
      </c>
      <c r="HS18">
        <f t="shared" si="74"/>
        <v>7.5069999999999997</v>
      </c>
      <c r="HT18">
        <f t="shared" si="93"/>
        <v>6.008</v>
      </c>
      <c r="HU18">
        <f t="shared" si="48"/>
        <v>8.5090000000000003</v>
      </c>
      <c r="HV18">
        <f t="shared" si="49"/>
        <v>4.0030000000000001</v>
      </c>
      <c r="HX18">
        <f t="shared" si="51"/>
        <v>6.008</v>
      </c>
      <c r="HY18">
        <f t="shared" si="52"/>
        <v>9.0079999999999991</v>
      </c>
      <c r="HZ18">
        <f>RANK(HE18,HE3:HE20,1)</f>
        <v>6</v>
      </c>
      <c r="IA18">
        <f t="shared" ref="IA18:IT18" si="97">RANK(HF18,HF3:HF20,1)</f>
        <v>6</v>
      </c>
      <c r="IB18">
        <f t="shared" si="97"/>
        <v>1</v>
      </c>
      <c r="IC18">
        <f t="shared" si="97"/>
        <v>9</v>
      </c>
      <c r="ID18">
        <f t="shared" si="97"/>
        <v>1</v>
      </c>
      <c r="IE18">
        <f t="shared" si="97"/>
        <v>8</v>
      </c>
      <c r="IF18">
        <f t="shared" si="97"/>
        <v>7</v>
      </c>
      <c r="IG18">
        <f t="shared" si="97"/>
        <v>8</v>
      </c>
      <c r="IH18">
        <f t="shared" si="97"/>
        <v>11</v>
      </c>
      <c r="II18">
        <f t="shared" si="97"/>
        <v>5</v>
      </c>
      <c r="IJ18">
        <f t="shared" si="97"/>
        <v>5</v>
      </c>
      <c r="IK18">
        <f t="shared" si="97"/>
        <v>2</v>
      </c>
      <c r="IL18">
        <f t="shared" si="97"/>
        <v>3</v>
      </c>
      <c r="IM18">
        <f t="shared" si="97"/>
        <v>2</v>
      </c>
      <c r="IN18">
        <f t="shared" si="97"/>
        <v>8</v>
      </c>
      <c r="IO18">
        <f t="shared" si="97"/>
        <v>4</v>
      </c>
      <c r="IP18">
        <f t="shared" si="97"/>
        <v>10</v>
      </c>
      <c r="IQ18">
        <f t="shared" si="97"/>
        <v>3</v>
      </c>
      <c r="IS18">
        <f t="shared" si="97"/>
        <v>6</v>
      </c>
      <c r="IT18">
        <f t="shared" si="97"/>
        <v>7</v>
      </c>
      <c r="IU18">
        <f>VLOOKUP(HZ18,'Tablas auxiliares'!$O$2:$Y$28,_xlfn.SINGLE('Tablas auxiliares'!$C$4)+1,FALSE)</f>
        <v>5</v>
      </c>
      <c r="IV18">
        <f>VLOOKUP(IA18,'Tablas auxiliares'!$O$2:$Y$28,_xlfn.SINGLE('Tablas auxiliares'!$C$4)+1,FALSE)</f>
        <v>5</v>
      </c>
      <c r="IW18">
        <f>VLOOKUP(IB18,'Tablas auxiliares'!$O$2:$Y$28,_xlfn.SINGLE('Tablas auxiliares'!$C$4)+1,FALSE)</f>
        <v>12</v>
      </c>
      <c r="IX18">
        <f>VLOOKUP(IC18,'Tablas auxiliares'!$O$2:$Y$28,_xlfn.SINGLE('Tablas auxiliares'!$C$4)+1,FALSE)</f>
        <v>2</v>
      </c>
      <c r="IY18">
        <f>VLOOKUP(ID18,'Tablas auxiliares'!$O$2:$Y$28,_xlfn.SINGLE('Tablas auxiliares'!$C$4)+1,FALSE)</f>
        <v>12</v>
      </c>
      <c r="IZ18">
        <f>VLOOKUP(IE18,'Tablas auxiliares'!$O$2:$Y$28,_xlfn.SINGLE('Tablas auxiliares'!$C$4)+1,FALSE)</f>
        <v>3</v>
      </c>
      <c r="JA18">
        <f>VLOOKUP(IF18,'Tablas auxiliares'!$O$2:$Y$28,_xlfn.SINGLE('Tablas auxiliares'!$C$4)+1,FALSE)</f>
        <v>4</v>
      </c>
      <c r="JB18">
        <f>VLOOKUP(IG18,'Tablas auxiliares'!$O$2:$Y$28,_xlfn.SINGLE('Tablas auxiliares'!$C$4)+1,FALSE)</f>
        <v>3</v>
      </c>
      <c r="JC18">
        <f>VLOOKUP(IH18,'Tablas auxiliares'!$O$2:$Y$28,_xlfn.SINGLE('Tablas auxiliares'!$C$4)+1,FALSE)</f>
        <v>0</v>
      </c>
      <c r="JD18">
        <f>VLOOKUP(II18,'Tablas auxiliares'!$O$2:$Y$28,_xlfn.SINGLE('Tablas auxiliares'!$C$4)+1,FALSE)</f>
        <v>6</v>
      </c>
      <c r="JE18">
        <f>VLOOKUP(IJ18,'Tablas auxiliares'!$O$2:$Y$28,_xlfn.SINGLE('Tablas auxiliares'!$C$4)+1,FALSE)</f>
        <v>6</v>
      </c>
      <c r="JF18">
        <f>VLOOKUP(IK18,'Tablas auxiliares'!$O$2:$Y$28,_xlfn.SINGLE('Tablas auxiliares'!$C$4)+1,FALSE)</f>
        <v>10</v>
      </c>
      <c r="JG18">
        <f>VLOOKUP(IL18,'Tablas auxiliares'!$O$2:$Y$28,_xlfn.SINGLE('Tablas auxiliares'!$C$4)+1,FALSE)</f>
        <v>8</v>
      </c>
      <c r="JH18">
        <f>VLOOKUP(IM18,'Tablas auxiliares'!$O$2:$Y$28,_xlfn.SINGLE('Tablas auxiliares'!$C$4)+1,FALSE)</f>
        <v>10</v>
      </c>
      <c r="JI18">
        <f>VLOOKUP(IN18,'Tablas auxiliares'!$O$2:$Y$28,_xlfn.SINGLE('Tablas auxiliares'!$C$4)+1,FALSE)</f>
        <v>3</v>
      </c>
      <c r="JJ18">
        <f>VLOOKUP(IO18,'Tablas auxiliares'!$O$2:$Y$28,_xlfn.SINGLE('Tablas auxiliares'!$C$4)+1,FALSE)</f>
        <v>7</v>
      </c>
      <c r="JK18">
        <f>VLOOKUP(IP18,'Tablas auxiliares'!$O$2:$Y$28,_xlfn.SINGLE('Tablas auxiliares'!$C$4)+1,FALSE)</f>
        <v>1</v>
      </c>
      <c r="JL18">
        <f>VLOOKUP(IQ18,'Tablas auxiliares'!$O$2:$Y$28,_xlfn.SINGLE('Tablas auxiliares'!$C$4)+1,FALSE)</f>
        <v>8</v>
      </c>
      <c r="JN18">
        <f>VLOOKUP(IS18,'Tablas auxiliares'!$O$2:$Y$28,_xlfn.SINGLE('Tablas auxiliares'!$C$4)+1,FALSE)</f>
        <v>5</v>
      </c>
      <c r="JO18">
        <f>VLOOKUP(IT18,'Tablas auxiliares'!$O$2:$Y$28,_xlfn.SINGLE('Tablas auxiliares'!$C$4)+1,FALSE)</f>
        <v>4</v>
      </c>
      <c r="JP18">
        <f t="shared" si="7"/>
        <v>114</v>
      </c>
      <c r="JQ18">
        <v>6</v>
      </c>
      <c r="JR18">
        <v>0</v>
      </c>
      <c r="JS18">
        <v>7</v>
      </c>
      <c r="JT18">
        <v>0</v>
      </c>
      <c r="JU18">
        <v>12</v>
      </c>
      <c r="JV18">
        <v>3</v>
      </c>
      <c r="JW18">
        <v>3</v>
      </c>
      <c r="JX18">
        <v>2</v>
      </c>
      <c r="JY18">
        <v>0</v>
      </c>
      <c r="JZ18">
        <v>3</v>
      </c>
      <c r="KA18">
        <v>4</v>
      </c>
      <c r="KB18">
        <v>10</v>
      </c>
      <c r="KC18">
        <v>8</v>
      </c>
      <c r="KD18">
        <v>8</v>
      </c>
      <c r="KE18">
        <v>4</v>
      </c>
      <c r="KF18">
        <v>6</v>
      </c>
      <c r="KG18">
        <v>4</v>
      </c>
      <c r="KH18">
        <v>6</v>
      </c>
      <c r="KJ18">
        <v>6</v>
      </c>
      <c r="KK18">
        <v>1</v>
      </c>
      <c r="KL18">
        <v>2</v>
      </c>
      <c r="KM18">
        <v>7</v>
      </c>
      <c r="KN18">
        <v>12</v>
      </c>
      <c r="KO18">
        <v>4</v>
      </c>
      <c r="KP18">
        <v>12</v>
      </c>
      <c r="KQ18">
        <v>3</v>
      </c>
      <c r="KR18">
        <v>3</v>
      </c>
      <c r="KS18">
        <v>7</v>
      </c>
      <c r="KT18">
        <v>7</v>
      </c>
      <c r="KU18">
        <v>12</v>
      </c>
      <c r="KV18">
        <v>10</v>
      </c>
      <c r="KW18">
        <v>7</v>
      </c>
      <c r="KX18">
        <v>5</v>
      </c>
      <c r="KY18">
        <v>10</v>
      </c>
      <c r="KZ18">
        <v>4</v>
      </c>
      <c r="LA18">
        <v>3</v>
      </c>
      <c r="LB18">
        <v>2</v>
      </c>
      <c r="LC18">
        <v>8</v>
      </c>
      <c r="LE18">
        <v>3</v>
      </c>
      <c r="LF18">
        <v>3</v>
      </c>
      <c r="LG18">
        <f t="shared" si="8"/>
        <v>8.0020000000000007</v>
      </c>
      <c r="LH18">
        <f t="shared" si="76"/>
        <v>7.0069999999999997</v>
      </c>
      <c r="LI18">
        <f t="shared" si="77"/>
        <v>19.012</v>
      </c>
      <c r="LJ18">
        <f t="shared" si="78"/>
        <v>4.0039999999999996</v>
      </c>
      <c r="LK18">
        <f t="shared" si="79"/>
        <v>24.012</v>
      </c>
      <c r="LL18">
        <f t="shared" si="80"/>
        <v>6.0030000000000001</v>
      </c>
      <c r="LM18">
        <f t="shared" si="81"/>
        <v>6.0030000000000001</v>
      </c>
      <c r="LN18">
        <f t="shared" si="82"/>
        <v>9.0069999999999997</v>
      </c>
      <c r="LO18">
        <f t="shared" si="83"/>
        <v>7.0069999999999997</v>
      </c>
      <c r="LP18">
        <f t="shared" si="84"/>
        <v>15.012</v>
      </c>
      <c r="LQ18">
        <f t="shared" si="85"/>
        <v>14.01</v>
      </c>
      <c r="LR18">
        <f t="shared" si="86"/>
        <v>17.007000000000001</v>
      </c>
      <c r="LS18">
        <f t="shared" si="87"/>
        <v>13.005000000000001</v>
      </c>
      <c r="LT18">
        <f t="shared" si="88"/>
        <v>18.010000000000002</v>
      </c>
      <c r="LU18">
        <f t="shared" si="89"/>
        <v>8.0039999999999996</v>
      </c>
      <c r="LV18">
        <f t="shared" si="90"/>
        <v>9.0030000000000001</v>
      </c>
      <c r="LW18">
        <f t="shared" si="54"/>
        <v>6.0019999999999998</v>
      </c>
      <c r="LX18">
        <f t="shared" si="55"/>
        <v>14.007999999999999</v>
      </c>
      <c r="LY18">
        <f t="shared" si="56"/>
        <v>0</v>
      </c>
      <c r="LZ18">
        <f t="shared" si="57"/>
        <v>9.0030000000000001</v>
      </c>
      <c r="MA18">
        <f t="shared" si="58"/>
        <v>4.0030000000000001</v>
      </c>
      <c r="MB18">
        <f>RANK(LG18,LG3:LG20,0)</f>
        <v>7</v>
      </c>
      <c r="MC18">
        <f t="shared" ref="MC18:MV18" si="98">RANK(LH18,LH3:LH20,0)</f>
        <v>6</v>
      </c>
      <c r="MD18">
        <f t="shared" si="98"/>
        <v>1</v>
      </c>
      <c r="ME18">
        <f t="shared" si="98"/>
        <v>9</v>
      </c>
      <c r="MF18">
        <f t="shared" si="98"/>
        <v>1</v>
      </c>
      <c r="MG18">
        <f t="shared" si="98"/>
        <v>9</v>
      </c>
      <c r="MH18">
        <f t="shared" si="98"/>
        <v>8</v>
      </c>
      <c r="MI18">
        <f t="shared" si="98"/>
        <v>6</v>
      </c>
      <c r="MJ18">
        <f t="shared" si="98"/>
        <v>9</v>
      </c>
      <c r="MK18">
        <f t="shared" si="98"/>
        <v>4</v>
      </c>
      <c r="ML18">
        <f t="shared" si="98"/>
        <v>5</v>
      </c>
      <c r="MM18">
        <f t="shared" si="98"/>
        <v>2</v>
      </c>
      <c r="MN18">
        <f t="shared" si="98"/>
        <v>3</v>
      </c>
      <c r="MO18">
        <f t="shared" si="98"/>
        <v>2</v>
      </c>
      <c r="MP18">
        <f t="shared" si="98"/>
        <v>7</v>
      </c>
      <c r="MQ18">
        <f t="shared" si="98"/>
        <v>6</v>
      </c>
      <c r="MR18">
        <f t="shared" si="98"/>
        <v>11</v>
      </c>
      <c r="MS18">
        <f t="shared" si="98"/>
        <v>3</v>
      </c>
      <c r="MT18">
        <f t="shared" si="98"/>
        <v>15</v>
      </c>
      <c r="MU18">
        <f t="shared" si="98"/>
        <v>7</v>
      </c>
      <c r="MV18">
        <f t="shared" si="98"/>
        <v>10</v>
      </c>
      <c r="MW18">
        <f>VLOOKUP(MB18,'Tablas auxiliares'!$O$2:$P$28,2,FALSE)</f>
        <v>4</v>
      </c>
      <c r="MX18">
        <f>VLOOKUP(MC18,'Tablas auxiliares'!$O$2:$P$28,2,FALSE)</f>
        <v>5</v>
      </c>
      <c r="MY18">
        <f>VLOOKUP(MD18,'Tablas auxiliares'!$O$2:$P$28,2,FALSE)</f>
        <v>12</v>
      </c>
      <c r="MZ18">
        <f>VLOOKUP(ME18,'Tablas auxiliares'!$O$2:$P$28,2,FALSE)</f>
        <v>2</v>
      </c>
      <c r="NA18">
        <f>VLOOKUP(MF18,'Tablas auxiliares'!$O$2:$P$28,2,FALSE)</f>
        <v>12</v>
      </c>
      <c r="NB18">
        <f>VLOOKUP(MG18,'Tablas auxiliares'!$O$2:$P$28,2,FALSE)</f>
        <v>2</v>
      </c>
      <c r="NC18">
        <f>VLOOKUP(MH18,'Tablas auxiliares'!$O$2:$P$28,2,FALSE)</f>
        <v>3</v>
      </c>
      <c r="ND18">
        <f>VLOOKUP(MI18,'Tablas auxiliares'!$O$2:$P$28,2,FALSE)</f>
        <v>5</v>
      </c>
      <c r="NE18">
        <f>VLOOKUP(MJ18,'Tablas auxiliares'!$O$2:$P$28,2,FALSE)</f>
        <v>2</v>
      </c>
      <c r="NF18">
        <f>VLOOKUP(MK18,'Tablas auxiliares'!$O$2:$P$28,2,FALSE)</f>
        <v>7</v>
      </c>
      <c r="NG18">
        <f>VLOOKUP(ML18,'Tablas auxiliares'!$O$2:$P$28,2,FALSE)</f>
        <v>6</v>
      </c>
      <c r="NH18">
        <f>VLOOKUP(MM18,'Tablas auxiliares'!$O$2:$P$28,2,FALSE)</f>
        <v>10</v>
      </c>
      <c r="NI18">
        <f>VLOOKUP(MN18,'Tablas auxiliares'!$O$2:$P$28,2,FALSE)</f>
        <v>8</v>
      </c>
      <c r="NJ18">
        <f>VLOOKUP(MO18,'Tablas auxiliares'!$O$2:$P$28,2,FALSE)</f>
        <v>10</v>
      </c>
      <c r="NK18">
        <f>VLOOKUP(MP18,'Tablas auxiliares'!$O$2:$P$28,2,FALSE)</f>
        <v>4</v>
      </c>
      <c r="NL18">
        <f>VLOOKUP(MQ18,'Tablas auxiliares'!$O$2:$P$28,2,FALSE)</f>
        <v>5</v>
      </c>
      <c r="NM18">
        <f>VLOOKUP(MR18,'Tablas auxiliares'!$O$2:$P$28,2,FALSE)</f>
        <v>0</v>
      </c>
      <c r="NN18">
        <f>VLOOKUP(MS18,'Tablas auxiliares'!$O$2:$P$28,2,FALSE)</f>
        <v>8</v>
      </c>
      <c r="NO18">
        <f>VLOOKUP(MT18,'Tablas auxiliares'!$O$2:$P$28,2,FALSE)</f>
        <v>0</v>
      </c>
      <c r="NP18">
        <f>VLOOKUP(MU18,'Tablas auxiliares'!$O$2:$P$28,2,FALSE)</f>
        <v>4</v>
      </c>
      <c r="NQ18">
        <f>VLOOKUP(MV18,'Tablas auxiliares'!$O$2:$P$28,2,FALSE)</f>
        <v>1</v>
      </c>
      <c r="NR18">
        <f t="shared" si="10"/>
        <v>110</v>
      </c>
      <c r="NT18">
        <f t="shared" si="11"/>
        <v>110.001</v>
      </c>
      <c r="NU18">
        <f t="shared" si="12"/>
        <v>114.001</v>
      </c>
      <c r="NV18">
        <f t="shared" si="13"/>
        <v>217.001</v>
      </c>
      <c r="NW18">
        <f>IF('Tablas auxiliares'!$C$3=1,NT18,IF('Tablas auxiliares'!$C$3=2,NU18,NV18))</f>
        <v>217.001</v>
      </c>
      <c r="NX18" t="s">
        <v>28</v>
      </c>
      <c r="NZ18">
        <v>16</v>
      </c>
      <c r="OA18">
        <f t="shared" si="14"/>
        <v>49.002400000000002</v>
      </c>
      <c r="OB18" t="str">
        <f t="shared" si="15"/>
        <v>Armenia</v>
      </c>
    </row>
    <row r="19" spans="1:392" x14ac:dyDescent="0.25">
      <c r="A19" t="s">
        <v>21</v>
      </c>
      <c r="B19">
        <v>2</v>
      </c>
      <c r="C19">
        <v>3</v>
      </c>
      <c r="D19">
        <v>3</v>
      </c>
      <c r="E19">
        <v>8</v>
      </c>
      <c r="F19">
        <v>6</v>
      </c>
      <c r="G19">
        <v>7</v>
      </c>
      <c r="H19">
        <v>1</v>
      </c>
      <c r="I19">
        <v>3</v>
      </c>
      <c r="J19">
        <v>13</v>
      </c>
      <c r="K19">
        <v>1</v>
      </c>
      <c r="L19">
        <v>3</v>
      </c>
      <c r="M19">
        <v>5</v>
      </c>
      <c r="N19">
        <v>4</v>
      </c>
      <c r="O19">
        <v>12</v>
      </c>
      <c r="P19">
        <v>2</v>
      </c>
      <c r="Q19">
        <v>1</v>
      </c>
      <c r="R19">
        <v>3</v>
      </c>
      <c r="S19">
        <v>12</v>
      </c>
      <c r="T19">
        <v>13</v>
      </c>
      <c r="V19">
        <v>1</v>
      </c>
      <c r="W19">
        <v>8</v>
      </c>
      <c r="X19">
        <v>10</v>
      </c>
      <c r="Y19">
        <v>3</v>
      </c>
      <c r="Z19">
        <v>1</v>
      </c>
      <c r="AA19">
        <v>9</v>
      </c>
      <c r="AB19">
        <v>5</v>
      </c>
      <c r="AC19">
        <v>1</v>
      </c>
      <c r="AD19">
        <v>2</v>
      </c>
      <c r="AE19">
        <v>5</v>
      </c>
      <c r="AF19">
        <v>1</v>
      </c>
      <c r="AG19">
        <v>2</v>
      </c>
      <c r="AH19">
        <v>6</v>
      </c>
      <c r="AI19">
        <v>3</v>
      </c>
      <c r="AJ19">
        <v>17</v>
      </c>
      <c r="AK19">
        <v>1</v>
      </c>
      <c r="AL19">
        <v>1</v>
      </c>
      <c r="AM19">
        <v>2</v>
      </c>
      <c r="AN19">
        <v>6</v>
      </c>
      <c r="AO19">
        <v>9</v>
      </c>
      <c r="AQ19">
        <v>4</v>
      </c>
      <c r="AR19">
        <v>5</v>
      </c>
      <c r="AS19">
        <v>2</v>
      </c>
      <c r="AT19">
        <v>1</v>
      </c>
      <c r="AU19">
        <v>1</v>
      </c>
      <c r="AV19">
        <v>5</v>
      </c>
      <c r="AW19">
        <v>10</v>
      </c>
      <c r="AX19">
        <v>9</v>
      </c>
      <c r="AY19">
        <v>3</v>
      </c>
      <c r="AZ19">
        <v>12</v>
      </c>
      <c r="BA19">
        <v>5</v>
      </c>
      <c r="BB19">
        <v>2</v>
      </c>
      <c r="BC19">
        <v>8</v>
      </c>
      <c r="BD19">
        <v>2</v>
      </c>
      <c r="BE19">
        <v>8</v>
      </c>
      <c r="BF19">
        <v>5</v>
      </c>
      <c r="BG19">
        <v>1</v>
      </c>
      <c r="BH19">
        <v>1</v>
      </c>
      <c r="BI19">
        <v>15</v>
      </c>
      <c r="BJ19">
        <v>8</v>
      </c>
      <c r="BL19">
        <v>3</v>
      </c>
      <c r="BM19">
        <v>3</v>
      </c>
      <c r="BN19">
        <v>6</v>
      </c>
      <c r="BO19">
        <v>1</v>
      </c>
      <c r="BP19">
        <v>5</v>
      </c>
      <c r="BQ19">
        <v>16</v>
      </c>
      <c r="BR19">
        <v>5</v>
      </c>
      <c r="BS19">
        <v>1</v>
      </c>
      <c r="BT19">
        <v>2</v>
      </c>
      <c r="BU19">
        <v>13</v>
      </c>
      <c r="BV19">
        <v>1</v>
      </c>
      <c r="BW19">
        <v>2</v>
      </c>
      <c r="BX19">
        <v>7</v>
      </c>
      <c r="BY19">
        <v>2</v>
      </c>
      <c r="BZ19">
        <v>9</v>
      </c>
      <c r="CA19">
        <v>1</v>
      </c>
      <c r="CB19">
        <v>1</v>
      </c>
      <c r="CC19">
        <v>4</v>
      </c>
      <c r="CD19">
        <v>13</v>
      </c>
      <c r="CE19">
        <v>15</v>
      </c>
      <c r="CG19">
        <v>1</v>
      </c>
      <c r="CH19">
        <v>6</v>
      </c>
      <c r="CI19">
        <v>5</v>
      </c>
      <c r="CJ19">
        <v>1</v>
      </c>
      <c r="CK19">
        <v>2</v>
      </c>
      <c r="CL19">
        <v>16</v>
      </c>
      <c r="CM19">
        <v>5</v>
      </c>
      <c r="CN19">
        <v>4</v>
      </c>
      <c r="CO19">
        <v>1</v>
      </c>
      <c r="CP19">
        <v>13</v>
      </c>
      <c r="CQ19">
        <v>1</v>
      </c>
      <c r="CR19">
        <v>1</v>
      </c>
      <c r="CS19">
        <v>7</v>
      </c>
      <c r="CT19">
        <v>4</v>
      </c>
      <c r="CU19">
        <v>17</v>
      </c>
      <c r="CV19">
        <v>1</v>
      </c>
      <c r="CW19">
        <v>2</v>
      </c>
      <c r="CX19">
        <v>2</v>
      </c>
      <c r="CY19">
        <v>3</v>
      </c>
      <c r="CZ19">
        <v>15</v>
      </c>
      <c r="DB19">
        <v>3</v>
      </c>
      <c r="DC19">
        <f>IF('Tablas auxiliares'!$C$7=1,AVERAGE(B19,W19,AR19,BM19,CH19)+B19/10000,(-1)*(SUM(VLOOKUP(B19,'Tablas auxiliares'!$BG$2:$BH$28,2,FALSE),VLOOKUP(W19,'Tablas auxiliares'!$BG$2:$BH$28,2,FALSE),VLOOKUP(AR19,'Tablas auxiliares'!$BG$2:$BH$28,2,FALSE),VLOOKUP(BM19,'Tablas auxiliares'!$BG$2:$BH$28,2,FALSE),VLOOKUP(CH19,'Tablas auxiliares'!$BG$2:$BH$28,2,FALSE))-B19/100000000))</f>
        <v>-31.556463039039432</v>
      </c>
      <c r="DD19">
        <f>IF('Tablas auxiliares'!$C$7=1,AVERAGE(C19,X19,AS19,BN19,CI19)+C19/10000,(-1)*(SUM(VLOOKUP(C19,'Tablas auxiliares'!$BG$2:$BH$28,2,FALSE),VLOOKUP(X19,'Tablas auxiliares'!$BG$2:$BH$28,2,FALSE),VLOOKUP(AS19,'Tablas auxiliares'!$BG$2:$BH$28,2,FALSE),VLOOKUP(BN19,'Tablas auxiliares'!$BG$2:$BH$28,2,FALSE),VLOOKUP(CI19,'Tablas auxiliares'!$BG$2:$BH$28,2,FALSE))-C19/100000000))</f>
        <v>-30.553125404847009</v>
      </c>
      <c r="DE19">
        <f>IF('Tablas auxiliares'!$C$7=1,AVERAGE(D19,Y19,AT19,BO19,CJ19)+D19/10000,(-1)*(SUM(VLOOKUP(D19,'Tablas auxiliares'!$BG$2:$BH$28,2,FALSE),VLOOKUP(Y19,'Tablas auxiliares'!$BG$2:$BH$28,2,FALSE),VLOOKUP(AT19,'Tablas auxiliares'!$BG$2:$BH$28,2,FALSE),VLOOKUP(BO19,'Tablas auxiliares'!$BG$2:$BH$28,2,FALSE),VLOOKUP(CJ19,'Tablas auxiliares'!$BG$2:$BH$28,2,FALSE))-D19/100000000))</f>
        <v>-52.412673791096537</v>
      </c>
      <c r="DF19">
        <f>IF('Tablas auxiliares'!$C$7=1,AVERAGE(E19,Z19,AU19,BP19,CK19)+E19/10000,(-1)*(SUM(VLOOKUP(E19,'Tablas auxiliares'!$BG$2:$BH$28,2,FALSE),VLOOKUP(Z19,'Tablas auxiliares'!$BG$2:$BH$28,2,FALSE),VLOOKUP(AU19,'Tablas auxiliares'!$BG$2:$BH$28,2,FALSE),VLOOKUP(BP19,'Tablas auxiliares'!$BG$2:$BH$28,2,FALSE),VLOOKUP(CK19,'Tablas auxiliares'!$BG$2:$BH$28,2,FALSE))-E19/100000000))</f>
        <v>-42.709233787037149</v>
      </c>
      <c r="DG19">
        <f>IF('Tablas auxiliares'!$C$7=1,AVERAGE(F19,AA19,AV19,BQ19,CL19)+F19/10000,(-1)*(SUM(VLOOKUP(F19,'Tablas auxiliares'!$BG$2:$BH$28,2,FALSE),VLOOKUP(AA19,'Tablas auxiliares'!$BG$2:$BH$28,2,FALSE),VLOOKUP(AV19,'Tablas auxiliares'!$BG$2:$BH$28,2,FALSE),VLOOKUP(BQ19,'Tablas auxiliares'!$BG$2:$BH$28,2,FALSE),VLOOKUP(CL19,'Tablas auxiliares'!$BG$2:$BH$28,2,FALSE))-F19/100000000))</f>
        <v>-14.265695689995626</v>
      </c>
      <c r="DH19">
        <f>IF('Tablas auxiliares'!$C$7=1,AVERAGE(G19,AB19,AW19,BR19,CM19)+G19/10000,(-1)*(SUM(VLOOKUP(G19,'Tablas auxiliares'!$BG$2:$BH$28,2,FALSE),VLOOKUP(AB19,'Tablas auxiliares'!$BG$2:$BH$28,2,FALSE),VLOOKUP(AW19,'Tablas auxiliares'!$BG$2:$BH$28,2,FALSE),VLOOKUP(BR19,'Tablas auxiliares'!$BG$2:$BH$28,2,FALSE),VLOOKUP(CM19,'Tablas auxiliares'!$BG$2:$BH$28,2,FALSE))-G19/100000000))</f>
        <v>-22.844209075557846</v>
      </c>
      <c r="DI19">
        <f>IF('Tablas auxiliares'!$C$7=1,AVERAGE(H19,AC19,AX19,BS19,CN19)+H19/10000,(-1)*(SUM(VLOOKUP(H19,'Tablas auxiliares'!$BG$2:$BH$28,2,FALSE),VLOOKUP(AC19,'Tablas auxiliares'!$BG$2:$BH$28,2,FALSE),VLOOKUP(AX19,'Tablas auxiliares'!$BG$2:$BH$28,2,FALSE),VLOOKUP(BS19,'Tablas auxiliares'!$BG$2:$BH$28,2,FALSE),VLOOKUP(CN19,'Tablas auxiliares'!$BG$2:$BH$28,2,FALSE))-H19/100000000))</f>
        <v>-45.410847897821021</v>
      </c>
      <c r="DJ19">
        <f>IF('Tablas auxiliares'!$C$7=1,AVERAGE(I19,AD19,AY19,BT19,CO19)+I19/10000,(-1)*(SUM(VLOOKUP(I19,'Tablas auxiliares'!$BG$2:$BH$28,2,FALSE),VLOOKUP(AD19,'Tablas auxiliares'!$BG$2:$BH$28,2,FALSE),VLOOKUP(AY19,'Tablas auxiliares'!$BG$2:$BH$28,2,FALSE),VLOOKUP(BT19,'Tablas auxiliares'!$BG$2:$BH$28,2,FALSE),VLOOKUP(CO19,'Tablas auxiliares'!$BG$2:$BH$28,2,FALSE))-I19/100000000))</f>
        <v>-48.259693005737233</v>
      </c>
      <c r="DK19">
        <f>IF('Tablas auxiliares'!$C$7=1,AVERAGE(J19,AE19,AZ19,BU19,CP19)+J19/10000,(-1)*(SUM(VLOOKUP(J19,'Tablas auxiliares'!$BG$2:$BH$28,2,FALSE),VLOOKUP(AE19,'Tablas auxiliares'!$BG$2:$BH$28,2,FALSE),VLOOKUP(AZ19,'Tablas auxiliares'!$BG$2:$BH$28,2,FALSE),VLOOKUP(BU19,'Tablas auxiliares'!$BG$2:$BH$28,2,FALSE),VLOOKUP(CP19,'Tablas auxiliares'!$BG$2:$BH$28,2,FALSE))-J19/100000000))</f>
        <v>-10.778474065687718</v>
      </c>
      <c r="DL19">
        <f>IF('Tablas auxiliares'!$C$7=1,AVERAGE(K19,AF19,BA19,BV19,CQ19)+K19/10000,(-1)*(SUM(VLOOKUP(K19,'Tablas auxiliares'!$BG$2:$BH$28,2,FALSE),VLOOKUP(AF19,'Tablas auxiliares'!$BG$2:$BH$28,2,FALSE),VLOOKUP(BA19,'Tablas auxiliares'!$BG$2:$BH$28,2,FALSE),VLOOKUP(BV19,'Tablas auxiliares'!$BG$2:$BH$28,2,FALSE),VLOOKUP(CQ19,'Tablas auxiliares'!$BG$2:$BH$28,2,FALSE))-K19/100000000))</f>
        <v>-53.611997114118914</v>
      </c>
      <c r="DM19">
        <f>IF('Tablas auxiliares'!$C$7=1,AVERAGE(L19,AG19,BB19,BW19,CR19)+L19/10000,(-1)*(SUM(VLOOKUP(L19,'Tablas auxiliares'!$BG$2:$BH$28,2,FALSE),VLOOKUP(AG19,'Tablas auxiliares'!$BG$2:$BH$28,2,FALSE),VLOOKUP(BB19,'Tablas auxiliares'!$BG$2:$BH$28,2,FALSE),VLOOKUP(BW19,'Tablas auxiliares'!$BG$2:$BH$28,2,FALSE),VLOOKUP(CR19,'Tablas auxiliares'!$BG$2:$BH$28,2,FALSE))-L19/100000000))</f>
        <v>-49.976865702509308</v>
      </c>
      <c r="DN19">
        <f>IF('Tablas auxiliares'!$C$7=1,AVERAGE(M19,AH19,BC19,BX19,CS19)+M19/10000,(-1)*(SUM(VLOOKUP(M19,'Tablas auxiliares'!$BG$2:$BH$28,2,FALSE),VLOOKUP(AH19,'Tablas auxiliares'!$BG$2:$BH$28,2,FALSE),VLOOKUP(BC19,'Tablas auxiliares'!$BG$2:$BH$28,2,FALSE),VLOOKUP(BX19,'Tablas auxiliares'!$BG$2:$BH$28,2,FALSE),VLOOKUP(CS19,'Tablas auxiliares'!$BG$2:$BH$28,2,FALSE))-M19/100000000))</f>
        <v>-21.102273014762105</v>
      </c>
      <c r="DO19">
        <f>IF('Tablas auxiliares'!$C$7=1,AVERAGE(N19,AI19,BD19,BY19,CT19)+N19/10000,(-1)*(SUM(VLOOKUP(N19,'Tablas auxiliares'!$BG$2:$BH$28,2,FALSE),VLOOKUP(AI19,'Tablas auxiliares'!$BG$2:$BH$28,2,FALSE),VLOOKUP(BD19,'Tablas auxiliares'!$BG$2:$BH$28,2,FALSE),VLOOKUP(BY19,'Tablas auxiliares'!$BG$2:$BH$28,2,FALSE),VLOOKUP(CT19,'Tablas auxiliares'!$BG$2:$BH$28,2,FALSE))-N19/100000000))</f>
        <v>-41.625966613977852</v>
      </c>
      <c r="DP19">
        <f>IF('Tablas auxiliares'!$C$7=1,AVERAGE(O19,AJ19,BE19,BZ19,CU19)+O19/10000,(-1)*(SUM(VLOOKUP(O19,'Tablas auxiliares'!$BG$2:$BH$28,2,FALSE),VLOOKUP(AJ19,'Tablas auxiliares'!$BG$2:$BH$28,2,FALSE),VLOOKUP(BE19,'Tablas auxiliares'!$BG$2:$BH$28,2,FALSE),VLOOKUP(BZ19,'Tablas auxiliares'!$BG$2:$BH$28,2,FALSE),VLOOKUP(CU19,'Tablas auxiliares'!$BG$2:$BH$28,2,FALSE))-O19/100000000))</f>
        <v>-8.4305526366946832</v>
      </c>
      <c r="DQ19">
        <f>IF('Tablas auxiliares'!$C$7=1,AVERAGE(P19,AK19,BF19,CA19,CV19)+P19/10000,(-1)*(SUM(VLOOKUP(P19,'Tablas auxiliares'!$BG$2:$BH$28,2,FALSE),VLOOKUP(AK19,'Tablas auxiliares'!$BG$2:$BH$28,2,FALSE),VLOOKUP(BF19,'Tablas auxiliares'!$BG$2:$BH$28,2,FALSE),VLOOKUP(CA19,'Tablas auxiliares'!$BG$2:$BH$28,2,FALSE),VLOOKUP(CV19,'Tablas auxiliares'!$BG$2:$BH$28,2,FALSE))-P19/100000000))</f>
        <v>-51.535506711439254</v>
      </c>
      <c r="DR19">
        <f>IF('Tablas auxiliares'!$C$7=1,AVERAGE(Q19,AL19,BG19,CB19,CW19)+Q19/10000,(-1)*(SUM(VLOOKUP(Q19,'Tablas auxiliares'!$BG$2:$BH$28,2,FALSE),VLOOKUP(AL19,'Tablas auxiliares'!$BG$2:$BH$28,2,FALSE),VLOOKUP(BG19,'Tablas auxiliares'!$BG$2:$BH$28,2,FALSE),VLOOKUP(CB19,'Tablas auxiliares'!$BG$2:$BH$28,2,FALSE),VLOOKUP(CW19,'Tablas auxiliares'!$BG$2:$BH$28,2,FALSE))-Q19/100000000))</f>
        <v>-57.923509597320347</v>
      </c>
      <c r="DS19">
        <f>IF('Tablas auxiliares'!$C$7=1,AVERAGE(R19,AM19,BH19,CC19,CX19)+R19/10000,(-1)*(SUM(VLOOKUP(R19,'Tablas auxiliares'!$BG$2:$BH$28,2,FALSE),VLOOKUP(AM19,'Tablas auxiliares'!$BG$2:$BH$28,2,FALSE),VLOOKUP(BH19,'Tablas auxiliares'!$BG$2:$BH$28,2,FALSE),VLOOKUP(CC19,'Tablas auxiliares'!$BG$2:$BH$28,2,FALSE),VLOOKUP(CX19,'Tablas auxiliares'!$BG$2:$BH$28,2,FALSE))-R19/100000000))</f>
        <v>-46.83966135958341</v>
      </c>
      <c r="DT19">
        <f>IF('Tablas auxiliares'!$C$7=1,AVERAGE(S19,AN19,BI19,CD19,CY19)+S19/10000,(-1)*(SUM(VLOOKUP(S19,'Tablas auxiliares'!$BG$2:$BH$28,2,FALSE),VLOOKUP(AN19,'Tablas auxiliares'!$BG$2:$BH$28,2,FALSE),VLOOKUP(BI19,'Tablas auxiliares'!$BG$2:$BH$28,2,FALSE),VLOOKUP(CD19,'Tablas auxiliares'!$BG$2:$BH$28,2,FALSE),VLOOKUP(CY19,'Tablas auxiliares'!$BG$2:$BH$28,2,FALSE))-S19/100000000))</f>
        <v>-16.398263843334057</v>
      </c>
      <c r="DU19">
        <f>IF('Tablas auxiliares'!$C$7=1,AVERAGE(T19,AO19,BJ19,CE19,CZ19)+T19/10000,(-1)*(SUM(VLOOKUP(T19,'Tablas auxiliares'!$BG$2:$BH$28,2,FALSE),VLOOKUP(AO19,'Tablas auxiliares'!$BG$2:$BH$28,2,FALSE),VLOOKUP(BJ19,'Tablas auxiliares'!$BG$2:$BH$28,2,FALSE),VLOOKUP(CE19,'Tablas auxiliares'!$BG$2:$BH$28,2,FALSE),VLOOKUP(CZ19,'Tablas auxiliares'!$BG$2:$BH$28,2,FALSE))-T19/100000000))</f>
        <v>-8.7044374514826419</v>
      </c>
      <c r="DW19">
        <f>IF('Tablas auxiliares'!$C$7=1,AVERAGE(V19,AQ19,BL19,CG19,DB19)+V19/10000,(-1)*(SUM(VLOOKUP(V19,'Tablas auxiliares'!$BG$2:$BH$28,2,FALSE),VLOOKUP(AQ19,'Tablas auxiliares'!$BG$2:$BH$28,2,FALSE),VLOOKUP(BL19,'Tablas auxiliares'!$BG$2:$BH$28,2,FALSE),VLOOKUP(CG19,'Tablas auxiliares'!$BG$2:$BH$28,2,FALSE),VLOOKUP(DB19,'Tablas auxiliares'!$BG$2:$BH$28,2,FALSE))-V19/100000000))</f>
        <v>-47.198979075490989</v>
      </c>
      <c r="DX19">
        <f>RANK(DC19,DC3:DC20,1)</f>
        <v>4</v>
      </c>
      <c r="DY19">
        <f t="shared" ref="DY19:ER19" si="99">RANK(DD19,DD3:DD20,1)</f>
        <v>4</v>
      </c>
      <c r="DZ19">
        <f t="shared" si="99"/>
        <v>1</v>
      </c>
      <c r="EA19">
        <f t="shared" si="99"/>
        <v>1</v>
      </c>
      <c r="EB19">
        <f t="shared" si="99"/>
        <v>12</v>
      </c>
      <c r="EC19">
        <f t="shared" si="99"/>
        <v>7</v>
      </c>
      <c r="ED19">
        <f t="shared" si="99"/>
        <v>1</v>
      </c>
      <c r="EE19">
        <f t="shared" si="99"/>
        <v>1</v>
      </c>
      <c r="EF19">
        <f t="shared" si="99"/>
        <v>13</v>
      </c>
      <c r="EG19">
        <f t="shared" si="99"/>
        <v>1</v>
      </c>
      <c r="EH19">
        <f t="shared" si="99"/>
        <v>2</v>
      </c>
      <c r="EI19">
        <f t="shared" si="99"/>
        <v>7</v>
      </c>
      <c r="EJ19">
        <f t="shared" si="99"/>
        <v>2</v>
      </c>
      <c r="EK19">
        <f t="shared" si="99"/>
        <v>13</v>
      </c>
      <c r="EL19">
        <f t="shared" si="99"/>
        <v>1</v>
      </c>
      <c r="EM19">
        <f t="shared" si="99"/>
        <v>1</v>
      </c>
      <c r="EN19">
        <f t="shared" si="99"/>
        <v>2</v>
      </c>
      <c r="EO19">
        <f t="shared" si="99"/>
        <v>7</v>
      </c>
      <c r="EP19">
        <f t="shared" si="99"/>
        <v>16</v>
      </c>
      <c r="ER19">
        <f t="shared" si="99"/>
        <v>2</v>
      </c>
      <c r="ES19">
        <f>VLOOKUP(DX19,'Tablas auxiliares'!$O$2:$Y$28,'Tablas auxiliares'!$C$4+1,FALSE)</f>
        <v>7</v>
      </c>
      <c r="ET19">
        <f>VLOOKUP(DY19,'Tablas auxiliares'!$O$2:$Y$28,'Tablas auxiliares'!$C$4+1,FALSE)</f>
        <v>7</v>
      </c>
      <c r="EU19">
        <f>VLOOKUP(DZ19,'Tablas auxiliares'!$O$2:$Y$28,'Tablas auxiliares'!$C$4+1,FALSE)</f>
        <v>12</v>
      </c>
      <c r="EV19">
        <f>VLOOKUP(EA19,'Tablas auxiliares'!$O$2:$Y$28,'Tablas auxiliares'!$C$4+1,FALSE)</f>
        <v>12</v>
      </c>
      <c r="EW19">
        <f>VLOOKUP(EB19,'Tablas auxiliares'!$O$2:$Y$28,'Tablas auxiliares'!$C$4+1,FALSE)</f>
        <v>0</v>
      </c>
      <c r="EX19">
        <f>VLOOKUP(EC19,'Tablas auxiliares'!$O$2:$Y$28,'Tablas auxiliares'!$C$4+1,FALSE)</f>
        <v>4</v>
      </c>
      <c r="EY19">
        <f>VLOOKUP(ED19,'Tablas auxiliares'!$O$2:$Y$28,'Tablas auxiliares'!$C$4+1,FALSE)</f>
        <v>12</v>
      </c>
      <c r="EZ19">
        <f>VLOOKUP(EE19,'Tablas auxiliares'!$O$2:$Y$28,'Tablas auxiliares'!$C$4+1,FALSE)</f>
        <v>12</v>
      </c>
      <c r="FA19">
        <f>VLOOKUP(EF19,'Tablas auxiliares'!$O$2:$Y$28,'Tablas auxiliares'!$C$4+1,FALSE)</f>
        <v>0</v>
      </c>
      <c r="FB19">
        <f>VLOOKUP(EG19,'Tablas auxiliares'!$O$2:$Y$28,'Tablas auxiliares'!$C$4+1,FALSE)</f>
        <v>12</v>
      </c>
      <c r="FC19">
        <f>VLOOKUP(EH19,'Tablas auxiliares'!$O$2:$Y$28,'Tablas auxiliares'!$C$4+1,FALSE)</f>
        <v>10</v>
      </c>
      <c r="FD19">
        <f>VLOOKUP(EI19,'Tablas auxiliares'!$O$2:$Y$28,'Tablas auxiliares'!$C$4+1,FALSE)</f>
        <v>4</v>
      </c>
      <c r="FE19">
        <f>VLOOKUP(EJ19,'Tablas auxiliares'!$O$2:$Y$28,'Tablas auxiliares'!$C$4+1,FALSE)</f>
        <v>10</v>
      </c>
      <c r="FF19">
        <f>VLOOKUP(EK19,'Tablas auxiliares'!$O$2:$Y$28,'Tablas auxiliares'!$C$4+1,FALSE)</f>
        <v>0</v>
      </c>
      <c r="FG19">
        <f>VLOOKUP(EL19,'Tablas auxiliares'!$O$2:$Y$28,'Tablas auxiliares'!$C$4+1,FALSE)</f>
        <v>12</v>
      </c>
      <c r="FH19">
        <f>VLOOKUP(EM19,'Tablas auxiliares'!$O$2:$Y$28,'Tablas auxiliares'!$C$4+1,FALSE)</f>
        <v>12</v>
      </c>
      <c r="FI19">
        <f>VLOOKUP(EN19,'Tablas auxiliares'!$O$2:$Y$28,'Tablas auxiliares'!$C$4+1,FALSE)</f>
        <v>10</v>
      </c>
      <c r="FJ19">
        <f>VLOOKUP(EO19,'Tablas auxiliares'!$O$2:$Y$28,'Tablas auxiliares'!$C$4+1,FALSE)</f>
        <v>4</v>
      </c>
      <c r="FK19">
        <f>VLOOKUP(EP19,'Tablas auxiliares'!$O$2:$Y$28,'Tablas auxiliares'!$C$4+1,FALSE)</f>
        <v>0</v>
      </c>
      <c r="FM19">
        <f>VLOOKUP(ER19,'Tablas auxiliares'!$O$2:$Y$28,'Tablas auxiliares'!$C$4+1,FALSE)</f>
        <v>10</v>
      </c>
      <c r="FN19">
        <v>7</v>
      </c>
      <c r="FO19">
        <v>6</v>
      </c>
      <c r="FP19">
        <v>7</v>
      </c>
      <c r="FQ19">
        <v>10</v>
      </c>
      <c r="FR19">
        <v>8</v>
      </c>
      <c r="FS19">
        <v>7</v>
      </c>
      <c r="FT19">
        <v>2</v>
      </c>
      <c r="FU19">
        <v>6</v>
      </c>
      <c r="FV19">
        <v>14</v>
      </c>
      <c r="FW19">
        <v>7</v>
      </c>
      <c r="FX19">
        <v>6</v>
      </c>
      <c r="FY19">
        <v>10</v>
      </c>
      <c r="FZ19">
        <v>4</v>
      </c>
      <c r="GA19">
        <v>13</v>
      </c>
      <c r="GB19">
        <v>2</v>
      </c>
      <c r="GC19">
        <v>2</v>
      </c>
      <c r="GD19">
        <v>7</v>
      </c>
      <c r="GE19">
        <v>10</v>
      </c>
      <c r="GF19">
        <v>9</v>
      </c>
      <c r="GH19">
        <v>3</v>
      </c>
      <c r="GI19">
        <f>VLOOKUP(FN19,'Tablas auxiliares'!$O$2:$Y$28,_xlfn.SINGLE('Tablas auxiliares'!$C$4)+1,FALSE)</f>
        <v>4</v>
      </c>
      <c r="GJ19">
        <f>VLOOKUP(FO19,'Tablas auxiliares'!$O$2:$Y$28,_xlfn.SINGLE('Tablas auxiliares'!$C$4)+1,FALSE)</f>
        <v>5</v>
      </c>
      <c r="GK19">
        <f>VLOOKUP(FP19,'Tablas auxiliares'!$O$2:$Y$28,_xlfn.SINGLE('Tablas auxiliares'!$C$4)+1,FALSE)</f>
        <v>4</v>
      </c>
      <c r="GL19">
        <f>VLOOKUP(FQ19,'Tablas auxiliares'!$O$2:$Y$28,_xlfn.SINGLE('Tablas auxiliares'!$C$4)+1,FALSE)</f>
        <v>1</v>
      </c>
      <c r="GM19">
        <f>VLOOKUP(FR19,'Tablas auxiliares'!$O$2:$Y$28,_xlfn.SINGLE('Tablas auxiliares'!$C$4)+1,FALSE)</f>
        <v>3</v>
      </c>
      <c r="GN19">
        <f>VLOOKUP(FS19,'Tablas auxiliares'!$O$2:$Y$28,_xlfn.SINGLE('Tablas auxiliares'!$C$4)+1,FALSE)</f>
        <v>4</v>
      </c>
      <c r="GO19">
        <f>VLOOKUP(FT19,'Tablas auxiliares'!$O$2:$Y$28,_xlfn.SINGLE('Tablas auxiliares'!$C$4)+1,FALSE)</f>
        <v>10</v>
      </c>
      <c r="GP19">
        <f>VLOOKUP(FU19,'Tablas auxiliares'!$O$2:$Y$28,_xlfn.SINGLE('Tablas auxiliares'!$C$4)+1,FALSE)</f>
        <v>5</v>
      </c>
      <c r="GQ19">
        <f>VLOOKUP(FV19,'Tablas auxiliares'!$O$2:$Y$28,_xlfn.SINGLE('Tablas auxiliares'!$C$4)+1,FALSE)</f>
        <v>0</v>
      </c>
      <c r="GR19">
        <f>VLOOKUP(FW19,'Tablas auxiliares'!$O$2:$Y$28,_xlfn.SINGLE('Tablas auxiliares'!$C$4)+1,FALSE)</f>
        <v>4</v>
      </c>
      <c r="GS19">
        <f>VLOOKUP(FX19,'Tablas auxiliares'!$O$2:$Y$28,_xlfn.SINGLE('Tablas auxiliares'!$C$4)+1,FALSE)</f>
        <v>5</v>
      </c>
      <c r="GT19">
        <f>VLOOKUP(FY19,'Tablas auxiliares'!$O$2:$Y$28,_xlfn.SINGLE('Tablas auxiliares'!$C$4)+1,FALSE)</f>
        <v>1</v>
      </c>
      <c r="GU19">
        <f>VLOOKUP(FZ19,'Tablas auxiliares'!$O$2:$Y$28,_xlfn.SINGLE('Tablas auxiliares'!$C$4)+1,FALSE)</f>
        <v>7</v>
      </c>
      <c r="GV19">
        <f>VLOOKUP(GA19,'Tablas auxiliares'!$O$2:$Y$28,_xlfn.SINGLE('Tablas auxiliares'!$C$4)+1,FALSE)</f>
        <v>0</v>
      </c>
      <c r="GW19">
        <f>VLOOKUP(GB19,'Tablas auxiliares'!$O$2:$Y$28,_xlfn.SINGLE('Tablas auxiliares'!$C$4)+1,FALSE)</f>
        <v>10</v>
      </c>
      <c r="GX19">
        <f>VLOOKUP(GC19,'Tablas auxiliares'!$O$2:$Y$28,_xlfn.SINGLE('Tablas auxiliares'!$C$4)+1,FALSE)</f>
        <v>10</v>
      </c>
      <c r="GY19">
        <f>VLOOKUP(GD19,'Tablas auxiliares'!$O$2:$Y$28,_xlfn.SINGLE('Tablas auxiliares'!$C$4)+1,FALSE)</f>
        <v>4</v>
      </c>
      <c r="GZ19">
        <f>VLOOKUP(GE19,'Tablas auxiliares'!$O$2:$Y$28,_xlfn.SINGLE('Tablas auxiliares'!$C$4)+1,FALSE)</f>
        <v>1</v>
      </c>
      <c r="HA19">
        <f>VLOOKUP(GF19,'Tablas auxiliares'!$O$2:$Y$28,_xlfn.SINGLE('Tablas auxiliares'!$C$4)+1,FALSE)</f>
        <v>2</v>
      </c>
      <c r="HC19">
        <f>VLOOKUP(GH19,'Tablas auxiliares'!$O$2:$Y$28,_xlfn.SINGLE('Tablas auxiliares'!$C$4)+1,FALSE)</f>
        <v>8</v>
      </c>
      <c r="HD19">
        <f>IF('Tablas auxiliares'!$C$6&lt;&gt;2,SUM(ES19:FM19),0)+IF('Tablas auxiliares'!$C$6&lt;&gt;3,SUM(GI19:HC19),0)</f>
        <v>238</v>
      </c>
      <c r="HE19">
        <f t="shared" si="17"/>
        <v>5.5069999999999997</v>
      </c>
      <c r="HF19">
        <f t="shared" si="61"/>
        <v>5.0060000000000002</v>
      </c>
      <c r="HG19">
        <f t="shared" si="62"/>
        <v>4.0069999999999997</v>
      </c>
      <c r="HH19">
        <f t="shared" si="63"/>
        <v>5.51</v>
      </c>
      <c r="HI19">
        <f t="shared" si="64"/>
        <v>10.007999999999999</v>
      </c>
      <c r="HJ19">
        <f t="shared" si="65"/>
        <v>7.0069999999999997</v>
      </c>
      <c r="HK19">
        <f t="shared" si="66"/>
        <v>1.502</v>
      </c>
      <c r="HL19">
        <f t="shared" si="67"/>
        <v>3.5059999999999998</v>
      </c>
      <c r="HM19">
        <f t="shared" si="68"/>
        <v>13.513999999999999</v>
      </c>
      <c r="HN19">
        <f t="shared" si="69"/>
        <v>4.0069999999999997</v>
      </c>
      <c r="HO19">
        <f t="shared" si="70"/>
        <v>4.0060000000000002</v>
      </c>
      <c r="HP19">
        <f t="shared" si="71"/>
        <v>8.51</v>
      </c>
      <c r="HQ19">
        <f t="shared" si="72"/>
        <v>3.004</v>
      </c>
      <c r="HR19">
        <f t="shared" si="73"/>
        <v>13.013</v>
      </c>
      <c r="HS19">
        <f t="shared" si="74"/>
        <v>1.502</v>
      </c>
      <c r="HT19">
        <f t="shared" si="93"/>
        <v>1.502</v>
      </c>
      <c r="HU19">
        <f t="shared" si="48"/>
        <v>4.5069999999999997</v>
      </c>
      <c r="HV19">
        <f t="shared" si="49"/>
        <v>8.51</v>
      </c>
      <c r="HW19">
        <f t="shared" si="50"/>
        <v>12.509</v>
      </c>
      <c r="HY19">
        <f t="shared" si="52"/>
        <v>2.5030000000000001</v>
      </c>
      <c r="HZ19">
        <f>RANK(HE19,HE3:HE20,1)</f>
        <v>5</v>
      </c>
      <c r="IA19">
        <f t="shared" ref="IA19:IT19" si="100">RANK(HF19,HF3:HF20,1)</f>
        <v>4</v>
      </c>
      <c r="IB19">
        <f t="shared" si="100"/>
        <v>5</v>
      </c>
      <c r="IC19">
        <f t="shared" si="100"/>
        <v>7</v>
      </c>
      <c r="ID19">
        <f t="shared" si="100"/>
        <v>10</v>
      </c>
      <c r="IE19">
        <f t="shared" si="100"/>
        <v>6</v>
      </c>
      <c r="IF19">
        <f t="shared" si="100"/>
        <v>1</v>
      </c>
      <c r="IG19">
        <f t="shared" si="100"/>
        <v>4</v>
      </c>
      <c r="IH19">
        <f t="shared" si="100"/>
        <v>15</v>
      </c>
      <c r="II19">
        <f t="shared" si="100"/>
        <v>4</v>
      </c>
      <c r="IJ19">
        <f t="shared" si="100"/>
        <v>4</v>
      </c>
      <c r="IK19">
        <f t="shared" si="100"/>
        <v>9</v>
      </c>
      <c r="IL19">
        <f t="shared" si="100"/>
        <v>2</v>
      </c>
      <c r="IM19">
        <f t="shared" si="100"/>
        <v>15</v>
      </c>
      <c r="IN19">
        <f t="shared" si="100"/>
        <v>1</v>
      </c>
      <c r="IO19">
        <f t="shared" si="100"/>
        <v>1</v>
      </c>
      <c r="IP19">
        <f t="shared" si="100"/>
        <v>2</v>
      </c>
      <c r="IQ19">
        <f t="shared" si="100"/>
        <v>9</v>
      </c>
      <c r="IR19">
        <f t="shared" si="100"/>
        <v>14</v>
      </c>
      <c r="IT19">
        <f t="shared" si="100"/>
        <v>1</v>
      </c>
      <c r="IU19">
        <f>VLOOKUP(HZ19,'Tablas auxiliares'!$O$2:$Y$28,_xlfn.SINGLE('Tablas auxiliares'!$C$4)+1,FALSE)</f>
        <v>6</v>
      </c>
      <c r="IV19">
        <f>VLOOKUP(IA19,'Tablas auxiliares'!$O$2:$Y$28,_xlfn.SINGLE('Tablas auxiliares'!$C$4)+1,FALSE)</f>
        <v>7</v>
      </c>
      <c r="IW19">
        <f>VLOOKUP(IB19,'Tablas auxiliares'!$O$2:$Y$28,_xlfn.SINGLE('Tablas auxiliares'!$C$4)+1,FALSE)</f>
        <v>6</v>
      </c>
      <c r="IX19">
        <f>VLOOKUP(IC19,'Tablas auxiliares'!$O$2:$Y$28,_xlfn.SINGLE('Tablas auxiliares'!$C$4)+1,FALSE)</f>
        <v>4</v>
      </c>
      <c r="IY19">
        <f>VLOOKUP(ID19,'Tablas auxiliares'!$O$2:$Y$28,_xlfn.SINGLE('Tablas auxiliares'!$C$4)+1,FALSE)</f>
        <v>1</v>
      </c>
      <c r="IZ19">
        <f>VLOOKUP(IE19,'Tablas auxiliares'!$O$2:$Y$28,_xlfn.SINGLE('Tablas auxiliares'!$C$4)+1,FALSE)</f>
        <v>5</v>
      </c>
      <c r="JA19">
        <f>VLOOKUP(IF19,'Tablas auxiliares'!$O$2:$Y$28,_xlfn.SINGLE('Tablas auxiliares'!$C$4)+1,FALSE)</f>
        <v>12</v>
      </c>
      <c r="JB19">
        <f>VLOOKUP(IG19,'Tablas auxiliares'!$O$2:$Y$28,_xlfn.SINGLE('Tablas auxiliares'!$C$4)+1,FALSE)</f>
        <v>7</v>
      </c>
      <c r="JC19">
        <f>VLOOKUP(IH19,'Tablas auxiliares'!$O$2:$Y$28,_xlfn.SINGLE('Tablas auxiliares'!$C$4)+1,FALSE)</f>
        <v>0</v>
      </c>
      <c r="JD19">
        <f>VLOOKUP(II19,'Tablas auxiliares'!$O$2:$Y$28,_xlfn.SINGLE('Tablas auxiliares'!$C$4)+1,FALSE)</f>
        <v>7</v>
      </c>
      <c r="JE19">
        <f>VLOOKUP(IJ19,'Tablas auxiliares'!$O$2:$Y$28,_xlfn.SINGLE('Tablas auxiliares'!$C$4)+1,FALSE)</f>
        <v>7</v>
      </c>
      <c r="JF19">
        <f>VLOOKUP(IK19,'Tablas auxiliares'!$O$2:$Y$28,_xlfn.SINGLE('Tablas auxiliares'!$C$4)+1,FALSE)</f>
        <v>2</v>
      </c>
      <c r="JG19">
        <f>VLOOKUP(IL19,'Tablas auxiliares'!$O$2:$Y$28,_xlfn.SINGLE('Tablas auxiliares'!$C$4)+1,FALSE)</f>
        <v>10</v>
      </c>
      <c r="JH19">
        <f>VLOOKUP(IM19,'Tablas auxiliares'!$O$2:$Y$28,_xlfn.SINGLE('Tablas auxiliares'!$C$4)+1,FALSE)</f>
        <v>0</v>
      </c>
      <c r="JI19">
        <f>VLOOKUP(IN19,'Tablas auxiliares'!$O$2:$Y$28,_xlfn.SINGLE('Tablas auxiliares'!$C$4)+1,FALSE)</f>
        <v>12</v>
      </c>
      <c r="JJ19">
        <f>VLOOKUP(IO19,'Tablas auxiliares'!$O$2:$Y$28,_xlfn.SINGLE('Tablas auxiliares'!$C$4)+1,FALSE)</f>
        <v>12</v>
      </c>
      <c r="JK19">
        <f>VLOOKUP(IP19,'Tablas auxiliares'!$O$2:$Y$28,_xlfn.SINGLE('Tablas auxiliares'!$C$4)+1,FALSE)</f>
        <v>10</v>
      </c>
      <c r="JL19">
        <f>VLOOKUP(IQ19,'Tablas auxiliares'!$O$2:$Y$28,_xlfn.SINGLE('Tablas auxiliares'!$C$4)+1,FALSE)</f>
        <v>2</v>
      </c>
      <c r="JM19">
        <f>VLOOKUP(IR19,'Tablas auxiliares'!$O$2:$Y$28,_xlfn.SINGLE('Tablas auxiliares'!$C$4)+1,FALSE)</f>
        <v>0</v>
      </c>
      <c r="JO19">
        <f>VLOOKUP(IT19,'Tablas auxiliares'!$O$2:$Y$28,_xlfn.SINGLE('Tablas auxiliares'!$C$4)+1,FALSE)</f>
        <v>12</v>
      </c>
      <c r="JP19">
        <f t="shared" si="7"/>
        <v>122</v>
      </c>
      <c r="JQ19">
        <v>8</v>
      </c>
      <c r="JR19">
        <v>7</v>
      </c>
      <c r="JS19">
        <v>12</v>
      </c>
      <c r="JT19">
        <v>12</v>
      </c>
      <c r="JU19">
        <v>0</v>
      </c>
      <c r="JV19">
        <v>4</v>
      </c>
      <c r="JW19">
        <v>12</v>
      </c>
      <c r="JX19">
        <v>12</v>
      </c>
      <c r="JY19">
        <v>0</v>
      </c>
      <c r="JZ19">
        <v>12</v>
      </c>
      <c r="KA19">
        <v>10</v>
      </c>
      <c r="KB19">
        <v>5</v>
      </c>
      <c r="KC19">
        <v>10</v>
      </c>
      <c r="KD19">
        <v>0</v>
      </c>
      <c r="KE19">
        <v>12</v>
      </c>
      <c r="KF19">
        <v>12</v>
      </c>
      <c r="KG19">
        <v>10</v>
      </c>
      <c r="KH19">
        <v>1</v>
      </c>
      <c r="KI19">
        <v>0</v>
      </c>
      <c r="KK19">
        <v>10</v>
      </c>
      <c r="KL19">
        <v>4</v>
      </c>
      <c r="KM19">
        <v>5</v>
      </c>
      <c r="KN19">
        <v>4</v>
      </c>
      <c r="KO19">
        <v>1</v>
      </c>
      <c r="KP19">
        <v>3</v>
      </c>
      <c r="KQ19">
        <v>4</v>
      </c>
      <c r="KR19">
        <v>10</v>
      </c>
      <c r="KS19">
        <v>5</v>
      </c>
      <c r="KT19">
        <v>0</v>
      </c>
      <c r="KU19">
        <v>4</v>
      </c>
      <c r="KV19">
        <v>5</v>
      </c>
      <c r="KW19">
        <v>1</v>
      </c>
      <c r="KX19">
        <v>7</v>
      </c>
      <c r="KY19">
        <v>0</v>
      </c>
      <c r="KZ19">
        <v>10</v>
      </c>
      <c r="LA19">
        <v>10</v>
      </c>
      <c r="LB19">
        <v>4</v>
      </c>
      <c r="LC19">
        <v>1</v>
      </c>
      <c r="LD19">
        <v>2</v>
      </c>
      <c r="LF19">
        <v>8</v>
      </c>
      <c r="LG19">
        <f t="shared" si="8"/>
        <v>12.004</v>
      </c>
      <c r="LH19">
        <f t="shared" si="76"/>
        <v>12.005000000000001</v>
      </c>
      <c r="LI19">
        <f t="shared" si="77"/>
        <v>16.004000000000001</v>
      </c>
      <c r="LJ19">
        <f t="shared" si="78"/>
        <v>13.000999999999999</v>
      </c>
      <c r="LK19">
        <f t="shared" si="79"/>
        <v>3.0030000000000001</v>
      </c>
      <c r="LL19">
        <f t="shared" si="80"/>
        <v>8.0039999999999996</v>
      </c>
      <c r="LM19">
        <f t="shared" si="81"/>
        <v>22.01</v>
      </c>
      <c r="LN19">
        <f t="shared" si="82"/>
        <v>17.004999999999999</v>
      </c>
      <c r="LO19">
        <f t="shared" si="83"/>
        <v>0</v>
      </c>
      <c r="LP19">
        <f t="shared" si="84"/>
        <v>16.004000000000001</v>
      </c>
      <c r="LQ19">
        <f t="shared" si="85"/>
        <v>15.005000000000001</v>
      </c>
      <c r="LR19">
        <f t="shared" si="86"/>
        <v>6.0010000000000003</v>
      </c>
      <c r="LS19">
        <f t="shared" si="87"/>
        <v>17.007000000000001</v>
      </c>
      <c r="LT19">
        <f t="shared" si="88"/>
        <v>0</v>
      </c>
      <c r="LU19">
        <f t="shared" si="89"/>
        <v>22.01</v>
      </c>
      <c r="LV19">
        <f t="shared" si="90"/>
        <v>22.01</v>
      </c>
      <c r="LW19">
        <f t="shared" si="54"/>
        <v>14.004</v>
      </c>
      <c r="LX19">
        <f t="shared" si="55"/>
        <v>2.0009999999999999</v>
      </c>
      <c r="LY19">
        <f t="shared" si="56"/>
        <v>2.0019999999999998</v>
      </c>
      <c r="LZ19">
        <f t="shared" si="57"/>
        <v>0</v>
      </c>
      <c r="MA19">
        <f t="shared" si="58"/>
        <v>18.007999999999999</v>
      </c>
      <c r="MB19">
        <f>RANK(LG19,LG3:LG20,0)</f>
        <v>5</v>
      </c>
      <c r="MC19">
        <f t="shared" ref="MC19:MV19" si="101">RANK(LH19,LH3:LH20,0)</f>
        <v>5</v>
      </c>
      <c r="MD19">
        <f t="shared" si="101"/>
        <v>3</v>
      </c>
      <c r="ME19">
        <f t="shared" si="101"/>
        <v>7</v>
      </c>
      <c r="MF19">
        <f t="shared" si="101"/>
        <v>9</v>
      </c>
      <c r="MG19">
        <f t="shared" si="101"/>
        <v>8</v>
      </c>
      <c r="MH19">
        <f t="shared" si="101"/>
        <v>1</v>
      </c>
      <c r="MI19">
        <f t="shared" si="101"/>
        <v>2</v>
      </c>
      <c r="MJ19">
        <f t="shared" si="101"/>
        <v>15</v>
      </c>
      <c r="MK19">
        <f t="shared" si="101"/>
        <v>3</v>
      </c>
      <c r="ML19">
        <f t="shared" si="101"/>
        <v>4</v>
      </c>
      <c r="MM19">
        <f t="shared" si="101"/>
        <v>9</v>
      </c>
      <c r="MN19">
        <f t="shared" si="101"/>
        <v>2</v>
      </c>
      <c r="MO19">
        <f t="shared" si="101"/>
        <v>15</v>
      </c>
      <c r="MP19">
        <f t="shared" si="101"/>
        <v>1</v>
      </c>
      <c r="MQ19">
        <f t="shared" si="101"/>
        <v>1</v>
      </c>
      <c r="MR19">
        <f t="shared" si="101"/>
        <v>2</v>
      </c>
      <c r="MS19">
        <f t="shared" si="101"/>
        <v>10</v>
      </c>
      <c r="MT19">
        <f t="shared" si="101"/>
        <v>12</v>
      </c>
      <c r="MU19">
        <f t="shared" si="101"/>
        <v>14</v>
      </c>
      <c r="MV19">
        <f t="shared" si="101"/>
        <v>1</v>
      </c>
      <c r="MW19">
        <f>VLOOKUP(MB19,'Tablas auxiliares'!$O$2:$P$28,2,FALSE)</f>
        <v>6</v>
      </c>
      <c r="MX19">
        <f>VLOOKUP(MC19,'Tablas auxiliares'!$O$2:$P$28,2,FALSE)</f>
        <v>6</v>
      </c>
      <c r="MY19">
        <f>VLOOKUP(MD19,'Tablas auxiliares'!$O$2:$P$28,2,FALSE)</f>
        <v>8</v>
      </c>
      <c r="MZ19">
        <f>VLOOKUP(ME19,'Tablas auxiliares'!$O$2:$P$28,2,FALSE)</f>
        <v>4</v>
      </c>
      <c r="NA19">
        <f>VLOOKUP(MF19,'Tablas auxiliares'!$O$2:$P$28,2,FALSE)</f>
        <v>2</v>
      </c>
      <c r="NB19">
        <f>VLOOKUP(MG19,'Tablas auxiliares'!$O$2:$P$28,2,FALSE)</f>
        <v>3</v>
      </c>
      <c r="NC19">
        <f>VLOOKUP(MH19,'Tablas auxiliares'!$O$2:$P$28,2,FALSE)</f>
        <v>12</v>
      </c>
      <c r="ND19">
        <f>VLOOKUP(MI19,'Tablas auxiliares'!$O$2:$P$28,2,FALSE)</f>
        <v>10</v>
      </c>
      <c r="NE19">
        <f>VLOOKUP(MJ19,'Tablas auxiliares'!$O$2:$P$28,2,FALSE)</f>
        <v>0</v>
      </c>
      <c r="NF19">
        <f>VLOOKUP(MK19,'Tablas auxiliares'!$O$2:$P$28,2,FALSE)</f>
        <v>8</v>
      </c>
      <c r="NG19">
        <f>VLOOKUP(ML19,'Tablas auxiliares'!$O$2:$P$28,2,FALSE)</f>
        <v>7</v>
      </c>
      <c r="NH19">
        <f>VLOOKUP(MM19,'Tablas auxiliares'!$O$2:$P$28,2,FALSE)</f>
        <v>2</v>
      </c>
      <c r="NI19">
        <f>VLOOKUP(MN19,'Tablas auxiliares'!$O$2:$P$28,2,FALSE)</f>
        <v>10</v>
      </c>
      <c r="NJ19">
        <f>VLOOKUP(MO19,'Tablas auxiliares'!$O$2:$P$28,2,FALSE)</f>
        <v>0</v>
      </c>
      <c r="NK19">
        <f>VLOOKUP(MP19,'Tablas auxiliares'!$O$2:$P$28,2,FALSE)</f>
        <v>12</v>
      </c>
      <c r="NL19">
        <f>VLOOKUP(MQ19,'Tablas auxiliares'!$O$2:$P$28,2,FALSE)</f>
        <v>12</v>
      </c>
      <c r="NM19">
        <f>VLOOKUP(MR19,'Tablas auxiliares'!$O$2:$P$28,2,FALSE)</f>
        <v>10</v>
      </c>
      <c r="NN19">
        <f>VLOOKUP(MS19,'Tablas auxiliares'!$O$2:$P$28,2,FALSE)</f>
        <v>1</v>
      </c>
      <c r="NO19">
        <f>VLOOKUP(MT19,'Tablas auxiliares'!$O$2:$P$28,2,FALSE)</f>
        <v>0</v>
      </c>
      <c r="NP19">
        <f>VLOOKUP(MU19,'Tablas auxiliares'!$O$2:$P$28,2,FALSE)</f>
        <v>0</v>
      </c>
      <c r="NQ19">
        <f>VLOOKUP(MV19,'Tablas auxiliares'!$O$2:$P$28,2,FALSE)</f>
        <v>12</v>
      </c>
      <c r="NR19">
        <f t="shared" si="10"/>
        <v>125</v>
      </c>
      <c r="NT19">
        <f t="shared" si="11"/>
        <v>125.0009</v>
      </c>
      <c r="NU19">
        <f t="shared" si="12"/>
        <v>122.0009</v>
      </c>
      <c r="NV19">
        <f t="shared" si="13"/>
        <v>238.0009</v>
      </c>
      <c r="NW19">
        <f>IF('Tablas auxiliares'!$C$3=1,NT19,IF('Tablas auxiliares'!$C$3=2,NU19,NV19))</f>
        <v>238.0009</v>
      </c>
      <c r="NX19" t="s">
        <v>21</v>
      </c>
      <c r="NZ19">
        <v>17</v>
      </c>
      <c r="OA19">
        <f t="shared" si="14"/>
        <v>21.002300000000002</v>
      </c>
      <c r="OB19" t="str">
        <f t="shared" si="15"/>
        <v>Austria</v>
      </c>
    </row>
    <row r="20" spans="1:392" x14ac:dyDescent="0.25">
      <c r="A20" t="s">
        <v>61</v>
      </c>
      <c r="B20">
        <v>6</v>
      </c>
      <c r="C20">
        <v>1</v>
      </c>
      <c r="D20">
        <v>4</v>
      </c>
      <c r="E20">
        <v>7</v>
      </c>
      <c r="F20">
        <v>9</v>
      </c>
      <c r="G20">
        <v>5</v>
      </c>
      <c r="H20">
        <v>9</v>
      </c>
      <c r="I20">
        <v>8</v>
      </c>
      <c r="J20">
        <v>16</v>
      </c>
      <c r="K20">
        <v>9</v>
      </c>
      <c r="L20">
        <v>7</v>
      </c>
      <c r="M20">
        <v>7</v>
      </c>
      <c r="N20">
        <v>7</v>
      </c>
      <c r="O20">
        <v>17</v>
      </c>
      <c r="P20">
        <v>5</v>
      </c>
      <c r="Q20">
        <v>2</v>
      </c>
      <c r="R20">
        <v>10</v>
      </c>
      <c r="S20">
        <v>15</v>
      </c>
      <c r="T20">
        <v>9</v>
      </c>
      <c r="U20">
        <v>1</v>
      </c>
      <c r="W20">
        <v>6</v>
      </c>
      <c r="X20">
        <v>4</v>
      </c>
      <c r="Y20">
        <v>6</v>
      </c>
      <c r="Z20">
        <v>8</v>
      </c>
      <c r="AA20">
        <v>6</v>
      </c>
      <c r="AB20">
        <v>2</v>
      </c>
      <c r="AC20">
        <v>2</v>
      </c>
      <c r="AD20">
        <v>1</v>
      </c>
      <c r="AE20">
        <v>12</v>
      </c>
      <c r="AF20">
        <v>11</v>
      </c>
      <c r="AG20">
        <v>12</v>
      </c>
      <c r="AH20">
        <v>5</v>
      </c>
      <c r="AI20">
        <v>9</v>
      </c>
      <c r="AJ20">
        <v>11</v>
      </c>
      <c r="AK20">
        <v>2</v>
      </c>
      <c r="AL20">
        <v>6</v>
      </c>
      <c r="AM20">
        <v>12</v>
      </c>
      <c r="AN20">
        <v>5</v>
      </c>
      <c r="AO20">
        <v>16</v>
      </c>
      <c r="AP20">
        <v>10</v>
      </c>
      <c r="AR20">
        <v>7</v>
      </c>
      <c r="AS20">
        <v>5</v>
      </c>
      <c r="AT20">
        <v>5</v>
      </c>
      <c r="AU20">
        <v>5</v>
      </c>
      <c r="AV20">
        <v>8</v>
      </c>
      <c r="AW20">
        <v>4</v>
      </c>
      <c r="AX20">
        <v>14</v>
      </c>
      <c r="AY20">
        <v>2</v>
      </c>
      <c r="AZ20">
        <v>16</v>
      </c>
      <c r="BA20">
        <v>17</v>
      </c>
      <c r="BB20">
        <v>7</v>
      </c>
      <c r="BC20">
        <v>5</v>
      </c>
      <c r="BD20">
        <v>17</v>
      </c>
      <c r="BE20">
        <v>15</v>
      </c>
      <c r="BF20">
        <v>3</v>
      </c>
      <c r="BG20">
        <v>4</v>
      </c>
      <c r="BH20">
        <v>14</v>
      </c>
      <c r="BI20">
        <v>12</v>
      </c>
      <c r="BJ20">
        <v>2</v>
      </c>
      <c r="BK20">
        <v>16</v>
      </c>
      <c r="BM20">
        <v>4</v>
      </c>
      <c r="BN20">
        <v>4</v>
      </c>
      <c r="BO20">
        <v>6</v>
      </c>
      <c r="BP20">
        <v>1</v>
      </c>
      <c r="BQ20">
        <v>8</v>
      </c>
      <c r="BR20">
        <v>4</v>
      </c>
      <c r="BS20">
        <v>4</v>
      </c>
      <c r="BT20">
        <v>1</v>
      </c>
      <c r="BU20">
        <v>10</v>
      </c>
      <c r="BV20">
        <v>11</v>
      </c>
      <c r="BW20">
        <v>4</v>
      </c>
      <c r="BX20">
        <v>6</v>
      </c>
      <c r="BY20">
        <v>15</v>
      </c>
      <c r="BZ20">
        <v>7</v>
      </c>
      <c r="CA20">
        <v>4</v>
      </c>
      <c r="CB20">
        <v>4</v>
      </c>
      <c r="CC20">
        <v>7</v>
      </c>
      <c r="CD20">
        <v>7</v>
      </c>
      <c r="CE20">
        <v>17</v>
      </c>
      <c r="CF20">
        <v>1</v>
      </c>
      <c r="CH20">
        <v>7</v>
      </c>
      <c r="CI20">
        <v>3</v>
      </c>
      <c r="CJ20">
        <v>3</v>
      </c>
      <c r="CK20">
        <v>6</v>
      </c>
      <c r="CL20">
        <v>9</v>
      </c>
      <c r="CM20">
        <v>3</v>
      </c>
      <c r="CN20">
        <v>9</v>
      </c>
      <c r="CO20">
        <v>6</v>
      </c>
      <c r="CP20">
        <v>11</v>
      </c>
      <c r="CQ20">
        <v>10</v>
      </c>
      <c r="CR20">
        <v>6</v>
      </c>
      <c r="CS20">
        <v>11</v>
      </c>
      <c r="CT20">
        <v>8</v>
      </c>
      <c r="CU20">
        <v>15</v>
      </c>
      <c r="CV20">
        <v>5</v>
      </c>
      <c r="CW20">
        <v>14</v>
      </c>
      <c r="CX20">
        <v>14</v>
      </c>
      <c r="CY20">
        <v>7</v>
      </c>
      <c r="CZ20">
        <v>8</v>
      </c>
      <c r="DA20">
        <v>1</v>
      </c>
      <c r="DC20">
        <f>IF('Tablas auxiliares'!$C$7=1,AVERAGE(B20,W20,AR20,BM20,CH20)+B20/10000,(-1)*(SUM(VLOOKUP(B20,'Tablas auxiliares'!$BG$2:$BH$28,2,FALSE),VLOOKUP(W20,'Tablas auxiliares'!$BG$2:$BH$28,2,FALSE),VLOOKUP(AR20,'Tablas auxiliares'!$BG$2:$BH$28,2,FALSE),VLOOKUP(BM20,'Tablas auxiliares'!$BG$2:$BH$28,2,FALSE),VLOOKUP(CH20,'Tablas auxiliares'!$BG$2:$BH$28,2,FALSE))-B20/100000000))</f>
        <v>-23.743746290893768</v>
      </c>
      <c r="DD20">
        <f>IF('Tablas auxiliares'!$C$7=1,AVERAGE(C20,X20,AS20,BN20,CI20)+C20/10000,(-1)*(SUM(VLOOKUP(C20,'Tablas auxiliares'!$BG$2:$BH$28,2,FALSE),VLOOKUP(X20,'Tablas auxiliares'!$BG$2:$BH$28,2,FALSE),VLOOKUP(AS20,'Tablas auxiliares'!$BG$2:$BH$28,2,FALSE),VLOOKUP(BN20,'Tablas auxiliares'!$BG$2:$BH$28,2,FALSE),VLOOKUP(CI20,'Tablas auxiliares'!$BG$2:$BH$28,2,FALSE))-C20/100000000))</f>
        <v>-39.390944553456073</v>
      </c>
      <c r="DE20">
        <f>IF('Tablas auxiliares'!$C$7=1,AVERAGE(D20,Y20,AT20,BO20,CJ20)+D20/10000,(-1)*(SUM(VLOOKUP(D20,'Tablas auxiliares'!$BG$2:$BH$28,2,FALSE),VLOOKUP(Y20,'Tablas auxiliares'!$BG$2:$BH$28,2,FALSE),VLOOKUP(AT20,'Tablas auxiliares'!$BG$2:$BH$28,2,FALSE),VLOOKUP(BO20,'Tablas auxiliares'!$BG$2:$BH$28,2,FALSE),VLOOKUP(CJ20,'Tablas auxiliares'!$BG$2:$BH$28,2,FALSE))-D20/100000000))</f>
        <v>-29.886423821969657</v>
      </c>
      <c r="DF20">
        <f>IF('Tablas auxiliares'!$C$7=1,AVERAGE(E20,Z20,AU20,BP20,CK20)+E20/10000,(-1)*(SUM(VLOOKUP(E20,'Tablas auxiliares'!$BG$2:$BH$28,2,FALSE),VLOOKUP(Z20,'Tablas auxiliares'!$BG$2:$BH$28,2,FALSE),VLOOKUP(AU20,'Tablas auxiliares'!$BG$2:$BH$28,2,FALSE),VLOOKUP(BP20,'Tablas auxiliares'!$BG$2:$BH$28,2,FALSE),VLOOKUP(CK20,'Tablas auxiliares'!$BG$2:$BH$28,2,FALSE))-E20/100000000))</f>
        <v>-29.26444473296646</v>
      </c>
      <c r="DG20">
        <f>IF('Tablas auxiliares'!$C$7=1,AVERAGE(F20,AA20,AV20,BQ20,CL20)+F20/10000,(-1)*(SUM(VLOOKUP(F20,'Tablas auxiliares'!$BG$2:$BH$28,2,FALSE),VLOOKUP(AA20,'Tablas auxiliares'!$BG$2:$BH$28,2,FALSE),VLOOKUP(AV20,'Tablas auxiliares'!$BG$2:$BH$28,2,FALSE),VLOOKUP(BQ20,'Tablas auxiliares'!$BG$2:$BH$28,2,FALSE),VLOOKUP(CL20,'Tablas auxiliares'!$BG$2:$BH$28,2,FALSE))-F20/100000000))</f>
        <v>-16.237431749502942</v>
      </c>
      <c r="DH20">
        <f>IF('Tablas auxiliares'!$C$7=1,AVERAGE(G20,AB20,AW20,BR20,CM20)+G20/10000,(-1)*(SUM(VLOOKUP(G20,'Tablas auxiliares'!$BG$2:$BH$28,2,FALSE),VLOOKUP(AB20,'Tablas auxiliares'!$BG$2:$BH$28,2,FALSE),VLOOKUP(AW20,'Tablas auxiliares'!$BG$2:$BH$28,2,FALSE),VLOOKUP(BR20,'Tablas auxiliares'!$BG$2:$BH$28,2,FALSE),VLOOKUP(CM20,'Tablas auxiliares'!$BG$2:$BH$28,2,FALSE))-G20/100000000))</f>
        <v>-37.314454120776418</v>
      </c>
      <c r="DI20">
        <f>IF('Tablas auxiliares'!$C$7=1,AVERAGE(H20,AC20,AX20,BS20,CN20)+H20/10000,(-1)*(SUM(VLOOKUP(H20,'Tablas auxiliares'!$BG$2:$BH$28,2,FALSE),VLOOKUP(AC20,'Tablas auxiliares'!$BG$2:$BH$28,2,FALSE),VLOOKUP(AX20,'Tablas auxiliares'!$BG$2:$BH$28,2,FALSE),VLOOKUP(BS20,'Tablas auxiliares'!$BG$2:$BH$28,2,FALSE),VLOOKUP(CN20,'Tablas auxiliares'!$BG$2:$BH$28,2,FALSE))-H20/100000000))</f>
        <v>-22.97391837658672</v>
      </c>
      <c r="DJ20">
        <f>IF('Tablas auxiliares'!$C$7=1,AVERAGE(I20,AD20,AY20,BT20,CO20)+I20/10000,(-1)*(SUM(VLOOKUP(I20,'Tablas auxiliares'!$BG$2:$BH$28,2,FALSE),VLOOKUP(AD20,'Tablas auxiliares'!$BG$2:$BH$28,2,FALSE),VLOOKUP(AY20,'Tablas auxiliares'!$BG$2:$BH$28,2,FALSE),VLOOKUP(BT20,'Tablas auxiliares'!$BG$2:$BH$28,2,FALSE),VLOOKUP(CO20,'Tablas auxiliares'!$BG$2:$BH$28,2,FALSE))-I20/100000000))</f>
        <v>-41.738128944372249</v>
      </c>
      <c r="DK20">
        <f>IF('Tablas auxiliares'!$C$7=1,AVERAGE(J20,AE20,AZ20,BU20,CP20)+J20/10000,(-1)*(SUM(VLOOKUP(J20,'Tablas auxiliares'!$BG$2:$BH$28,2,FALSE),VLOOKUP(AE20,'Tablas auxiliares'!$BG$2:$BH$28,2,FALSE),VLOOKUP(AZ20,'Tablas auxiliares'!$BG$2:$BH$28,2,FALSE),VLOOKUP(BU20,'Tablas auxiliares'!$BG$2:$BH$28,2,FALSE),VLOOKUP(CP20,'Tablas auxiliares'!$BG$2:$BH$28,2,FALSE))-J20/100000000))</f>
        <v>-6.8377221128826671</v>
      </c>
      <c r="DL20">
        <f>IF('Tablas auxiliares'!$C$7=1,AVERAGE(K20,AF20,BA20,BV20,CQ20)+K20/10000,(-1)*(SUM(VLOOKUP(K20,'Tablas auxiliares'!$BG$2:$BH$28,2,FALSE),VLOOKUP(AF20,'Tablas auxiliares'!$BG$2:$BH$28,2,FALSE),VLOOKUP(BA20,'Tablas auxiliares'!$BG$2:$BH$28,2,FALSE),VLOOKUP(BV20,'Tablas auxiliares'!$BG$2:$BH$28,2,FALSE),VLOOKUP(CQ20,'Tablas auxiliares'!$BG$2:$BH$28,2,FALSE))-K20/100000000))</f>
        <v>-8.958597600105664</v>
      </c>
      <c r="DM20">
        <f>IF('Tablas auxiliares'!$C$7=1,AVERAGE(L20,AG20,BB20,BW20,CR20)+L20/10000,(-1)*(SUM(VLOOKUP(L20,'Tablas auxiliares'!$BG$2:$BH$28,2,FALSE),VLOOKUP(AG20,'Tablas auxiliares'!$BG$2:$BH$28,2,FALSE),VLOOKUP(BB20,'Tablas auxiliares'!$BG$2:$BH$28,2,FALSE),VLOOKUP(BW20,'Tablas auxiliares'!$BG$2:$BH$28,2,FALSE),VLOOKUP(CR20,'Tablas auxiliares'!$BG$2:$BH$28,2,FALSE))-L20/100000000))</f>
        <v>-20.587099629249209</v>
      </c>
      <c r="DN20">
        <f>IF('Tablas auxiliares'!$C$7=1,AVERAGE(M20,AH20,BC20,BX20,CS20)+M20/10000,(-1)*(SUM(VLOOKUP(M20,'Tablas auxiliares'!$BG$2:$BH$28,2,FALSE),VLOOKUP(AH20,'Tablas auxiliares'!$BG$2:$BH$28,2,FALSE),VLOOKUP(BC20,'Tablas auxiliares'!$BG$2:$BH$28,2,FALSE),VLOOKUP(BX20,'Tablas auxiliares'!$BG$2:$BH$28,2,FALSE),VLOOKUP(CS20,'Tablas auxiliares'!$BG$2:$BH$28,2,FALSE))-M20/100000000))</f>
        <v>-21.497538152159105</v>
      </c>
      <c r="DO20">
        <f>IF('Tablas auxiliares'!$C$7=1,AVERAGE(N20,AI20,BD20,BY20,CT20)+N20/10000,(-1)*(SUM(VLOOKUP(N20,'Tablas auxiliares'!$BG$2:$BH$28,2,FALSE),VLOOKUP(AI20,'Tablas auxiliares'!$BG$2:$BH$28,2,FALSE),VLOOKUP(BD20,'Tablas auxiliares'!$BG$2:$BH$28,2,FALSE),VLOOKUP(BY20,'Tablas auxiliares'!$BG$2:$BH$28,2,FALSE),VLOOKUP(CT20,'Tablas auxiliares'!$BG$2:$BH$28,2,FALSE))-N20/100000000))</f>
        <v>-11.049495305686355</v>
      </c>
      <c r="DP20">
        <f>IF('Tablas auxiliares'!$C$7=1,AVERAGE(O20,AJ20,BE20,BZ20,CU20)+O20/10000,(-1)*(SUM(VLOOKUP(O20,'Tablas auxiliares'!$BG$2:$BH$28,2,FALSE),VLOOKUP(AJ20,'Tablas auxiliares'!$BG$2:$BH$28,2,FALSE),VLOOKUP(BE20,'Tablas auxiliares'!$BG$2:$BH$28,2,FALSE),VLOOKUP(BZ20,'Tablas auxiliares'!$BG$2:$BH$28,2,FALSE),VLOOKUP(CU20,'Tablas auxiliares'!$BG$2:$BH$28,2,FALSE))-O20/100000000))</f>
        <v>-7.8854275182693758</v>
      </c>
      <c r="DQ20">
        <f>IF('Tablas auxiliares'!$C$7=1,AVERAGE(P20,AK20,BF20,CA20,CV20)+P20/10000,(-1)*(SUM(VLOOKUP(P20,'Tablas auxiliares'!$BG$2:$BH$28,2,FALSE),VLOOKUP(AK20,'Tablas auxiliares'!$BG$2:$BH$28,2,FALSE),VLOOKUP(BF20,'Tablas auxiliares'!$BG$2:$BH$28,2,FALSE),VLOOKUP(CA20,'Tablas auxiliares'!$BG$2:$BH$28,2,FALSE),VLOOKUP(CV20,'Tablas auxiliares'!$BG$2:$BH$28,2,FALSE))-P20/100000000))</f>
        <v>-36.14014598050089</v>
      </c>
      <c r="DR20">
        <f>IF('Tablas auxiliares'!$C$7=1,AVERAGE(Q20,AL20,BG20,CB20,CW20)+Q20/10000,(-1)*(SUM(VLOOKUP(Q20,'Tablas auxiliares'!$BG$2:$BH$28,2,FALSE),VLOOKUP(AL20,'Tablas auxiliares'!$BG$2:$BH$28,2,FALSE),VLOOKUP(BG20,'Tablas auxiliares'!$BG$2:$BH$28,2,FALSE),VLOOKUP(CB20,'Tablas auxiliares'!$BG$2:$BH$28,2,FALSE),VLOOKUP(CW20,'Tablas auxiliares'!$BG$2:$BH$28,2,FALSE))-Q20/100000000))</f>
        <v>-29.152030705582021</v>
      </c>
      <c r="DS20">
        <f>IF('Tablas auxiliares'!$C$7=1,AVERAGE(R20,AM20,BH20,CC20,CX20)+R20/10000,(-1)*(SUM(VLOOKUP(R20,'Tablas auxiliares'!$BG$2:$BH$28,2,FALSE),VLOOKUP(AM20,'Tablas auxiliares'!$BG$2:$BH$28,2,FALSE),VLOOKUP(BH20,'Tablas auxiliares'!$BG$2:$BH$28,2,FALSE),VLOOKUP(CC20,'Tablas auxiliares'!$BG$2:$BH$28,2,FALSE),VLOOKUP(CX20,'Tablas auxiliares'!$BG$2:$BH$28,2,FALSE))-R20/100000000))</f>
        <v>-9.5224999190481228</v>
      </c>
      <c r="DT20">
        <f>IF('Tablas auxiliares'!$C$7=1,AVERAGE(S20,AN20,BI20,CD20,CY20)+S20/10000,(-1)*(SUM(VLOOKUP(S20,'Tablas auxiliares'!$BG$2:$BH$28,2,FALSE),VLOOKUP(AN20,'Tablas auxiliares'!$BG$2:$BH$28,2,FALSE),VLOOKUP(BI20,'Tablas auxiliares'!$BG$2:$BH$28,2,FALSE),VLOOKUP(CD20,'Tablas auxiliares'!$BG$2:$BH$28,2,FALSE),VLOOKUP(CY20,'Tablas auxiliares'!$BG$2:$BH$28,2,FALSE))-S20/100000000))</f>
        <v>-15.611277788455526</v>
      </c>
      <c r="DU20">
        <f>IF('Tablas auxiliares'!$C$7=1,AVERAGE(T20,AO20,BJ20,CE20,CZ20)+T20/10000,(-1)*(SUM(VLOOKUP(T20,'Tablas auxiliares'!$BG$2:$BH$28,2,FALSE),VLOOKUP(AO20,'Tablas auxiliares'!$BG$2:$BH$28,2,FALSE),VLOOKUP(BJ20,'Tablas auxiliares'!$BG$2:$BH$28,2,FALSE),VLOOKUP(CE20,'Tablas auxiliares'!$BG$2:$BH$28,2,FALSE),VLOOKUP(CZ20,'Tablas auxiliares'!$BG$2:$BH$28,2,FALSE))-T20/100000000))</f>
        <v>-16.989929820773252</v>
      </c>
      <c r="DV20">
        <f>IF('Tablas auxiliares'!$C$7=1,AVERAGE(U20,AP20,BK20,CF20,DA20)+U20/10000,(-1)*(SUM(VLOOKUP(U20,'Tablas auxiliares'!$BG$2:$BH$28,2,FALSE),VLOOKUP(AP20,'Tablas auxiliares'!$BG$2:$BH$28,2,FALSE),VLOOKUP(BK20,'Tablas auxiliares'!$BG$2:$BH$28,2,FALSE),VLOOKUP(CF20,'Tablas auxiliares'!$BG$2:$BH$28,2,FALSE),VLOOKUP(DA20,'Tablas auxiliares'!$BG$2:$BH$28,2,FALSE))-U20/100000000))</f>
        <v>-38.864521351903527</v>
      </c>
      <c r="DX20">
        <f>RANK(DC20,DC3:DC20,1)</f>
        <v>6</v>
      </c>
      <c r="DY20">
        <f t="shared" ref="DY20:EQ20" si="102">RANK(DD20,DD3:DD20,1)</f>
        <v>3</v>
      </c>
      <c r="DZ20">
        <f t="shared" si="102"/>
        <v>5</v>
      </c>
      <c r="EA20">
        <f t="shared" si="102"/>
        <v>4</v>
      </c>
      <c r="EB20">
        <f t="shared" si="102"/>
        <v>9</v>
      </c>
      <c r="EC20">
        <f t="shared" si="102"/>
        <v>2</v>
      </c>
      <c r="ED20">
        <f t="shared" si="102"/>
        <v>7</v>
      </c>
      <c r="EE20">
        <f t="shared" si="102"/>
        <v>2</v>
      </c>
      <c r="EF20">
        <f t="shared" si="102"/>
        <v>15</v>
      </c>
      <c r="EG20">
        <f t="shared" si="102"/>
        <v>14</v>
      </c>
      <c r="EH20">
        <f t="shared" si="102"/>
        <v>6</v>
      </c>
      <c r="EI20">
        <f t="shared" si="102"/>
        <v>6</v>
      </c>
      <c r="EJ20">
        <f t="shared" si="102"/>
        <v>12</v>
      </c>
      <c r="EK20">
        <f t="shared" si="102"/>
        <v>14</v>
      </c>
      <c r="EL20">
        <f t="shared" si="102"/>
        <v>3</v>
      </c>
      <c r="EM20">
        <f t="shared" si="102"/>
        <v>3</v>
      </c>
      <c r="EN20">
        <f t="shared" si="102"/>
        <v>12</v>
      </c>
      <c r="EO20">
        <f t="shared" si="102"/>
        <v>8</v>
      </c>
      <c r="EP20">
        <f t="shared" si="102"/>
        <v>9</v>
      </c>
      <c r="EQ20">
        <f t="shared" si="102"/>
        <v>1</v>
      </c>
      <c r="ES20">
        <f>VLOOKUP(DX20,'Tablas auxiliares'!$O$2:$Y$28,'Tablas auxiliares'!$C$4+1,FALSE)</f>
        <v>5</v>
      </c>
      <c r="ET20">
        <f>VLOOKUP(DY20,'Tablas auxiliares'!$O$2:$Y$28,'Tablas auxiliares'!$C$4+1,FALSE)</f>
        <v>8</v>
      </c>
      <c r="EU20">
        <f>VLOOKUP(DZ20,'Tablas auxiliares'!$O$2:$Y$28,'Tablas auxiliares'!$C$4+1,FALSE)</f>
        <v>6</v>
      </c>
      <c r="EV20">
        <f>VLOOKUP(EA20,'Tablas auxiliares'!$O$2:$Y$28,'Tablas auxiliares'!$C$4+1,FALSE)</f>
        <v>7</v>
      </c>
      <c r="EW20">
        <f>VLOOKUP(EB20,'Tablas auxiliares'!$O$2:$Y$28,'Tablas auxiliares'!$C$4+1,FALSE)</f>
        <v>2</v>
      </c>
      <c r="EX20">
        <f>VLOOKUP(EC20,'Tablas auxiliares'!$O$2:$Y$28,'Tablas auxiliares'!$C$4+1,FALSE)</f>
        <v>10</v>
      </c>
      <c r="EY20">
        <f>VLOOKUP(ED20,'Tablas auxiliares'!$O$2:$Y$28,'Tablas auxiliares'!$C$4+1,FALSE)</f>
        <v>4</v>
      </c>
      <c r="EZ20">
        <f>VLOOKUP(EE20,'Tablas auxiliares'!$O$2:$Y$28,'Tablas auxiliares'!$C$4+1,FALSE)</f>
        <v>10</v>
      </c>
      <c r="FA20">
        <f>VLOOKUP(EF20,'Tablas auxiliares'!$O$2:$Y$28,'Tablas auxiliares'!$C$4+1,FALSE)</f>
        <v>0</v>
      </c>
      <c r="FB20">
        <f>VLOOKUP(EG20,'Tablas auxiliares'!$O$2:$Y$28,'Tablas auxiliares'!$C$4+1,FALSE)</f>
        <v>0</v>
      </c>
      <c r="FC20">
        <f>VLOOKUP(EH20,'Tablas auxiliares'!$O$2:$Y$28,'Tablas auxiliares'!$C$4+1,FALSE)</f>
        <v>5</v>
      </c>
      <c r="FD20">
        <f>VLOOKUP(EI20,'Tablas auxiliares'!$O$2:$Y$28,'Tablas auxiliares'!$C$4+1,FALSE)</f>
        <v>5</v>
      </c>
      <c r="FE20">
        <f>VLOOKUP(EJ20,'Tablas auxiliares'!$O$2:$Y$28,'Tablas auxiliares'!$C$4+1,FALSE)</f>
        <v>0</v>
      </c>
      <c r="FF20">
        <f>VLOOKUP(EK20,'Tablas auxiliares'!$O$2:$Y$28,'Tablas auxiliares'!$C$4+1,FALSE)</f>
        <v>0</v>
      </c>
      <c r="FG20">
        <f>VLOOKUP(EL20,'Tablas auxiliares'!$O$2:$Y$28,'Tablas auxiliares'!$C$4+1,FALSE)</f>
        <v>8</v>
      </c>
      <c r="FH20">
        <f>VLOOKUP(EM20,'Tablas auxiliares'!$O$2:$Y$28,'Tablas auxiliares'!$C$4+1,FALSE)</f>
        <v>8</v>
      </c>
      <c r="FI20">
        <f>VLOOKUP(EN20,'Tablas auxiliares'!$O$2:$Y$28,'Tablas auxiliares'!$C$4+1,FALSE)</f>
        <v>0</v>
      </c>
      <c r="FJ20">
        <f>VLOOKUP(EO20,'Tablas auxiliares'!$O$2:$Y$28,'Tablas auxiliares'!$C$4+1,FALSE)</f>
        <v>3</v>
      </c>
      <c r="FK20">
        <f>VLOOKUP(EP20,'Tablas auxiliares'!$O$2:$Y$28,'Tablas auxiliares'!$C$4+1,FALSE)</f>
        <v>2</v>
      </c>
      <c r="FL20">
        <f>VLOOKUP(EQ20,'Tablas auxiliares'!$O$2:$Y$28,'Tablas auxiliares'!$C$4+1,FALSE)</f>
        <v>12</v>
      </c>
      <c r="FN20">
        <v>5</v>
      </c>
      <c r="FO20">
        <v>1</v>
      </c>
      <c r="FP20">
        <v>3</v>
      </c>
      <c r="FQ20">
        <v>1</v>
      </c>
      <c r="FR20">
        <v>2</v>
      </c>
      <c r="FS20">
        <v>3</v>
      </c>
      <c r="FT20">
        <v>5</v>
      </c>
      <c r="FU20">
        <v>5</v>
      </c>
      <c r="FV20">
        <v>5</v>
      </c>
      <c r="FW20">
        <v>8</v>
      </c>
      <c r="FX20">
        <v>7</v>
      </c>
      <c r="FY20">
        <v>9</v>
      </c>
      <c r="FZ20">
        <v>1</v>
      </c>
      <c r="GA20">
        <v>5</v>
      </c>
      <c r="GB20">
        <v>4</v>
      </c>
      <c r="GC20">
        <v>3</v>
      </c>
      <c r="GD20">
        <v>5</v>
      </c>
      <c r="GE20">
        <v>4</v>
      </c>
      <c r="GF20">
        <v>7</v>
      </c>
      <c r="GG20">
        <v>7</v>
      </c>
      <c r="GI20">
        <f>VLOOKUP(FN20,'Tablas auxiliares'!$O$2:$Y$28,_xlfn.SINGLE('Tablas auxiliares'!$C$4)+1,FALSE)</f>
        <v>6</v>
      </c>
      <c r="GJ20">
        <f>VLOOKUP(FO20,'Tablas auxiliares'!$O$2:$Y$28,_xlfn.SINGLE('Tablas auxiliares'!$C$4)+1,FALSE)</f>
        <v>12</v>
      </c>
      <c r="GK20">
        <f>VLOOKUP(FP20,'Tablas auxiliares'!$O$2:$Y$28,_xlfn.SINGLE('Tablas auxiliares'!$C$4)+1,FALSE)</f>
        <v>8</v>
      </c>
      <c r="GL20">
        <f>VLOOKUP(FQ20,'Tablas auxiliares'!$O$2:$Y$28,_xlfn.SINGLE('Tablas auxiliares'!$C$4)+1,FALSE)</f>
        <v>12</v>
      </c>
      <c r="GM20">
        <f>VLOOKUP(FR20,'Tablas auxiliares'!$O$2:$Y$28,_xlfn.SINGLE('Tablas auxiliares'!$C$4)+1,FALSE)</f>
        <v>10</v>
      </c>
      <c r="GN20">
        <f>VLOOKUP(FS20,'Tablas auxiliares'!$O$2:$Y$28,_xlfn.SINGLE('Tablas auxiliares'!$C$4)+1,FALSE)</f>
        <v>8</v>
      </c>
      <c r="GO20">
        <f>VLOOKUP(FT20,'Tablas auxiliares'!$O$2:$Y$28,_xlfn.SINGLE('Tablas auxiliares'!$C$4)+1,FALSE)</f>
        <v>6</v>
      </c>
      <c r="GP20">
        <f>VLOOKUP(FU20,'Tablas auxiliares'!$O$2:$Y$28,_xlfn.SINGLE('Tablas auxiliares'!$C$4)+1,FALSE)</f>
        <v>6</v>
      </c>
      <c r="GQ20">
        <f>VLOOKUP(FV20,'Tablas auxiliares'!$O$2:$Y$28,_xlfn.SINGLE('Tablas auxiliares'!$C$4)+1,FALSE)</f>
        <v>6</v>
      </c>
      <c r="GR20">
        <f>VLOOKUP(FW20,'Tablas auxiliares'!$O$2:$Y$28,_xlfn.SINGLE('Tablas auxiliares'!$C$4)+1,FALSE)</f>
        <v>3</v>
      </c>
      <c r="GS20">
        <f>VLOOKUP(FX20,'Tablas auxiliares'!$O$2:$Y$28,_xlfn.SINGLE('Tablas auxiliares'!$C$4)+1,FALSE)</f>
        <v>4</v>
      </c>
      <c r="GT20">
        <f>VLOOKUP(FY20,'Tablas auxiliares'!$O$2:$Y$28,_xlfn.SINGLE('Tablas auxiliares'!$C$4)+1,FALSE)</f>
        <v>2</v>
      </c>
      <c r="GU20">
        <f>VLOOKUP(FZ20,'Tablas auxiliares'!$O$2:$Y$28,_xlfn.SINGLE('Tablas auxiliares'!$C$4)+1,FALSE)</f>
        <v>12</v>
      </c>
      <c r="GV20">
        <f>VLOOKUP(GA20,'Tablas auxiliares'!$O$2:$Y$28,_xlfn.SINGLE('Tablas auxiliares'!$C$4)+1,FALSE)</f>
        <v>6</v>
      </c>
      <c r="GW20">
        <f>VLOOKUP(GB20,'Tablas auxiliares'!$O$2:$Y$28,_xlfn.SINGLE('Tablas auxiliares'!$C$4)+1,FALSE)</f>
        <v>7</v>
      </c>
      <c r="GX20">
        <f>VLOOKUP(GC20,'Tablas auxiliares'!$O$2:$Y$28,_xlfn.SINGLE('Tablas auxiliares'!$C$4)+1,FALSE)</f>
        <v>8</v>
      </c>
      <c r="GY20">
        <f>VLOOKUP(GD20,'Tablas auxiliares'!$O$2:$Y$28,_xlfn.SINGLE('Tablas auxiliares'!$C$4)+1,FALSE)</f>
        <v>6</v>
      </c>
      <c r="GZ20">
        <f>VLOOKUP(GE20,'Tablas auxiliares'!$O$2:$Y$28,_xlfn.SINGLE('Tablas auxiliares'!$C$4)+1,FALSE)</f>
        <v>7</v>
      </c>
      <c r="HA20">
        <f>VLOOKUP(GF20,'Tablas auxiliares'!$O$2:$Y$28,_xlfn.SINGLE('Tablas auxiliares'!$C$4)+1,FALSE)</f>
        <v>4</v>
      </c>
      <c r="HB20">
        <f>VLOOKUP(GG20,'Tablas auxiliares'!$O$2:$Y$28,_xlfn.SINGLE('Tablas auxiliares'!$C$4)+1,FALSE)</f>
        <v>4</v>
      </c>
      <c r="HD20">
        <f>IF('Tablas auxiliares'!$C$6&lt;&gt;2,SUM(ES20:FM20),0)+IF('Tablas auxiliares'!$C$6&lt;&gt;3,SUM(GI20:HC20),0)</f>
        <v>232</v>
      </c>
      <c r="HE20">
        <f t="shared" si="17"/>
        <v>5.5049999999999999</v>
      </c>
      <c r="HF20">
        <f t="shared" si="61"/>
        <v>2.0009999999999999</v>
      </c>
      <c r="HG20">
        <f t="shared" si="62"/>
        <v>4.0030000000000001</v>
      </c>
      <c r="HH20">
        <f t="shared" si="63"/>
        <v>2.5009999999999999</v>
      </c>
      <c r="HI20">
        <f t="shared" si="64"/>
        <v>5.5019999999999998</v>
      </c>
      <c r="HJ20">
        <f t="shared" si="65"/>
        <v>2.5030000000000001</v>
      </c>
      <c r="HK20">
        <f t="shared" si="66"/>
        <v>6.0049999999999999</v>
      </c>
      <c r="HL20">
        <f t="shared" si="67"/>
        <v>3.5049999999999999</v>
      </c>
      <c r="HM20">
        <f t="shared" si="68"/>
        <v>10.005000000000001</v>
      </c>
      <c r="HN20">
        <f t="shared" si="69"/>
        <v>11.007999999999999</v>
      </c>
      <c r="HO20">
        <f t="shared" si="70"/>
        <v>6.5069999999999997</v>
      </c>
      <c r="HP20">
        <f t="shared" si="71"/>
        <v>7.5090000000000003</v>
      </c>
      <c r="HQ20">
        <f t="shared" si="72"/>
        <v>6.5010000000000003</v>
      </c>
      <c r="HR20">
        <f t="shared" si="73"/>
        <v>9.5050000000000008</v>
      </c>
      <c r="HS20">
        <f t="shared" si="74"/>
        <v>3.504</v>
      </c>
      <c r="HT20">
        <f t="shared" si="93"/>
        <v>3.0030000000000001</v>
      </c>
      <c r="HU20">
        <f t="shared" si="48"/>
        <v>8.5050000000000008</v>
      </c>
      <c r="HV20">
        <f t="shared" si="49"/>
        <v>6.0039999999999996</v>
      </c>
      <c r="HW20">
        <f t="shared" si="50"/>
        <v>8.0069999999999997</v>
      </c>
      <c r="HX20">
        <f t="shared" si="51"/>
        <v>4.0069999999999997</v>
      </c>
      <c r="HZ20">
        <f>RANK(HE20,HE3:HE20,1)</f>
        <v>4</v>
      </c>
      <c r="IA20">
        <f t="shared" ref="IA20:IS20" si="103">RANK(HF20,HF3:HF20,1)</f>
        <v>1</v>
      </c>
      <c r="IB20">
        <f t="shared" si="103"/>
        <v>3</v>
      </c>
      <c r="IC20">
        <f t="shared" si="103"/>
        <v>1</v>
      </c>
      <c r="ID20">
        <f t="shared" si="103"/>
        <v>5</v>
      </c>
      <c r="IE20">
        <f t="shared" si="103"/>
        <v>2</v>
      </c>
      <c r="IF20">
        <f t="shared" si="103"/>
        <v>4</v>
      </c>
      <c r="IG20">
        <f t="shared" si="103"/>
        <v>3</v>
      </c>
      <c r="IH20">
        <f t="shared" si="103"/>
        <v>12</v>
      </c>
      <c r="II20">
        <f t="shared" si="103"/>
        <v>11</v>
      </c>
      <c r="IJ20">
        <f t="shared" si="103"/>
        <v>7</v>
      </c>
      <c r="IK20">
        <f t="shared" si="103"/>
        <v>8</v>
      </c>
      <c r="IL20">
        <f t="shared" si="103"/>
        <v>6</v>
      </c>
      <c r="IM20">
        <f t="shared" si="103"/>
        <v>9</v>
      </c>
      <c r="IN20">
        <f t="shared" si="103"/>
        <v>2</v>
      </c>
      <c r="IO20">
        <f t="shared" si="103"/>
        <v>2</v>
      </c>
      <c r="IP20">
        <f t="shared" si="103"/>
        <v>9</v>
      </c>
      <c r="IQ20">
        <f t="shared" si="103"/>
        <v>6</v>
      </c>
      <c r="IR20">
        <f t="shared" si="103"/>
        <v>8</v>
      </c>
      <c r="IS20">
        <f t="shared" si="103"/>
        <v>3</v>
      </c>
      <c r="IU20">
        <f>VLOOKUP(HZ20,'Tablas auxiliares'!$O$2:$Y$28,_xlfn.SINGLE('Tablas auxiliares'!$C$4)+1,FALSE)</f>
        <v>7</v>
      </c>
      <c r="IV20">
        <f>VLOOKUP(IA20,'Tablas auxiliares'!$O$2:$Y$28,_xlfn.SINGLE('Tablas auxiliares'!$C$4)+1,FALSE)</f>
        <v>12</v>
      </c>
      <c r="IW20">
        <f>VLOOKUP(IB20,'Tablas auxiliares'!$O$2:$Y$28,_xlfn.SINGLE('Tablas auxiliares'!$C$4)+1,FALSE)</f>
        <v>8</v>
      </c>
      <c r="IX20">
        <f>VLOOKUP(IC20,'Tablas auxiliares'!$O$2:$Y$28,_xlfn.SINGLE('Tablas auxiliares'!$C$4)+1,FALSE)</f>
        <v>12</v>
      </c>
      <c r="IY20">
        <f>VLOOKUP(ID20,'Tablas auxiliares'!$O$2:$Y$28,_xlfn.SINGLE('Tablas auxiliares'!$C$4)+1,FALSE)</f>
        <v>6</v>
      </c>
      <c r="IZ20">
        <f>VLOOKUP(IE20,'Tablas auxiliares'!$O$2:$Y$28,_xlfn.SINGLE('Tablas auxiliares'!$C$4)+1,FALSE)</f>
        <v>10</v>
      </c>
      <c r="JA20">
        <f>VLOOKUP(IF20,'Tablas auxiliares'!$O$2:$Y$28,_xlfn.SINGLE('Tablas auxiliares'!$C$4)+1,FALSE)</f>
        <v>7</v>
      </c>
      <c r="JB20">
        <f>VLOOKUP(IG20,'Tablas auxiliares'!$O$2:$Y$28,_xlfn.SINGLE('Tablas auxiliares'!$C$4)+1,FALSE)</f>
        <v>8</v>
      </c>
      <c r="JC20">
        <f>VLOOKUP(IH20,'Tablas auxiliares'!$O$2:$Y$28,_xlfn.SINGLE('Tablas auxiliares'!$C$4)+1,FALSE)</f>
        <v>0</v>
      </c>
      <c r="JD20">
        <f>VLOOKUP(II20,'Tablas auxiliares'!$O$2:$Y$28,_xlfn.SINGLE('Tablas auxiliares'!$C$4)+1,FALSE)</f>
        <v>0</v>
      </c>
      <c r="JE20">
        <f>VLOOKUP(IJ20,'Tablas auxiliares'!$O$2:$Y$28,_xlfn.SINGLE('Tablas auxiliares'!$C$4)+1,FALSE)</f>
        <v>4</v>
      </c>
      <c r="JF20">
        <f>VLOOKUP(IK20,'Tablas auxiliares'!$O$2:$Y$28,_xlfn.SINGLE('Tablas auxiliares'!$C$4)+1,FALSE)</f>
        <v>3</v>
      </c>
      <c r="JG20">
        <f>VLOOKUP(IL20,'Tablas auxiliares'!$O$2:$Y$28,_xlfn.SINGLE('Tablas auxiliares'!$C$4)+1,FALSE)</f>
        <v>5</v>
      </c>
      <c r="JH20">
        <f>VLOOKUP(IM20,'Tablas auxiliares'!$O$2:$Y$28,_xlfn.SINGLE('Tablas auxiliares'!$C$4)+1,FALSE)</f>
        <v>2</v>
      </c>
      <c r="JI20">
        <f>VLOOKUP(IN20,'Tablas auxiliares'!$O$2:$Y$28,_xlfn.SINGLE('Tablas auxiliares'!$C$4)+1,FALSE)</f>
        <v>10</v>
      </c>
      <c r="JJ20">
        <f>VLOOKUP(IO20,'Tablas auxiliares'!$O$2:$Y$28,_xlfn.SINGLE('Tablas auxiliares'!$C$4)+1,FALSE)</f>
        <v>10</v>
      </c>
      <c r="JK20">
        <f>VLOOKUP(IP20,'Tablas auxiliares'!$O$2:$Y$28,_xlfn.SINGLE('Tablas auxiliares'!$C$4)+1,FALSE)</f>
        <v>2</v>
      </c>
      <c r="JL20">
        <f>VLOOKUP(IQ20,'Tablas auxiliares'!$O$2:$Y$28,_xlfn.SINGLE('Tablas auxiliares'!$C$4)+1,FALSE)</f>
        <v>5</v>
      </c>
      <c r="JM20">
        <f>VLOOKUP(IR20,'Tablas auxiliares'!$O$2:$Y$28,_xlfn.SINGLE('Tablas auxiliares'!$C$4)+1,FALSE)</f>
        <v>3</v>
      </c>
      <c r="JN20">
        <f>VLOOKUP(IS20,'Tablas auxiliares'!$O$2:$Y$28,_xlfn.SINGLE('Tablas auxiliares'!$C$4)+1,FALSE)</f>
        <v>8</v>
      </c>
      <c r="JP20">
        <f t="shared" si="7"/>
        <v>122</v>
      </c>
      <c r="JQ20">
        <v>5</v>
      </c>
      <c r="JR20">
        <v>8</v>
      </c>
      <c r="JS20">
        <v>6</v>
      </c>
      <c r="JT20">
        <v>7</v>
      </c>
      <c r="JU20">
        <v>4</v>
      </c>
      <c r="JV20">
        <v>10</v>
      </c>
      <c r="JW20">
        <v>5</v>
      </c>
      <c r="JX20">
        <v>10</v>
      </c>
      <c r="JY20">
        <v>0</v>
      </c>
      <c r="JZ20">
        <v>0</v>
      </c>
      <c r="KA20">
        <v>5</v>
      </c>
      <c r="KB20">
        <v>4</v>
      </c>
      <c r="KC20">
        <v>0</v>
      </c>
      <c r="KD20">
        <v>0</v>
      </c>
      <c r="KE20">
        <v>8</v>
      </c>
      <c r="KF20">
        <v>8</v>
      </c>
      <c r="KG20">
        <v>0</v>
      </c>
      <c r="KH20">
        <v>4</v>
      </c>
      <c r="KI20">
        <v>1</v>
      </c>
      <c r="KJ20">
        <v>10</v>
      </c>
      <c r="KL20">
        <v>6</v>
      </c>
      <c r="KM20">
        <v>12</v>
      </c>
      <c r="KN20">
        <v>8</v>
      </c>
      <c r="KO20">
        <v>12</v>
      </c>
      <c r="KP20">
        <v>10</v>
      </c>
      <c r="KQ20">
        <v>8</v>
      </c>
      <c r="KR20">
        <v>6</v>
      </c>
      <c r="KS20">
        <v>6</v>
      </c>
      <c r="KT20">
        <v>6</v>
      </c>
      <c r="KU20">
        <v>3</v>
      </c>
      <c r="KV20">
        <v>4</v>
      </c>
      <c r="KW20">
        <v>2</v>
      </c>
      <c r="KX20">
        <v>12</v>
      </c>
      <c r="KY20">
        <v>6</v>
      </c>
      <c r="KZ20">
        <v>7</v>
      </c>
      <c r="LA20">
        <v>8</v>
      </c>
      <c r="LB20">
        <v>6</v>
      </c>
      <c r="LC20">
        <v>7</v>
      </c>
      <c r="LD20">
        <v>4</v>
      </c>
      <c r="LE20">
        <v>4</v>
      </c>
      <c r="LG20">
        <f t="shared" si="8"/>
        <v>11.006</v>
      </c>
      <c r="LH20">
        <f t="shared" si="76"/>
        <v>20.012</v>
      </c>
      <c r="LI20">
        <f t="shared" si="77"/>
        <v>14.007999999999999</v>
      </c>
      <c r="LJ20">
        <f t="shared" si="78"/>
        <v>19.012</v>
      </c>
      <c r="LK20">
        <f t="shared" si="79"/>
        <v>14.01</v>
      </c>
      <c r="LL20">
        <f t="shared" si="80"/>
        <v>18.007999999999999</v>
      </c>
      <c r="LM20">
        <f t="shared" si="81"/>
        <v>11.006</v>
      </c>
      <c r="LN20">
        <f t="shared" si="82"/>
        <v>16.006</v>
      </c>
      <c r="LO20">
        <f t="shared" si="83"/>
        <v>6.0060000000000002</v>
      </c>
      <c r="LP20">
        <f t="shared" si="84"/>
        <v>3.0030000000000001</v>
      </c>
      <c r="LQ20">
        <f t="shared" si="85"/>
        <v>9.0039999999999996</v>
      </c>
      <c r="LR20">
        <f t="shared" si="86"/>
        <v>6.0019999999999998</v>
      </c>
      <c r="LS20">
        <f t="shared" si="87"/>
        <v>12.012</v>
      </c>
      <c r="LT20">
        <f t="shared" si="88"/>
        <v>6.0060000000000002</v>
      </c>
      <c r="LU20">
        <f t="shared" si="89"/>
        <v>15.007</v>
      </c>
      <c r="LV20">
        <f t="shared" si="90"/>
        <v>16.007999999999999</v>
      </c>
      <c r="LW20">
        <f t="shared" si="54"/>
        <v>6.0060000000000002</v>
      </c>
      <c r="LX20">
        <f t="shared" si="55"/>
        <v>11.007</v>
      </c>
      <c r="LY20">
        <f t="shared" si="56"/>
        <v>5.0039999999999996</v>
      </c>
      <c r="LZ20">
        <f t="shared" si="57"/>
        <v>14.004</v>
      </c>
      <c r="MA20">
        <f t="shared" si="58"/>
        <v>0</v>
      </c>
      <c r="MB20">
        <f>RANK(LG20,LG3:LG20,0)</f>
        <v>6</v>
      </c>
      <c r="MC20">
        <f t="shared" ref="MC20:MV20" si="104">RANK(LH20,LH3:LH20,0)</f>
        <v>1</v>
      </c>
      <c r="MD20">
        <f t="shared" si="104"/>
        <v>6</v>
      </c>
      <c r="ME20">
        <f t="shared" si="104"/>
        <v>1</v>
      </c>
      <c r="MF20">
        <f t="shared" si="104"/>
        <v>3</v>
      </c>
      <c r="MG20">
        <f t="shared" si="104"/>
        <v>2</v>
      </c>
      <c r="MH20">
        <f t="shared" si="104"/>
        <v>4</v>
      </c>
      <c r="MI20">
        <f t="shared" si="104"/>
        <v>4</v>
      </c>
      <c r="MJ20">
        <f t="shared" si="104"/>
        <v>11</v>
      </c>
      <c r="MK20">
        <f t="shared" si="104"/>
        <v>10</v>
      </c>
      <c r="ML20">
        <f t="shared" si="104"/>
        <v>6</v>
      </c>
      <c r="MM20">
        <f t="shared" si="104"/>
        <v>8</v>
      </c>
      <c r="MN20">
        <f t="shared" si="104"/>
        <v>4</v>
      </c>
      <c r="MO20">
        <f t="shared" si="104"/>
        <v>8</v>
      </c>
      <c r="MP20">
        <f t="shared" si="104"/>
        <v>2</v>
      </c>
      <c r="MQ20">
        <f t="shared" si="104"/>
        <v>2</v>
      </c>
      <c r="MR20">
        <f t="shared" si="104"/>
        <v>10</v>
      </c>
      <c r="MS20">
        <f t="shared" si="104"/>
        <v>5</v>
      </c>
      <c r="MT20">
        <f t="shared" si="104"/>
        <v>9</v>
      </c>
      <c r="MU20">
        <f t="shared" si="104"/>
        <v>3</v>
      </c>
      <c r="MV20">
        <f t="shared" si="104"/>
        <v>14</v>
      </c>
      <c r="MW20">
        <f>VLOOKUP(MB20,'Tablas auxiliares'!$O$2:$P$28,2,FALSE)</f>
        <v>5</v>
      </c>
      <c r="MX20">
        <f>VLOOKUP(MC20,'Tablas auxiliares'!$O$2:$P$28,2,FALSE)</f>
        <v>12</v>
      </c>
      <c r="MY20">
        <f>VLOOKUP(MD20,'Tablas auxiliares'!$O$2:$P$28,2,FALSE)</f>
        <v>5</v>
      </c>
      <c r="MZ20">
        <f>VLOOKUP(ME20,'Tablas auxiliares'!$O$2:$P$28,2,FALSE)</f>
        <v>12</v>
      </c>
      <c r="NA20">
        <f>VLOOKUP(MF20,'Tablas auxiliares'!$O$2:$P$28,2,FALSE)</f>
        <v>8</v>
      </c>
      <c r="NB20">
        <f>VLOOKUP(MG20,'Tablas auxiliares'!$O$2:$P$28,2,FALSE)</f>
        <v>10</v>
      </c>
      <c r="NC20">
        <f>VLOOKUP(MH20,'Tablas auxiliares'!$O$2:$P$28,2,FALSE)</f>
        <v>7</v>
      </c>
      <c r="ND20">
        <f>VLOOKUP(MI20,'Tablas auxiliares'!$O$2:$P$28,2,FALSE)</f>
        <v>7</v>
      </c>
      <c r="NE20">
        <f>VLOOKUP(MJ20,'Tablas auxiliares'!$O$2:$P$28,2,FALSE)</f>
        <v>0</v>
      </c>
      <c r="NF20">
        <f>VLOOKUP(MK20,'Tablas auxiliares'!$O$2:$P$28,2,FALSE)</f>
        <v>1</v>
      </c>
      <c r="NG20">
        <f>VLOOKUP(ML20,'Tablas auxiliares'!$O$2:$P$28,2,FALSE)</f>
        <v>5</v>
      </c>
      <c r="NH20">
        <f>VLOOKUP(MM20,'Tablas auxiliares'!$O$2:$P$28,2,FALSE)</f>
        <v>3</v>
      </c>
      <c r="NI20">
        <f>VLOOKUP(MN20,'Tablas auxiliares'!$O$2:$P$28,2,FALSE)</f>
        <v>7</v>
      </c>
      <c r="NJ20">
        <f>VLOOKUP(MO20,'Tablas auxiliares'!$O$2:$P$28,2,FALSE)</f>
        <v>3</v>
      </c>
      <c r="NK20">
        <f>VLOOKUP(MP20,'Tablas auxiliares'!$O$2:$P$28,2,FALSE)</f>
        <v>10</v>
      </c>
      <c r="NL20">
        <f>VLOOKUP(MQ20,'Tablas auxiliares'!$O$2:$P$28,2,FALSE)</f>
        <v>10</v>
      </c>
      <c r="NM20">
        <f>VLOOKUP(MR20,'Tablas auxiliares'!$O$2:$P$28,2,FALSE)</f>
        <v>1</v>
      </c>
      <c r="NN20">
        <f>VLOOKUP(MS20,'Tablas auxiliares'!$O$2:$P$28,2,FALSE)</f>
        <v>6</v>
      </c>
      <c r="NO20">
        <f>VLOOKUP(MT20,'Tablas auxiliares'!$O$2:$P$28,2,FALSE)</f>
        <v>2</v>
      </c>
      <c r="NP20">
        <f>VLOOKUP(MU20,'Tablas auxiliares'!$O$2:$P$28,2,FALSE)</f>
        <v>8</v>
      </c>
      <c r="NQ20">
        <f>VLOOKUP(MV20,'Tablas auxiliares'!$O$2:$P$28,2,FALSE)</f>
        <v>0</v>
      </c>
      <c r="NR20">
        <f t="shared" si="10"/>
        <v>122</v>
      </c>
      <c r="NT20">
        <f t="shared" si="11"/>
        <v>122.0008</v>
      </c>
      <c r="NU20">
        <f t="shared" si="12"/>
        <v>122.0008</v>
      </c>
      <c r="NV20">
        <f t="shared" si="13"/>
        <v>232.0008</v>
      </c>
      <c r="NW20">
        <f>IF('Tablas auxiliares'!$C$3=1,NT20,IF('Tablas auxiliares'!$C$3=2,NU20,NV20))</f>
        <v>232.0008</v>
      </c>
      <c r="NX20" t="s">
        <v>61</v>
      </c>
      <c r="NZ20">
        <v>18</v>
      </c>
      <c r="OA20">
        <f t="shared" si="14"/>
        <v>16.001899999999999</v>
      </c>
      <c r="OB20" t="str">
        <f t="shared" si="15"/>
        <v>Irlanda</v>
      </c>
    </row>
    <row r="21" spans="1:392" x14ac:dyDescent="0.25">
      <c r="DX21">
        <f>SUM(DX3:DX20)</f>
        <v>153</v>
      </c>
      <c r="DY21">
        <f t="shared" ref="DY21:ER21" si="105">SUM(DY3:DY20)</f>
        <v>171</v>
      </c>
      <c r="DZ21">
        <f t="shared" si="105"/>
        <v>153</v>
      </c>
      <c r="EA21">
        <f t="shared" si="105"/>
        <v>153</v>
      </c>
      <c r="EB21">
        <f t="shared" si="105"/>
        <v>153</v>
      </c>
      <c r="EC21">
        <f t="shared" si="105"/>
        <v>153</v>
      </c>
      <c r="ED21">
        <f t="shared" si="105"/>
        <v>153</v>
      </c>
      <c r="EE21">
        <f t="shared" si="105"/>
        <v>153</v>
      </c>
      <c r="EF21">
        <f t="shared" si="105"/>
        <v>171</v>
      </c>
      <c r="EG21">
        <f t="shared" si="105"/>
        <v>153</v>
      </c>
      <c r="EH21">
        <f t="shared" si="105"/>
        <v>153</v>
      </c>
      <c r="EI21">
        <f t="shared" si="105"/>
        <v>153</v>
      </c>
      <c r="EJ21">
        <f t="shared" si="105"/>
        <v>153</v>
      </c>
      <c r="EK21">
        <f t="shared" si="105"/>
        <v>153</v>
      </c>
      <c r="EL21">
        <f t="shared" si="105"/>
        <v>153</v>
      </c>
      <c r="EM21">
        <f t="shared" si="105"/>
        <v>153</v>
      </c>
      <c r="EN21">
        <f t="shared" si="105"/>
        <v>171</v>
      </c>
      <c r="EO21">
        <f t="shared" si="105"/>
        <v>153</v>
      </c>
      <c r="EP21">
        <f t="shared" si="105"/>
        <v>153</v>
      </c>
      <c r="EQ21">
        <f t="shared" si="105"/>
        <v>153</v>
      </c>
      <c r="ER21">
        <f t="shared" si="105"/>
        <v>153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02BBF-6D1E-4399-8448-080B94F8576B}">
  <sheetPr codeName="Hoja8">
    <outlinePr summaryRight="0"/>
  </sheetPr>
  <dimension ref="A1:ADH29"/>
  <sheetViews>
    <sheetView zoomScale="70" zoomScaleNormal="70" workbookViewId="0">
      <pane xSplit="1" ySplit="2" topLeftCell="SY3" activePane="bottomRight" state="frozen"/>
      <selection pane="topRight" activeCell="B1" sqref="B1"/>
      <selection pane="bottomLeft" activeCell="A3" sqref="A3"/>
      <selection pane="bottomRight" activeCell="ADD4" sqref="ADD4"/>
    </sheetView>
  </sheetViews>
  <sheetFormatPr baseColWidth="10" defaultRowHeight="15" outlineLevelCol="1" x14ac:dyDescent="0.25"/>
  <cols>
    <col min="2" max="2" width="11.42578125" collapsed="1"/>
    <col min="3" max="259" width="11.42578125" hidden="1" customWidth="1" outlineLevel="1"/>
    <col min="260" max="260" width="11.42578125" collapsed="1"/>
    <col min="261" max="302" width="11.42578125" hidden="1" customWidth="1" outlineLevel="1"/>
    <col min="303" max="303" width="11.42578125" collapsed="1"/>
    <col min="304" max="345" width="11.42578125" hidden="1" customWidth="1" outlineLevel="1"/>
    <col min="346" max="346" width="11.42578125" collapsed="1"/>
    <col min="347" max="388" width="11.42578125" hidden="1" customWidth="1" outlineLevel="1"/>
    <col min="389" max="389" width="11.42578125" collapsed="1"/>
    <col min="390" max="431" width="11.42578125" hidden="1" customWidth="1" outlineLevel="1"/>
    <col min="433" max="433" width="11.42578125" collapsed="1"/>
    <col min="434" max="475" width="11.42578125" hidden="1" customWidth="1" outlineLevel="1"/>
    <col min="476" max="476" width="11.42578125" collapsed="1"/>
    <col min="477" max="518" width="11.42578125" hidden="1" customWidth="1" outlineLevel="1"/>
    <col min="519" max="519" width="11.42578125" collapsed="1"/>
    <col min="520" max="561" width="11.42578125" hidden="1" customWidth="1" outlineLevel="1"/>
    <col min="563" max="563" width="11.42578125" collapsed="1"/>
    <col min="564" max="605" width="11.42578125" hidden="1" customWidth="1" outlineLevel="1"/>
    <col min="606" max="606" width="11.42578125" collapsed="1"/>
    <col min="607" max="648" width="11.42578125" hidden="1" customWidth="1" outlineLevel="1"/>
    <col min="649" max="649" width="11.42578125" collapsed="1"/>
    <col min="650" max="691" width="11.42578125" hidden="1" customWidth="1" outlineLevel="1"/>
    <col min="692" max="692" width="11.42578125" collapsed="1"/>
    <col min="693" max="734" width="11.42578125" hidden="1" customWidth="1" outlineLevel="1"/>
    <col min="735" max="735" width="11.42578125" collapsed="1"/>
    <col min="736" max="777" width="11.42578125" hidden="1" customWidth="1" outlineLevel="1"/>
  </cols>
  <sheetData>
    <row r="1" spans="1:788" x14ac:dyDescent="0.25">
      <c r="B1" s="126" t="s">
        <v>90</v>
      </c>
      <c r="C1" s="8" t="s">
        <v>91</v>
      </c>
      <c r="AS1" t="s">
        <v>92</v>
      </c>
      <c r="CJ1" t="s">
        <v>93</v>
      </c>
      <c r="EA1" t="s">
        <v>94</v>
      </c>
      <c r="FR1" t="s">
        <v>95</v>
      </c>
      <c r="HI1" s="8" t="s">
        <v>97</v>
      </c>
      <c r="IZ1" s="125" t="s">
        <v>96</v>
      </c>
      <c r="KQ1" s="124" t="s">
        <v>99</v>
      </c>
      <c r="MH1" s="123" t="s">
        <v>98</v>
      </c>
      <c r="NY1" s="122" t="s">
        <v>100</v>
      </c>
      <c r="PP1" s="121">
        <v>2016</v>
      </c>
      <c r="PQ1" s="120" t="s">
        <v>101</v>
      </c>
      <c r="RH1" s="120" t="s">
        <v>102</v>
      </c>
      <c r="SY1" s="120" t="s">
        <v>103</v>
      </c>
      <c r="UP1" s="127">
        <v>2013</v>
      </c>
      <c r="UQ1" s="120" t="s">
        <v>104</v>
      </c>
      <c r="WH1" s="120" t="s">
        <v>105</v>
      </c>
      <c r="XY1" s="120" t="s">
        <v>106</v>
      </c>
      <c r="ZP1" s="120" t="s">
        <v>102</v>
      </c>
      <c r="ABG1" s="120" t="s">
        <v>103</v>
      </c>
      <c r="ACX1" s="128">
        <v>2009</v>
      </c>
      <c r="ACZ1" s="128">
        <v>2009</v>
      </c>
      <c r="ADA1" s="127">
        <v>2013</v>
      </c>
      <c r="ADB1" s="121">
        <v>2016</v>
      </c>
    </row>
    <row r="2" spans="1:788" x14ac:dyDescent="0.25">
      <c r="A2" t="s">
        <v>114</v>
      </c>
      <c r="B2" t="s">
        <v>3</v>
      </c>
      <c r="C2" t="s">
        <v>22</v>
      </c>
      <c r="D2" t="s">
        <v>11</v>
      </c>
      <c r="E2" t="s">
        <v>6</v>
      </c>
      <c r="F2" t="s">
        <v>10</v>
      </c>
      <c r="G2" t="s">
        <v>18</v>
      </c>
      <c r="H2" t="s">
        <v>15</v>
      </c>
      <c r="I2" t="s">
        <v>44</v>
      </c>
      <c r="J2" t="s">
        <v>5</v>
      </c>
      <c r="K2" t="s">
        <v>16</v>
      </c>
      <c r="L2" t="s">
        <v>25</v>
      </c>
      <c r="M2" t="s">
        <v>27</v>
      </c>
      <c r="N2" t="s">
        <v>46</v>
      </c>
      <c r="O2" t="s">
        <v>59</v>
      </c>
      <c r="P2" t="s">
        <v>29</v>
      </c>
      <c r="Q2" t="s">
        <v>12</v>
      </c>
      <c r="R2" t="s">
        <v>57</v>
      </c>
      <c r="S2" t="s">
        <v>23</v>
      </c>
      <c r="T2" t="s">
        <v>9</v>
      </c>
      <c r="U2" t="s">
        <v>47</v>
      </c>
      <c r="V2" t="s">
        <v>19</v>
      </c>
      <c r="W2" t="s">
        <v>58</v>
      </c>
      <c r="X2" t="s">
        <v>60</v>
      </c>
      <c r="Y2" t="s">
        <v>4</v>
      </c>
      <c r="Z2" t="s">
        <v>20</v>
      </c>
      <c r="AA2" t="s">
        <v>30</v>
      </c>
      <c r="AB2" t="s">
        <v>26</v>
      </c>
      <c r="AC2" t="s">
        <v>83</v>
      </c>
      <c r="AD2" t="s">
        <v>8</v>
      </c>
      <c r="AE2" t="s">
        <v>45</v>
      </c>
      <c r="AF2" t="s">
        <v>13</v>
      </c>
      <c r="AG2" t="s">
        <v>48</v>
      </c>
      <c r="AH2" t="s">
        <v>17</v>
      </c>
      <c r="AI2" t="s">
        <v>24</v>
      </c>
      <c r="AJ2" t="s">
        <v>41</v>
      </c>
      <c r="AK2" t="s">
        <v>32</v>
      </c>
      <c r="AL2" t="s">
        <v>49</v>
      </c>
      <c r="AM2" t="s">
        <v>28</v>
      </c>
      <c r="AN2" t="s">
        <v>14</v>
      </c>
      <c r="AO2" t="s">
        <v>7</v>
      </c>
      <c r="AP2" t="s">
        <v>21</v>
      </c>
      <c r="AQ2" t="s">
        <v>61</v>
      </c>
      <c r="AR2" t="s">
        <v>31</v>
      </c>
      <c r="AS2" t="s">
        <v>3</v>
      </c>
      <c r="AT2" t="s">
        <v>22</v>
      </c>
      <c r="AU2" t="s">
        <v>11</v>
      </c>
      <c r="AV2" t="s">
        <v>6</v>
      </c>
      <c r="AW2" t="s">
        <v>10</v>
      </c>
      <c r="AX2" t="s">
        <v>18</v>
      </c>
      <c r="AY2" t="s">
        <v>15</v>
      </c>
      <c r="AZ2" t="s">
        <v>44</v>
      </c>
      <c r="BA2" t="s">
        <v>5</v>
      </c>
      <c r="BB2" t="s">
        <v>16</v>
      </c>
      <c r="BC2" t="s">
        <v>25</v>
      </c>
      <c r="BD2" t="s">
        <v>27</v>
      </c>
      <c r="BE2" t="s">
        <v>46</v>
      </c>
      <c r="BF2" t="s">
        <v>59</v>
      </c>
      <c r="BG2" t="s">
        <v>29</v>
      </c>
      <c r="BH2" t="s">
        <v>12</v>
      </c>
      <c r="BI2" t="s">
        <v>57</v>
      </c>
      <c r="BJ2" t="s">
        <v>23</v>
      </c>
      <c r="BK2" t="s">
        <v>9</v>
      </c>
      <c r="BL2" t="s">
        <v>47</v>
      </c>
      <c r="BM2" t="s">
        <v>19</v>
      </c>
      <c r="BN2" t="s">
        <v>58</v>
      </c>
      <c r="BO2" t="s">
        <v>60</v>
      </c>
      <c r="BP2" t="s">
        <v>4</v>
      </c>
      <c r="BQ2" t="s">
        <v>20</v>
      </c>
      <c r="BR2" t="s">
        <v>30</v>
      </c>
      <c r="BS2" t="s">
        <v>26</v>
      </c>
      <c r="BT2" t="s">
        <v>83</v>
      </c>
      <c r="BU2" t="s">
        <v>8</v>
      </c>
      <c r="BV2" t="s">
        <v>45</v>
      </c>
      <c r="BW2" t="s">
        <v>13</v>
      </c>
      <c r="BX2" t="s">
        <v>48</v>
      </c>
      <c r="BY2" t="s">
        <v>17</v>
      </c>
      <c r="BZ2" t="s">
        <v>24</v>
      </c>
      <c r="CA2" t="s">
        <v>41</v>
      </c>
      <c r="CB2" t="s">
        <v>32</v>
      </c>
      <c r="CC2" t="s">
        <v>49</v>
      </c>
      <c r="CD2" t="s">
        <v>28</v>
      </c>
      <c r="CE2" t="s">
        <v>14</v>
      </c>
      <c r="CF2" t="s">
        <v>7</v>
      </c>
      <c r="CG2" t="s">
        <v>21</v>
      </c>
      <c r="CH2" t="s">
        <v>61</v>
      </c>
      <c r="CI2" t="s">
        <v>31</v>
      </c>
      <c r="CJ2" t="s">
        <v>3</v>
      </c>
      <c r="CK2" t="s">
        <v>22</v>
      </c>
      <c r="CL2" t="s">
        <v>11</v>
      </c>
      <c r="CM2" t="s">
        <v>6</v>
      </c>
      <c r="CN2" t="s">
        <v>10</v>
      </c>
      <c r="CO2" t="s">
        <v>18</v>
      </c>
      <c r="CP2" t="s">
        <v>15</v>
      </c>
      <c r="CQ2" t="s">
        <v>44</v>
      </c>
      <c r="CR2" t="s">
        <v>5</v>
      </c>
      <c r="CS2" t="s">
        <v>16</v>
      </c>
      <c r="CT2" t="s">
        <v>25</v>
      </c>
      <c r="CU2" t="s">
        <v>27</v>
      </c>
      <c r="CV2" t="s">
        <v>46</v>
      </c>
      <c r="CW2" t="s">
        <v>59</v>
      </c>
      <c r="CX2" t="s">
        <v>29</v>
      </c>
      <c r="CY2" t="s">
        <v>12</v>
      </c>
      <c r="CZ2" t="s">
        <v>57</v>
      </c>
      <c r="DA2" t="s">
        <v>23</v>
      </c>
      <c r="DB2" t="s">
        <v>9</v>
      </c>
      <c r="DC2" t="s">
        <v>47</v>
      </c>
      <c r="DD2" t="s">
        <v>19</v>
      </c>
      <c r="DE2" t="s">
        <v>58</v>
      </c>
      <c r="DF2" t="s">
        <v>60</v>
      </c>
      <c r="DG2" t="s">
        <v>4</v>
      </c>
      <c r="DH2" t="s">
        <v>20</v>
      </c>
      <c r="DI2" t="s">
        <v>30</v>
      </c>
      <c r="DJ2" t="s">
        <v>26</v>
      </c>
      <c r="DK2" t="s">
        <v>83</v>
      </c>
      <c r="DL2" t="s">
        <v>8</v>
      </c>
      <c r="DM2" t="s">
        <v>45</v>
      </c>
      <c r="DN2" t="s">
        <v>13</v>
      </c>
      <c r="DO2" t="s">
        <v>48</v>
      </c>
      <c r="DP2" t="s">
        <v>17</v>
      </c>
      <c r="DQ2" t="s">
        <v>24</v>
      </c>
      <c r="DR2" t="s">
        <v>41</v>
      </c>
      <c r="DS2" t="s">
        <v>32</v>
      </c>
      <c r="DT2" t="s">
        <v>49</v>
      </c>
      <c r="DU2" t="s">
        <v>28</v>
      </c>
      <c r="DV2" t="s">
        <v>14</v>
      </c>
      <c r="DW2" t="s">
        <v>7</v>
      </c>
      <c r="DX2" t="s">
        <v>21</v>
      </c>
      <c r="DY2" t="s">
        <v>61</v>
      </c>
      <c r="DZ2" t="s">
        <v>31</v>
      </c>
      <c r="EA2" t="s">
        <v>3</v>
      </c>
      <c r="EB2" t="s">
        <v>22</v>
      </c>
      <c r="EC2" t="s">
        <v>11</v>
      </c>
      <c r="ED2" t="s">
        <v>6</v>
      </c>
      <c r="EE2" t="s">
        <v>10</v>
      </c>
      <c r="EF2" t="s">
        <v>18</v>
      </c>
      <c r="EG2" t="s">
        <v>15</v>
      </c>
      <c r="EH2" t="s">
        <v>44</v>
      </c>
      <c r="EI2" t="s">
        <v>5</v>
      </c>
      <c r="EJ2" t="s">
        <v>16</v>
      </c>
      <c r="EK2" t="s">
        <v>25</v>
      </c>
      <c r="EL2" t="s">
        <v>27</v>
      </c>
      <c r="EM2" t="s">
        <v>46</v>
      </c>
      <c r="EN2" t="s">
        <v>59</v>
      </c>
      <c r="EO2" t="s">
        <v>29</v>
      </c>
      <c r="EP2" t="s">
        <v>12</v>
      </c>
      <c r="EQ2" t="s">
        <v>57</v>
      </c>
      <c r="ER2" t="s">
        <v>23</v>
      </c>
      <c r="ES2" t="s">
        <v>9</v>
      </c>
      <c r="ET2" t="s">
        <v>47</v>
      </c>
      <c r="EU2" t="s">
        <v>19</v>
      </c>
      <c r="EV2" t="s">
        <v>58</v>
      </c>
      <c r="EW2" t="s">
        <v>60</v>
      </c>
      <c r="EX2" t="s">
        <v>4</v>
      </c>
      <c r="EY2" t="s">
        <v>20</v>
      </c>
      <c r="EZ2" t="s">
        <v>30</v>
      </c>
      <c r="FA2" t="s">
        <v>26</v>
      </c>
      <c r="FB2" t="s">
        <v>83</v>
      </c>
      <c r="FC2" t="s">
        <v>8</v>
      </c>
      <c r="FD2" t="s">
        <v>45</v>
      </c>
      <c r="FE2" t="s">
        <v>13</v>
      </c>
      <c r="FF2" t="s">
        <v>48</v>
      </c>
      <c r="FG2" t="s">
        <v>17</v>
      </c>
      <c r="FH2" t="s">
        <v>24</v>
      </c>
      <c r="FI2" t="s">
        <v>41</v>
      </c>
      <c r="FJ2" t="s">
        <v>32</v>
      </c>
      <c r="FK2" t="s">
        <v>49</v>
      </c>
      <c r="FL2" t="s">
        <v>28</v>
      </c>
      <c r="FM2" t="s">
        <v>14</v>
      </c>
      <c r="FN2" t="s">
        <v>7</v>
      </c>
      <c r="FO2" t="s">
        <v>21</v>
      </c>
      <c r="FP2" t="s">
        <v>61</v>
      </c>
      <c r="FQ2" t="s">
        <v>31</v>
      </c>
      <c r="FR2" t="s">
        <v>3</v>
      </c>
      <c r="FS2" t="s">
        <v>22</v>
      </c>
      <c r="FT2" t="s">
        <v>11</v>
      </c>
      <c r="FU2" t="s">
        <v>6</v>
      </c>
      <c r="FV2" t="s">
        <v>10</v>
      </c>
      <c r="FW2" t="s">
        <v>18</v>
      </c>
      <c r="FX2" t="s">
        <v>15</v>
      </c>
      <c r="FY2" t="s">
        <v>44</v>
      </c>
      <c r="FZ2" t="s">
        <v>5</v>
      </c>
      <c r="GA2" t="s">
        <v>16</v>
      </c>
      <c r="GB2" t="s">
        <v>25</v>
      </c>
      <c r="GC2" t="s">
        <v>27</v>
      </c>
      <c r="GD2" t="s">
        <v>46</v>
      </c>
      <c r="GE2" t="s">
        <v>59</v>
      </c>
      <c r="GF2" t="s">
        <v>29</v>
      </c>
      <c r="GG2" t="s">
        <v>12</v>
      </c>
      <c r="GH2" t="s">
        <v>57</v>
      </c>
      <c r="GI2" t="s">
        <v>23</v>
      </c>
      <c r="GJ2" t="s">
        <v>9</v>
      </c>
      <c r="GK2" t="s">
        <v>47</v>
      </c>
      <c r="GL2" t="s">
        <v>19</v>
      </c>
      <c r="GM2" t="s">
        <v>58</v>
      </c>
      <c r="GN2" t="s">
        <v>60</v>
      </c>
      <c r="GO2" t="s">
        <v>4</v>
      </c>
      <c r="GP2" t="s">
        <v>20</v>
      </c>
      <c r="GQ2" t="s">
        <v>30</v>
      </c>
      <c r="GR2" t="s">
        <v>26</v>
      </c>
      <c r="GS2" t="s">
        <v>83</v>
      </c>
      <c r="GT2" t="s">
        <v>8</v>
      </c>
      <c r="GU2" t="s">
        <v>45</v>
      </c>
      <c r="GV2" t="s">
        <v>13</v>
      </c>
      <c r="GW2" t="s">
        <v>48</v>
      </c>
      <c r="GX2" t="s">
        <v>17</v>
      </c>
      <c r="GY2" t="s">
        <v>24</v>
      </c>
      <c r="GZ2" t="s">
        <v>41</v>
      </c>
      <c r="HA2" t="s">
        <v>32</v>
      </c>
      <c r="HB2" t="s">
        <v>49</v>
      </c>
      <c r="HC2" t="s">
        <v>28</v>
      </c>
      <c r="HD2" t="s">
        <v>14</v>
      </c>
      <c r="HE2" t="s">
        <v>7</v>
      </c>
      <c r="HF2" t="s">
        <v>21</v>
      </c>
      <c r="HG2" t="s">
        <v>61</v>
      </c>
      <c r="HH2" t="s">
        <v>31</v>
      </c>
      <c r="HI2" t="s">
        <v>3</v>
      </c>
      <c r="HJ2" t="s">
        <v>22</v>
      </c>
      <c r="HK2" t="s">
        <v>11</v>
      </c>
      <c r="HL2" t="s">
        <v>6</v>
      </c>
      <c r="HM2" t="s">
        <v>10</v>
      </c>
      <c r="HN2" t="s">
        <v>18</v>
      </c>
      <c r="HO2" t="s">
        <v>15</v>
      </c>
      <c r="HP2" t="s">
        <v>44</v>
      </c>
      <c r="HQ2" t="s">
        <v>5</v>
      </c>
      <c r="HR2" t="s">
        <v>16</v>
      </c>
      <c r="HS2" t="s">
        <v>25</v>
      </c>
      <c r="HT2" t="s">
        <v>27</v>
      </c>
      <c r="HU2" t="s">
        <v>46</v>
      </c>
      <c r="HV2" t="s">
        <v>59</v>
      </c>
      <c r="HW2" t="s">
        <v>29</v>
      </c>
      <c r="HX2" t="s">
        <v>12</v>
      </c>
      <c r="HY2" t="s">
        <v>57</v>
      </c>
      <c r="HZ2" t="s">
        <v>23</v>
      </c>
      <c r="IA2" t="s">
        <v>9</v>
      </c>
      <c r="IB2" t="s">
        <v>47</v>
      </c>
      <c r="IC2" t="s">
        <v>19</v>
      </c>
      <c r="ID2" t="s">
        <v>58</v>
      </c>
      <c r="IE2" t="s">
        <v>60</v>
      </c>
      <c r="IF2" t="s">
        <v>4</v>
      </c>
      <c r="IG2" t="s">
        <v>20</v>
      </c>
      <c r="IH2" t="s">
        <v>30</v>
      </c>
      <c r="II2" t="s">
        <v>26</v>
      </c>
      <c r="IJ2" t="s">
        <v>83</v>
      </c>
      <c r="IK2" t="s">
        <v>8</v>
      </c>
      <c r="IL2" t="s">
        <v>45</v>
      </c>
      <c r="IM2" t="s">
        <v>13</v>
      </c>
      <c r="IN2" t="s">
        <v>48</v>
      </c>
      <c r="IO2" t="s">
        <v>17</v>
      </c>
      <c r="IP2" t="s">
        <v>24</v>
      </c>
      <c r="IQ2" t="s">
        <v>41</v>
      </c>
      <c r="IR2" t="s">
        <v>32</v>
      </c>
      <c r="IS2" t="s">
        <v>49</v>
      </c>
      <c r="IT2" t="s">
        <v>28</v>
      </c>
      <c r="IU2" t="s">
        <v>14</v>
      </c>
      <c r="IV2" t="s">
        <v>7</v>
      </c>
      <c r="IW2" t="s">
        <v>21</v>
      </c>
      <c r="IX2" t="s">
        <v>61</v>
      </c>
      <c r="IY2" t="s">
        <v>31</v>
      </c>
      <c r="IZ2" t="s">
        <v>3</v>
      </c>
      <c r="JA2" t="s">
        <v>22</v>
      </c>
      <c r="JB2" t="s">
        <v>11</v>
      </c>
      <c r="JC2" t="s">
        <v>6</v>
      </c>
      <c r="JD2" t="s">
        <v>10</v>
      </c>
      <c r="JE2" t="s">
        <v>18</v>
      </c>
      <c r="JF2" t="s">
        <v>15</v>
      </c>
      <c r="JG2" t="s">
        <v>44</v>
      </c>
      <c r="JH2" t="s">
        <v>5</v>
      </c>
      <c r="JI2" t="s">
        <v>16</v>
      </c>
      <c r="JJ2" t="s">
        <v>25</v>
      </c>
      <c r="JK2" t="s">
        <v>27</v>
      </c>
      <c r="JL2" t="s">
        <v>46</v>
      </c>
      <c r="JM2" t="s">
        <v>59</v>
      </c>
      <c r="JN2" t="s">
        <v>29</v>
      </c>
      <c r="JO2" t="s">
        <v>12</v>
      </c>
      <c r="JP2" t="s">
        <v>57</v>
      </c>
      <c r="JQ2" t="s">
        <v>23</v>
      </c>
      <c r="JR2" t="s">
        <v>9</v>
      </c>
      <c r="JS2" t="s">
        <v>47</v>
      </c>
      <c r="JT2" t="s">
        <v>19</v>
      </c>
      <c r="JU2" t="s">
        <v>58</v>
      </c>
      <c r="JV2" t="s">
        <v>60</v>
      </c>
      <c r="JW2" t="s">
        <v>4</v>
      </c>
      <c r="JX2" t="s">
        <v>20</v>
      </c>
      <c r="JY2" t="s">
        <v>30</v>
      </c>
      <c r="JZ2" t="s">
        <v>26</v>
      </c>
      <c r="KA2" t="s">
        <v>83</v>
      </c>
      <c r="KB2" t="s">
        <v>8</v>
      </c>
      <c r="KC2" t="s">
        <v>45</v>
      </c>
      <c r="KD2" t="s">
        <v>13</v>
      </c>
      <c r="KE2" t="s">
        <v>48</v>
      </c>
      <c r="KF2" t="s">
        <v>17</v>
      </c>
      <c r="KG2" t="s">
        <v>24</v>
      </c>
      <c r="KH2" t="s">
        <v>41</v>
      </c>
      <c r="KI2" t="s">
        <v>32</v>
      </c>
      <c r="KJ2" t="s">
        <v>49</v>
      </c>
      <c r="KK2" t="s">
        <v>28</v>
      </c>
      <c r="KL2" t="s">
        <v>14</v>
      </c>
      <c r="KM2" t="s">
        <v>7</v>
      </c>
      <c r="KN2" t="s">
        <v>21</v>
      </c>
      <c r="KO2" t="s">
        <v>61</v>
      </c>
      <c r="KP2" t="s">
        <v>31</v>
      </c>
      <c r="KQ2" t="s">
        <v>3</v>
      </c>
      <c r="KR2" t="s">
        <v>22</v>
      </c>
      <c r="KS2" t="s">
        <v>11</v>
      </c>
      <c r="KT2" t="s">
        <v>6</v>
      </c>
      <c r="KU2" t="s">
        <v>10</v>
      </c>
      <c r="KV2" t="s">
        <v>18</v>
      </c>
      <c r="KW2" t="s">
        <v>15</v>
      </c>
      <c r="KX2" t="s">
        <v>44</v>
      </c>
      <c r="KY2" t="s">
        <v>5</v>
      </c>
      <c r="KZ2" t="s">
        <v>16</v>
      </c>
      <c r="LA2" t="s">
        <v>25</v>
      </c>
      <c r="LB2" t="s">
        <v>27</v>
      </c>
      <c r="LC2" t="s">
        <v>46</v>
      </c>
      <c r="LD2" t="s">
        <v>59</v>
      </c>
      <c r="LE2" t="s">
        <v>29</v>
      </c>
      <c r="LF2" t="s">
        <v>12</v>
      </c>
      <c r="LG2" t="s">
        <v>57</v>
      </c>
      <c r="LH2" t="s">
        <v>23</v>
      </c>
      <c r="LI2" t="s">
        <v>9</v>
      </c>
      <c r="LJ2" t="s">
        <v>47</v>
      </c>
      <c r="LK2" t="s">
        <v>19</v>
      </c>
      <c r="LL2" t="s">
        <v>58</v>
      </c>
      <c r="LM2" t="s">
        <v>60</v>
      </c>
      <c r="LN2" t="s">
        <v>4</v>
      </c>
      <c r="LO2" t="s">
        <v>20</v>
      </c>
      <c r="LP2" t="s">
        <v>30</v>
      </c>
      <c r="LQ2" t="s">
        <v>26</v>
      </c>
      <c r="LR2" t="s">
        <v>83</v>
      </c>
      <c r="LS2" t="s">
        <v>8</v>
      </c>
      <c r="LT2" t="s">
        <v>45</v>
      </c>
      <c r="LU2" t="s">
        <v>13</v>
      </c>
      <c r="LV2" t="s">
        <v>48</v>
      </c>
      <c r="LW2" t="s">
        <v>17</v>
      </c>
      <c r="LX2" t="s">
        <v>24</v>
      </c>
      <c r="LY2" t="s">
        <v>41</v>
      </c>
      <c r="LZ2" t="s">
        <v>32</v>
      </c>
      <c r="MA2" t="s">
        <v>49</v>
      </c>
      <c r="MB2" t="s">
        <v>28</v>
      </c>
      <c r="MC2" t="s">
        <v>14</v>
      </c>
      <c r="MD2" t="s">
        <v>7</v>
      </c>
      <c r="ME2" t="s">
        <v>21</v>
      </c>
      <c r="MF2" t="s">
        <v>61</v>
      </c>
      <c r="MG2" t="s">
        <v>31</v>
      </c>
      <c r="MH2" t="s">
        <v>3</v>
      </c>
      <c r="MI2" t="s">
        <v>22</v>
      </c>
      <c r="MJ2" t="s">
        <v>11</v>
      </c>
      <c r="MK2" t="s">
        <v>6</v>
      </c>
      <c r="ML2" t="s">
        <v>10</v>
      </c>
      <c r="MM2" t="s">
        <v>18</v>
      </c>
      <c r="MN2" t="s">
        <v>15</v>
      </c>
      <c r="MO2" t="s">
        <v>44</v>
      </c>
      <c r="MP2" t="s">
        <v>5</v>
      </c>
      <c r="MQ2" t="s">
        <v>16</v>
      </c>
      <c r="MR2" t="s">
        <v>25</v>
      </c>
      <c r="MS2" t="s">
        <v>27</v>
      </c>
      <c r="MT2" t="s">
        <v>46</v>
      </c>
      <c r="MU2" t="s">
        <v>59</v>
      </c>
      <c r="MV2" t="s">
        <v>29</v>
      </c>
      <c r="MW2" t="s">
        <v>12</v>
      </c>
      <c r="MX2" t="s">
        <v>57</v>
      </c>
      <c r="MY2" t="s">
        <v>23</v>
      </c>
      <c r="MZ2" t="s">
        <v>9</v>
      </c>
      <c r="NA2" t="s">
        <v>47</v>
      </c>
      <c r="NB2" t="s">
        <v>19</v>
      </c>
      <c r="NC2" t="s">
        <v>58</v>
      </c>
      <c r="ND2" t="s">
        <v>60</v>
      </c>
      <c r="NE2" t="s">
        <v>4</v>
      </c>
      <c r="NF2" t="s">
        <v>20</v>
      </c>
      <c r="NG2" t="s">
        <v>30</v>
      </c>
      <c r="NH2" t="s">
        <v>26</v>
      </c>
      <c r="NI2" t="s">
        <v>83</v>
      </c>
      <c r="NJ2" t="s">
        <v>8</v>
      </c>
      <c r="NK2" t="s">
        <v>45</v>
      </c>
      <c r="NL2" t="s">
        <v>13</v>
      </c>
      <c r="NM2" t="s">
        <v>48</v>
      </c>
      <c r="NN2" t="s">
        <v>17</v>
      </c>
      <c r="NO2" t="s">
        <v>24</v>
      </c>
      <c r="NP2" t="s">
        <v>41</v>
      </c>
      <c r="NQ2" t="s">
        <v>32</v>
      </c>
      <c r="NR2" t="s">
        <v>49</v>
      </c>
      <c r="NS2" t="s">
        <v>28</v>
      </c>
      <c r="NT2" t="s">
        <v>14</v>
      </c>
      <c r="NU2" t="s">
        <v>7</v>
      </c>
      <c r="NV2" t="s">
        <v>21</v>
      </c>
      <c r="NW2" t="s">
        <v>61</v>
      </c>
      <c r="NX2" t="s">
        <v>31</v>
      </c>
      <c r="NY2" t="s">
        <v>3</v>
      </c>
      <c r="NZ2" t="s">
        <v>22</v>
      </c>
      <c r="OA2" t="s">
        <v>11</v>
      </c>
      <c r="OB2" t="s">
        <v>6</v>
      </c>
      <c r="OC2" t="s">
        <v>10</v>
      </c>
      <c r="OD2" t="s">
        <v>18</v>
      </c>
      <c r="OE2" t="s">
        <v>15</v>
      </c>
      <c r="OF2" t="s">
        <v>44</v>
      </c>
      <c r="OG2" t="s">
        <v>5</v>
      </c>
      <c r="OH2" t="s">
        <v>16</v>
      </c>
      <c r="OI2" t="s">
        <v>25</v>
      </c>
      <c r="OJ2" t="s">
        <v>27</v>
      </c>
      <c r="OK2" t="s">
        <v>46</v>
      </c>
      <c r="OL2" t="s">
        <v>59</v>
      </c>
      <c r="OM2" t="s">
        <v>29</v>
      </c>
      <c r="ON2" t="s">
        <v>12</v>
      </c>
      <c r="OO2" t="s">
        <v>57</v>
      </c>
      <c r="OP2" t="s">
        <v>23</v>
      </c>
      <c r="OQ2" t="s">
        <v>9</v>
      </c>
      <c r="OR2" t="s">
        <v>47</v>
      </c>
      <c r="OS2" t="s">
        <v>19</v>
      </c>
      <c r="OT2" t="s">
        <v>58</v>
      </c>
      <c r="OU2" t="s">
        <v>60</v>
      </c>
      <c r="OV2" t="s">
        <v>4</v>
      </c>
      <c r="OW2" t="s">
        <v>20</v>
      </c>
      <c r="OX2" t="s">
        <v>30</v>
      </c>
      <c r="OY2" t="s">
        <v>26</v>
      </c>
      <c r="OZ2" t="s">
        <v>83</v>
      </c>
      <c r="PA2" t="s">
        <v>8</v>
      </c>
      <c r="PB2" t="s">
        <v>45</v>
      </c>
      <c r="PC2" t="s">
        <v>13</v>
      </c>
      <c r="PD2" t="s">
        <v>48</v>
      </c>
      <c r="PE2" t="s">
        <v>17</v>
      </c>
      <c r="PF2" t="s">
        <v>24</v>
      </c>
      <c r="PG2" t="s">
        <v>41</v>
      </c>
      <c r="PH2" t="s">
        <v>32</v>
      </c>
      <c r="PI2" t="s">
        <v>49</v>
      </c>
      <c r="PJ2" t="s">
        <v>28</v>
      </c>
      <c r="PK2" t="s">
        <v>14</v>
      </c>
      <c r="PL2" t="s">
        <v>7</v>
      </c>
      <c r="PM2" t="s">
        <v>21</v>
      </c>
      <c r="PN2" t="s">
        <v>61</v>
      </c>
      <c r="PO2" t="s">
        <v>31</v>
      </c>
      <c r="PQ2" t="s">
        <v>3</v>
      </c>
      <c r="PR2" t="s">
        <v>22</v>
      </c>
      <c r="PS2" t="s">
        <v>11</v>
      </c>
      <c r="PT2" t="s">
        <v>6</v>
      </c>
      <c r="PU2" t="s">
        <v>10</v>
      </c>
      <c r="PV2" t="s">
        <v>18</v>
      </c>
      <c r="PW2" t="s">
        <v>15</v>
      </c>
      <c r="PX2" t="s">
        <v>44</v>
      </c>
      <c r="PY2" t="s">
        <v>5</v>
      </c>
      <c r="PZ2" t="s">
        <v>16</v>
      </c>
      <c r="QA2" t="s">
        <v>25</v>
      </c>
      <c r="QB2" t="s">
        <v>27</v>
      </c>
      <c r="QC2" t="s">
        <v>46</v>
      </c>
      <c r="QD2" t="s">
        <v>59</v>
      </c>
      <c r="QE2" t="s">
        <v>29</v>
      </c>
      <c r="QF2" t="s">
        <v>12</v>
      </c>
      <c r="QG2" t="s">
        <v>57</v>
      </c>
      <c r="QH2" t="s">
        <v>23</v>
      </c>
      <c r="QI2" t="s">
        <v>9</v>
      </c>
      <c r="QJ2" t="s">
        <v>47</v>
      </c>
      <c r="QK2" t="s">
        <v>19</v>
      </c>
      <c r="QL2" t="s">
        <v>58</v>
      </c>
      <c r="QM2" t="s">
        <v>60</v>
      </c>
      <c r="QN2" t="s">
        <v>4</v>
      </c>
      <c r="QO2" t="s">
        <v>20</v>
      </c>
      <c r="QP2" t="s">
        <v>30</v>
      </c>
      <c r="QQ2" t="s">
        <v>26</v>
      </c>
      <c r="QR2" t="s">
        <v>83</v>
      </c>
      <c r="QS2" t="s">
        <v>8</v>
      </c>
      <c r="QT2" t="s">
        <v>45</v>
      </c>
      <c r="QU2" t="s">
        <v>13</v>
      </c>
      <c r="QV2" t="s">
        <v>48</v>
      </c>
      <c r="QW2" t="s">
        <v>17</v>
      </c>
      <c r="QX2" t="s">
        <v>24</v>
      </c>
      <c r="QY2" t="s">
        <v>41</v>
      </c>
      <c r="QZ2" t="s">
        <v>32</v>
      </c>
      <c r="RA2" t="s">
        <v>49</v>
      </c>
      <c r="RB2" t="s">
        <v>28</v>
      </c>
      <c r="RC2" t="s">
        <v>14</v>
      </c>
      <c r="RD2" t="s">
        <v>7</v>
      </c>
      <c r="RE2" t="s">
        <v>21</v>
      </c>
      <c r="RF2" t="s">
        <v>61</v>
      </c>
      <c r="RG2" t="s">
        <v>31</v>
      </c>
      <c r="RH2" t="s">
        <v>3</v>
      </c>
      <c r="RI2" t="s">
        <v>22</v>
      </c>
      <c r="RJ2" t="s">
        <v>11</v>
      </c>
      <c r="RK2" t="s">
        <v>6</v>
      </c>
      <c r="RL2" t="s">
        <v>10</v>
      </c>
      <c r="RM2" t="s">
        <v>18</v>
      </c>
      <c r="RN2" t="s">
        <v>15</v>
      </c>
      <c r="RO2" t="s">
        <v>44</v>
      </c>
      <c r="RP2" t="s">
        <v>5</v>
      </c>
      <c r="RQ2" t="s">
        <v>16</v>
      </c>
      <c r="RR2" t="s">
        <v>25</v>
      </c>
      <c r="RS2" t="s">
        <v>27</v>
      </c>
      <c r="RT2" t="s">
        <v>46</v>
      </c>
      <c r="RU2" t="s">
        <v>59</v>
      </c>
      <c r="RV2" t="s">
        <v>29</v>
      </c>
      <c r="RW2" t="s">
        <v>12</v>
      </c>
      <c r="RX2" t="s">
        <v>57</v>
      </c>
      <c r="RY2" t="s">
        <v>23</v>
      </c>
      <c r="RZ2" t="s">
        <v>9</v>
      </c>
      <c r="SA2" t="s">
        <v>47</v>
      </c>
      <c r="SB2" t="s">
        <v>19</v>
      </c>
      <c r="SC2" t="s">
        <v>58</v>
      </c>
      <c r="SD2" t="s">
        <v>60</v>
      </c>
      <c r="SE2" t="s">
        <v>4</v>
      </c>
      <c r="SF2" t="s">
        <v>20</v>
      </c>
      <c r="SG2" t="s">
        <v>30</v>
      </c>
      <c r="SH2" t="s">
        <v>26</v>
      </c>
      <c r="SI2" t="s">
        <v>83</v>
      </c>
      <c r="SJ2" t="s">
        <v>8</v>
      </c>
      <c r="SK2" t="s">
        <v>45</v>
      </c>
      <c r="SL2" t="s">
        <v>13</v>
      </c>
      <c r="SM2" t="s">
        <v>48</v>
      </c>
      <c r="SN2" t="s">
        <v>17</v>
      </c>
      <c r="SO2" t="s">
        <v>24</v>
      </c>
      <c r="SP2" t="s">
        <v>41</v>
      </c>
      <c r="SQ2" t="s">
        <v>32</v>
      </c>
      <c r="SR2" t="s">
        <v>49</v>
      </c>
      <c r="SS2" t="s">
        <v>28</v>
      </c>
      <c r="ST2" t="s">
        <v>14</v>
      </c>
      <c r="SU2" t="s">
        <v>7</v>
      </c>
      <c r="SV2" t="s">
        <v>21</v>
      </c>
      <c r="SW2" t="s">
        <v>61</v>
      </c>
      <c r="SX2" t="s">
        <v>31</v>
      </c>
      <c r="SY2" t="s">
        <v>3</v>
      </c>
      <c r="SZ2" t="s">
        <v>22</v>
      </c>
      <c r="TA2" t="s">
        <v>11</v>
      </c>
      <c r="TB2" t="s">
        <v>6</v>
      </c>
      <c r="TC2" t="s">
        <v>10</v>
      </c>
      <c r="TD2" t="s">
        <v>18</v>
      </c>
      <c r="TE2" t="s">
        <v>15</v>
      </c>
      <c r="TF2" t="s">
        <v>44</v>
      </c>
      <c r="TG2" t="s">
        <v>5</v>
      </c>
      <c r="TH2" t="s">
        <v>16</v>
      </c>
      <c r="TI2" t="s">
        <v>25</v>
      </c>
      <c r="TJ2" t="s">
        <v>27</v>
      </c>
      <c r="TK2" t="s">
        <v>46</v>
      </c>
      <c r="TL2" t="s">
        <v>59</v>
      </c>
      <c r="TM2" t="s">
        <v>29</v>
      </c>
      <c r="TN2" t="s">
        <v>12</v>
      </c>
      <c r="TO2" t="s">
        <v>57</v>
      </c>
      <c r="TP2" t="s">
        <v>23</v>
      </c>
      <c r="TQ2" t="s">
        <v>9</v>
      </c>
      <c r="TR2" t="s">
        <v>47</v>
      </c>
      <c r="TS2" t="s">
        <v>19</v>
      </c>
      <c r="TT2" t="s">
        <v>58</v>
      </c>
      <c r="TU2" t="s">
        <v>60</v>
      </c>
      <c r="TV2" t="s">
        <v>4</v>
      </c>
      <c r="TW2" t="s">
        <v>20</v>
      </c>
      <c r="TX2" t="s">
        <v>30</v>
      </c>
      <c r="TY2" t="s">
        <v>26</v>
      </c>
      <c r="TZ2" t="s">
        <v>83</v>
      </c>
      <c r="UA2" t="s">
        <v>8</v>
      </c>
      <c r="UB2" t="s">
        <v>45</v>
      </c>
      <c r="UC2" t="s">
        <v>13</v>
      </c>
      <c r="UD2" t="s">
        <v>48</v>
      </c>
      <c r="UE2" t="s">
        <v>17</v>
      </c>
      <c r="UF2" t="s">
        <v>24</v>
      </c>
      <c r="UG2" t="s">
        <v>41</v>
      </c>
      <c r="UH2" t="s">
        <v>32</v>
      </c>
      <c r="UI2" t="s">
        <v>49</v>
      </c>
      <c r="UJ2" t="s">
        <v>28</v>
      </c>
      <c r="UK2" t="s">
        <v>14</v>
      </c>
      <c r="UL2" t="s">
        <v>7</v>
      </c>
      <c r="UM2" t="s">
        <v>21</v>
      </c>
      <c r="UN2" t="s">
        <v>61</v>
      </c>
      <c r="UO2" t="s">
        <v>31</v>
      </c>
      <c r="UQ2" t="s">
        <v>3</v>
      </c>
      <c r="UR2" t="s">
        <v>22</v>
      </c>
      <c r="US2" t="s">
        <v>11</v>
      </c>
      <c r="UT2" t="s">
        <v>6</v>
      </c>
      <c r="UU2" t="s">
        <v>10</v>
      </c>
      <c r="UV2" t="s">
        <v>18</v>
      </c>
      <c r="UW2" t="s">
        <v>15</v>
      </c>
      <c r="UX2" t="s">
        <v>44</v>
      </c>
      <c r="UY2" t="s">
        <v>5</v>
      </c>
      <c r="UZ2" t="s">
        <v>16</v>
      </c>
      <c r="VA2" t="s">
        <v>25</v>
      </c>
      <c r="VB2" t="s">
        <v>27</v>
      </c>
      <c r="VC2" t="s">
        <v>46</v>
      </c>
      <c r="VD2" t="s">
        <v>59</v>
      </c>
      <c r="VE2" t="s">
        <v>29</v>
      </c>
      <c r="VF2" t="s">
        <v>12</v>
      </c>
      <c r="VG2" t="s">
        <v>57</v>
      </c>
      <c r="VH2" t="s">
        <v>23</v>
      </c>
      <c r="VI2" t="s">
        <v>9</v>
      </c>
      <c r="VJ2" t="s">
        <v>47</v>
      </c>
      <c r="VK2" t="s">
        <v>19</v>
      </c>
      <c r="VL2" t="s">
        <v>58</v>
      </c>
      <c r="VM2" t="s">
        <v>60</v>
      </c>
      <c r="VN2" t="s">
        <v>4</v>
      </c>
      <c r="VO2" t="s">
        <v>20</v>
      </c>
      <c r="VP2" t="s">
        <v>30</v>
      </c>
      <c r="VQ2" t="s">
        <v>26</v>
      </c>
      <c r="VR2" t="s">
        <v>83</v>
      </c>
      <c r="VS2" t="s">
        <v>8</v>
      </c>
      <c r="VT2" t="s">
        <v>45</v>
      </c>
      <c r="VU2" t="s">
        <v>13</v>
      </c>
      <c r="VV2" t="s">
        <v>48</v>
      </c>
      <c r="VW2" t="s">
        <v>17</v>
      </c>
      <c r="VX2" t="s">
        <v>24</v>
      </c>
      <c r="VY2" t="s">
        <v>41</v>
      </c>
      <c r="VZ2" t="s">
        <v>32</v>
      </c>
      <c r="WA2" t="s">
        <v>49</v>
      </c>
      <c r="WB2" t="s">
        <v>28</v>
      </c>
      <c r="WC2" t="s">
        <v>14</v>
      </c>
      <c r="WD2" t="s">
        <v>7</v>
      </c>
      <c r="WE2" t="s">
        <v>21</v>
      </c>
      <c r="WF2" t="s">
        <v>61</v>
      </c>
      <c r="WG2" t="s">
        <v>31</v>
      </c>
      <c r="WH2" t="s">
        <v>3</v>
      </c>
      <c r="WI2" t="s">
        <v>22</v>
      </c>
      <c r="WJ2" t="s">
        <v>11</v>
      </c>
      <c r="WK2" t="s">
        <v>6</v>
      </c>
      <c r="WL2" t="s">
        <v>10</v>
      </c>
      <c r="WM2" t="s">
        <v>18</v>
      </c>
      <c r="WN2" t="s">
        <v>15</v>
      </c>
      <c r="WO2" t="s">
        <v>44</v>
      </c>
      <c r="WP2" t="s">
        <v>5</v>
      </c>
      <c r="WQ2" t="s">
        <v>16</v>
      </c>
      <c r="WR2" t="s">
        <v>25</v>
      </c>
      <c r="WS2" t="s">
        <v>27</v>
      </c>
      <c r="WT2" t="s">
        <v>46</v>
      </c>
      <c r="WU2" t="s">
        <v>59</v>
      </c>
      <c r="WV2" t="s">
        <v>29</v>
      </c>
      <c r="WW2" t="s">
        <v>12</v>
      </c>
      <c r="WX2" t="s">
        <v>57</v>
      </c>
      <c r="WY2" t="s">
        <v>23</v>
      </c>
      <c r="WZ2" t="s">
        <v>9</v>
      </c>
      <c r="XA2" t="s">
        <v>47</v>
      </c>
      <c r="XB2" t="s">
        <v>19</v>
      </c>
      <c r="XC2" t="s">
        <v>58</v>
      </c>
      <c r="XD2" t="s">
        <v>60</v>
      </c>
      <c r="XE2" t="s">
        <v>4</v>
      </c>
      <c r="XF2" t="s">
        <v>20</v>
      </c>
      <c r="XG2" t="s">
        <v>30</v>
      </c>
      <c r="XH2" t="s">
        <v>26</v>
      </c>
      <c r="XI2" t="s">
        <v>83</v>
      </c>
      <c r="XJ2" t="s">
        <v>8</v>
      </c>
      <c r="XK2" t="s">
        <v>45</v>
      </c>
      <c r="XL2" t="s">
        <v>13</v>
      </c>
      <c r="XM2" t="s">
        <v>48</v>
      </c>
      <c r="XN2" t="s">
        <v>17</v>
      </c>
      <c r="XO2" t="s">
        <v>24</v>
      </c>
      <c r="XP2" t="s">
        <v>41</v>
      </c>
      <c r="XQ2" t="s">
        <v>32</v>
      </c>
      <c r="XR2" t="s">
        <v>49</v>
      </c>
      <c r="XS2" t="s">
        <v>28</v>
      </c>
      <c r="XT2" t="s">
        <v>14</v>
      </c>
      <c r="XU2" t="s">
        <v>7</v>
      </c>
      <c r="XV2" t="s">
        <v>21</v>
      </c>
      <c r="XW2" t="s">
        <v>61</v>
      </c>
      <c r="XX2" t="s">
        <v>31</v>
      </c>
      <c r="XY2" t="s">
        <v>3</v>
      </c>
      <c r="XZ2" t="s">
        <v>22</v>
      </c>
      <c r="YA2" t="s">
        <v>11</v>
      </c>
      <c r="YB2" t="s">
        <v>6</v>
      </c>
      <c r="YC2" t="s">
        <v>10</v>
      </c>
      <c r="YD2" t="s">
        <v>18</v>
      </c>
      <c r="YE2" t="s">
        <v>15</v>
      </c>
      <c r="YF2" t="s">
        <v>44</v>
      </c>
      <c r="YG2" t="s">
        <v>5</v>
      </c>
      <c r="YH2" t="s">
        <v>16</v>
      </c>
      <c r="YI2" t="s">
        <v>25</v>
      </c>
      <c r="YJ2" t="s">
        <v>27</v>
      </c>
      <c r="YK2" t="s">
        <v>46</v>
      </c>
      <c r="YL2" t="s">
        <v>59</v>
      </c>
      <c r="YM2" t="s">
        <v>29</v>
      </c>
      <c r="YN2" t="s">
        <v>12</v>
      </c>
      <c r="YO2" t="s">
        <v>57</v>
      </c>
      <c r="YP2" t="s">
        <v>23</v>
      </c>
      <c r="YQ2" t="s">
        <v>9</v>
      </c>
      <c r="YR2" t="s">
        <v>47</v>
      </c>
      <c r="YS2" t="s">
        <v>19</v>
      </c>
      <c r="YT2" t="s">
        <v>58</v>
      </c>
      <c r="YU2" t="s">
        <v>60</v>
      </c>
      <c r="YV2" t="s">
        <v>4</v>
      </c>
      <c r="YW2" t="s">
        <v>20</v>
      </c>
      <c r="YX2" t="s">
        <v>30</v>
      </c>
      <c r="YY2" t="s">
        <v>26</v>
      </c>
      <c r="YZ2" t="s">
        <v>83</v>
      </c>
      <c r="ZA2" t="s">
        <v>8</v>
      </c>
      <c r="ZB2" t="s">
        <v>45</v>
      </c>
      <c r="ZC2" t="s">
        <v>13</v>
      </c>
      <c r="ZD2" t="s">
        <v>48</v>
      </c>
      <c r="ZE2" t="s">
        <v>17</v>
      </c>
      <c r="ZF2" t="s">
        <v>24</v>
      </c>
      <c r="ZG2" t="s">
        <v>41</v>
      </c>
      <c r="ZH2" t="s">
        <v>32</v>
      </c>
      <c r="ZI2" t="s">
        <v>49</v>
      </c>
      <c r="ZJ2" t="s">
        <v>28</v>
      </c>
      <c r="ZK2" t="s">
        <v>14</v>
      </c>
      <c r="ZL2" t="s">
        <v>7</v>
      </c>
      <c r="ZM2" t="s">
        <v>21</v>
      </c>
      <c r="ZN2" t="s">
        <v>61</v>
      </c>
      <c r="ZO2" t="s">
        <v>31</v>
      </c>
      <c r="ZP2" t="s">
        <v>3</v>
      </c>
      <c r="ZQ2" t="s">
        <v>22</v>
      </c>
      <c r="ZR2" t="s">
        <v>11</v>
      </c>
      <c r="ZS2" t="s">
        <v>6</v>
      </c>
      <c r="ZT2" t="s">
        <v>10</v>
      </c>
      <c r="ZU2" t="s">
        <v>18</v>
      </c>
      <c r="ZV2" t="s">
        <v>15</v>
      </c>
      <c r="ZW2" t="s">
        <v>44</v>
      </c>
      <c r="ZX2" t="s">
        <v>5</v>
      </c>
      <c r="ZY2" t="s">
        <v>16</v>
      </c>
      <c r="ZZ2" t="s">
        <v>25</v>
      </c>
      <c r="AAA2" t="s">
        <v>27</v>
      </c>
      <c r="AAB2" t="s">
        <v>46</v>
      </c>
      <c r="AAC2" t="s">
        <v>59</v>
      </c>
      <c r="AAD2" t="s">
        <v>29</v>
      </c>
      <c r="AAE2" t="s">
        <v>12</v>
      </c>
      <c r="AAF2" t="s">
        <v>57</v>
      </c>
      <c r="AAG2" t="s">
        <v>23</v>
      </c>
      <c r="AAH2" t="s">
        <v>9</v>
      </c>
      <c r="AAI2" t="s">
        <v>47</v>
      </c>
      <c r="AAJ2" t="s">
        <v>19</v>
      </c>
      <c r="AAK2" t="s">
        <v>58</v>
      </c>
      <c r="AAL2" t="s">
        <v>60</v>
      </c>
      <c r="AAM2" t="s">
        <v>4</v>
      </c>
      <c r="AAN2" t="s">
        <v>20</v>
      </c>
      <c r="AAO2" t="s">
        <v>30</v>
      </c>
      <c r="AAP2" t="s">
        <v>26</v>
      </c>
      <c r="AAQ2" t="s">
        <v>83</v>
      </c>
      <c r="AAR2" t="s">
        <v>8</v>
      </c>
      <c r="AAS2" t="s">
        <v>45</v>
      </c>
      <c r="AAT2" t="s">
        <v>13</v>
      </c>
      <c r="AAU2" t="s">
        <v>48</v>
      </c>
      <c r="AAV2" t="s">
        <v>17</v>
      </c>
      <c r="AAW2" t="s">
        <v>24</v>
      </c>
      <c r="AAX2" t="s">
        <v>41</v>
      </c>
      <c r="AAY2" t="s">
        <v>32</v>
      </c>
      <c r="AAZ2" t="s">
        <v>49</v>
      </c>
      <c r="ABA2" t="s">
        <v>28</v>
      </c>
      <c r="ABB2" t="s">
        <v>14</v>
      </c>
      <c r="ABC2" t="s">
        <v>7</v>
      </c>
      <c r="ABD2" t="s">
        <v>21</v>
      </c>
      <c r="ABE2" t="s">
        <v>61</v>
      </c>
      <c r="ABF2" t="s">
        <v>31</v>
      </c>
      <c r="ABG2" t="s">
        <v>3</v>
      </c>
      <c r="ABH2" t="s">
        <v>22</v>
      </c>
      <c r="ABI2" t="s">
        <v>11</v>
      </c>
      <c r="ABJ2" t="s">
        <v>6</v>
      </c>
      <c r="ABK2" t="s">
        <v>10</v>
      </c>
      <c r="ABL2" t="s">
        <v>18</v>
      </c>
      <c r="ABM2" t="s">
        <v>15</v>
      </c>
      <c r="ABN2" t="s">
        <v>44</v>
      </c>
      <c r="ABO2" t="s">
        <v>5</v>
      </c>
      <c r="ABP2" t="s">
        <v>16</v>
      </c>
      <c r="ABQ2" t="s">
        <v>25</v>
      </c>
      <c r="ABR2" t="s">
        <v>27</v>
      </c>
      <c r="ABS2" t="s">
        <v>46</v>
      </c>
      <c r="ABT2" t="s">
        <v>59</v>
      </c>
      <c r="ABU2" t="s">
        <v>29</v>
      </c>
      <c r="ABV2" t="s">
        <v>12</v>
      </c>
      <c r="ABW2" t="s">
        <v>57</v>
      </c>
      <c r="ABX2" t="s">
        <v>23</v>
      </c>
      <c r="ABY2" t="s">
        <v>9</v>
      </c>
      <c r="ABZ2" t="s">
        <v>47</v>
      </c>
      <c r="ACA2" t="s">
        <v>19</v>
      </c>
      <c r="ACB2" t="s">
        <v>58</v>
      </c>
      <c r="ACC2" t="s">
        <v>60</v>
      </c>
      <c r="ACD2" t="s">
        <v>4</v>
      </c>
      <c r="ACE2" t="s">
        <v>20</v>
      </c>
      <c r="ACF2" t="s">
        <v>30</v>
      </c>
      <c r="ACG2" t="s">
        <v>26</v>
      </c>
      <c r="ACH2" t="s">
        <v>83</v>
      </c>
      <c r="ACI2" t="s">
        <v>8</v>
      </c>
      <c r="ACJ2" t="s">
        <v>45</v>
      </c>
      <c r="ACK2" t="s">
        <v>13</v>
      </c>
      <c r="ACL2" t="s">
        <v>48</v>
      </c>
      <c r="ACM2" t="s">
        <v>17</v>
      </c>
      <c r="ACN2" t="s">
        <v>24</v>
      </c>
      <c r="ACO2" t="s">
        <v>41</v>
      </c>
      <c r="ACP2" t="s">
        <v>32</v>
      </c>
      <c r="ACQ2" t="s">
        <v>49</v>
      </c>
      <c r="ACR2" t="s">
        <v>28</v>
      </c>
      <c r="ACS2" t="s">
        <v>14</v>
      </c>
      <c r="ACT2" t="s">
        <v>7</v>
      </c>
      <c r="ACU2" t="s">
        <v>21</v>
      </c>
      <c r="ACV2" t="s">
        <v>61</v>
      </c>
      <c r="ACW2" t="s">
        <v>31</v>
      </c>
    </row>
    <row r="3" spans="1:788" x14ac:dyDescent="0.25">
      <c r="A3" t="s">
        <v>3</v>
      </c>
      <c r="C3">
        <v>25</v>
      </c>
      <c r="D3">
        <v>15</v>
      </c>
      <c r="E3">
        <v>13</v>
      </c>
      <c r="F3">
        <v>3</v>
      </c>
      <c r="G3">
        <v>1</v>
      </c>
      <c r="H3">
        <v>11</v>
      </c>
      <c r="I3">
        <v>4</v>
      </c>
      <c r="J3">
        <v>16</v>
      </c>
      <c r="K3">
        <v>1</v>
      </c>
      <c r="L3">
        <v>5</v>
      </c>
      <c r="M3">
        <v>24</v>
      </c>
      <c r="N3">
        <v>22</v>
      </c>
      <c r="O3">
        <v>8</v>
      </c>
      <c r="P3">
        <v>19</v>
      </c>
      <c r="Q3">
        <v>18</v>
      </c>
      <c r="R3">
        <v>14</v>
      </c>
      <c r="S3">
        <v>15</v>
      </c>
      <c r="T3">
        <v>9</v>
      </c>
      <c r="U3">
        <v>5</v>
      </c>
      <c r="V3">
        <v>3</v>
      </c>
      <c r="W3">
        <v>7</v>
      </c>
      <c r="X3">
        <v>2</v>
      </c>
      <c r="Y3">
        <v>21</v>
      </c>
      <c r="Z3">
        <v>19</v>
      </c>
      <c r="AA3">
        <v>10</v>
      </c>
      <c r="AB3">
        <v>11</v>
      </c>
      <c r="AC3">
        <v>6</v>
      </c>
      <c r="AD3">
        <v>24</v>
      </c>
      <c r="AE3">
        <v>22</v>
      </c>
      <c r="AF3">
        <v>3</v>
      </c>
      <c r="AG3">
        <v>3</v>
      </c>
      <c r="AH3">
        <v>14</v>
      </c>
      <c r="AI3">
        <v>2</v>
      </c>
      <c r="AJ3">
        <v>7</v>
      </c>
      <c r="AK3">
        <v>3</v>
      </c>
      <c r="AL3">
        <v>11</v>
      </c>
      <c r="AM3">
        <v>24</v>
      </c>
      <c r="AN3">
        <v>15</v>
      </c>
      <c r="AO3">
        <v>12</v>
      </c>
      <c r="AP3">
        <v>25</v>
      </c>
      <c r="AQ3">
        <v>16</v>
      </c>
      <c r="AR3">
        <v>4</v>
      </c>
      <c r="AT3">
        <v>14</v>
      </c>
      <c r="AU3">
        <v>12</v>
      </c>
      <c r="AV3">
        <v>13</v>
      </c>
      <c r="AW3">
        <v>6</v>
      </c>
      <c r="AX3">
        <v>2</v>
      </c>
      <c r="AY3">
        <v>3</v>
      </c>
      <c r="AZ3">
        <v>7</v>
      </c>
      <c r="BA3">
        <v>1</v>
      </c>
      <c r="BB3">
        <v>10</v>
      </c>
      <c r="BC3">
        <v>6</v>
      </c>
      <c r="BD3">
        <v>7</v>
      </c>
      <c r="BE3">
        <v>23</v>
      </c>
      <c r="BF3">
        <v>10</v>
      </c>
      <c r="BG3">
        <v>18</v>
      </c>
      <c r="BH3">
        <v>18</v>
      </c>
      <c r="BI3">
        <v>11</v>
      </c>
      <c r="BJ3">
        <v>14</v>
      </c>
      <c r="BK3">
        <v>9</v>
      </c>
      <c r="BL3">
        <v>5</v>
      </c>
      <c r="BM3">
        <v>2</v>
      </c>
      <c r="BN3">
        <v>12</v>
      </c>
      <c r="BO3">
        <v>1</v>
      </c>
      <c r="BP3">
        <v>16</v>
      </c>
      <c r="BQ3">
        <v>12</v>
      </c>
      <c r="BR3">
        <v>22</v>
      </c>
      <c r="BS3">
        <v>12</v>
      </c>
      <c r="BT3">
        <v>6</v>
      </c>
      <c r="BU3">
        <v>18</v>
      </c>
      <c r="BV3">
        <v>16</v>
      </c>
      <c r="BW3">
        <v>2</v>
      </c>
      <c r="BX3">
        <v>16</v>
      </c>
      <c r="BY3">
        <v>19</v>
      </c>
      <c r="BZ3">
        <v>10</v>
      </c>
      <c r="CA3">
        <v>1</v>
      </c>
      <c r="CB3">
        <v>5</v>
      </c>
      <c r="CC3">
        <v>7</v>
      </c>
      <c r="CD3">
        <v>23</v>
      </c>
      <c r="CE3">
        <v>19</v>
      </c>
      <c r="CF3">
        <v>12</v>
      </c>
      <c r="CG3">
        <v>15</v>
      </c>
      <c r="CH3">
        <v>18</v>
      </c>
      <c r="CI3">
        <v>15</v>
      </c>
      <c r="CK3">
        <v>18</v>
      </c>
      <c r="CL3">
        <v>24</v>
      </c>
      <c r="CM3">
        <v>6</v>
      </c>
      <c r="CN3">
        <v>5</v>
      </c>
      <c r="CO3">
        <v>1</v>
      </c>
      <c r="CP3">
        <v>13</v>
      </c>
      <c r="CQ3">
        <v>5</v>
      </c>
      <c r="CR3">
        <v>4</v>
      </c>
      <c r="CS3">
        <v>7</v>
      </c>
      <c r="CT3">
        <v>5</v>
      </c>
      <c r="CU3">
        <v>6</v>
      </c>
      <c r="CV3">
        <v>15</v>
      </c>
      <c r="CW3">
        <v>6</v>
      </c>
      <c r="CX3">
        <v>7</v>
      </c>
      <c r="CY3">
        <v>19</v>
      </c>
      <c r="CZ3">
        <v>11</v>
      </c>
      <c r="DA3">
        <v>18</v>
      </c>
      <c r="DB3">
        <v>8</v>
      </c>
      <c r="DC3">
        <v>5</v>
      </c>
      <c r="DD3">
        <v>1</v>
      </c>
      <c r="DE3">
        <v>5</v>
      </c>
      <c r="DF3">
        <v>11</v>
      </c>
      <c r="DG3">
        <v>11</v>
      </c>
      <c r="DH3">
        <v>6</v>
      </c>
      <c r="DI3">
        <v>20</v>
      </c>
      <c r="DJ3">
        <v>5</v>
      </c>
      <c r="DK3">
        <v>10</v>
      </c>
      <c r="DL3">
        <v>4</v>
      </c>
      <c r="DM3">
        <v>17</v>
      </c>
      <c r="DN3">
        <v>3</v>
      </c>
      <c r="DO3">
        <v>18</v>
      </c>
      <c r="DP3">
        <v>11</v>
      </c>
      <c r="DQ3">
        <v>2</v>
      </c>
      <c r="DR3">
        <v>1</v>
      </c>
      <c r="DS3">
        <v>4</v>
      </c>
      <c r="DT3">
        <v>24</v>
      </c>
      <c r="DU3">
        <v>14</v>
      </c>
      <c r="DV3">
        <v>21</v>
      </c>
      <c r="DW3">
        <v>5</v>
      </c>
      <c r="DX3">
        <v>13</v>
      </c>
      <c r="DY3">
        <v>17</v>
      </c>
      <c r="DZ3">
        <v>6</v>
      </c>
      <c r="EB3">
        <v>8</v>
      </c>
      <c r="EC3">
        <v>14</v>
      </c>
      <c r="ED3">
        <v>19</v>
      </c>
      <c r="EE3">
        <v>8</v>
      </c>
      <c r="EF3">
        <v>4</v>
      </c>
      <c r="EG3">
        <v>10</v>
      </c>
      <c r="EH3">
        <v>2</v>
      </c>
      <c r="EI3">
        <v>9</v>
      </c>
      <c r="EJ3">
        <v>5</v>
      </c>
      <c r="EK3">
        <v>5</v>
      </c>
      <c r="EL3">
        <v>10</v>
      </c>
      <c r="EM3">
        <v>25</v>
      </c>
      <c r="EN3">
        <v>7</v>
      </c>
      <c r="EO3">
        <v>7</v>
      </c>
      <c r="EP3">
        <v>18</v>
      </c>
      <c r="EQ3">
        <v>13</v>
      </c>
      <c r="ER3">
        <v>20</v>
      </c>
      <c r="ES3">
        <v>11</v>
      </c>
      <c r="ET3">
        <v>6</v>
      </c>
      <c r="EU3">
        <v>3</v>
      </c>
      <c r="EV3">
        <v>7</v>
      </c>
      <c r="EW3">
        <v>5</v>
      </c>
      <c r="EX3">
        <v>18</v>
      </c>
      <c r="EY3">
        <v>17</v>
      </c>
      <c r="EZ3">
        <v>17</v>
      </c>
      <c r="FA3">
        <v>21</v>
      </c>
      <c r="FB3">
        <v>3</v>
      </c>
      <c r="FC3">
        <v>21</v>
      </c>
      <c r="FD3">
        <v>21</v>
      </c>
      <c r="FE3">
        <v>4</v>
      </c>
      <c r="FF3">
        <v>16</v>
      </c>
      <c r="FG3">
        <v>13</v>
      </c>
      <c r="FH3">
        <v>6</v>
      </c>
      <c r="FI3">
        <v>10</v>
      </c>
      <c r="FJ3">
        <v>3</v>
      </c>
      <c r="FK3">
        <v>10</v>
      </c>
      <c r="FL3">
        <v>15</v>
      </c>
      <c r="FM3">
        <v>21</v>
      </c>
      <c r="FN3">
        <v>13</v>
      </c>
      <c r="FO3">
        <v>20</v>
      </c>
      <c r="FP3">
        <v>15</v>
      </c>
      <c r="FQ3">
        <v>18</v>
      </c>
      <c r="FS3">
        <v>15</v>
      </c>
      <c r="FT3">
        <v>9</v>
      </c>
      <c r="FU3">
        <v>8</v>
      </c>
      <c r="FV3">
        <v>4</v>
      </c>
      <c r="FW3">
        <v>3</v>
      </c>
      <c r="FX3">
        <v>6</v>
      </c>
      <c r="FY3">
        <v>2</v>
      </c>
      <c r="FZ3">
        <v>3</v>
      </c>
      <c r="GA3">
        <v>3</v>
      </c>
      <c r="GB3">
        <v>5</v>
      </c>
      <c r="GC3">
        <v>13</v>
      </c>
      <c r="GD3">
        <v>20</v>
      </c>
      <c r="GE3">
        <v>4</v>
      </c>
      <c r="GF3">
        <v>10</v>
      </c>
      <c r="GG3">
        <v>10</v>
      </c>
      <c r="GH3">
        <v>10</v>
      </c>
      <c r="GI3">
        <v>18</v>
      </c>
      <c r="GJ3">
        <v>4</v>
      </c>
      <c r="GK3">
        <v>6</v>
      </c>
      <c r="GL3">
        <v>9</v>
      </c>
      <c r="GM3">
        <v>18</v>
      </c>
      <c r="GN3">
        <v>2</v>
      </c>
      <c r="GO3">
        <v>19</v>
      </c>
      <c r="GP3">
        <v>25</v>
      </c>
      <c r="GQ3">
        <v>24</v>
      </c>
      <c r="GR3">
        <v>24</v>
      </c>
      <c r="GS3">
        <v>12</v>
      </c>
      <c r="GT3">
        <v>22</v>
      </c>
      <c r="GU3">
        <v>2</v>
      </c>
      <c r="GV3">
        <v>2</v>
      </c>
      <c r="GW3">
        <v>18</v>
      </c>
      <c r="GX3">
        <v>14</v>
      </c>
      <c r="GY3">
        <v>4</v>
      </c>
      <c r="GZ3">
        <v>6</v>
      </c>
      <c r="HA3">
        <v>8</v>
      </c>
      <c r="HB3">
        <v>15</v>
      </c>
      <c r="HC3">
        <v>24</v>
      </c>
      <c r="HD3">
        <v>26</v>
      </c>
      <c r="HE3">
        <v>10</v>
      </c>
      <c r="HF3">
        <v>23</v>
      </c>
      <c r="HG3">
        <v>21</v>
      </c>
      <c r="HH3">
        <v>15</v>
      </c>
      <c r="HJ3">
        <f>IF('Tablas auxiliares'!$C$7=1,AVERAGE(C3,AT3,CK3,EB3,FS3)+C3/10000,(-1)*(SUM(VLOOKUP(C3,'Tablas auxiliares'!$BG$2:$BH$28,2,FALSE),VLOOKUP(AT3,'Tablas auxiliares'!$BG$2:$BH$28,2,FALSE),VLOOKUP(CK3,'Tablas auxiliares'!$BG$2:$BH$28,2,FALSE),VLOOKUP(EB3,'Tablas auxiliares'!$BG$2:$BH$28,2,FALSE),VLOOKUP(FS3,'Tablas auxiliares'!$BG$2:$BH$28,2,FALSE))-C3/100000000))</f>
        <v>-5.6283585473344342</v>
      </c>
      <c r="HK3">
        <f>IF('Tablas auxiliares'!$C$7=1,AVERAGE(D3,AU3,CL3,EC3,FT3)+D3/10000,(-1)*(SUM(VLOOKUP(D3,'Tablas auxiliares'!$BG$2:$BH$28,2,FALSE),VLOOKUP(AU3,'Tablas auxiliares'!$BG$2:$BH$28,2,FALSE),VLOOKUP(CL3,'Tablas auxiliares'!$BG$2:$BH$28,2,FALSE),VLOOKUP(EC3,'Tablas auxiliares'!$BG$2:$BH$28,2,FALSE),VLOOKUP(FT3,'Tablas auxiliares'!$BG$2:$BH$28,2,FALSE))-D3/100000000))</f>
        <v>-6.1149999790067389</v>
      </c>
      <c r="HL3">
        <f>IF('Tablas auxiliares'!$C$7=1,AVERAGE(E3,AV3,CM3,ED3,FU3)+E3/10000,(-1)*(SUM(VLOOKUP(E3,'Tablas auxiliares'!$BG$2:$BH$28,2,FALSE),VLOOKUP(AV3,'Tablas auxiliares'!$BG$2:$BH$28,2,FALSE),VLOOKUP(CM3,'Tablas auxiliares'!$BG$2:$BH$28,2,FALSE),VLOOKUP(ED3,'Tablas auxiliares'!$BG$2:$BH$28,2,FALSE),VLOOKUP(FU3,'Tablas auxiliares'!$BG$2:$BH$28,2,FALSE))-E3/100000000))</f>
        <v>-10.661989467493038</v>
      </c>
      <c r="HM3">
        <f>IF('Tablas auxiliares'!$C$7=1,AVERAGE(F3,AW3,CN3,EE3,FV3)+F3/10000,(-1)*(SUM(VLOOKUP(F3,'Tablas auxiliares'!$BG$2:$BH$28,2,FALSE),VLOOKUP(AW3,'Tablas auxiliares'!$BG$2:$BH$28,2,FALSE),VLOOKUP(CN3,'Tablas auxiliares'!$BG$2:$BH$28,2,FALSE),VLOOKUP(EE3,'Tablas auxiliares'!$BG$2:$BH$28,2,FALSE),VLOOKUP(FV3,'Tablas auxiliares'!$BG$2:$BH$28,2,FALSE))-F3/100000000))</f>
        <v>-28.419258686113526</v>
      </c>
      <c r="HN3">
        <f>IF('Tablas auxiliares'!$C$7=1,AVERAGE(G3,AX3,CO3,EF3,FW3)+G3/10000,(-1)*(SUM(VLOOKUP(G3,'Tablas auxiliares'!$BG$2:$BH$28,2,FALSE),VLOOKUP(AX3,'Tablas auxiliares'!$BG$2:$BH$28,2,FALSE),VLOOKUP(CO3,'Tablas auxiliares'!$BG$2:$BH$28,2,FALSE),VLOOKUP(EF3,'Tablas auxiliares'!$BG$2:$BH$28,2,FALSE),VLOOKUP(FW3,'Tablas auxiliares'!$BG$2:$BH$28,2,FALSE))-G3/100000000))</f>
        <v>-48.916151772263056</v>
      </c>
      <c r="HO3">
        <f>IF('Tablas auxiliares'!$C$7=1,AVERAGE(H3,AY3,CP3,EG3,FX3)+H3/10000,(-1)*(SUM(VLOOKUP(H3,'Tablas auxiliares'!$BG$2:$BH$28,2,FALSE),VLOOKUP(AY3,'Tablas auxiliares'!$BG$2:$BH$28,2,FALSE),VLOOKUP(CP3,'Tablas auxiliares'!$BG$2:$BH$28,2,FALSE),VLOOKUP(EG3,'Tablas auxiliares'!$BG$2:$BH$28,2,FALSE),VLOOKUP(FX3,'Tablas auxiliares'!$BG$2:$BH$28,2,FALSE))-H3/100000000))</f>
        <v>-18.03985250466582</v>
      </c>
      <c r="HP3">
        <f>IF('Tablas auxiliares'!$C$7=1,AVERAGE(I3,AZ3,CQ3,EH3,FY3)+I3/10000,(-1)*(SUM(VLOOKUP(I3,'Tablas auxiliares'!$BG$2:$BH$28,2,FALSE),VLOOKUP(AZ3,'Tablas auxiliares'!$BG$2:$BH$28,2,FALSE),VLOOKUP(CQ3,'Tablas auxiliares'!$BG$2:$BH$28,2,FALSE),VLOOKUP(EH3,'Tablas auxiliares'!$BG$2:$BH$28,2,FALSE),VLOOKUP(FY3,'Tablas auxiliares'!$BG$2:$BH$28,2,FALSE))-I3/100000000))</f>
        <v>-36.083149824949693</v>
      </c>
      <c r="HQ3">
        <f>IF('Tablas auxiliares'!$C$7=1,AVERAGE(J3,BA3,CR3,EI3,FZ3)+J3/10000,(-1)*(SUM(VLOOKUP(J3,'Tablas auxiliares'!$BG$2:$BH$28,2,FALSE),VLOOKUP(BA3,'Tablas auxiliares'!$BG$2:$BH$28,2,FALSE),VLOOKUP(CR3,'Tablas auxiliares'!$BG$2:$BH$28,2,FALSE),VLOOKUP(EI3,'Tablas auxiliares'!$BG$2:$BH$28,2,FALSE),VLOOKUP(FZ3,'Tablas auxiliares'!$BG$2:$BH$28,2,FALSE))-J3/100000000))</f>
        <v>-30.311316508867353</v>
      </c>
      <c r="HR3">
        <f>IF('Tablas auxiliares'!$C$7=1,AVERAGE(K3,BB3,CS3,EJ3,GA3)+K3/10000,(-1)*(SUM(VLOOKUP(K3,'Tablas auxiliares'!$BG$2:$BH$28,2,FALSE),VLOOKUP(BB3,'Tablas auxiliares'!$BG$2:$BH$28,2,FALSE),VLOOKUP(CS3,'Tablas auxiliares'!$BG$2:$BH$28,2,FALSE),VLOOKUP(EJ3,'Tablas auxiliares'!$BG$2:$BH$28,2,FALSE),VLOOKUP(GA3,'Tablas auxiliares'!$BG$2:$BH$28,2,FALSE))-K3/100000000))</f>
        <v>-31.826551797868291</v>
      </c>
      <c r="HS3">
        <f>IF('Tablas auxiliares'!$C$7=1,AVERAGE(L3,BC3,CT3,EK3,GB3)+L3/10000,(-1)*(SUM(VLOOKUP(L3,'Tablas auxiliares'!$BG$2:$BH$28,2,FALSE),VLOOKUP(BC3,'Tablas auxiliares'!$BG$2:$BH$28,2,FALSE),VLOOKUP(CT3,'Tablas auxiliares'!$BG$2:$BH$28,2,FALSE),VLOOKUP(EK3,'Tablas auxiliares'!$BG$2:$BH$28,2,FALSE),VLOOKUP(GB3,'Tablas auxiliares'!$BG$2:$BH$28,2,FALSE))-L3/100000000))</f>
        <v>-27.088880727929659</v>
      </c>
      <c r="HT3">
        <f>IF('Tablas auxiliares'!$C$7=1,AVERAGE(M3,BD3,CU3,EL3,GC3)+M3/10000,(-1)*(SUM(VLOOKUP(M3,'Tablas auxiliares'!$BG$2:$BH$28,2,FALSE),VLOOKUP(BD3,'Tablas auxiliares'!$BG$2:$BH$28,2,FALSE),VLOOKUP(CU3,'Tablas auxiliares'!$BG$2:$BH$28,2,FALSE),VLOOKUP(EL3,'Tablas auxiliares'!$BG$2:$BH$28,2,FALSE),VLOOKUP(GC3,'Tablas auxiliares'!$BG$2:$BH$28,2,FALSE))-M3/100000000))</f>
        <v>-12.028335182057639</v>
      </c>
      <c r="HU3">
        <f>IF('Tablas auxiliares'!$C$7=1,AVERAGE(N3,BE3,CV3,EM3,GD3)+N3/10000,(-1)*(SUM(VLOOKUP(N3,'Tablas auxiliares'!$BG$2:$BH$28,2,FALSE),VLOOKUP(BE3,'Tablas auxiliares'!$BG$2:$BH$28,2,FALSE),VLOOKUP(CV3,'Tablas auxiliares'!$BG$2:$BH$28,2,FALSE),VLOOKUP(EM3,'Tablas auxiliares'!$BG$2:$BH$28,2,FALSE),VLOOKUP(GD3,'Tablas auxiliares'!$BG$2:$BH$28,2,FALSE))-N3/100000000))</f>
        <v>-1.6951239708917281</v>
      </c>
      <c r="HV3">
        <f>IF('Tablas auxiliares'!$C$7=1,AVERAGE(O3,BF3,CW3,EN3,GE3)+O3/10000,(-1)*(SUM(VLOOKUP(O3,'Tablas auxiliares'!$BG$2:$BH$28,2,FALSE),VLOOKUP(BF3,'Tablas auxiliares'!$BG$2:$BH$28,2,FALSE),VLOOKUP(CW3,'Tablas auxiliares'!$BG$2:$BH$28,2,FALSE),VLOOKUP(EN3,'Tablas auxiliares'!$BG$2:$BH$28,2,FALSE),VLOOKUP(GE3,'Tablas auxiliares'!$BG$2:$BH$28,2,FALSE))-O3/100000000))</f>
        <v>-20.609142374647462</v>
      </c>
      <c r="HW3">
        <f>IF('Tablas auxiliares'!$C$7=1,AVERAGE(P3,BG3,CX3,EO3,GF3)+P3/10000,(-1)*(SUM(VLOOKUP(P3,'Tablas auxiliares'!$BG$2:$BH$28,2,FALSE),VLOOKUP(BG3,'Tablas auxiliares'!$BG$2:$BH$28,2,FALSE),VLOOKUP(CX3,'Tablas auxiliares'!$BG$2:$BH$28,2,FALSE),VLOOKUP(EO3,'Tablas auxiliares'!$BG$2:$BH$28,2,FALSE),VLOOKUP(GF3,'Tablas auxiliares'!$BG$2:$BH$28,2,FALSE))-P3/100000000))</f>
        <v>-10.71328504972578</v>
      </c>
      <c r="HX3">
        <f>IF('Tablas auxiliares'!$C$7=1,AVERAGE(Q3,BH3,CY3,EP3,GG3)+Q3/10000,(-1)*(SUM(VLOOKUP(Q3,'Tablas auxiliares'!$BG$2:$BH$28,2,FALSE),VLOOKUP(BH3,'Tablas auxiliares'!$BG$2:$BH$28,2,FALSE),VLOOKUP(CY3,'Tablas auxiliares'!$BG$2:$BH$28,2,FALSE),VLOOKUP(EP3,'Tablas auxiliares'!$BG$2:$BH$28,2,FALSE),VLOOKUP(GG3,'Tablas auxiliares'!$BG$2:$BH$28,2,FALSE))-Q3/100000000))</f>
        <v>-3.987008507056057</v>
      </c>
      <c r="HY3">
        <f>IF('Tablas auxiliares'!$C$7=1,AVERAGE(R3,BI3,CZ3,EQ3,GH3)+R3/10000,(-1)*(SUM(VLOOKUP(R3,'Tablas auxiliares'!$BG$2:$BH$28,2,FALSE),VLOOKUP(BI3,'Tablas auxiliares'!$BG$2:$BH$28,2,FALSE),VLOOKUP(CZ3,'Tablas auxiliares'!$BG$2:$BH$28,2,FALSE),VLOOKUP(EQ3,'Tablas auxiliares'!$BG$2:$BH$28,2,FALSE),VLOOKUP(GH3,'Tablas auxiliares'!$BG$2:$BH$28,2,FALSE))-R3/100000000))</f>
        <v>-8.0024650213539328</v>
      </c>
      <c r="HZ3">
        <f>IF('Tablas auxiliares'!$C$7=1,AVERAGE(S3,BJ3,DA3,ER3,GI3)+S3/10000,(-1)*(SUM(VLOOKUP(S3,'Tablas auxiliares'!$BG$2:$BH$28,2,FALSE),VLOOKUP(BJ3,'Tablas auxiliares'!$BG$2:$BH$28,2,FALSE),VLOOKUP(DA3,'Tablas auxiliares'!$BG$2:$BH$28,2,FALSE),VLOOKUP(ER3,'Tablas auxiliares'!$BG$2:$BH$28,2,FALSE),VLOOKUP(GI3,'Tablas auxiliares'!$BG$2:$BH$28,2,FALSE))-S3/100000000))</f>
        <v>-3.1283989522724149</v>
      </c>
      <c r="IA3">
        <f>IF('Tablas auxiliares'!$C$7=1,AVERAGE(T3,BK3,DB3,ES3,GJ3)+T3/10000,(-1)*(SUM(VLOOKUP(T3,'Tablas auxiliares'!$BG$2:$BH$28,2,FALSE),VLOOKUP(BK3,'Tablas auxiliares'!$BG$2:$BH$28,2,FALSE),VLOOKUP(DB3,'Tablas auxiliares'!$BG$2:$BH$28,2,FALSE),VLOOKUP(ES3,'Tablas auxiliares'!$BG$2:$BH$28,2,FALSE),VLOOKUP(GJ3,'Tablas auxiliares'!$BG$2:$BH$28,2,FALSE))-T3/100000000))</f>
        <v>-17.003941027517108</v>
      </c>
      <c r="IB3">
        <f>IF('Tablas auxiliares'!$C$7=1,AVERAGE(U3,BL3,DC3,ET3,GK3)+U3/10000,(-1)*(SUM(VLOOKUP(U3,'Tablas auxiliares'!$BG$2:$BH$28,2,FALSE),VLOOKUP(BL3,'Tablas auxiliares'!$BG$2:$BH$28,2,FALSE),VLOOKUP(DC3,'Tablas auxiliares'!$BG$2:$BH$28,2,FALSE),VLOOKUP(ET3,'Tablas auxiliares'!$BG$2:$BH$28,2,FALSE),VLOOKUP(GK3,'Tablas auxiliares'!$BG$2:$BH$28,2,FALSE))-U3/100000000))</f>
        <v>-26.117775885264763</v>
      </c>
      <c r="IC3">
        <f>IF('Tablas auxiliares'!$C$7=1,AVERAGE(V3,BM3,DD3,EU3,GL3)+V3/10000,(-1)*(SUM(VLOOKUP(V3,'Tablas auxiliares'!$BG$2:$BH$28,2,FALSE),VLOOKUP(BM3,'Tablas auxiliares'!$BG$2:$BH$28,2,FALSE),VLOOKUP(DD3,'Tablas auxiliares'!$BG$2:$BH$28,2,FALSE),VLOOKUP(EU3,'Tablas auxiliares'!$BG$2:$BH$28,2,FALSE),VLOOKUP(GL3,'Tablas auxiliares'!$BG$2:$BH$28,2,FALSE))-V3/100000000))</f>
        <v>-40.960726041843465</v>
      </c>
      <c r="ID3">
        <f>IF('Tablas auxiliares'!$C$7=1,AVERAGE(W3,BN3,DE3,EV3,GM3)+W3/10000,(-1)*(SUM(VLOOKUP(W3,'Tablas auxiliares'!$BG$2:$BH$28,2,FALSE),VLOOKUP(BN3,'Tablas auxiliares'!$BG$2:$BH$28,2,FALSE),VLOOKUP(DE3,'Tablas auxiliares'!$BG$2:$BH$28,2,FALSE),VLOOKUP(EV3,'Tablas auxiliares'!$BG$2:$BH$28,2,FALSE),VLOOKUP(GM3,'Tablas auxiliares'!$BG$2:$BH$28,2,FALSE))-W3/100000000))</f>
        <v>-15.246589192980446</v>
      </c>
      <c r="IE3">
        <f>IF('Tablas auxiliares'!$C$7=1,AVERAGE(X3,BO3,DF3,EW3,GN3)+X3/10000,(-1)*(SUM(VLOOKUP(X3,'Tablas auxiliares'!$BG$2:$BH$28,2,FALSE),VLOOKUP(BO3,'Tablas auxiliares'!$BG$2:$BH$28,2,FALSE),VLOOKUP(DF3,'Tablas auxiliares'!$BG$2:$BH$28,2,FALSE),VLOOKUP(EW3,'Tablas auxiliares'!$BG$2:$BH$28,2,FALSE),VLOOKUP(GN3,'Tablas auxiliares'!$BG$2:$BH$28,2,FALSE))-X3/100000000))</f>
        <v>-39.253839749431222</v>
      </c>
      <c r="IF3">
        <f>IF('Tablas auxiliares'!$C$7=1,AVERAGE(Y3,BP3,DG3,EX3,GO3)+Y3/10000,(-1)*(SUM(VLOOKUP(Y3,'Tablas auxiliares'!$BG$2:$BH$28,2,FALSE),VLOOKUP(BP3,'Tablas auxiliares'!$BG$2:$BH$28,2,FALSE),VLOOKUP(DG3,'Tablas auxiliares'!$BG$2:$BH$28,2,FALSE),VLOOKUP(EX3,'Tablas auxiliares'!$BG$2:$BH$28,2,FALSE),VLOOKUP(GO3,'Tablas auxiliares'!$BG$2:$BH$28,2,FALSE))-Y3/100000000))</f>
        <v>-3.6246435381726916</v>
      </c>
      <c r="IG3">
        <f>IF('Tablas auxiliares'!$C$7=1,AVERAGE(Z3,BQ3,DH3,EY3,GP3)+Z3/10000,(-1)*(SUM(VLOOKUP(Z3,'Tablas auxiliares'!$BG$2:$BH$28,2,FALSE),VLOOKUP(BQ3,'Tablas auxiliares'!$BG$2:$BH$28,2,FALSE),VLOOKUP(DH3,'Tablas auxiliares'!$BG$2:$BH$28,2,FALSE),VLOOKUP(EY3,'Tablas auxiliares'!$BG$2:$BH$28,2,FALSE),VLOOKUP(GP3,'Tablas auxiliares'!$BG$2:$BH$28,2,FALSE))-Z3/100000000))</f>
        <v>-7.2172503217832125</v>
      </c>
      <c r="IH3">
        <f>IF('Tablas auxiliares'!$C$7=1,AVERAGE(AA3,BR3,DI3,EZ3,GQ3)+AA3/10000,(-1)*(SUM(VLOOKUP(AA3,'Tablas auxiliares'!$BG$2:$BH$28,2,FALSE),VLOOKUP(BR3,'Tablas auxiliares'!$BG$2:$BH$28,2,FALSE),VLOOKUP(DI3,'Tablas auxiliares'!$BG$2:$BH$28,2,FALSE),VLOOKUP(EZ3,'Tablas auxiliares'!$BG$2:$BH$28,2,FALSE),VLOOKUP(GQ3,'Tablas auxiliares'!$BG$2:$BH$28,2,FALSE))-AA3/100000000))</f>
        <v>-3.4428417039859456</v>
      </c>
      <c r="II3">
        <f>IF('Tablas auxiliares'!$C$7=1,AVERAGE(AB3,BS3,DJ3,FA3,GR3)+AB3/10000,(-1)*(SUM(VLOOKUP(AB3,'Tablas auxiliares'!$BG$2:$BH$28,2,FALSE),VLOOKUP(BS3,'Tablas auxiliares'!$BG$2:$BH$28,2,FALSE),VLOOKUP(DJ3,'Tablas auxiliares'!$BG$2:$BH$28,2,FALSE),VLOOKUP(FA3,'Tablas auxiliares'!$BG$2:$BH$28,2,FALSE),VLOOKUP(GR3,'Tablas auxiliares'!$BG$2:$BH$28,2,FALSE))-AB3/100000000))</f>
        <v>-9.3113302236900406</v>
      </c>
      <c r="IJ3">
        <f>IF('Tablas auxiliares'!$C$7=1,AVERAGE(AC3,BT3,DK3,FB3,GS3)+AC3/10000,(-1)*(SUM(VLOOKUP(AC3,'Tablas auxiliares'!$BG$2:$BH$28,2,FALSE),VLOOKUP(BT3,'Tablas auxiliares'!$BG$2:$BH$28,2,FALSE),VLOOKUP(DK3,'Tablas auxiliares'!$BG$2:$BH$28,2,FALSE),VLOOKUP(FB3,'Tablas auxiliares'!$BG$2:$BH$28,2,FALSE),VLOOKUP(GS3,'Tablas auxiliares'!$BG$2:$BH$28,2,FALSE))-AC3/100000000))</f>
        <v>-21.14275655467122</v>
      </c>
      <c r="IK3">
        <f>IF('Tablas auxiliares'!$C$7=1,AVERAGE(AD3,BU3,DL3,FC3,GT3)+AD3/10000,(-1)*(SUM(VLOOKUP(AD3,'Tablas auxiliares'!$BG$2:$BH$28,2,FALSE),VLOOKUP(BU3,'Tablas auxiliares'!$BG$2:$BH$28,2,FALSE),VLOOKUP(DL3,'Tablas auxiliares'!$BG$2:$BH$28,2,FALSE),VLOOKUP(FC3,'Tablas auxiliares'!$BG$2:$BH$28,2,FALSE),VLOOKUP(GT3,'Tablas auxiliares'!$BG$2:$BH$28,2,FALSE))-AD3/100000000))</f>
        <v>-7.9032557283831109</v>
      </c>
      <c r="IL3">
        <f>IF('Tablas auxiliares'!$C$7=1,AVERAGE(AE3,BV3,DM3,FD3,GU3)+AE3/10000,(-1)*(SUM(VLOOKUP(AE3,'Tablas auxiliares'!$BG$2:$BH$28,2,FALSE),VLOOKUP(BV3,'Tablas auxiliares'!$BG$2:$BH$28,2,FALSE),VLOOKUP(DM3,'Tablas auxiliares'!$BG$2:$BH$28,2,FALSE),VLOOKUP(FD3,'Tablas auxiliares'!$BG$2:$BH$28,2,FALSE),VLOOKUP(GU3,'Tablas auxiliares'!$BG$2:$BH$28,2,FALSE))-AE3/100000000))</f>
        <v>-11.682105743460607</v>
      </c>
      <c r="IM3">
        <f>IF('Tablas auxiliares'!$C$7=1,AVERAGE(AF3,BW3,DN3,FE3,GV3)+AF3/10000,(-1)*(SUM(VLOOKUP(AF3,'Tablas auxiliares'!$BG$2:$BH$28,2,FALSE),VLOOKUP(BW3,'Tablas auxiliares'!$BG$2:$BH$28,2,FALSE),VLOOKUP(DN3,'Tablas auxiliares'!$BG$2:$BH$28,2,FALSE),VLOOKUP(FE3,'Tablas auxiliares'!$BG$2:$BH$28,2,FALSE),VLOOKUP(GV3,'Tablas auxiliares'!$BG$2:$BH$28,2,FALSE))-AF3/100000000))</f>
        <v>-43.045998270131676</v>
      </c>
      <c r="IN3">
        <f>IF('Tablas auxiliares'!$C$7=1,AVERAGE(AG3,BX3,DO3,FF3,GW3)+AG3/10000,(-1)*(SUM(VLOOKUP(AG3,'Tablas auxiliares'!$BG$2:$BH$28,2,FALSE),VLOOKUP(BX3,'Tablas auxiliares'!$BG$2:$BH$28,2,FALSE),VLOOKUP(DO3,'Tablas auxiliares'!$BG$2:$BH$28,2,FALSE),VLOOKUP(FF3,'Tablas auxiliares'!$BG$2:$BH$28,2,FALSE),VLOOKUP(GW3,'Tablas auxiliares'!$BG$2:$BH$28,2,FALSE))-AG3/100000000))</f>
        <v>-10.543980552465962</v>
      </c>
      <c r="IO3">
        <f>IF('Tablas auxiliares'!$C$7=1,AVERAGE(AH3,BY3,DP3,FG3,GX3)+AH3/10000,(-1)*(SUM(VLOOKUP(AH3,'Tablas auxiliares'!$BG$2:$BH$28,2,FALSE),VLOOKUP(BY3,'Tablas auxiliares'!$BG$2:$BH$28,2,FALSE),VLOOKUP(DP3,'Tablas auxiliares'!$BG$2:$BH$28,2,FALSE),VLOOKUP(FG3,'Tablas auxiliares'!$BG$2:$BH$28,2,FALSE),VLOOKUP(GX3,'Tablas auxiliares'!$BG$2:$BH$28,2,FALSE))-AH3/100000000))</f>
        <v>-5.4448196065638603</v>
      </c>
      <c r="IP3">
        <f>IF('Tablas auxiliares'!$C$7=1,AVERAGE(AI3,BZ3,DQ3,FH3,GY3)+AI3/10000,(-1)*(SUM(VLOOKUP(AI3,'Tablas auxiliares'!$BG$2:$BH$28,2,FALSE),VLOOKUP(BZ3,'Tablas auxiliares'!$BG$2:$BH$28,2,FALSE),VLOOKUP(DQ3,'Tablas auxiliares'!$BG$2:$BH$28,2,FALSE),VLOOKUP(FH3,'Tablas auxiliares'!$BG$2:$BH$28,2,FALSE),VLOOKUP(GY3,'Tablas auxiliares'!$BG$2:$BH$28,2,FALSE))-AI3/100000000))</f>
        <v>-33.444606251894619</v>
      </c>
      <c r="IQ3">
        <f>IF('Tablas auxiliares'!$C$7=1,AVERAGE(AJ3,CA3,DR3,FI3,GZ3)+AJ3/10000,(-1)*(SUM(VLOOKUP(AJ3,'Tablas auxiliares'!$BG$2:$BH$28,2,FALSE),VLOOKUP(CA3,'Tablas auxiliares'!$BG$2:$BH$28,2,FALSE),VLOOKUP(DR3,'Tablas auxiliares'!$BG$2:$BH$28,2,FALSE),VLOOKUP(FI3,'Tablas auxiliares'!$BG$2:$BH$28,2,FALSE),VLOOKUP(GZ3,'Tablas auxiliares'!$BG$2:$BH$28,2,FALSE))-AJ3/100000000))</f>
        <v>-34.649109984655126</v>
      </c>
      <c r="IR3">
        <f>IF('Tablas auxiliares'!$C$7=1,AVERAGE(AK3,CB3,DS3,FJ3,HA3)+AK3/10000,(-1)*(SUM(VLOOKUP(AK3,'Tablas auxiliares'!$BG$2:$BH$28,2,FALSE),VLOOKUP(CB3,'Tablas auxiliares'!$BG$2:$BH$28,2,FALSE),VLOOKUP(DS3,'Tablas auxiliares'!$BG$2:$BH$28,2,FALSE),VLOOKUP(FJ3,'Tablas auxiliares'!$BG$2:$BH$28,2,FALSE),VLOOKUP(HA3,'Tablas auxiliares'!$BG$2:$BH$28,2,FALSE))-AK3/100000000))</f>
        <v>-31.984703315207781</v>
      </c>
      <c r="IS3">
        <f>IF('Tablas auxiliares'!$C$7=1,AVERAGE(AL3,CC3,DT3,FK3,HB3)+AL3/10000,(-1)*(SUM(VLOOKUP(AL3,'Tablas auxiliares'!$BG$2:$BH$28,2,FALSE),VLOOKUP(CC3,'Tablas auxiliares'!$BG$2:$BH$28,2,FALSE),VLOOKUP(DT3,'Tablas auxiliares'!$BG$2:$BH$28,2,FALSE),VLOOKUP(FK3,'Tablas auxiliares'!$BG$2:$BH$28,2,FALSE),VLOOKUP(HB3,'Tablas auxiliares'!$BG$2:$BH$28,2,FALSE))-AL3/100000000))</f>
        <v>-8.7942346416246604</v>
      </c>
      <c r="IT3">
        <f>IF('Tablas auxiliares'!$C$7=1,AVERAGE(AM3,CD3,DU3,FL3,HC3)+AM3/10000,(-1)*(SUM(VLOOKUP(AM3,'Tablas auxiliares'!$BG$2:$BH$28,2,FALSE),VLOOKUP(CD3,'Tablas auxiliares'!$BG$2:$BH$28,2,FALSE),VLOOKUP(DU3,'Tablas auxiliares'!$BG$2:$BH$28,2,FALSE),VLOOKUP(FL3,'Tablas auxiliares'!$BG$2:$BH$28,2,FALSE),VLOOKUP(HC3,'Tablas auxiliares'!$BG$2:$BH$28,2,FALSE))-AM3/100000000))</f>
        <v>-2.3416085933874742</v>
      </c>
      <c r="IU3">
        <f>IF('Tablas auxiliares'!$C$7=1,AVERAGE(AN3,CE3,DV3,FM3,HD3)+AN3/10000,(-1)*(SUM(VLOOKUP(AN3,'Tablas auxiliares'!$BG$2:$BH$28,2,FALSE),VLOOKUP(CE3,'Tablas auxiliares'!$BG$2:$BH$28,2,FALSE),VLOOKUP(DV3,'Tablas auxiliares'!$BG$2:$BH$28,2,FALSE),VLOOKUP(FM3,'Tablas auxiliares'!$BG$2:$BH$28,2,FALSE),VLOOKUP(HD3,'Tablas auxiliares'!$BG$2:$BH$28,2,FALSE))-AN3/100000000))</f>
        <v>-1.8726465971895241</v>
      </c>
      <c r="IV3">
        <f>IF('Tablas auxiliares'!$C$7=1,AVERAGE(AO3,CF3,DW3,FN3,HE3)+AO3/10000,(-1)*(SUM(VLOOKUP(AO3,'Tablas auxiliares'!$BG$2:$BH$28,2,FALSE),VLOOKUP(CF3,'Tablas auxiliares'!$BG$2:$BH$28,2,FALSE),VLOOKUP(DW3,'Tablas auxiliares'!$BG$2:$BH$28,2,FALSE),VLOOKUP(FN3,'Tablas auxiliares'!$BG$2:$BH$28,2,FALSE),VLOOKUP(HE3,'Tablas auxiliares'!$BG$2:$BH$28,2,FALSE))-AO3/100000000))</f>
        <v>-11.978288255729742</v>
      </c>
      <c r="IW3">
        <f>IF('Tablas auxiliares'!$C$7=1,AVERAGE(AP3,CG3,DX3,FO3,HF3)+AP3/10000,(-1)*(SUM(VLOOKUP(AP3,'Tablas auxiliares'!$BG$2:$BH$28,2,FALSE),VLOOKUP(CG3,'Tablas auxiliares'!$BG$2:$BH$28,2,FALSE),VLOOKUP(DX3,'Tablas auxiliares'!$BG$2:$BH$28,2,FALSE),VLOOKUP(FO3,'Tablas auxiliares'!$BG$2:$BH$28,2,FALSE),VLOOKUP(HF3,'Tablas auxiliares'!$BG$2:$BH$28,2,FALSE))-AP3/100000000))</f>
        <v>-2.7005378520403469</v>
      </c>
      <c r="IX3">
        <f>IF('Tablas auxiliares'!$C$7=1,AVERAGE(AQ3,CH3,DY3,FP3,HG3)+AQ3/10000,(-1)*(SUM(VLOOKUP(AQ3,'Tablas auxiliares'!$BG$2:$BH$28,2,FALSE),VLOOKUP(CH3,'Tablas auxiliares'!$BG$2:$BH$28,2,FALSE),VLOOKUP(DY3,'Tablas auxiliares'!$BG$2:$BH$28,2,FALSE),VLOOKUP(FP3,'Tablas auxiliares'!$BG$2:$BH$28,2,FALSE),VLOOKUP(HG3,'Tablas auxiliares'!$BG$2:$BH$28,2,FALSE))-AQ3/100000000))</f>
        <v>-2.8506682730990782</v>
      </c>
      <c r="IY3">
        <f>IF('Tablas auxiliares'!$C$7=1,AVERAGE(AR3,CI3,DZ3,FQ3,HH3)+AR3/10000,(-1)*(SUM(VLOOKUP(AR3,'Tablas auxiliares'!$BG$2:$BH$28,2,FALSE),VLOOKUP(CI3,'Tablas auxiliares'!$BG$2:$BH$28,2,FALSE),VLOOKUP(DZ3,'Tablas auxiliares'!$BG$2:$BH$28,2,FALSE),VLOOKUP(FQ3,'Tablas auxiliares'!$BG$2:$BH$28,2,FALSE),VLOOKUP(HH3,'Tablas auxiliares'!$BG$2:$BH$28,2,FALSE))-AR3/100000000))</f>
        <v>-13.580644813180973</v>
      </c>
      <c r="JA3">
        <f t="shared" ref="JA3:KP3" si="0">RANK(HJ3,HJ3:HJ28,1)</f>
        <v>16</v>
      </c>
      <c r="JB3">
        <f t="shared" si="0"/>
        <v>17</v>
      </c>
      <c r="JC3">
        <f t="shared" si="0"/>
        <v>14</v>
      </c>
      <c r="JD3">
        <f t="shared" si="0"/>
        <v>4</v>
      </c>
      <c r="JE3">
        <f t="shared" si="0"/>
        <v>1</v>
      </c>
      <c r="JF3">
        <f t="shared" si="0"/>
        <v>9</v>
      </c>
      <c r="JG3">
        <f t="shared" si="0"/>
        <v>4</v>
      </c>
      <c r="JH3">
        <f t="shared" si="0"/>
        <v>4</v>
      </c>
      <c r="JI3">
        <f t="shared" si="0"/>
        <v>5</v>
      </c>
      <c r="JJ3">
        <f t="shared" si="0"/>
        <v>5</v>
      </c>
      <c r="JK3">
        <f t="shared" si="0"/>
        <v>10</v>
      </c>
      <c r="JL3">
        <f t="shared" si="0"/>
        <v>24</v>
      </c>
      <c r="JM3">
        <f t="shared" si="0"/>
        <v>7</v>
      </c>
      <c r="JN3">
        <f t="shared" si="0"/>
        <v>12</v>
      </c>
      <c r="JO3">
        <f t="shared" si="0"/>
        <v>20</v>
      </c>
      <c r="JP3">
        <f t="shared" si="0"/>
        <v>12</v>
      </c>
      <c r="JQ3">
        <f t="shared" si="0"/>
        <v>20</v>
      </c>
      <c r="JR3">
        <f t="shared" si="0"/>
        <v>7</v>
      </c>
      <c r="JS3">
        <f t="shared" si="0"/>
        <v>4</v>
      </c>
      <c r="JT3">
        <f t="shared" si="0"/>
        <v>2</v>
      </c>
      <c r="JU3">
        <f t="shared" si="0"/>
        <v>9</v>
      </c>
      <c r="JV3">
        <f t="shared" si="0"/>
        <v>2</v>
      </c>
      <c r="JW3">
        <f t="shared" si="0"/>
        <v>24</v>
      </c>
      <c r="JX3">
        <f t="shared" si="0"/>
        <v>15</v>
      </c>
      <c r="JY3">
        <f t="shared" si="0"/>
        <v>22</v>
      </c>
      <c r="JZ3">
        <f t="shared" si="0"/>
        <v>14</v>
      </c>
      <c r="KA3">
        <f t="shared" si="0"/>
        <v>5</v>
      </c>
      <c r="KB3">
        <f t="shared" si="0"/>
        <v>11</v>
      </c>
      <c r="KC3">
        <f t="shared" si="0"/>
        <v>11</v>
      </c>
      <c r="KD3">
        <f t="shared" si="0"/>
        <v>2</v>
      </c>
      <c r="KE3">
        <f t="shared" si="0"/>
        <v>12</v>
      </c>
      <c r="KF3">
        <f t="shared" si="0"/>
        <v>16</v>
      </c>
      <c r="KG3">
        <f t="shared" si="0"/>
        <v>4</v>
      </c>
      <c r="KH3">
        <f t="shared" si="0"/>
        <v>2</v>
      </c>
      <c r="KI3">
        <f t="shared" si="0"/>
        <v>4</v>
      </c>
      <c r="KJ3">
        <f t="shared" si="0"/>
        <v>13</v>
      </c>
      <c r="KK3">
        <f t="shared" si="0"/>
        <v>19</v>
      </c>
      <c r="KL3">
        <f t="shared" si="0"/>
        <v>24</v>
      </c>
      <c r="KM3">
        <f t="shared" si="0"/>
        <v>10</v>
      </c>
      <c r="KN3">
        <f t="shared" si="0"/>
        <v>22</v>
      </c>
      <c r="KO3">
        <f t="shared" si="0"/>
        <v>21</v>
      </c>
      <c r="KP3">
        <f t="shared" si="0"/>
        <v>11</v>
      </c>
      <c r="KR3">
        <f>VLOOKUP(JA3,'Tablas auxiliares'!$O$2:$Y$28,'Tablas auxiliares'!$C$4+1,FALSE)</f>
        <v>0</v>
      </c>
      <c r="KS3">
        <f>VLOOKUP(JB3,'Tablas auxiliares'!$O$2:$Y$28,'Tablas auxiliares'!$C$4+1,FALSE)</f>
        <v>0</v>
      </c>
      <c r="KT3">
        <f>VLOOKUP(JC3,'Tablas auxiliares'!$O$2:$Y$28,'Tablas auxiliares'!$C$4+1,FALSE)</f>
        <v>0</v>
      </c>
      <c r="KU3">
        <f>VLOOKUP(JD3,'Tablas auxiliares'!$O$2:$Y$28,'Tablas auxiliares'!$C$4+1,FALSE)</f>
        <v>7</v>
      </c>
      <c r="KV3">
        <f>VLOOKUP(JE3,'Tablas auxiliares'!$O$2:$Y$28,'Tablas auxiliares'!$C$4+1,FALSE)</f>
        <v>12</v>
      </c>
      <c r="KW3">
        <f>VLOOKUP(JF3,'Tablas auxiliares'!$O$2:$Y$28,'Tablas auxiliares'!$C$4+1,FALSE)</f>
        <v>2</v>
      </c>
      <c r="KX3">
        <f>VLOOKUP(JG3,'Tablas auxiliares'!$O$2:$Y$28,'Tablas auxiliares'!$C$4+1,FALSE)</f>
        <v>7</v>
      </c>
      <c r="KY3">
        <f>VLOOKUP(JH3,'Tablas auxiliares'!$O$2:$Y$28,'Tablas auxiliares'!$C$4+1,FALSE)</f>
        <v>7</v>
      </c>
      <c r="KZ3">
        <f>VLOOKUP(JI3,'Tablas auxiliares'!$O$2:$Y$28,'Tablas auxiliares'!$C$4+1,FALSE)</f>
        <v>6</v>
      </c>
      <c r="LA3">
        <f>VLOOKUP(JJ3,'Tablas auxiliares'!$O$2:$Y$28,'Tablas auxiliares'!$C$4+1,FALSE)</f>
        <v>6</v>
      </c>
      <c r="LB3">
        <f>VLOOKUP(JK3,'Tablas auxiliares'!$O$2:$Y$28,'Tablas auxiliares'!$C$4+1,FALSE)</f>
        <v>1</v>
      </c>
      <c r="LC3">
        <f>VLOOKUP(JL3,'Tablas auxiliares'!$O$2:$Y$28,'Tablas auxiliares'!$C$4+1,FALSE)</f>
        <v>0</v>
      </c>
      <c r="LD3">
        <f>VLOOKUP(JM3,'Tablas auxiliares'!$O$2:$Y$28,'Tablas auxiliares'!$C$4+1,FALSE)</f>
        <v>4</v>
      </c>
      <c r="LE3">
        <f>VLOOKUP(JN3,'Tablas auxiliares'!$O$2:$Y$28,'Tablas auxiliares'!$C$4+1,FALSE)</f>
        <v>0</v>
      </c>
      <c r="LF3">
        <f>VLOOKUP(JO3,'Tablas auxiliares'!$O$2:$Y$28,'Tablas auxiliares'!$C$4+1,FALSE)</f>
        <v>0</v>
      </c>
      <c r="LG3">
        <f>VLOOKUP(JP3,'Tablas auxiliares'!$O$2:$Y$28,'Tablas auxiliares'!$C$4+1,FALSE)</f>
        <v>0</v>
      </c>
      <c r="LH3">
        <f>VLOOKUP(JQ3,'Tablas auxiliares'!$O$2:$Y$28,'Tablas auxiliares'!$C$4+1,FALSE)</f>
        <v>0</v>
      </c>
      <c r="LI3">
        <f>VLOOKUP(JR3,'Tablas auxiliares'!$O$2:$Y$28,'Tablas auxiliares'!$C$4+1,FALSE)</f>
        <v>4</v>
      </c>
      <c r="LJ3">
        <f>VLOOKUP(JS3,'Tablas auxiliares'!$O$2:$Y$28,'Tablas auxiliares'!$C$4+1,FALSE)</f>
        <v>7</v>
      </c>
      <c r="LK3">
        <f>VLOOKUP(JT3,'Tablas auxiliares'!$O$2:$Y$28,'Tablas auxiliares'!$C$4+1,FALSE)</f>
        <v>10</v>
      </c>
      <c r="LL3">
        <f>VLOOKUP(JU3,'Tablas auxiliares'!$O$2:$Y$28,'Tablas auxiliares'!$C$4+1,FALSE)</f>
        <v>2</v>
      </c>
      <c r="LM3">
        <f>VLOOKUP(JV3,'Tablas auxiliares'!$O$2:$Y$28,'Tablas auxiliares'!$C$4+1,FALSE)</f>
        <v>10</v>
      </c>
      <c r="LN3">
        <f>VLOOKUP(JW3,'Tablas auxiliares'!$O$2:$Y$28,'Tablas auxiliares'!$C$4+1,FALSE)</f>
        <v>0</v>
      </c>
      <c r="LO3">
        <f>VLOOKUP(JX3,'Tablas auxiliares'!$O$2:$Y$28,'Tablas auxiliares'!$C$4+1,FALSE)</f>
        <v>0</v>
      </c>
      <c r="LP3">
        <f>VLOOKUP(JY3,'Tablas auxiliares'!$O$2:$Y$28,'Tablas auxiliares'!$C$4+1,FALSE)</f>
        <v>0</v>
      </c>
      <c r="LQ3">
        <f>VLOOKUP(JZ3,'Tablas auxiliares'!$O$2:$Y$28,'Tablas auxiliares'!$C$4+1,FALSE)</f>
        <v>0</v>
      </c>
      <c r="LR3">
        <f>VLOOKUP(KA3,'Tablas auxiliares'!$O$2:$Y$28,'Tablas auxiliares'!$C$4+1,FALSE)</f>
        <v>6</v>
      </c>
      <c r="LS3">
        <f>VLOOKUP(KB3,'Tablas auxiliares'!$O$2:$Y$28,'Tablas auxiliares'!$C$4+1,FALSE)</f>
        <v>0</v>
      </c>
      <c r="LT3">
        <f>VLOOKUP(KC3,'Tablas auxiliares'!$O$2:$Y$28,'Tablas auxiliares'!$C$4+1,FALSE)</f>
        <v>0</v>
      </c>
      <c r="LU3">
        <f>VLOOKUP(KD3,'Tablas auxiliares'!$O$2:$Y$28,'Tablas auxiliares'!$C$4+1,FALSE)</f>
        <v>10</v>
      </c>
      <c r="LV3">
        <f>VLOOKUP(KE3,'Tablas auxiliares'!$O$2:$Y$28,'Tablas auxiliares'!$C$4+1,FALSE)</f>
        <v>0</v>
      </c>
      <c r="LW3">
        <f>VLOOKUP(KF3,'Tablas auxiliares'!$O$2:$Y$28,'Tablas auxiliares'!$C$4+1,FALSE)</f>
        <v>0</v>
      </c>
      <c r="LX3">
        <f>VLOOKUP(KG3,'Tablas auxiliares'!$O$2:$Y$28,'Tablas auxiliares'!$C$4+1,FALSE)</f>
        <v>7</v>
      </c>
      <c r="LY3">
        <f>VLOOKUP(KH3,'Tablas auxiliares'!$O$2:$Y$28,'Tablas auxiliares'!$C$4+1,FALSE)</f>
        <v>10</v>
      </c>
      <c r="LZ3">
        <f>VLOOKUP(KI3,'Tablas auxiliares'!$O$2:$Y$28,'Tablas auxiliares'!$C$4+1,FALSE)</f>
        <v>7</v>
      </c>
      <c r="MA3">
        <f>VLOOKUP(KJ3,'Tablas auxiliares'!$O$2:$Y$28,'Tablas auxiliares'!$C$4+1,FALSE)</f>
        <v>0</v>
      </c>
      <c r="MB3">
        <f>VLOOKUP(KK3,'Tablas auxiliares'!$O$2:$Y$28,'Tablas auxiliares'!$C$4+1,FALSE)</f>
        <v>0</v>
      </c>
      <c r="MC3">
        <f>VLOOKUP(KL3,'Tablas auxiliares'!$O$2:$Y$28,'Tablas auxiliares'!$C$4+1,FALSE)</f>
        <v>0</v>
      </c>
      <c r="MD3">
        <f>VLOOKUP(KM3,'Tablas auxiliares'!$O$2:$Y$28,'Tablas auxiliares'!$C$4+1,FALSE)</f>
        <v>1</v>
      </c>
      <c r="ME3">
        <f>VLOOKUP(KN3,'Tablas auxiliares'!$O$2:$Y$28,'Tablas auxiliares'!$C$4+1,FALSE)</f>
        <v>0</v>
      </c>
      <c r="MF3">
        <f>VLOOKUP(KO3,'Tablas auxiliares'!$O$2:$Y$28,'Tablas auxiliares'!$C$4+1,FALSE)</f>
        <v>0</v>
      </c>
      <c r="MG3">
        <f>VLOOKUP(KP3,'Tablas auxiliares'!$O$2:$Y$28,'Tablas auxiliares'!$C$4+1,FALSE)</f>
        <v>0</v>
      </c>
      <c r="MI3">
        <v>12</v>
      </c>
      <c r="MJ3">
        <v>23</v>
      </c>
      <c r="MK3">
        <v>23</v>
      </c>
      <c r="ML3">
        <v>9</v>
      </c>
      <c r="MM3">
        <v>19</v>
      </c>
      <c r="MN3">
        <v>13</v>
      </c>
      <c r="MO3">
        <v>24</v>
      </c>
      <c r="MP3">
        <v>13</v>
      </c>
      <c r="MQ3">
        <v>14</v>
      </c>
      <c r="MR3">
        <v>17</v>
      </c>
      <c r="MS3">
        <v>7</v>
      </c>
      <c r="MT3">
        <v>24</v>
      </c>
      <c r="MU3">
        <v>10</v>
      </c>
      <c r="MV3">
        <v>23</v>
      </c>
      <c r="MW3">
        <v>20</v>
      </c>
      <c r="MX3">
        <v>17</v>
      </c>
      <c r="MY3">
        <v>17</v>
      </c>
      <c r="MZ3">
        <v>23</v>
      </c>
      <c r="NA3">
        <v>2</v>
      </c>
      <c r="NB3">
        <v>19</v>
      </c>
      <c r="NC3">
        <v>23</v>
      </c>
      <c r="ND3">
        <v>25</v>
      </c>
      <c r="NE3">
        <v>22</v>
      </c>
      <c r="NF3">
        <v>1</v>
      </c>
      <c r="NG3">
        <v>24</v>
      </c>
      <c r="NH3">
        <v>23</v>
      </c>
      <c r="NI3">
        <v>1</v>
      </c>
      <c r="NJ3">
        <v>18</v>
      </c>
      <c r="NK3">
        <v>19</v>
      </c>
      <c r="NL3">
        <v>2</v>
      </c>
      <c r="NM3">
        <v>22</v>
      </c>
      <c r="NN3">
        <v>20</v>
      </c>
      <c r="NO3">
        <v>25</v>
      </c>
      <c r="NP3">
        <v>23</v>
      </c>
      <c r="NQ3">
        <v>16</v>
      </c>
      <c r="NR3">
        <v>13</v>
      </c>
      <c r="NS3">
        <v>23</v>
      </c>
      <c r="NT3">
        <v>22</v>
      </c>
      <c r="NU3">
        <v>13</v>
      </c>
      <c r="NV3">
        <v>13</v>
      </c>
      <c r="NW3">
        <v>4</v>
      </c>
      <c r="NX3">
        <v>18</v>
      </c>
      <c r="NZ3">
        <f>VLOOKUP(MI3,'Tablas auxiliares'!$O$2:$Y$28,_xlfn.SINGLE('Tablas auxiliares'!$C$4)+1,FALSE)</f>
        <v>0</v>
      </c>
      <c r="OA3">
        <f>VLOOKUP(MJ3,'Tablas auxiliares'!$O$2:$Y$28,_xlfn.SINGLE('Tablas auxiliares'!$C$4)+1,FALSE)</f>
        <v>0</v>
      </c>
      <c r="OB3">
        <f>VLOOKUP(MK3,'Tablas auxiliares'!$O$2:$Y$28,_xlfn.SINGLE('Tablas auxiliares'!$C$4)+1,FALSE)</f>
        <v>0</v>
      </c>
      <c r="OC3">
        <f>VLOOKUP(ML3,'Tablas auxiliares'!$O$2:$Y$28,_xlfn.SINGLE('Tablas auxiliares'!$C$4)+1,FALSE)</f>
        <v>2</v>
      </c>
      <c r="OD3">
        <f>VLOOKUP(MM3,'Tablas auxiliares'!$O$2:$Y$28,_xlfn.SINGLE('Tablas auxiliares'!$C$4)+1,FALSE)</f>
        <v>0</v>
      </c>
      <c r="OE3">
        <f>VLOOKUP(MN3,'Tablas auxiliares'!$O$2:$Y$28,_xlfn.SINGLE('Tablas auxiliares'!$C$4)+1,FALSE)</f>
        <v>0</v>
      </c>
      <c r="OF3">
        <f>VLOOKUP(MO3,'Tablas auxiliares'!$O$2:$Y$28,_xlfn.SINGLE('Tablas auxiliares'!$C$4)+1,FALSE)</f>
        <v>0</v>
      </c>
      <c r="OG3">
        <f>VLOOKUP(MP3,'Tablas auxiliares'!$O$2:$Y$28,_xlfn.SINGLE('Tablas auxiliares'!$C$4)+1,FALSE)</f>
        <v>0</v>
      </c>
      <c r="OH3">
        <f>VLOOKUP(MQ3,'Tablas auxiliares'!$O$2:$Y$28,_xlfn.SINGLE('Tablas auxiliares'!$C$4)+1,FALSE)</f>
        <v>0</v>
      </c>
      <c r="OI3">
        <f>VLOOKUP(MR3,'Tablas auxiliares'!$O$2:$Y$28,_xlfn.SINGLE('Tablas auxiliares'!$C$4)+1,FALSE)</f>
        <v>0</v>
      </c>
      <c r="OJ3">
        <f>VLOOKUP(MS3,'Tablas auxiliares'!$O$2:$Y$28,_xlfn.SINGLE('Tablas auxiliares'!$C$4)+1,FALSE)</f>
        <v>4</v>
      </c>
      <c r="OK3">
        <f>VLOOKUP(MT3,'Tablas auxiliares'!$O$2:$Y$28,_xlfn.SINGLE('Tablas auxiliares'!$C$4)+1,FALSE)</f>
        <v>0</v>
      </c>
      <c r="OL3">
        <f>VLOOKUP(MU3,'Tablas auxiliares'!$O$2:$Y$28,_xlfn.SINGLE('Tablas auxiliares'!$C$4)+1,FALSE)</f>
        <v>1</v>
      </c>
      <c r="OM3">
        <f>VLOOKUP(MV3,'Tablas auxiliares'!$O$2:$Y$28,_xlfn.SINGLE('Tablas auxiliares'!$C$4)+1,FALSE)</f>
        <v>0</v>
      </c>
      <c r="ON3">
        <f>VLOOKUP(MW3,'Tablas auxiliares'!$O$2:$Y$28,_xlfn.SINGLE('Tablas auxiliares'!$C$4)+1,FALSE)</f>
        <v>0</v>
      </c>
      <c r="OO3">
        <f>VLOOKUP(MX3,'Tablas auxiliares'!$O$2:$Y$28,_xlfn.SINGLE('Tablas auxiliares'!$C$4)+1,FALSE)</f>
        <v>0</v>
      </c>
      <c r="OP3">
        <f>VLOOKUP(MY3,'Tablas auxiliares'!$O$2:$Y$28,_xlfn.SINGLE('Tablas auxiliares'!$C$4)+1,FALSE)</f>
        <v>0</v>
      </c>
      <c r="OQ3">
        <f>VLOOKUP(MZ3,'Tablas auxiliares'!$O$2:$Y$28,_xlfn.SINGLE('Tablas auxiliares'!$C$4)+1,FALSE)</f>
        <v>0</v>
      </c>
      <c r="OR3">
        <f>VLOOKUP(NA3,'Tablas auxiliares'!$O$2:$Y$28,_xlfn.SINGLE('Tablas auxiliares'!$C$4)+1,FALSE)</f>
        <v>10</v>
      </c>
      <c r="OS3">
        <f>VLOOKUP(NB3,'Tablas auxiliares'!$O$2:$Y$28,_xlfn.SINGLE('Tablas auxiliares'!$C$4)+1,FALSE)</f>
        <v>0</v>
      </c>
      <c r="OT3">
        <f>VLOOKUP(NC3,'Tablas auxiliares'!$O$2:$Y$28,_xlfn.SINGLE('Tablas auxiliares'!$C$4)+1,FALSE)</f>
        <v>0</v>
      </c>
      <c r="OU3">
        <f>VLOOKUP(ND3,'Tablas auxiliares'!$O$2:$Y$28,_xlfn.SINGLE('Tablas auxiliares'!$C$4)+1,FALSE)</f>
        <v>0</v>
      </c>
      <c r="OV3">
        <f>VLOOKUP(NE3,'Tablas auxiliares'!$O$2:$Y$28,_xlfn.SINGLE('Tablas auxiliares'!$C$4)+1,FALSE)</f>
        <v>0</v>
      </c>
      <c r="OW3">
        <f>VLOOKUP(NF3,'Tablas auxiliares'!$O$2:$Y$28,_xlfn.SINGLE('Tablas auxiliares'!$C$4)+1,FALSE)</f>
        <v>12</v>
      </c>
      <c r="OX3">
        <f>VLOOKUP(NG3,'Tablas auxiliares'!$O$2:$Y$28,_xlfn.SINGLE('Tablas auxiliares'!$C$4)+1,FALSE)</f>
        <v>0</v>
      </c>
      <c r="OY3">
        <f>VLOOKUP(NH3,'Tablas auxiliares'!$O$2:$Y$28,_xlfn.SINGLE('Tablas auxiliares'!$C$4)+1,FALSE)</f>
        <v>0</v>
      </c>
      <c r="OZ3">
        <f>VLOOKUP(NI3,'Tablas auxiliares'!$O$2:$Y$28,_xlfn.SINGLE('Tablas auxiliares'!$C$4)+1,FALSE)</f>
        <v>12</v>
      </c>
      <c r="PA3">
        <f>VLOOKUP(NJ3,'Tablas auxiliares'!$O$2:$Y$28,_xlfn.SINGLE('Tablas auxiliares'!$C$4)+1,FALSE)</f>
        <v>0</v>
      </c>
      <c r="PB3">
        <f>VLOOKUP(NK3,'Tablas auxiliares'!$O$2:$Y$28,_xlfn.SINGLE('Tablas auxiliares'!$C$4)+1,FALSE)</f>
        <v>0</v>
      </c>
      <c r="PC3">
        <f>VLOOKUP(NL3,'Tablas auxiliares'!$O$2:$Y$28,_xlfn.SINGLE('Tablas auxiliares'!$C$4)+1,FALSE)</f>
        <v>10</v>
      </c>
      <c r="PD3">
        <f>VLOOKUP(NM3,'Tablas auxiliares'!$O$2:$Y$28,_xlfn.SINGLE('Tablas auxiliares'!$C$4)+1,FALSE)</f>
        <v>0</v>
      </c>
      <c r="PE3">
        <f>VLOOKUP(NN3,'Tablas auxiliares'!$O$2:$Y$28,_xlfn.SINGLE('Tablas auxiliares'!$C$4)+1,FALSE)</f>
        <v>0</v>
      </c>
      <c r="PF3">
        <f>VLOOKUP(NO3,'Tablas auxiliares'!$O$2:$Y$28,_xlfn.SINGLE('Tablas auxiliares'!$C$4)+1,FALSE)</f>
        <v>0</v>
      </c>
      <c r="PG3">
        <f>VLOOKUP(NP3,'Tablas auxiliares'!$O$2:$Y$28,_xlfn.SINGLE('Tablas auxiliares'!$C$4)+1,FALSE)</f>
        <v>0</v>
      </c>
      <c r="PH3">
        <f>VLOOKUP(NQ3,'Tablas auxiliares'!$O$2:$Y$28,_xlfn.SINGLE('Tablas auxiliares'!$C$4)+1,FALSE)</f>
        <v>0</v>
      </c>
      <c r="PI3">
        <f>VLOOKUP(NR3,'Tablas auxiliares'!$O$2:$Y$28,_xlfn.SINGLE('Tablas auxiliares'!$C$4)+1,FALSE)</f>
        <v>0</v>
      </c>
      <c r="PJ3">
        <f>VLOOKUP(NS3,'Tablas auxiliares'!$O$2:$Y$28,_xlfn.SINGLE('Tablas auxiliares'!$C$4)+1,FALSE)</f>
        <v>0</v>
      </c>
      <c r="PK3">
        <f>VLOOKUP(NT3,'Tablas auxiliares'!$O$2:$Y$28,_xlfn.SINGLE('Tablas auxiliares'!$C$4)+1,FALSE)</f>
        <v>0</v>
      </c>
      <c r="PL3">
        <f>VLOOKUP(NU3,'Tablas auxiliares'!$O$2:$Y$28,_xlfn.SINGLE('Tablas auxiliares'!$C$4)+1,FALSE)</f>
        <v>0</v>
      </c>
      <c r="PM3">
        <f>VLOOKUP(NV3,'Tablas auxiliares'!$O$2:$Y$28,_xlfn.SINGLE('Tablas auxiliares'!$C$4)+1,FALSE)</f>
        <v>0</v>
      </c>
      <c r="PN3">
        <f>VLOOKUP(NW3,'Tablas auxiliares'!$O$2:$Y$28,_xlfn.SINGLE('Tablas auxiliares'!$C$4)+1,FALSE)</f>
        <v>7</v>
      </c>
      <c r="PO3">
        <f>VLOOKUP(NX3,'Tablas auxiliares'!$O$2:$Y$28,_xlfn.SINGLE('Tablas auxiliares'!$C$4)+1,FALSE)</f>
        <v>0</v>
      </c>
      <c r="PP3" s="132">
        <f>IF('Tablas auxiliares'!$C$6&lt;&gt;2,IF('Tablas auxiliares'!$C$5=1,SUM(KQ3:MG3),SUMIF($IZ$29:$KP$29,"=325",KQ3:MG3)),0)+IF('Tablas auxiliares'!$C$6&lt;&gt;3,IF('Tablas auxiliares'!$C$5=1,SUM(NY3:PO3),SUMIF($IZ$29:$KP$29,"=325",NY3:PO3)),0)</f>
        <v>184</v>
      </c>
      <c r="PR3">
        <f t="shared" ref="PR3:RG9" si="1">AVERAGE(JA3,MI3)+MI3/1000</f>
        <v>14.012</v>
      </c>
      <c r="PS3">
        <f t="shared" si="1"/>
        <v>20.023</v>
      </c>
      <c r="PT3">
        <f t="shared" si="1"/>
        <v>18.523</v>
      </c>
      <c r="PU3">
        <f t="shared" si="1"/>
        <v>6.5090000000000003</v>
      </c>
      <c r="PV3">
        <f t="shared" si="1"/>
        <v>10.019</v>
      </c>
      <c r="PW3">
        <f t="shared" si="1"/>
        <v>11.013</v>
      </c>
      <c r="PX3">
        <f t="shared" si="1"/>
        <v>14.023999999999999</v>
      </c>
      <c r="PY3">
        <f t="shared" si="1"/>
        <v>8.5129999999999999</v>
      </c>
      <c r="PZ3">
        <f t="shared" si="1"/>
        <v>9.5139999999999993</v>
      </c>
      <c r="QA3">
        <f t="shared" si="1"/>
        <v>11.016999999999999</v>
      </c>
      <c r="QB3">
        <f t="shared" si="1"/>
        <v>8.5069999999999997</v>
      </c>
      <c r="QC3">
        <f t="shared" si="1"/>
        <v>24.024000000000001</v>
      </c>
      <c r="QD3">
        <f t="shared" si="1"/>
        <v>8.51</v>
      </c>
      <c r="QE3">
        <f t="shared" si="1"/>
        <v>17.523</v>
      </c>
      <c r="QF3">
        <f t="shared" si="1"/>
        <v>20.02</v>
      </c>
      <c r="QG3">
        <f t="shared" si="1"/>
        <v>14.516999999999999</v>
      </c>
      <c r="QH3">
        <f t="shared" si="1"/>
        <v>18.516999999999999</v>
      </c>
      <c r="QI3">
        <f t="shared" si="1"/>
        <v>15.023</v>
      </c>
      <c r="QJ3">
        <f t="shared" si="1"/>
        <v>3.0019999999999998</v>
      </c>
      <c r="QK3">
        <f t="shared" si="1"/>
        <v>10.519</v>
      </c>
      <c r="QL3">
        <f t="shared" si="1"/>
        <v>16.023</v>
      </c>
      <c r="QM3">
        <f t="shared" si="1"/>
        <v>13.525</v>
      </c>
      <c r="QN3">
        <f t="shared" si="1"/>
        <v>23.021999999999998</v>
      </c>
      <c r="QO3">
        <f t="shared" si="1"/>
        <v>8.0009999999999994</v>
      </c>
      <c r="QP3">
        <f t="shared" si="1"/>
        <v>23.024000000000001</v>
      </c>
      <c r="QQ3">
        <f t="shared" si="1"/>
        <v>18.523</v>
      </c>
      <c r="QR3">
        <f t="shared" si="1"/>
        <v>3.0009999999999999</v>
      </c>
      <c r="QS3">
        <f t="shared" si="1"/>
        <v>14.518000000000001</v>
      </c>
      <c r="QT3">
        <f t="shared" si="1"/>
        <v>15.019</v>
      </c>
      <c r="QU3">
        <f t="shared" si="1"/>
        <v>2.0019999999999998</v>
      </c>
      <c r="QV3">
        <f t="shared" si="1"/>
        <v>17.021999999999998</v>
      </c>
      <c r="QW3">
        <f t="shared" si="1"/>
        <v>18.02</v>
      </c>
      <c r="QX3">
        <f t="shared" si="1"/>
        <v>14.525</v>
      </c>
      <c r="QY3">
        <f t="shared" si="1"/>
        <v>12.523</v>
      </c>
      <c r="QZ3">
        <f t="shared" si="1"/>
        <v>10.016</v>
      </c>
      <c r="RA3">
        <f t="shared" si="1"/>
        <v>13.013</v>
      </c>
      <c r="RB3">
        <f t="shared" si="1"/>
        <v>21.023</v>
      </c>
      <c r="RC3">
        <f t="shared" si="1"/>
        <v>23.021999999999998</v>
      </c>
      <c r="RD3">
        <f t="shared" si="1"/>
        <v>11.513</v>
      </c>
      <c r="RE3">
        <f t="shared" si="1"/>
        <v>17.513000000000002</v>
      </c>
      <c r="RF3">
        <f t="shared" si="1"/>
        <v>12.504</v>
      </c>
      <c r="RG3">
        <f t="shared" si="1"/>
        <v>14.518000000000001</v>
      </c>
      <c r="RI3">
        <f t="shared" ref="RI3:SX3" si="2">RANK(PR3,PR3:PR28,1)</f>
        <v>11</v>
      </c>
      <c r="RJ3">
        <f t="shared" si="2"/>
        <v>21</v>
      </c>
      <c r="RK3">
        <f t="shared" si="2"/>
        <v>19</v>
      </c>
      <c r="RL3">
        <f t="shared" si="2"/>
        <v>4</v>
      </c>
      <c r="RM3">
        <f t="shared" si="2"/>
        <v>10</v>
      </c>
      <c r="RN3">
        <f t="shared" si="2"/>
        <v>10</v>
      </c>
      <c r="RO3">
        <f t="shared" si="2"/>
        <v>14</v>
      </c>
      <c r="RP3">
        <f t="shared" si="2"/>
        <v>6</v>
      </c>
      <c r="RQ3">
        <f t="shared" si="2"/>
        <v>6</v>
      </c>
      <c r="RR3">
        <f t="shared" si="2"/>
        <v>12</v>
      </c>
      <c r="RS3">
        <f t="shared" si="2"/>
        <v>5</v>
      </c>
      <c r="RT3">
        <f t="shared" si="2"/>
        <v>24</v>
      </c>
      <c r="RU3">
        <f t="shared" si="2"/>
        <v>6</v>
      </c>
      <c r="RV3">
        <f t="shared" si="2"/>
        <v>17</v>
      </c>
      <c r="RW3">
        <f t="shared" si="2"/>
        <v>23</v>
      </c>
      <c r="RX3">
        <f t="shared" si="2"/>
        <v>17</v>
      </c>
      <c r="RY3">
        <f t="shared" si="2"/>
        <v>22</v>
      </c>
      <c r="RZ3">
        <f t="shared" si="2"/>
        <v>16</v>
      </c>
      <c r="SA3">
        <f t="shared" si="2"/>
        <v>2</v>
      </c>
      <c r="SB3">
        <f t="shared" si="2"/>
        <v>7</v>
      </c>
      <c r="SC3">
        <f t="shared" si="2"/>
        <v>19</v>
      </c>
      <c r="SD3">
        <f t="shared" si="2"/>
        <v>13</v>
      </c>
      <c r="SE3">
        <f t="shared" si="2"/>
        <v>25</v>
      </c>
      <c r="SF3">
        <f t="shared" si="2"/>
        <v>6</v>
      </c>
      <c r="SG3">
        <f t="shared" si="2"/>
        <v>24</v>
      </c>
      <c r="SH3">
        <f t="shared" si="2"/>
        <v>21</v>
      </c>
      <c r="SI3">
        <f t="shared" si="2"/>
        <v>3</v>
      </c>
      <c r="SJ3">
        <f t="shared" si="2"/>
        <v>16</v>
      </c>
      <c r="SK3">
        <f t="shared" si="2"/>
        <v>17</v>
      </c>
      <c r="SL3">
        <f t="shared" si="2"/>
        <v>2</v>
      </c>
      <c r="SM3">
        <f t="shared" si="2"/>
        <v>18</v>
      </c>
      <c r="SN3">
        <f t="shared" si="2"/>
        <v>22</v>
      </c>
      <c r="SO3">
        <f t="shared" si="2"/>
        <v>19</v>
      </c>
      <c r="SP3">
        <f t="shared" si="2"/>
        <v>13</v>
      </c>
      <c r="SQ3">
        <f t="shared" si="2"/>
        <v>8</v>
      </c>
      <c r="SR3">
        <f t="shared" si="2"/>
        <v>15</v>
      </c>
      <c r="SS3">
        <f t="shared" si="2"/>
        <v>23</v>
      </c>
      <c r="ST3">
        <f t="shared" si="2"/>
        <v>26</v>
      </c>
      <c r="SU3">
        <f t="shared" si="2"/>
        <v>14</v>
      </c>
      <c r="SV3">
        <f t="shared" si="2"/>
        <v>17</v>
      </c>
      <c r="SW3">
        <f t="shared" si="2"/>
        <v>12</v>
      </c>
      <c r="SX3">
        <f t="shared" si="2"/>
        <v>18</v>
      </c>
      <c r="SZ3">
        <f>VLOOKUP(RI3,'Tablas auxiliares'!$O$2:$Y$28,_xlfn.SINGLE('Tablas auxiliares'!$C$4)+1,FALSE)</f>
        <v>0</v>
      </c>
      <c r="TA3">
        <f>VLOOKUP(RJ3,'Tablas auxiliares'!$O$2:$Y$28,_xlfn.SINGLE('Tablas auxiliares'!$C$4)+1,FALSE)</f>
        <v>0</v>
      </c>
      <c r="TB3">
        <f>VLOOKUP(RK3,'Tablas auxiliares'!$O$2:$Y$28,_xlfn.SINGLE('Tablas auxiliares'!$C$4)+1,FALSE)</f>
        <v>0</v>
      </c>
      <c r="TC3">
        <f>VLOOKUP(RL3,'Tablas auxiliares'!$O$2:$Y$28,_xlfn.SINGLE('Tablas auxiliares'!$C$4)+1,FALSE)</f>
        <v>7</v>
      </c>
      <c r="TD3">
        <f>VLOOKUP(RM3,'Tablas auxiliares'!$O$2:$Y$28,_xlfn.SINGLE('Tablas auxiliares'!$C$4)+1,FALSE)</f>
        <v>1</v>
      </c>
      <c r="TE3">
        <f>VLOOKUP(RN3,'Tablas auxiliares'!$O$2:$Y$28,_xlfn.SINGLE('Tablas auxiliares'!$C$4)+1,FALSE)</f>
        <v>1</v>
      </c>
      <c r="TF3">
        <f>VLOOKUP(RO3,'Tablas auxiliares'!$O$2:$Y$28,_xlfn.SINGLE('Tablas auxiliares'!$C$4)+1,FALSE)</f>
        <v>0</v>
      </c>
      <c r="TG3">
        <f>VLOOKUP(RP3,'Tablas auxiliares'!$O$2:$Y$28,_xlfn.SINGLE('Tablas auxiliares'!$C$4)+1,FALSE)</f>
        <v>5</v>
      </c>
      <c r="TH3">
        <f>VLOOKUP(RQ3,'Tablas auxiliares'!$O$2:$Y$28,_xlfn.SINGLE('Tablas auxiliares'!$C$4)+1,FALSE)</f>
        <v>5</v>
      </c>
      <c r="TI3">
        <f>VLOOKUP(RR3,'Tablas auxiliares'!$O$2:$Y$28,_xlfn.SINGLE('Tablas auxiliares'!$C$4)+1,FALSE)</f>
        <v>0</v>
      </c>
      <c r="TJ3">
        <f>VLOOKUP(RS3,'Tablas auxiliares'!$O$2:$Y$28,_xlfn.SINGLE('Tablas auxiliares'!$C$4)+1,FALSE)</f>
        <v>6</v>
      </c>
      <c r="TK3">
        <f>VLOOKUP(RT3,'Tablas auxiliares'!$O$2:$Y$28,_xlfn.SINGLE('Tablas auxiliares'!$C$4)+1,FALSE)</f>
        <v>0</v>
      </c>
      <c r="TL3">
        <f>VLOOKUP(RU3,'Tablas auxiliares'!$O$2:$Y$28,_xlfn.SINGLE('Tablas auxiliares'!$C$4)+1,FALSE)</f>
        <v>5</v>
      </c>
      <c r="TM3">
        <f>VLOOKUP(RV3,'Tablas auxiliares'!$O$2:$Y$28,_xlfn.SINGLE('Tablas auxiliares'!$C$4)+1,FALSE)</f>
        <v>0</v>
      </c>
      <c r="TN3">
        <f>VLOOKUP(RW3,'Tablas auxiliares'!$O$2:$Y$28,_xlfn.SINGLE('Tablas auxiliares'!$C$4)+1,FALSE)</f>
        <v>0</v>
      </c>
      <c r="TO3">
        <f>VLOOKUP(RX3,'Tablas auxiliares'!$O$2:$Y$28,_xlfn.SINGLE('Tablas auxiliares'!$C$4)+1,FALSE)</f>
        <v>0</v>
      </c>
      <c r="TP3">
        <f>VLOOKUP(RY3,'Tablas auxiliares'!$O$2:$Y$28,_xlfn.SINGLE('Tablas auxiliares'!$C$4)+1,FALSE)</f>
        <v>0</v>
      </c>
      <c r="TQ3">
        <f>VLOOKUP(RZ3,'Tablas auxiliares'!$O$2:$Y$28,_xlfn.SINGLE('Tablas auxiliares'!$C$4)+1,FALSE)</f>
        <v>0</v>
      </c>
      <c r="TR3">
        <f>VLOOKUP(SA3,'Tablas auxiliares'!$O$2:$Y$28,_xlfn.SINGLE('Tablas auxiliares'!$C$4)+1,FALSE)</f>
        <v>10</v>
      </c>
      <c r="TS3">
        <f>VLOOKUP(SB3,'Tablas auxiliares'!$O$2:$Y$28,_xlfn.SINGLE('Tablas auxiliares'!$C$4)+1,FALSE)</f>
        <v>4</v>
      </c>
      <c r="TT3">
        <f>VLOOKUP(SC3,'Tablas auxiliares'!$O$2:$Y$28,_xlfn.SINGLE('Tablas auxiliares'!$C$4)+1,FALSE)</f>
        <v>0</v>
      </c>
      <c r="TU3">
        <f>VLOOKUP(SD3,'Tablas auxiliares'!$O$2:$Y$28,_xlfn.SINGLE('Tablas auxiliares'!$C$4)+1,FALSE)</f>
        <v>0</v>
      </c>
      <c r="TV3">
        <f>VLOOKUP(SE3,'Tablas auxiliares'!$O$2:$Y$28,_xlfn.SINGLE('Tablas auxiliares'!$C$4)+1,FALSE)</f>
        <v>0</v>
      </c>
      <c r="TW3">
        <f>VLOOKUP(SF3,'Tablas auxiliares'!$O$2:$Y$28,_xlfn.SINGLE('Tablas auxiliares'!$C$4)+1,FALSE)</f>
        <v>5</v>
      </c>
      <c r="TX3">
        <f>VLOOKUP(SG3,'Tablas auxiliares'!$O$2:$Y$28,_xlfn.SINGLE('Tablas auxiliares'!$C$4)+1,FALSE)</f>
        <v>0</v>
      </c>
      <c r="TY3">
        <f>VLOOKUP(SH3,'Tablas auxiliares'!$O$2:$Y$28,_xlfn.SINGLE('Tablas auxiliares'!$C$4)+1,FALSE)</f>
        <v>0</v>
      </c>
      <c r="TZ3">
        <f>VLOOKUP(SI3,'Tablas auxiliares'!$O$2:$Y$28,_xlfn.SINGLE('Tablas auxiliares'!$C$4)+1,FALSE)</f>
        <v>8</v>
      </c>
      <c r="UA3">
        <f>VLOOKUP(SJ3,'Tablas auxiliares'!$O$2:$Y$28,_xlfn.SINGLE('Tablas auxiliares'!$C$4)+1,FALSE)</f>
        <v>0</v>
      </c>
      <c r="UB3">
        <f>VLOOKUP(SK3,'Tablas auxiliares'!$O$2:$Y$28,_xlfn.SINGLE('Tablas auxiliares'!$C$4)+1,FALSE)</f>
        <v>0</v>
      </c>
      <c r="UC3">
        <f>VLOOKUP(SL3,'Tablas auxiliares'!$O$2:$Y$28,_xlfn.SINGLE('Tablas auxiliares'!$C$4)+1,FALSE)</f>
        <v>10</v>
      </c>
      <c r="UD3">
        <f>VLOOKUP(SM3,'Tablas auxiliares'!$O$2:$Y$28,_xlfn.SINGLE('Tablas auxiliares'!$C$4)+1,FALSE)</f>
        <v>0</v>
      </c>
      <c r="UE3">
        <f>VLOOKUP(SN3,'Tablas auxiliares'!$O$2:$Y$28,_xlfn.SINGLE('Tablas auxiliares'!$C$4)+1,FALSE)</f>
        <v>0</v>
      </c>
      <c r="UF3">
        <f>VLOOKUP(SO3,'Tablas auxiliares'!$O$2:$Y$28,_xlfn.SINGLE('Tablas auxiliares'!$C$4)+1,FALSE)</f>
        <v>0</v>
      </c>
      <c r="UG3">
        <f>VLOOKUP(SP3,'Tablas auxiliares'!$O$2:$Y$28,_xlfn.SINGLE('Tablas auxiliares'!$C$4)+1,FALSE)</f>
        <v>0</v>
      </c>
      <c r="UH3">
        <f>VLOOKUP(SQ3,'Tablas auxiliares'!$O$2:$Y$28,_xlfn.SINGLE('Tablas auxiliares'!$C$4)+1,FALSE)</f>
        <v>3</v>
      </c>
      <c r="UI3">
        <f>VLOOKUP(SR3,'Tablas auxiliares'!$O$2:$Y$28,_xlfn.SINGLE('Tablas auxiliares'!$C$4)+1,FALSE)</f>
        <v>0</v>
      </c>
      <c r="UJ3">
        <f>VLOOKUP(SS3,'Tablas auxiliares'!$O$2:$Y$28,_xlfn.SINGLE('Tablas auxiliares'!$C$4)+1,FALSE)</f>
        <v>0</v>
      </c>
      <c r="UK3">
        <f>VLOOKUP(ST3,'Tablas auxiliares'!$O$2:$Y$28,_xlfn.SINGLE('Tablas auxiliares'!$C$4)+1,FALSE)</f>
        <v>0</v>
      </c>
      <c r="UL3">
        <f>VLOOKUP(SU3,'Tablas auxiliares'!$O$2:$Y$28,_xlfn.SINGLE('Tablas auxiliares'!$C$4)+1,FALSE)</f>
        <v>0</v>
      </c>
      <c r="UM3">
        <f>VLOOKUP(SV3,'Tablas auxiliares'!$O$2:$Y$28,_xlfn.SINGLE('Tablas auxiliares'!$C$4)+1,FALSE)</f>
        <v>0</v>
      </c>
      <c r="UN3">
        <f>VLOOKUP(SW3,'Tablas auxiliares'!$O$2:$Y$28,_xlfn.SINGLE('Tablas auxiliares'!$C$4)+1,FALSE)</f>
        <v>0</v>
      </c>
      <c r="UO3">
        <f>VLOOKUP(SX3,'Tablas auxiliares'!$O$2:$Y$28,_xlfn.SINGLE('Tablas auxiliares'!$C$4)+1,FALSE)</f>
        <v>0</v>
      </c>
      <c r="UP3">
        <f>IF('Tablas auxiliares'!$C$5=1,SUM(SY3:UO3),SUMIF($IZ$29:$KP$29,"=325",SY3:UO3))</f>
        <v>70</v>
      </c>
      <c r="UR3">
        <v>0</v>
      </c>
      <c r="US3">
        <v>0</v>
      </c>
      <c r="UT3">
        <v>0</v>
      </c>
      <c r="UU3">
        <v>8</v>
      </c>
      <c r="UV3">
        <v>12</v>
      </c>
      <c r="UW3">
        <v>3</v>
      </c>
      <c r="UX3">
        <v>7</v>
      </c>
      <c r="UY3">
        <v>6</v>
      </c>
      <c r="UZ3">
        <v>6</v>
      </c>
      <c r="VA3">
        <v>8</v>
      </c>
      <c r="VB3">
        <v>1</v>
      </c>
      <c r="VC3">
        <v>0</v>
      </c>
      <c r="VD3">
        <v>6</v>
      </c>
      <c r="VE3">
        <v>0</v>
      </c>
      <c r="VF3">
        <v>0</v>
      </c>
      <c r="VG3">
        <v>0</v>
      </c>
      <c r="VH3">
        <v>0</v>
      </c>
      <c r="VI3">
        <v>4</v>
      </c>
      <c r="VJ3">
        <v>8</v>
      </c>
      <c r="VK3">
        <v>10</v>
      </c>
      <c r="VL3">
        <v>2</v>
      </c>
      <c r="VM3">
        <v>10</v>
      </c>
      <c r="VN3">
        <v>0</v>
      </c>
      <c r="VO3">
        <v>0</v>
      </c>
      <c r="VP3">
        <v>0</v>
      </c>
      <c r="VQ3">
        <v>0</v>
      </c>
      <c r="VR3">
        <v>8</v>
      </c>
      <c r="VS3">
        <v>0</v>
      </c>
      <c r="VT3">
        <v>0</v>
      </c>
      <c r="VU3">
        <v>10</v>
      </c>
      <c r="VV3">
        <v>0</v>
      </c>
      <c r="VW3">
        <v>0</v>
      </c>
      <c r="VX3">
        <v>6</v>
      </c>
      <c r="VY3">
        <v>5</v>
      </c>
      <c r="VZ3">
        <v>8</v>
      </c>
      <c r="WA3">
        <v>0</v>
      </c>
      <c r="WB3">
        <v>0</v>
      </c>
      <c r="WC3">
        <v>0</v>
      </c>
      <c r="WD3">
        <v>2</v>
      </c>
      <c r="WE3">
        <v>0</v>
      </c>
      <c r="WF3">
        <v>0</v>
      </c>
      <c r="WG3">
        <v>1</v>
      </c>
      <c r="WI3">
        <v>0</v>
      </c>
      <c r="WJ3">
        <v>0</v>
      </c>
      <c r="WK3">
        <v>0</v>
      </c>
      <c r="WL3">
        <v>2</v>
      </c>
      <c r="WM3">
        <v>0</v>
      </c>
      <c r="WN3">
        <v>0</v>
      </c>
      <c r="WO3">
        <v>0</v>
      </c>
      <c r="WP3">
        <v>0</v>
      </c>
      <c r="WQ3">
        <v>0</v>
      </c>
      <c r="WR3">
        <v>0</v>
      </c>
      <c r="WS3">
        <v>4</v>
      </c>
      <c r="WT3">
        <v>0</v>
      </c>
      <c r="WU3">
        <v>1</v>
      </c>
      <c r="WV3">
        <v>0</v>
      </c>
      <c r="WW3">
        <v>0</v>
      </c>
      <c r="WX3">
        <v>0</v>
      </c>
      <c r="WY3">
        <v>0</v>
      </c>
      <c r="WZ3">
        <v>0</v>
      </c>
      <c r="XA3">
        <v>10</v>
      </c>
      <c r="XB3">
        <v>0</v>
      </c>
      <c r="XC3">
        <v>0</v>
      </c>
      <c r="XD3">
        <v>0</v>
      </c>
      <c r="XE3">
        <v>0</v>
      </c>
      <c r="XF3">
        <v>12</v>
      </c>
      <c r="XG3">
        <v>0</v>
      </c>
      <c r="XH3">
        <v>0</v>
      </c>
      <c r="XI3">
        <v>12</v>
      </c>
      <c r="XJ3">
        <v>0</v>
      </c>
      <c r="XK3">
        <v>0</v>
      </c>
      <c r="XL3">
        <v>10</v>
      </c>
      <c r="XM3">
        <v>0</v>
      </c>
      <c r="XN3">
        <v>0</v>
      </c>
      <c r="XO3">
        <v>0</v>
      </c>
      <c r="XP3">
        <v>0</v>
      </c>
      <c r="XQ3">
        <v>0</v>
      </c>
      <c r="XR3">
        <v>0</v>
      </c>
      <c r="XS3">
        <v>0</v>
      </c>
      <c r="XT3">
        <v>0</v>
      </c>
      <c r="XU3">
        <v>0</v>
      </c>
      <c r="XV3">
        <v>0</v>
      </c>
      <c r="XW3">
        <v>7</v>
      </c>
      <c r="XX3">
        <v>0</v>
      </c>
      <c r="XY3">
        <f>SUM(UQ3,WH3)+WH3/1000</f>
        <v>0</v>
      </c>
      <c r="XZ3">
        <f t="shared" ref="XZ3:ZO9" si="3">SUM(UR3,WI3)+WI3/1000</f>
        <v>0</v>
      </c>
      <c r="YA3">
        <f t="shared" si="3"/>
        <v>0</v>
      </c>
      <c r="YB3">
        <f t="shared" si="3"/>
        <v>0</v>
      </c>
      <c r="YC3">
        <f t="shared" si="3"/>
        <v>10.002000000000001</v>
      </c>
      <c r="YD3">
        <f t="shared" si="3"/>
        <v>12</v>
      </c>
      <c r="YE3">
        <f t="shared" si="3"/>
        <v>3</v>
      </c>
      <c r="YF3">
        <f t="shared" si="3"/>
        <v>7</v>
      </c>
      <c r="YG3">
        <f t="shared" si="3"/>
        <v>6</v>
      </c>
      <c r="YH3">
        <f t="shared" si="3"/>
        <v>6</v>
      </c>
      <c r="YI3">
        <f t="shared" si="3"/>
        <v>8</v>
      </c>
      <c r="YJ3">
        <f t="shared" si="3"/>
        <v>5.0039999999999996</v>
      </c>
      <c r="YK3">
        <f t="shared" si="3"/>
        <v>0</v>
      </c>
      <c r="YL3">
        <f t="shared" si="3"/>
        <v>7.0010000000000003</v>
      </c>
      <c r="YM3">
        <f t="shared" si="3"/>
        <v>0</v>
      </c>
      <c r="YN3">
        <f t="shared" si="3"/>
        <v>0</v>
      </c>
      <c r="YO3">
        <f t="shared" si="3"/>
        <v>0</v>
      </c>
      <c r="YP3">
        <f t="shared" si="3"/>
        <v>0</v>
      </c>
      <c r="YQ3">
        <f t="shared" si="3"/>
        <v>4</v>
      </c>
      <c r="YR3">
        <f t="shared" si="3"/>
        <v>18.010000000000002</v>
      </c>
      <c r="YS3">
        <f t="shared" si="3"/>
        <v>10</v>
      </c>
      <c r="YT3">
        <f t="shared" si="3"/>
        <v>2</v>
      </c>
      <c r="YU3">
        <f t="shared" si="3"/>
        <v>10</v>
      </c>
      <c r="YV3">
        <f t="shared" si="3"/>
        <v>0</v>
      </c>
      <c r="YW3">
        <f t="shared" si="3"/>
        <v>12.012</v>
      </c>
      <c r="YX3">
        <f t="shared" si="3"/>
        <v>0</v>
      </c>
      <c r="YY3">
        <f t="shared" si="3"/>
        <v>0</v>
      </c>
      <c r="YZ3">
        <f t="shared" si="3"/>
        <v>20.012</v>
      </c>
      <c r="ZA3">
        <f t="shared" si="3"/>
        <v>0</v>
      </c>
      <c r="ZB3">
        <f t="shared" si="3"/>
        <v>0</v>
      </c>
      <c r="ZC3">
        <f t="shared" si="3"/>
        <v>20.010000000000002</v>
      </c>
      <c r="ZD3">
        <f t="shared" si="3"/>
        <v>0</v>
      </c>
      <c r="ZE3">
        <f t="shared" si="3"/>
        <v>0</v>
      </c>
      <c r="ZF3">
        <f t="shared" si="3"/>
        <v>6</v>
      </c>
      <c r="ZG3">
        <f t="shared" si="3"/>
        <v>5</v>
      </c>
      <c r="ZH3">
        <f t="shared" si="3"/>
        <v>8</v>
      </c>
      <c r="ZI3">
        <f t="shared" si="3"/>
        <v>0</v>
      </c>
      <c r="ZJ3">
        <f t="shared" si="3"/>
        <v>0</v>
      </c>
      <c r="ZK3">
        <f t="shared" si="3"/>
        <v>0</v>
      </c>
      <c r="ZL3">
        <f t="shared" si="3"/>
        <v>2</v>
      </c>
      <c r="ZM3">
        <f t="shared" si="3"/>
        <v>0</v>
      </c>
      <c r="ZN3">
        <f t="shared" si="3"/>
        <v>7.0069999999999997</v>
      </c>
      <c r="ZO3">
        <f t="shared" si="3"/>
        <v>1</v>
      </c>
      <c r="ZP3">
        <f>RANK(XY3,XY3:XY28,0)</f>
        <v>15</v>
      </c>
      <c r="ZQ3">
        <f t="shared" ref="ZQ3:ABF3" si="4">RANK(XZ3,XZ3:XZ28,0)</f>
        <v>16</v>
      </c>
      <c r="ZR3">
        <f t="shared" si="4"/>
        <v>14</v>
      </c>
      <c r="ZS3">
        <f t="shared" si="4"/>
        <v>15</v>
      </c>
      <c r="ZT3">
        <f t="shared" si="4"/>
        <v>6</v>
      </c>
      <c r="ZU3">
        <f t="shared" si="4"/>
        <v>4</v>
      </c>
      <c r="ZV3">
        <f t="shared" si="4"/>
        <v>13</v>
      </c>
      <c r="ZW3">
        <f t="shared" si="4"/>
        <v>8</v>
      </c>
      <c r="ZX3">
        <f t="shared" si="4"/>
        <v>10</v>
      </c>
      <c r="ZY3">
        <f t="shared" si="4"/>
        <v>9</v>
      </c>
      <c r="ZZ3">
        <f t="shared" si="4"/>
        <v>7</v>
      </c>
      <c r="AAA3">
        <f t="shared" si="4"/>
        <v>10</v>
      </c>
      <c r="AAB3">
        <f t="shared" si="4"/>
        <v>15</v>
      </c>
      <c r="AAC3">
        <f t="shared" si="4"/>
        <v>9</v>
      </c>
      <c r="AAD3">
        <f t="shared" si="4"/>
        <v>13</v>
      </c>
      <c r="AAE3">
        <f t="shared" si="4"/>
        <v>16</v>
      </c>
      <c r="AAF3">
        <f t="shared" si="4"/>
        <v>15</v>
      </c>
      <c r="AAG3">
        <f t="shared" si="4"/>
        <v>20</v>
      </c>
      <c r="AAH3">
        <f t="shared" si="4"/>
        <v>13</v>
      </c>
      <c r="AAI3">
        <f t="shared" si="4"/>
        <v>2</v>
      </c>
      <c r="AAJ3">
        <f t="shared" si="4"/>
        <v>4</v>
      </c>
      <c r="AAK3">
        <f t="shared" si="4"/>
        <v>14</v>
      </c>
      <c r="AAL3">
        <f t="shared" si="4"/>
        <v>6</v>
      </c>
      <c r="AAM3">
        <f t="shared" si="4"/>
        <v>18</v>
      </c>
      <c r="AAN3">
        <f t="shared" si="4"/>
        <v>3</v>
      </c>
      <c r="AAO3">
        <f t="shared" si="4"/>
        <v>18</v>
      </c>
      <c r="AAP3">
        <f t="shared" si="4"/>
        <v>16</v>
      </c>
      <c r="AAQ3">
        <f t="shared" si="4"/>
        <v>1</v>
      </c>
      <c r="AAR3">
        <f t="shared" si="4"/>
        <v>15</v>
      </c>
      <c r="AAS3">
        <f t="shared" si="4"/>
        <v>14</v>
      </c>
      <c r="AAT3">
        <f t="shared" si="4"/>
        <v>2</v>
      </c>
      <c r="AAU3">
        <f t="shared" si="4"/>
        <v>14</v>
      </c>
      <c r="AAV3">
        <f t="shared" si="4"/>
        <v>16</v>
      </c>
      <c r="AAW3">
        <f t="shared" si="4"/>
        <v>11</v>
      </c>
      <c r="AAX3">
        <f t="shared" si="4"/>
        <v>11</v>
      </c>
      <c r="AAY3">
        <f t="shared" si="4"/>
        <v>7</v>
      </c>
      <c r="AAZ3">
        <f t="shared" si="4"/>
        <v>18</v>
      </c>
      <c r="ABA3">
        <f t="shared" si="4"/>
        <v>15</v>
      </c>
      <c r="ABB3">
        <f t="shared" si="4"/>
        <v>15</v>
      </c>
      <c r="ABC3">
        <f t="shared" si="4"/>
        <v>16</v>
      </c>
      <c r="ABD3">
        <f t="shared" si="4"/>
        <v>16</v>
      </c>
      <c r="ABE3">
        <f t="shared" si="4"/>
        <v>9</v>
      </c>
      <c r="ABF3">
        <f t="shared" si="4"/>
        <v>16</v>
      </c>
      <c r="ABG3">
        <f>VLOOKUP(ZP3,'Tablas auxiliares'!$O$2:$P$28,2,FALSE)</f>
        <v>0</v>
      </c>
      <c r="ABH3">
        <f>VLOOKUP(ZQ3,'Tablas auxiliares'!$O$2:$P$28,2,FALSE)</f>
        <v>0</v>
      </c>
      <c r="ABI3">
        <f>VLOOKUP(ZR3,'Tablas auxiliares'!$O$2:$P$28,2,FALSE)</f>
        <v>0</v>
      </c>
      <c r="ABJ3">
        <f>VLOOKUP(ZS3,'Tablas auxiliares'!$O$2:$P$28,2,FALSE)</f>
        <v>0</v>
      </c>
      <c r="ABK3">
        <f>VLOOKUP(ZT3,'Tablas auxiliares'!$O$2:$P$28,2,FALSE)</f>
        <v>5</v>
      </c>
      <c r="ABL3">
        <f>VLOOKUP(ZU3,'Tablas auxiliares'!$O$2:$P$28,2,FALSE)</f>
        <v>7</v>
      </c>
      <c r="ABM3">
        <f>VLOOKUP(ZV3,'Tablas auxiliares'!$O$2:$P$28,2,FALSE)</f>
        <v>0</v>
      </c>
      <c r="ABN3">
        <f>VLOOKUP(ZW3,'Tablas auxiliares'!$O$2:$P$28,2,FALSE)</f>
        <v>3</v>
      </c>
      <c r="ABO3">
        <f>VLOOKUP(ZX3,'Tablas auxiliares'!$O$2:$P$28,2,FALSE)</f>
        <v>1</v>
      </c>
      <c r="ABP3">
        <f>VLOOKUP(ZY3,'Tablas auxiliares'!$O$2:$P$28,2,FALSE)</f>
        <v>2</v>
      </c>
      <c r="ABQ3">
        <f>VLOOKUP(ZZ3,'Tablas auxiliares'!$O$2:$P$28,2,FALSE)</f>
        <v>4</v>
      </c>
      <c r="ABR3">
        <f>VLOOKUP(AAA3,'Tablas auxiliares'!$O$2:$P$28,2,FALSE)</f>
        <v>1</v>
      </c>
      <c r="ABS3">
        <f>VLOOKUP(AAB3,'Tablas auxiliares'!$O$2:$P$28,2,FALSE)</f>
        <v>0</v>
      </c>
      <c r="ABT3">
        <f>VLOOKUP(AAC3,'Tablas auxiliares'!$O$2:$P$28,2,FALSE)</f>
        <v>2</v>
      </c>
      <c r="ABU3">
        <f>VLOOKUP(AAD3,'Tablas auxiliares'!$O$2:$P$28,2,FALSE)</f>
        <v>0</v>
      </c>
      <c r="ABV3">
        <f>VLOOKUP(AAE3,'Tablas auxiliares'!$O$2:$P$28,2,FALSE)</f>
        <v>0</v>
      </c>
      <c r="ABW3">
        <f>VLOOKUP(AAF3,'Tablas auxiliares'!$O$2:$P$28,2,FALSE)</f>
        <v>0</v>
      </c>
      <c r="ABX3">
        <f>VLOOKUP(AAG3,'Tablas auxiliares'!$O$2:$P$28,2,FALSE)</f>
        <v>0</v>
      </c>
      <c r="ABY3">
        <f>VLOOKUP(AAH3,'Tablas auxiliares'!$O$2:$P$28,2,FALSE)</f>
        <v>0</v>
      </c>
      <c r="ABZ3">
        <f>VLOOKUP(AAI3,'Tablas auxiliares'!$O$2:$P$28,2,FALSE)</f>
        <v>10</v>
      </c>
      <c r="ACA3">
        <f>VLOOKUP(AAJ3,'Tablas auxiliares'!$O$2:$P$28,2,FALSE)</f>
        <v>7</v>
      </c>
      <c r="ACB3">
        <f>VLOOKUP(AAK3,'Tablas auxiliares'!$O$2:$P$28,2,FALSE)</f>
        <v>0</v>
      </c>
      <c r="ACC3">
        <f>VLOOKUP(AAL3,'Tablas auxiliares'!$O$2:$P$28,2,FALSE)</f>
        <v>5</v>
      </c>
      <c r="ACD3">
        <f>VLOOKUP(AAM3,'Tablas auxiliares'!$O$2:$P$28,2,FALSE)</f>
        <v>0</v>
      </c>
      <c r="ACE3">
        <f>VLOOKUP(AAN3,'Tablas auxiliares'!$O$2:$P$28,2,FALSE)</f>
        <v>8</v>
      </c>
      <c r="ACF3">
        <f>VLOOKUP(AAO3,'Tablas auxiliares'!$O$2:$P$28,2,FALSE)</f>
        <v>0</v>
      </c>
      <c r="ACG3">
        <f>VLOOKUP(AAP3,'Tablas auxiliares'!$O$2:$P$28,2,FALSE)</f>
        <v>0</v>
      </c>
      <c r="ACH3">
        <f>VLOOKUP(AAQ3,'Tablas auxiliares'!$O$2:$P$28,2,FALSE)</f>
        <v>12</v>
      </c>
      <c r="ACI3">
        <f>VLOOKUP(AAR3,'Tablas auxiliares'!$O$2:$P$28,2,FALSE)</f>
        <v>0</v>
      </c>
      <c r="ACJ3">
        <f>VLOOKUP(AAS3,'Tablas auxiliares'!$O$2:$P$28,2,FALSE)</f>
        <v>0</v>
      </c>
      <c r="ACK3">
        <f>VLOOKUP(AAT3,'Tablas auxiliares'!$O$2:$P$28,2,FALSE)</f>
        <v>10</v>
      </c>
      <c r="ACL3">
        <f>VLOOKUP(AAU3,'Tablas auxiliares'!$O$2:$P$28,2,FALSE)</f>
        <v>0</v>
      </c>
      <c r="ACM3">
        <f>VLOOKUP(AAV3,'Tablas auxiliares'!$O$2:$P$28,2,FALSE)</f>
        <v>0</v>
      </c>
      <c r="ACN3">
        <f>VLOOKUP(AAW3,'Tablas auxiliares'!$O$2:$P$28,2,FALSE)</f>
        <v>0</v>
      </c>
      <c r="ACO3">
        <f>VLOOKUP(AAX3,'Tablas auxiliares'!$O$2:$P$28,2,FALSE)</f>
        <v>0</v>
      </c>
      <c r="ACP3">
        <f>VLOOKUP(AAY3,'Tablas auxiliares'!$O$2:$P$28,2,FALSE)</f>
        <v>4</v>
      </c>
      <c r="ACQ3">
        <f>VLOOKUP(AAZ3,'Tablas auxiliares'!$O$2:$P$28,2,FALSE)</f>
        <v>0</v>
      </c>
      <c r="ACR3">
        <f>VLOOKUP(ABA3,'Tablas auxiliares'!$O$2:$P$28,2,FALSE)</f>
        <v>0</v>
      </c>
      <c r="ACS3">
        <f>VLOOKUP(ABB3,'Tablas auxiliares'!$O$2:$P$28,2,FALSE)</f>
        <v>0</v>
      </c>
      <c r="ACT3">
        <f>VLOOKUP(ABC3,'Tablas auxiliares'!$O$2:$P$28,2,FALSE)</f>
        <v>0</v>
      </c>
      <c r="ACU3">
        <f>VLOOKUP(ABD3,'Tablas auxiliares'!$O$2:$P$28,2,FALSE)</f>
        <v>0</v>
      </c>
      <c r="ACV3">
        <f>VLOOKUP(ABE3,'Tablas auxiliares'!$O$2:$P$28,2,FALSE)</f>
        <v>2</v>
      </c>
      <c r="ACW3">
        <f>VLOOKUP(ABF3,'Tablas auxiliares'!$O$2:$P$28,2,FALSE)</f>
        <v>0</v>
      </c>
      <c r="ACX3">
        <f>IF('Tablas auxiliares'!$C$5=1,SUM(ABG3:ACW3),SUMIF($IZ$29:$KP$29,"=325",ABG3:ACW3))</f>
        <v>83</v>
      </c>
      <c r="ACZ3">
        <f>ROUND(ACX3,0)+(26-ADF3)/10000</f>
        <v>83.002499999999998</v>
      </c>
      <c r="ADA3">
        <f>ROUND(UP3,0)+(26-ADF3)/10000</f>
        <v>70.002499999999998</v>
      </c>
      <c r="ADB3">
        <f>ROUND(PP3,0)+(26-ADF3)/10000</f>
        <v>184.0025</v>
      </c>
      <c r="ADC3">
        <f>IF('Tablas auxiliares'!$C$3=1,'2018 FINAL'!ACZ3,IF('Tablas auxiliares'!$C$3=2,'2018 FINAL'!ADA3,'2018 FINAL'!ADB3))</f>
        <v>184.0025</v>
      </c>
      <c r="ADD3" t="s">
        <v>3</v>
      </c>
      <c r="ADF3">
        <v>1</v>
      </c>
      <c r="ADG3">
        <f>LARGE($ADC$3:$ADC$28,ADF3)</f>
        <v>529.00099999999998</v>
      </c>
      <c r="ADH3" t="str">
        <f>VLOOKUP(ADG3,$ADC$3:$ADD$28,2,FALSE)</f>
        <v>Israel</v>
      </c>
    </row>
    <row r="4" spans="1:788" x14ac:dyDescent="0.25">
      <c r="A4" t="s">
        <v>22</v>
      </c>
      <c r="B4">
        <v>4</v>
      </c>
      <c r="D4">
        <v>4</v>
      </c>
      <c r="E4">
        <v>3</v>
      </c>
      <c r="F4">
        <v>6</v>
      </c>
      <c r="G4">
        <v>10</v>
      </c>
      <c r="H4">
        <v>6</v>
      </c>
      <c r="I4">
        <v>17</v>
      </c>
      <c r="J4">
        <v>7</v>
      </c>
      <c r="K4">
        <v>13</v>
      </c>
      <c r="L4">
        <v>20</v>
      </c>
      <c r="M4">
        <v>20</v>
      </c>
      <c r="N4">
        <v>3</v>
      </c>
      <c r="O4">
        <v>11</v>
      </c>
      <c r="P4">
        <v>10</v>
      </c>
      <c r="Q4">
        <v>17</v>
      </c>
      <c r="R4">
        <v>9</v>
      </c>
      <c r="S4">
        <v>1</v>
      </c>
      <c r="T4">
        <v>2</v>
      </c>
      <c r="U4">
        <v>13</v>
      </c>
      <c r="V4">
        <v>11</v>
      </c>
      <c r="W4">
        <v>2</v>
      </c>
      <c r="X4">
        <v>4</v>
      </c>
      <c r="Y4">
        <v>6</v>
      </c>
      <c r="Z4">
        <v>1</v>
      </c>
      <c r="AA4">
        <v>11</v>
      </c>
      <c r="AB4">
        <v>4</v>
      </c>
      <c r="AC4">
        <v>8</v>
      </c>
      <c r="AD4">
        <v>10</v>
      </c>
      <c r="AE4">
        <v>14</v>
      </c>
      <c r="AF4">
        <v>11</v>
      </c>
      <c r="AG4">
        <v>1</v>
      </c>
      <c r="AH4">
        <v>4</v>
      </c>
      <c r="AI4">
        <v>1</v>
      </c>
      <c r="AJ4">
        <v>16</v>
      </c>
      <c r="AK4">
        <v>22</v>
      </c>
      <c r="AL4">
        <v>7</v>
      </c>
      <c r="AM4">
        <v>6</v>
      </c>
      <c r="AN4">
        <v>3</v>
      </c>
      <c r="AO4">
        <v>6</v>
      </c>
      <c r="AP4">
        <v>12</v>
      </c>
      <c r="AQ4">
        <v>2</v>
      </c>
      <c r="AR4">
        <v>20</v>
      </c>
      <c r="AS4">
        <v>5</v>
      </c>
      <c r="AU4">
        <v>13</v>
      </c>
      <c r="AV4">
        <v>2</v>
      </c>
      <c r="AW4">
        <v>7</v>
      </c>
      <c r="AX4">
        <v>16</v>
      </c>
      <c r="AY4">
        <v>4</v>
      </c>
      <c r="AZ4">
        <v>15</v>
      </c>
      <c r="BA4">
        <v>4</v>
      </c>
      <c r="BB4">
        <v>15</v>
      </c>
      <c r="BC4">
        <v>19</v>
      </c>
      <c r="BD4">
        <v>12</v>
      </c>
      <c r="BE4">
        <v>7</v>
      </c>
      <c r="BF4">
        <v>17</v>
      </c>
      <c r="BG4">
        <v>5</v>
      </c>
      <c r="BH4">
        <v>7</v>
      </c>
      <c r="BI4">
        <v>8</v>
      </c>
      <c r="BJ4">
        <v>4</v>
      </c>
      <c r="BK4">
        <v>1</v>
      </c>
      <c r="BL4">
        <v>13</v>
      </c>
      <c r="BM4">
        <v>5</v>
      </c>
      <c r="BN4">
        <v>1</v>
      </c>
      <c r="BO4">
        <v>14</v>
      </c>
      <c r="BP4">
        <v>14</v>
      </c>
      <c r="BQ4">
        <v>7</v>
      </c>
      <c r="BR4">
        <v>4</v>
      </c>
      <c r="BS4">
        <v>7</v>
      </c>
      <c r="BT4">
        <v>10</v>
      </c>
      <c r="BU4">
        <v>11</v>
      </c>
      <c r="BV4">
        <v>7</v>
      </c>
      <c r="BW4">
        <v>23</v>
      </c>
      <c r="BX4">
        <v>2</v>
      </c>
      <c r="BY4">
        <v>3</v>
      </c>
      <c r="BZ4">
        <v>3</v>
      </c>
      <c r="CA4">
        <v>12</v>
      </c>
      <c r="CB4">
        <v>12</v>
      </c>
      <c r="CC4">
        <v>4</v>
      </c>
      <c r="CD4">
        <v>7</v>
      </c>
      <c r="CE4">
        <v>5</v>
      </c>
      <c r="CF4">
        <v>1</v>
      </c>
      <c r="CG4">
        <v>5</v>
      </c>
      <c r="CH4">
        <v>1</v>
      </c>
      <c r="CI4">
        <v>19</v>
      </c>
      <c r="CJ4">
        <v>3</v>
      </c>
      <c r="CL4">
        <v>12</v>
      </c>
      <c r="CM4">
        <v>3</v>
      </c>
      <c r="CN4">
        <v>4</v>
      </c>
      <c r="CO4">
        <v>13</v>
      </c>
      <c r="CP4">
        <v>3</v>
      </c>
      <c r="CQ4">
        <v>15</v>
      </c>
      <c r="CR4">
        <v>3</v>
      </c>
      <c r="CS4">
        <v>15</v>
      </c>
      <c r="CT4">
        <v>22</v>
      </c>
      <c r="CU4">
        <v>19</v>
      </c>
      <c r="CV4">
        <v>1</v>
      </c>
      <c r="CW4">
        <v>19</v>
      </c>
      <c r="CX4">
        <v>5</v>
      </c>
      <c r="CY4">
        <v>2</v>
      </c>
      <c r="CZ4">
        <v>8</v>
      </c>
      <c r="DA4">
        <v>1</v>
      </c>
      <c r="DB4">
        <v>4</v>
      </c>
      <c r="DC4">
        <v>2</v>
      </c>
      <c r="DD4">
        <v>15</v>
      </c>
      <c r="DE4">
        <v>6</v>
      </c>
      <c r="DF4">
        <v>5</v>
      </c>
      <c r="DG4">
        <v>1</v>
      </c>
      <c r="DH4">
        <v>16</v>
      </c>
      <c r="DI4">
        <v>5</v>
      </c>
      <c r="DJ4">
        <v>2</v>
      </c>
      <c r="DK4">
        <v>19</v>
      </c>
      <c r="DL4">
        <v>15</v>
      </c>
      <c r="DM4">
        <v>10</v>
      </c>
      <c r="DN4">
        <v>10</v>
      </c>
      <c r="DO4">
        <v>2</v>
      </c>
      <c r="DP4">
        <v>1</v>
      </c>
      <c r="DQ4">
        <v>6</v>
      </c>
      <c r="DR4">
        <v>18</v>
      </c>
      <c r="DS4">
        <v>23</v>
      </c>
      <c r="DT4">
        <v>4</v>
      </c>
      <c r="DU4">
        <v>7</v>
      </c>
      <c r="DV4">
        <v>4</v>
      </c>
      <c r="DW4">
        <v>8</v>
      </c>
      <c r="DX4">
        <v>10</v>
      </c>
      <c r="DY4">
        <v>15</v>
      </c>
      <c r="DZ4">
        <v>7</v>
      </c>
      <c r="EA4">
        <v>4</v>
      </c>
      <c r="EC4">
        <v>7</v>
      </c>
      <c r="ED4">
        <v>2</v>
      </c>
      <c r="EE4">
        <v>1</v>
      </c>
      <c r="EF4">
        <v>5</v>
      </c>
      <c r="EG4">
        <v>15</v>
      </c>
      <c r="EH4">
        <v>18</v>
      </c>
      <c r="EI4">
        <v>3</v>
      </c>
      <c r="EJ4">
        <v>7</v>
      </c>
      <c r="EK4">
        <v>19</v>
      </c>
      <c r="EL4">
        <v>24</v>
      </c>
      <c r="EM4">
        <v>1</v>
      </c>
      <c r="EN4">
        <v>18</v>
      </c>
      <c r="EO4">
        <v>3</v>
      </c>
      <c r="EP4">
        <v>4</v>
      </c>
      <c r="EQ4">
        <v>11</v>
      </c>
      <c r="ER4">
        <v>6</v>
      </c>
      <c r="ES4">
        <v>14</v>
      </c>
      <c r="ET4">
        <v>18</v>
      </c>
      <c r="EU4">
        <v>12</v>
      </c>
      <c r="EV4">
        <v>5</v>
      </c>
      <c r="EW4">
        <v>11</v>
      </c>
      <c r="EX4">
        <v>17</v>
      </c>
      <c r="EY4">
        <v>4</v>
      </c>
      <c r="EZ4">
        <v>14</v>
      </c>
      <c r="FA4">
        <v>6</v>
      </c>
      <c r="FB4">
        <v>2</v>
      </c>
      <c r="FC4">
        <v>10</v>
      </c>
      <c r="FD4">
        <v>1</v>
      </c>
      <c r="FE4">
        <v>12</v>
      </c>
      <c r="FF4">
        <v>3</v>
      </c>
      <c r="FG4">
        <v>4</v>
      </c>
      <c r="FH4">
        <v>2</v>
      </c>
      <c r="FI4">
        <v>16</v>
      </c>
      <c r="FJ4">
        <v>21</v>
      </c>
      <c r="FK4">
        <v>17</v>
      </c>
      <c r="FL4">
        <v>6</v>
      </c>
      <c r="FM4">
        <v>3</v>
      </c>
      <c r="FN4">
        <v>3</v>
      </c>
      <c r="FO4">
        <v>16</v>
      </c>
      <c r="FP4">
        <v>1</v>
      </c>
      <c r="FQ4">
        <v>17</v>
      </c>
      <c r="FR4">
        <v>6</v>
      </c>
      <c r="FT4">
        <v>10</v>
      </c>
      <c r="FU4">
        <v>7</v>
      </c>
      <c r="FV4">
        <v>1</v>
      </c>
      <c r="FW4">
        <v>10</v>
      </c>
      <c r="FX4">
        <v>13</v>
      </c>
      <c r="FY4">
        <v>17</v>
      </c>
      <c r="FZ4">
        <v>9</v>
      </c>
      <c r="GA4">
        <v>13</v>
      </c>
      <c r="GB4">
        <v>20</v>
      </c>
      <c r="GC4">
        <v>16</v>
      </c>
      <c r="GD4">
        <v>3</v>
      </c>
      <c r="GE4">
        <v>5</v>
      </c>
      <c r="GF4">
        <v>4</v>
      </c>
      <c r="GG4">
        <v>3</v>
      </c>
      <c r="GH4">
        <v>11</v>
      </c>
      <c r="GI4">
        <v>9</v>
      </c>
      <c r="GJ4">
        <v>3</v>
      </c>
      <c r="GK4">
        <v>19</v>
      </c>
      <c r="GL4">
        <v>14</v>
      </c>
      <c r="GM4">
        <v>6</v>
      </c>
      <c r="GN4">
        <v>1</v>
      </c>
      <c r="GO4">
        <v>7</v>
      </c>
      <c r="GP4">
        <v>1</v>
      </c>
      <c r="GQ4">
        <v>7</v>
      </c>
      <c r="GR4">
        <v>13</v>
      </c>
      <c r="GS4">
        <v>14</v>
      </c>
      <c r="GT4">
        <v>15</v>
      </c>
      <c r="GU4">
        <v>13</v>
      </c>
      <c r="GV4">
        <v>5</v>
      </c>
      <c r="GW4">
        <v>2</v>
      </c>
      <c r="GX4">
        <v>1</v>
      </c>
      <c r="GY4">
        <v>2</v>
      </c>
      <c r="GZ4">
        <v>8</v>
      </c>
      <c r="HA4">
        <v>10</v>
      </c>
      <c r="HB4">
        <v>5</v>
      </c>
      <c r="HC4">
        <v>7</v>
      </c>
      <c r="HD4">
        <v>9</v>
      </c>
      <c r="HE4">
        <v>2</v>
      </c>
      <c r="HF4">
        <v>10</v>
      </c>
      <c r="HG4">
        <v>7</v>
      </c>
      <c r="HH4">
        <v>8</v>
      </c>
      <c r="HI4">
        <f>IF('Tablas auxiliares'!$C$7=1,AVERAGE(B4,AS4,CJ4,EA4,FR4)+B4/10000,(-1)*(SUM(VLOOKUP(B4,'Tablas auxiliares'!$BG$2:$BH$28,2,FALSE),VLOOKUP(AS4,'Tablas auxiliares'!$BG$2:$BH$28,2,FALSE),VLOOKUP(CJ4,'Tablas auxiliares'!$BG$2:$BH$28,2,FALSE),VLOOKUP(EA4,'Tablas auxiliares'!$BG$2:$BH$28,2,FALSE),VLOOKUP(FR4,'Tablas auxiliares'!$BG$2:$BH$28,2,FALSE))-B4/100000000))</f>
        <v>-32.031836804910078</v>
      </c>
      <c r="HK4">
        <f>IF('Tablas auxiliares'!$C$7=1,AVERAGE(D4,AU4,CL4,EC4,FT4)+D4/10000,(-1)*(SUM(VLOOKUP(D4,'Tablas auxiliares'!$BG$2:$BH$28,2,FALSE),VLOOKUP(AU4,'Tablas auxiliares'!$BG$2:$BH$28,2,FALSE),VLOOKUP(CL4,'Tablas auxiliares'!$BG$2:$BH$28,2,FALSE),VLOOKUP(EC4,'Tablas auxiliares'!$BG$2:$BH$28,2,FALSE),VLOOKUP(FT4,'Tablas auxiliares'!$BG$2:$BH$28,2,FALSE))-D4/100000000))</f>
        <v>-15.506179107991464</v>
      </c>
      <c r="HL4">
        <f>IF('Tablas auxiliares'!$C$7=1,AVERAGE(E4,AV4,CM4,ED4,FU4)+E4/10000,(-1)*(SUM(VLOOKUP(E4,'Tablas auxiliares'!$BG$2:$BH$28,2,FALSE),VLOOKUP(AV4,'Tablas auxiliares'!$BG$2:$BH$28,2,FALSE),VLOOKUP(CM4,'Tablas auxiliares'!$BG$2:$BH$28,2,FALSE),VLOOKUP(ED4,'Tablas auxiliares'!$BG$2:$BH$28,2,FALSE),VLOOKUP(FU4,'Tablas auxiliares'!$BG$2:$BH$28,2,FALSE))-E4/100000000))</f>
        <v>-40.097521267532876</v>
      </c>
      <c r="HM4">
        <f>IF('Tablas auxiliares'!$C$7=1,AVERAGE(F4,AW4,CN4,EE4,FV4)+F4/10000,(-1)*(SUM(VLOOKUP(F4,'Tablas auxiliares'!$BG$2:$BH$28,2,FALSE),VLOOKUP(AW4,'Tablas auxiliares'!$BG$2:$BH$28,2,FALSE),VLOOKUP(CN4,'Tablas auxiliares'!$BG$2:$BH$28,2,FALSE),VLOOKUP(EE4,'Tablas auxiliares'!$BG$2:$BH$28,2,FALSE),VLOOKUP(FV4,'Tablas auxiliares'!$BG$2:$BH$28,2,FALSE))-F4/100000000))</f>
        <v>-39.26502574764411</v>
      </c>
      <c r="HN4">
        <f>IF('Tablas auxiliares'!$C$7=1,AVERAGE(G4,AX4,CO4,EF4,FW4)+G4/10000,(-1)*(SUM(VLOOKUP(G4,'Tablas auxiliares'!$BG$2:$BH$28,2,FALSE),VLOOKUP(AX4,'Tablas auxiliares'!$BG$2:$BH$28,2,FALSE),VLOOKUP(CO4,'Tablas auxiliares'!$BG$2:$BH$28,2,FALSE),VLOOKUP(EF4,'Tablas auxiliares'!$BG$2:$BH$28,2,FALSE),VLOOKUP(FW4,'Tablas auxiliares'!$BG$2:$BH$28,2,FALSE))-G4/100000000))</f>
        <v>-11.874318378014353</v>
      </c>
      <c r="HO4">
        <f>IF('Tablas auxiliares'!$C$7=1,AVERAGE(H4,AY4,CP4,EG4,FX4)+H4/10000,(-1)*(SUM(VLOOKUP(H4,'Tablas auxiliares'!$BG$2:$BH$28,2,FALSE),VLOOKUP(AY4,'Tablas auxiliares'!$BG$2:$BH$28,2,FALSE),VLOOKUP(CP4,'Tablas auxiliares'!$BG$2:$BH$28,2,FALSE),VLOOKUP(EG4,'Tablas auxiliares'!$BG$2:$BH$28,2,FALSE),VLOOKUP(FX4,'Tablas auxiliares'!$BG$2:$BH$28,2,FALSE))-H4/100000000))</f>
        <v>-21.700323537919044</v>
      </c>
      <c r="HP4">
        <f>IF('Tablas auxiliares'!$C$7=1,AVERAGE(I4,AZ4,CQ4,EH4,FY4)+I4/10000,(-1)*(SUM(VLOOKUP(I4,'Tablas auxiliares'!$BG$2:$BH$28,2,FALSE),VLOOKUP(AZ4,'Tablas auxiliares'!$BG$2:$BH$28,2,FALSE),VLOOKUP(CQ4,'Tablas auxiliares'!$BG$2:$BH$28,2,FALSE),VLOOKUP(EH4,'Tablas auxiliares'!$BG$2:$BH$28,2,FALSE),VLOOKUP(FY4,'Tablas auxiliares'!$BG$2:$BH$28,2,FALSE))-I4/100000000))</f>
        <v>-3.3014844851932743</v>
      </c>
      <c r="HQ4">
        <f>IF('Tablas auxiliares'!$C$7=1,AVERAGE(J4,BA4,CR4,EI4,FZ4)+J4/10000,(-1)*(SUM(VLOOKUP(J4,'Tablas auxiliares'!$BG$2:$BH$28,2,FALSE),VLOOKUP(BA4,'Tablas auxiliares'!$BG$2:$BH$28,2,FALSE),VLOOKUP(CR4,'Tablas auxiliares'!$BG$2:$BH$28,2,FALSE),VLOOKUP(EI4,'Tablas auxiliares'!$BG$2:$BH$28,2,FALSE),VLOOKUP(FZ4,'Tablas auxiliares'!$BG$2:$BH$28,2,FALSE))-J4/100000000))</f>
        <v>-29.661349920713207</v>
      </c>
      <c r="HR4">
        <f>IF('Tablas auxiliares'!$C$7=1,AVERAGE(K4,BB4,CS4,EJ4,GA4)+K4/10000,(-1)*(SUM(VLOOKUP(K4,'Tablas auxiliares'!$BG$2:$BH$28,2,FALSE),VLOOKUP(BB4,'Tablas auxiliares'!$BG$2:$BH$28,2,FALSE),VLOOKUP(CS4,'Tablas auxiliares'!$BG$2:$BH$28,2,FALSE),VLOOKUP(EJ4,'Tablas auxiliares'!$BG$2:$BH$28,2,FALSE),VLOOKUP(GA4,'Tablas auxiliares'!$BG$2:$BH$28,2,FALSE))-K4/100000000))</f>
        <v>-7.9714064148402723</v>
      </c>
      <c r="HS4">
        <f>IF('Tablas auxiliares'!$C$7=1,AVERAGE(L4,BC4,CT4,EK4,GB4)+L4/10000,(-1)*(SUM(VLOOKUP(L4,'Tablas auxiliares'!$BG$2:$BH$28,2,FALSE),VLOOKUP(BC4,'Tablas auxiliares'!$BG$2:$BH$28,2,FALSE),VLOOKUP(CT4,'Tablas auxiliares'!$BG$2:$BH$28,2,FALSE),VLOOKUP(EK4,'Tablas auxiliares'!$BG$2:$BH$28,2,FALSE),VLOOKUP(GB4,'Tablas auxiliares'!$BG$2:$BH$28,2,FALSE))-L4/100000000))</f>
        <v>-1.6563391327667165</v>
      </c>
      <c r="HT4">
        <f>IF('Tablas auxiliares'!$C$7=1,AVERAGE(M4,BD4,CU4,EL4,GC4)+M4/10000,(-1)*(SUM(VLOOKUP(M4,'Tablas auxiliares'!$BG$2:$BH$28,2,FALSE),VLOOKUP(BD4,'Tablas auxiliares'!$BG$2:$BH$28,2,FALSE),VLOOKUP(CU4,'Tablas auxiliares'!$BG$2:$BH$28,2,FALSE),VLOOKUP(EL4,'Tablas auxiliares'!$BG$2:$BH$28,2,FALSE),VLOOKUP(GC4,'Tablas auxiliares'!$BG$2:$BH$28,2,FALSE))-M4/100000000))</f>
        <v>-3.047363548788026</v>
      </c>
      <c r="HU4">
        <f>IF('Tablas auxiliares'!$C$7=1,AVERAGE(N4,BE4,CV4,EM4,GD4)+N4/10000,(-1)*(SUM(VLOOKUP(N4,'Tablas auxiliares'!$BG$2:$BH$28,2,FALSE),VLOOKUP(BE4,'Tablas auxiliares'!$BG$2:$BH$28,2,FALSE),VLOOKUP(CV4,'Tablas auxiliares'!$BG$2:$BH$28,2,FALSE),VLOOKUP(EM4,'Tablas auxiliares'!$BG$2:$BH$28,2,FALSE),VLOOKUP(GD4,'Tablas auxiliares'!$BG$2:$BH$28,2,FALSE))-N4/100000000))</f>
        <v>-44.25050205289218</v>
      </c>
      <c r="HV4">
        <f>IF('Tablas auxiliares'!$C$7=1,AVERAGE(O4,BF4,CW4,EN4,GE4)+O4/10000,(-1)*(SUM(VLOOKUP(O4,'Tablas auxiliares'!$BG$2:$BH$28,2,FALSE),VLOOKUP(BF4,'Tablas auxiliares'!$BG$2:$BH$28,2,FALSE),VLOOKUP(CW4,'Tablas auxiliares'!$BG$2:$BH$28,2,FALSE),VLOOKUP(EN4,'Tablas auxiliares'!$BG$2:$BH$28,2,FALSE),VLOOKUP(GE4,'Tablas auxiliares'!$BG$2:$BH$28,2,FALSE))-O4/100000000))</f>
        <v>-8.8480783234499345</v>
      </c>
      <c r="HW4">
        <f>IF('Tablas auxiliares'!$C$7=1,AVERAGE(P4,BG4,CX4,EO4,GF4)+P4/10000,(-1)*(SUM(VLOOKUP(P4,'Tablas auxiliares'!$BG$2:$BH$28,2,FALSE),VLOOKUP(BG4,'Tablas auxiliares'!$BG$2:$BH$28,2,FALSE),VLOOKUP(CX4,'Tablas auxiliares'!$BG$2:$BH$28,2,FALSE),VLOOKUP(EO4,'Tablas auxiliares'!$BG$2:$BH$28,2,FALSE),VLOOKUP(GF4,'Tablas auxiliares'!$BG$2:$BH$28,2,FALSE))-P4/100000000))</f>
        <v>-28.387025834585998</v>
      </c>
      <c r="HX4">
        <f>IF('Tablas auxiliares'!$C$7=1,AVERAGE(Q4,BH4,CY4,EP4,GG4)+Q4/10000,(-1)*(SUM(VLOOKUP(Q4,'Tablas auxiliares'!$BG$2:$BH$28,2,FALSE),VLOOKUP(BH4,'Tablas auxiliares'!$BG$2:$BH$28,2,FALSE),VLOOKUP(CY4,'Tablas auxiliares'!$BG$2:$BH$28,2,FALSE),VLOOKUP(EP4,'Tablas auxiliares'!$BG$2:$BH$28,2,FALSE),VLOOKUP(GG4,'Tablas auxiliares'!$BG$2:$BH$28,2,FALSE))-Q4/100000000))</f>
        <v>-29.327998547989086</v>
      </c>
      <c r="HY4">
        <f>IF('Tablas auxiliares'!$C$7=1,AVERAGE(R4,BI4,CZ4,EQ4,GH4)+R4/10000,(-1)*(SUM(VLOOKUP(R4,'Tablas auxiliares'!$BG$2:$BH$28,2,FALSE),VLOOKUP(BI4,'Tablas auxiliares'!$BG$2:$BH$28,2,FALSE),VLOOKUP(CZ4,'Tablas auxiliares'!$BG$2:$BH$28,2,FALSE),VLOOKUP(EQ4,'Tablas auxiliares'!$BG$2:$BH$28,2,FALSE),VLOOKUP(GH4,'Tablas auxiliares'!$BG$2:$BH$28,2,FALSE))-R4/100000000))</f>
        <v>-12.561643685965592</v>
      </c>
      <c r="HZ4">
        <f>IF('Tablas auxiliares'!$C$7=1,AVERAGE(S4,BJ4,DA4,ER4,GI4)+S4/10000,(-1)*(SUM(VLOOKUP(S4,'Tablas auxiliares'!$BG$2:$BH$28,2,FALSE),VLOOKUP(BJ4,'Tablas auxiliares'!$BG$2:$BH$28,2,FALSE),VLOOKUP(DA4,'Tablas auxiliares'!$BG$2:$BH$28,2,FALSE),VLOOKUP(ER4,'Tablas auxiliares'!$BG$2:$BH$28,2,FALSE),VLOOKUP(GI4,'Tablas auxiliares'!$BG$2:$BH$28,2,FALSE))-S4/100000000))</f>
        <v>-38.051740179275036</v>
      </c>
      <c r="IA4">
        <f>IF('Tablas auxiliares'!$C$7=1,AVERAGE(T4,BK4,DB4,ES4,GJ4)+T4/10000,(-1)*(SUM(VLOOKUP(T4,'Tablas auxiliares'!$BG$2:$BH$28,2,FALSE),VLOOKUP(BK4,'Tablas auxiliares'!$BG$2:$BH$28,2,FALSE),VLOOKUP(DB4,'Tablas auxiliares'!$BG$2:$BH$28,2,FALSE),VLOOKUP(ES4,'Tablas auxiliares'!$BG$2:$BH$28,2,FALSE),VLOOKUP(GJ4,'Tablas auxiliares'!$BG$2:$BH$28,2,FALSE))-T4/100000000))</f>
        <v>-37.931170070281837</v>
      </c>
      <c r="IB4">
        <f>IF('Tablas auxiliares'!$C$7=1,AVERAGE(U4,BL4,DC4,ET4,GK4)+U4/10000,(-1)*(SUM(VLOOKUP(U4,'Tablas auxiliares'!$BG$2:$BH$28,2,FALSE),VLOOKUP(BL4,'Tablas auxiliares'!$BG$2:$BH$28,2,FALSE),VLOOKUP(DC4,'Tablas auxiliares'!$BG$2:$BH$28,2,FALSE),VLOOKUP(ET4,'Tablas auxiliares'!$BG$2:$BH$28,2,FALSE),VLOOKUP(GK4,'Tablas auxiliares'!$BG$2:$BH$28,2,FALSE))-U4/100000000))</f>
        <v>-13.24556964322227</v>
      </c>
      <c r="IC4">
        <f>IF('Tablas auxiliares'!$C$7=1,AVERAGE(V4,BM4,DD4,EU4,GL4)+V4/10000,(-1)*(SUM(VLOOKUP(V4,'Tablas auxiliares'!$BG$2:$BH$28,2,FALSE),VLOOKUP(BM4,'Tablas auxiliares'!$BG$2:$BH$28,2,FALSE),VLOOKUP(DD4,'Tablas auxiliares'!$BG$2:$BH$28,2,FALSE),VLOOKUP(EU4,'Tablas auxiliares'!$BG$2:$BH$28,2,FALSE),VLOOKUP(GL4,'Tablas auxiliares'!$BG$2:$BH$28,2,FALSE))-V4/100000000))</f>
        <v>-10.745463043554629</v>
      </c>
      <c r="ID4">
        <f>IF('Tablas auxiliares'!$C$7=1,AVERAGE(W4,BN4,DE4,EV4,GM4)+W4/10000,(-1)*(SUM(VLOOKUP(W4,'Tablas auxiliares'!$BG$2:$BH$28,2,FALSE),VLOOKUP(BN4,'Tablas auxiliares'!$BG$2:$BH$28,2,FALSE),VLOOKUP(DE4,'Tablas auxiliares'!$BG$2:$BH$28,2,FALSE),VLOOKUP(EV4,'Tablas auxiliares'!$BG$2:$BH$28,2,FALSE),VLOOKUP(GM4,'Tablas auxiliares'!$BG$2:$BH$28,2,FALSE))-W4/100000000))</f>
        <v>-36.817291274347284</v>
      </c>
      <c r="IE4">
        <f>IF('Tablas auxiliares'!$C$7=1,AVERAGE(X4,BO4,DF4,EW4,GN4)+X4/10000,(-1)*(SUM(VLOOKUP(X4,'Tablas auxiliares'!$BG$2:$BH$28,2,FALSE),VLOOKUP(BO4,'Tablas auxiliares'!$BG$2:$BH$28,2,FALSE),VLOOKUP(DF4,'Tablas auxiliares'!$BG$2:$BH$28,2,FALSE),VLOOKUP(EW4,'Tablas auxiliares'!$BG$2:$BH$28,2,FALSE),VLOOKUP(GN4,'Tablas auxiliares'!$BG$2:$BH$28,2,FALSE))-X4/100000000))</f>
        <v>-27.208144087203753</v>
      </c>
      <c r="IF4">
        <f>IF('Tablas auxiliares'!$C$7=1,AVERAGE(Y4,BP4,DG4,EX4,GO4)+Y4/10000,(-1)*(SUM(VLOOKUP(Y4,'Tablas auxiliares'!$BG$2:$BH$28,2,FALSE),VLOOKUP(BP4,'Tablas auxiliares'!$BG$2:$BH$28,2,FALSE),VLOOKUP(DG4,'Tablas auxiliares'!$BG$2:$BH$28,2,FALSE),VLOOKUP(EX4,'Tablas auxiliares'!$BG$2:$BH$28,2,FALSE),VLOOKUP(GO4,'Tablas auxiliares'!$BG$2:$BH$28,2,FALSE))-Y4/100000000))</f>
        <v>-22.067757465198813</v>
      </c>
      <c r="IG4">
        <f>IF('Tablas auxiliares'!$C$7=1,AVERAGE(Z4,BQ4,DH4,EY4,GP4)+Z4/10000,(-1)*(SUM(VLOOKUP(Z4,'Tablas auxiliares'!$BG$2:$BH$28,2,FALSE),VLOOKUP(BQ4,'Tablas auxiliares'!$BG$2:$BH$28,2,FALSE),VLOOKUP(DH4,'Tablas auxiliares'!$BG$2:$BH$28,2,FALSE),VLOOKUP(EY4,'Tablas auxiliares'!$BG$2:$BH$28,2,FALSE),VLOOKUP(GP4,'Tablas auxiliares'!$BG$2:$BH$28,2,FALSE))-Z4/100000000))</f>
        <v>-35.318265366688152</v>
      </c>
      <c r="IH4">
        <f>IF('Tablas auxiliares'!$C$7=1,AVERAGE(AA4,BR4,DI4,EZ4,GQ4)+AA4/10000,(-1)*(SUM(VLOOKUP(AA4,'Tablas auxiliares'!$BG$2:$BH$28,2,FALSE),VLOOKUP(BR4,'Tablas auxiliares'!$BG$2:$BH$28,2,FALSE),VLOOKUP(DI4,'Tablas auxiliares'!$BG$2:$BH$28,2,FALSE),VLOOKUP(EZ4,'Tablas auxiliares'!$BG$2:$BH$28,2,FALSE),VLOOKUP(GQ4,'Tablas auxiliares'!$BG$2:$BH$28,2,FALSE))-AA4/100000000))</f>
        <v>-19.0459722789994</v>
      </c>
      <c r="II4">
        <f>IF('Tablas auxiliares'!$C$7=1,AVERAGE(AB4,BS4,DJ4,FA4,GR4)+AB4/10000,(-1)*(SUM(VLOOKUP(AB4,'Tablas auxiliares'!$BG$2:$BH$28,2,FALSE),VLOOKUP(BS4,'Tablas auxiliares'!$BG$2:$BH$28,2,FALSE),VLOOKUP(DJ4,'Tablas auxiliares'!$BG$2:$BH$28,2,FALSE),VLOOKUP(FA4,'Tablas auxiliares'!$BG$2:$BH$28,2,FALSE),VLOOKUP(GR4,'Tablas auxiliares'!$BG$2:$BH$28,2,FALSE))-AB4/100000000))</f>
        <v>-26.415945855550905</v>
      </c>
      <c r="IJ4">
        <f>IF('Tablas auxiliares'!$C$7=1,AVERAGE(AC4,BT4,DK4,FB4,GS4)+AC4/10000,(-1)*(SUM(VLOOKUP(AC4,'Tablas auxiliares'!$BG$2:$BH$28,2,FALSE),VLOOKUP(BT4,'Tablas auxiliares'!$BG$2:$BH$28,2,FALSE),VLOOKUP(DK4,'Tablas auxiliares'!$BG$2:$BH$28,2,FALSE),VLOOKUP(FB4,'Tablas auxiliares'!$BG$2:$BH$28,2,FALSE),VLOOKUP(GS4,'Tablas auxiliares'!$BG$2:$BH$28,2,FALSE))-AC4/100000000))</f>
        <v>-16.675193701610716</v>
      </c>
      <c r="IK4">
        <f>IF('Tablas auxiliares'!$C$7=1,AVERAGE(AD4,BU4,DL4,FC4,GT4)+AD4/10000,(-1)*(SUM(VLOOKUP(AD4,'Tablas auxiliares'!$BG$2:$BH$28,2,FALSE),VLOOKUP(BU4,'Tablas auxiliares'!$BG$2:$BH$28,2,FALSE),VLOOKUP(DL4,'Tablas auxiliares'!$BG$2:$BH$28,2,FALSE),VLOOKUP(FC4,'Tablas auxiliares'!$BG$2:$BH$28,2,FALSE),VLOOKUP(GT4,'Tablas auxiliares'!$BG$2:$BH$28,2,FALSE))-AD4/100000000))</f>
        <v>-7.8143596753542797</v>
      </c>
      <c r="IL4">
        <f>IF('Tablas auxiliares'!$C$7=1,AVERAGE(AE4,BV4,DM4,FD4,GU4)+AE4/10000,(-1)*(SUM(VLOOKUP(AE4,'Tablas auxiliares'!$BG$2:$BH$28,2,FALSE),VLOOKUP(BV4,'Tablas auxiliares'!$BG$2:$BH$28,2,FALSE),VLOOKUP(DM4,'Tablas auxiliares'!$BG$2:$BH$28,2,FALSE),VLOOKUP(FD4,'Tablas auxiliares'!$BG$2:$BH$28,2,FALSE),VLOOKUP(GU4,'Tablas auxiliares'!$BG$2:$BH$28,2,FALSE))-AE4/100000000))</f>
        <v>-20.250646421806337</v>
      </c>
      <c r="IM4">
        <f>IF('Tablas auxiliares'!$C$7=1,AVERAGE(AF4,BW4,DN4,FE4,GV4)+AF4/10000,(-1)*(SUM(VLOOKUP(AF4,'Tablas auxiliares'!$BG$2:$BH$28,2,FALSE),VLOOKUP(BW4,'Tablas auxiliares'!$BG$2:$BH$28,2,FALSE),VLOOKUP(DN4,'Tablas auxiliares'!$BG$2:$BH$28,2,FALSE),VLOOKUP(FE4,'Tablas auxiliares'!$BG$2:$BH$28,2,FALSE),VLOOKUP(GV4,'Tablas auxiliares'!$BG$2:$BH$28,2,FALSE))-AF4/100000000))</f>
        <v>-11.245037676806161</v>
      </c>
      <c r="IN4">
        <f>IF('Tablas auxiliares'!$C$7=1,AVERAGE(AG4,BX4,DO4,FF4,GW4)+AG4/10000,(-1)*(SUM(VLOOKUP(AG4,'Tablas auxiliares'!$BG$2:$BH$28,2,FALSE),VLOOKUP(BX4,'Tablas auxiliares'!$BG$2:$BH$28,2,FALSE),VLOOKUP(DO4,'Tablas auxiliares'!$BG$2:$BH$28,2,FALSE),VLOOKUP(FF4,'Tablas auxiliares'!$BG$2:$BH$28,2,FALSE),VLOOKUP(GW4,'Tablas auxiliares'!$BG$2:$BH$28,2,FALSE))-AG4/100000000))</f>
        <v>-49.976865722509316</v>
      </c>
      <c r="IO4">
        <f>IF('Tablas auxiliares'!$C$7=1,AVERAGE(AH4,BY4,DP4,FG4,GX4)+AH4/10000,(-1)*(SUM(VLOOKUP(AH4,'Tablas auxiliares'!$BG$2:$BH$28,2,FALSE),VLOOKUP(BY4,'Tablas auxiliares'!$BG$2:$BH$28,2,FALSE),VLOOKUP(DP4,'Tablas auxiliares'!$BG$2:$BH$28,2,FALSE),VLOOKUP(FG4,'Tablas auxiliares'!$BG$2:$BH$28,2,FALSE),VLOOKUP(GX4,'Tablas auxiliares'!$BG$2:$BH$28,2,FALSE))-AH4/100000000))</f>
        <v>-45.778947399337156</v>
      </c>
      <c r="IP4">
        <f>IF('Tablas auxiliares'!$C$7=1,AVERAGE(AI4,BZ4,DQ4,FH4,GY4)+AI4/10000,(-1)*(SUM(VLOOKUP(AI4,'Tablas auxiliares'!$BG$2:$BH$28,2,FALSE),VLOOKUP(BZ4,'Tablas auxiliares'!$BG$2:$BH$28,2,FALSE),VLOOKUP(DQ4,'Tablas auxiliares'!$BG$2:$BH$28,2,FALSE),VLOOKUP(FH4,'Tablas auxiliares'!$BG$2:$BH$28,2,FALSE),VLOOKUP(GY4,'Tablas auxiliares'!$BG$2:$BH$28,2,FALSE))-AI4/100000000))</f>
        <v>-44.694248396642976</v>
      </c>
      <c r="IQ4">
        <f>IF('Tablas auxiliares'!$C$7=1,AVERAGE(AJ4,CA4,DR4,FI4,GZ4)+AJ4/10000,(-1)*(SUM(VLOOKUP(AJ4,'Tablas auxiliares'!$BG$2:$BH$28,2,FALSE),VLOOKUP(CA4,'Tablas auxiliares'!$BG$2:$BH$28,2,FALSE),VLOOKUP(DR4,'Tablas auxiliares'!$BG$2:$BH$28,2,FALSE),VLOOKUP(FI4,'Tablas auxiliares'!$BG$2:$BH$28,2,FALSE),VLOOKUP(GZ4,'Tablas auxiliares'!$BG$2:$BH$28,2,FALSE))-AJ4/100000000))</f>
        <v>-6.520926291864253</v>
      </c>
      <c r="IR4">
        <f>IF('Tablas auxiliares'!$C$7=1,AVERAGE(AK4,CB4,DS4,FJ4,HA4)+AK4/10000,(-1)*(SUM(VLOOKUP(AK4,'Tablas auxiliares'!$BG$2:$BH$28,2,FALSE),VLOOKUP(CB4,'Tablas auxiliares'!$BG$2:$BH$28,2,FALSE),VLOOKUP(DS4,'Tablas auxiliares'!$BG$2:$BH$28,2,FALSE),VLOOKUP(FJ4,'Tablas auxiliares'!$BG$2:$BH$28,2,FALSE),VLOOKUP(HA4,'Tablas auxiliares'!$BG$2:$BH$28,2,FALSE))-AK4/100000000))</f>
        <v>-4.3286628437274466</v>
      </c>
      <c r="IS4">
        <f>IF('Tablas auxiliares'!$C$7=1,AVERAGE(AL4,CC4,DT4,FK4,HB4)+AL4/10000,(-1)*(SUM(VLOOKUP(AL4,'Tablas auxiliares'!$BG$2:$BH$28,2,FALSE),VLOOKUP(CC4,'Tablas auxiliares'!$BG$2:$BH$28,2,FALSE),VLOOKUP(DT4,'Tablas auxiliares'!$BG$2:$BH$28,2,FALSE),VLOOKUP(FK4,'Tablas auxiliares'!$BG$2:$BH$28,2,FALSE),VLOOKUP(HB4,'Tablas auxiliares'!$BG$2:$BH$28,2,FALSE))-AL4/100000000))</f>
        <v>-23.596454518633827</v>
      </c>
      <c r="IT4">
        <f>IF('Tablas auxiliares'!$C$7=1,AVERAGE(AM4,CD4,DU4,FL4,HC4)+AM4/10000,(-1)*(SUM(VLOOKUP(AM4,'Tablas auxiliares'!$BG$2:$BH$28,2,FALSE),VLOOKUP(CD4,'Tablas auxiliares'!$BG$2:$BH$28,2,FALSE),VLOOKUP(DU4,'Tablas auxiliares'!$BG$2:$BH$28,2,FALSE),VLOOKUP(FL4,'Tablas auxiliares'!$BG$2:$BH$28,2,FALSE),VLOOKUP(HC4,'Tablas auxiliares'!$BG$2:$BH$28,2,FALSE))-AM4/100000000))</f>
        <v>-20.795269288294968</v>
      </c>
      <c r="IU4">
        <f>IF('Tablas auxiliares'!$C$7=1,AVERAGE(AN4,CE4,DV4,FM4,HD4)+AN4/10000,(-1)*(SUM(VLOOKUP(AN4,'Tablas auxiliares'!$BG$2:$BH$28,2,FALSE),VLOOKUP(CE4,'Tablas auxiliares'!$BG$2:$BH$28,2,FALSE),VLOOKUP(DV4,'Tablas auxiliares'!$BG$2:$BH$28,2,FALSE),VLOOKUP(FM4,'Tablas auxiliares'!$BG$2:$BH$28,2,FALSE),VLOOKUP(HD4,'Tablas auxiliares'!$BG$2:$BH$28,2,FALSE))-AN4/100000000))</f>
        <v>-31.435518823036471</v>
      </c>
      <c r="IV4">
        <f>IF('Tablas auxiliares'!$C$7=1,AVERAGE(AO4,CF4,DW4,FN4,HE4)+AO4/10000,(-1)*(SUM(VLOOKUP(AO4,'Tablas auxiliares'!$BG$2:$BH$28,2,FALSE),VLOOKUP(CF4,'Tablas auxiliares'!$BG$2:$BH$28,2,FALSE),VLOOKUP(DW4,'Tablas auxiliares'!$BG$2:$BH$28,2,FALSE),VLOOKUP(FN4,'Tablas auxiliares'!$BG$2:$BH$28,2,FALSE),VLOOKUP(HE4,'Tablas auxiliares'!$BG$2:$BH$28,2,FALSE))-AO4/100000000))</f>
        <v>-37.944465874920517</v>
      </c>
      <c r="IW4">
        <f>IF('Tablas auxiliares'!$C$7=1,AVERAGE(AP4,CG4,DX4,FO4,HF4)+AP4/10000,(-1)*(SUM(VLOOKUP(AP4,'Tablas auxiliares'!$BG$2:$BH$28,2,FALSE),VLOOKUP(CG4,'Tablas auxiliares'!$BG$2:$BH$28,2,FALSE),VLOOKUP(DX4,'Tablas auxiliares'!$BG$2:$BH$28,2,FALSE),VLOOKUP(FO4,'Tablas auxiliares'!$BG$2:$BH$28,2,FALSE),VLOOKUP(HF4,'Tablas auxiliares'!$BG$2:$BH$28,2,FALSE))-AP4/100000000))</f>
        <v>-12.131153507237363</v>
      </c>
      <c r="IX4">
        <f>IF('Tablas auxiliares'!$C$7=1,AVERAGE(AQ4,CH4,DY4,FP4,HG4)+AQ4/10000,(-1)*(SUM(VLOOKUP(AQ4,'Tablas auxiliares'!$BG$2:$BH$28,2,FALSE),VLOOKUP(CH4,'Tablas auxiliares'!$BG$2:$BH$28,2,FALSE),VLOOKUP(DY4,'Tablas auxiliares'!$BG$2:$BH$28,2,FALSE),VLOOKUP(FP4,'Tablas auxiliares'!$BG$2:$BH$28,2,FALSE),VLOOKUP(HG4,'Tablas auxiliares'!$BG$2:$BH$28,2,FALSE))-AQ4/100000000))</f>
        <v>-38.600716510051853</v>
      </c>
      <c r="IY4">
        <f>IF('Tablas auxiliares'!$C$7=1,AVERAGE(AR4,CI4,DZ4,FQ4,HH4)+AR4/10000,(-1)*(SUM(VLOOKUP(AR4,'Tablas auxiliares'!$BG$2:$BH$28,2,FALSE),VLOOKUP(CI4,'Tablas auxiliares'!$BG$2:$BH$28,2,FALSE),VLOOKUP(DZ4,'Tablas auxiliares'!$BG$2:$BH$28,2,FALSE),VLOOKUP(FQ4,'Tablas auxiliares'!$BG$2:$BH$28,2,FALSE),VLOOKUP(HH4,'Tablas auxiliares'!$BG$2:$BH$28,2,FALSE))-AR4/100000000))</f>
        <v>-8.3027452529883572</v>
      </c>
      <c r="IZ4">
        <f>RANK(HI4,HI3:HI28,1)</f>
        <v>5</v>
      </c>
      <c r="JB4">
        <f t="shared" ref="JB4:KP4" si="5">RANK(HK4,HK3:HK28,1)</f>
        <v>6</v>
      </c>
      <c r="JC4">
        <f t="shared" si="5"/>
        <v>2</v>
      </c>
      <c r="JD4">
        <f t="shared" si="5"/>
        <v>2</v>
      </c>
      <c r="JE4">
        <f t="shared" si="5"/>
        <v>9</v>
      </c>
      <c r="JF4">
        <f t="shared" si="5"/>
        <v>6</v>
      </c>
      <c r="JG4">
        <f t="shared" si="5"/>
        <v>18</v>
      </c>
      <c r="JH4">
        <f t="shared" si="5"/>
        <v>5</v>
      </c>
      <c r="JI4">
        <f t="shared" si="5"/>
        <v>12</v>
      </c>
      <c r="JJ4">
        <f t="shared" si="5"/>
        <v>22</v>
      </c>
      <c r="JK4">
        <f t="shared" si="5"/>
        <v>22</v>
      </c>
      <c r="JL4">
        <f t="shared" si="5"/>
        <v>1</v>
      </c>
      <c r="JM4">
        <f t="shared" si="5"/>
        <v>14</v>
      </c>
      <c r="JN4">
        <f t="shared" si="5"/>
        <v>4</v>
      </c>
      <c r="JO4">
        <f t="shared" si="5"/>
        <v>5</v>
      </c>
      <c r="JP4">
        <f t="shared" si="5"/>
        <v>10</v>
      </c>
      <c r="JQ4">
        <f t="shared" si="5"/>
        <v>3</v>
      </c>
      <c r="JR4">
        <f t="shared" si="5"/>
        <v>4</v>
      </c>
      <c r="JS4">
        <f t="shared" si="5"/>
        <v>11</v>
      </c>
      <c r="JT4">
        <f t="shared" si="5"/>
        <v>14</v>
      </c>
      <c r="JU4">
        <f t="shared" si="5"/>
        <v>3</v>
      </c>
      <c r="JV4">
        <f t="shared" si="5"/>
        <v>5</v>
      </c>
      <c r="JW4">
        <f t="shared" si="5"/>
        <v>6</v>
      </c>
      <c r="JX4">
        <f t="shared" si="5"/>
        <v>2</v>
      </c>
      <c r="JY4">
        <f t="shared" si="5"/>
        <v>8</v>
      </c>
      <c r="JZ4">
        <f t="shared" si="5"/>
        <v>6</v>
      </c>
      <c r="KA4">
        <f t="shared" si="5"/>
        <v>8</v>
      </c>
      <c r="KB4">
        <f t="shared" si="5"/>
        <v>12</v>
      </c>
      <c r="KC4">
        <f t="shared" si="5"/>
        <v>7</v>
      </c>
      <c r="KD4">
        <f t="shared" si="5"/>
        <v>12</v>
      </c>
      <c r="KE4">
        <f t="shared" si="5"/>
        <v>1</v>
      </c>
      <c r="KF4">
        <f t="shared" si="5"/>
        <v>1</v>
      </c>
      <c r="KG4">
        <f t="shared" si="5"/>
        <v>2</v>
      </c>
      <c r="KH4">
        <f t="shared" si="5"/>
        <v>14</v>
      </c>
      <c r="KI4">
        <f t="shared" si="5"/>
        <v>19</v>
      </c>
      <c r="KJ4">
        <f t="shared" si="5"/>
        <v>7</v>
      </c>
      <c r="KK4">
        <f t="shared" si="5"/>
        <v>7</v>
      </c>
      <c r="KL4">
        <f t="shared" si="5"/>
        <v>2</v>
      </c>
      <c r="KM4">
        <f t="shared" si="5"/>
        <v>2</v>
      </c>
      <c r="KN4">
        <f t="shared" si="5"/>
        <v>10</v>
      </c>
      <c r="KO4">
        <f t="shared" si="5"/>
        <v>1</v>
      </c>
      <c r="KP4">
        <f t="shared" si="5"/>
        <v>14</v>
      </c>
      <c r="KQ4">
        <f>VLOOKUP(IZ4,'Tablas auxiliares'!$O$2:$Y$28,'Tablas auxiliares'!$C$4+1,FALSE)</f>
        <v>6</v>
      </c>
      <c r="KS4">
        <f>VLOOKUP(JB4,'Tablas auxiliares'!$O$2:$Y$28,'Tablas auxiliares'!$C$4+1,FALSE)</f>
        <v>5</v>
      </c>
      <c r="KT4">
        <f>VLOOKUP(JC4,'Tablas auxiliares'!$O$2:$Y$28,'Tablas auxiliares'!$C$4+1,FALSE)</f>
        <v>10</v>
      </c>
      <c r="KU4">
        <f>VLOOKUP(JD4,'Tablas auxiliares'!$O$2:$Y$28,'Tablas auxiliares'!$C$4+1,FALSE)</f>
        <v>10</v>
      </c>
      <c r="KV4">
        <f>VLOOKUP(JE4,'Tablas auxiliares'!$O$2:$Y$28,'Tablas auxiliares'!$C$4+1,FALSE)</f>
        <v>2</v>
      </c>
      <c r="KW4">
        <f>VLOOKUP(JF4,'Tablas auxiliares'!$O$2:$Y$28,'Tablas auxiliares'!$C$4+1,FALSE)</f>
        <v>5</v>
      </c>
      <c r="KX4">
        <f>VLOOKUP(JG4,'Tablas auxiliares'!$O$2:$Y$28,'Tablas auxiliares'!$C$4+1,FALSE)</f>
        <v>0</v>
      </c>
      <c r="KY4">
        <f>VLOOKUP(JH4,'Tablas auxiliares'!$O$2:$Y$28,'Tablas auxiliares'!$C$4+1,FALSE)</f>
        <v>6</v>
      </c>
      <c r="KZ4">
        <f>VLOOKUP(JI4,'Tablas auxiliares'!$O$2:$Y$28,'Tablas auxiliares'!$C$4+1,FALSE)</f>
        <v>0</v>
      </c>
      <c r="LA4">
        <f>VLOOKUP(JJ4,'Tablas auxiliares'!$O$2:$Y$28,'Tablas auxiliares'!$C$4+1,FALSE)</f>
        <v>0</v>
      </c>
      <c r="LB4">
        <f>VLOOKUP(JK4,'Tablas auxiliares'!$O$2:$Y$28,'Tablas auxiliares'!$C$4+1,FALSE)</f>
        <v>0</v>
      </c>
      <c r="LC4">
        <f>VLOOKUP(JL4,'Tablas auxiliares'!$O$2:$Y$28,'Tablas auxiliares'!$C$4+1,FALSE)</f>
        <v>12</v>
      </c>
      <c r="LD4">
        <f>VLOOKUP(JM4,'Tablas auxiliares'!$O$2:$Y$28,'Tablas auxiliares'!$C$4+1,FALSE)</f>
        <v>0</v>
      </c>
      <c r="LE4">
        <f>VLOOKUP(JN4,'Tablas auxiliares'!$O$2:$Y$28,'Tablas auxiliares'!$C$4+1,FALSE)</f>
        <v>7</v>
      </c>
      <c r="LF4">
        <f>VLOOKUP(JO4,'Tablas auxiliares'!$O$2:$Y$28,'Tablas auxiliares'!$C$4+1,FALSE)</f>
        <v>6</v>
      </c>
      <c r="LG4">
        <f>VLOOKUP(JP4,'Tablas auxiliares'!$O$2:$Y$28,'Tablas auxiliares'!$C$4+1,FALSE)</f>
        <v>1</v>
      </c>
      <c r="LH4">
        <f>VLOOKUP(JQ4,'Tablas auxiliares'!$O$2:$Y$28,'Tablas auxiliares'!$C$4+1,FALSE)</f>
        <v>8</v>
      </c>
      <c r="LI4">
        <f>VLOOKUP(JR4,'Tablas auxiliares'!$O$2:$Y$28,'Tablas auxiliares'!$C$4+1,FALSE)</f>
        <v>7</v>
      </c>
      <c r="LJ4">
        <f>VLOOKUP(JS4,'Tablas auxiliares'!$O$2:$Y$28,'Tablas auxiliares'!$C$4+1,FALSE)</f>
        <v>0</v>
      </c>
      <c r="LK4">
        <f>VLOOKUP(JT4,'Tablas auxiliares'!$O$2:$Y$28,'Tablas auxiliares'!$C$4+1,FALSE)</f>
        <v>0</v>
      </c>
      <c r="LL4">
        <f>VLOOKUP(JU4,'Tablas auxiliares'!$O$2:$Y$28,'Tablas auxiliares'!$C$4+1,FALSE)</f>
        <v>8</v>
      </c>
      <c r="LM4">
        <f>VLOOKUP(JV4,'Tablas auxiliares'!$O$2:$Y$28,'Tablas auxiliares'!$C$4+1,FALSE)</f>
        <v>6</v>
      </c>
      <c r="LN4">
        <f>VLOOKUP(JW4,'Tablas auxiliares'!$O$2:$Y$28,'Tablas auxiliares'!$C$4+1,FALSE)</f>
        <v>5</v>
      </c>
      <c r="LO4">
        <f>VLOOKUP(JX4,'Tablas auxiliares'!$O$2:$Y$28,'Tablas auxiliares'!$C$4+1,FALSE)</f>
        <v>10</v>
      </c>
      <c r="LP4">
        <f>VLOOKUP(JY4,'Tablas auxiliares'!$O$2:$Y$28,'Tablas auxiliares'!$C$4+1,FALSE)</f>
        <v>3</v>
      </c>
      <c r="LQ4">
        <f>VLOOKUP(JZ4,'Tablas auxiliares'!$O$2:$Y$28,'Tablas auxiliares'!$C$4+1,FALSE)</f>
        <v>5</v>
      </c>
      <c r="LR4">
        <f>VLOOKUP(KA4,'Tablas auxiliares'!$O$2:$Y$28,'Tablas auxiliares'!$C$4+1,FALSE)</f>
        <v>3</v>
      </c>
      <c r="LS4">
        <f>VLOOKUP(KB4,'Tablas auxiliares'!$O$2:$Y$28,'Tablas auxiliares'!$C$4+1,FALSE)</f>
        <v>0</v>
      </c>
      <c r="LT4">
        <f>VLOOKUP(KC4,'Tablas auxiliares'!$O$2:$Y$28,'Tablas auxiliares'!$C$4+1,FALSE)</f>
        <v>4</v>
      </c>
      <c r="LU4">
        <f>VLOOKUP(KD4,'Tablas auxiliares'!$O$2:$Y$28,'Tablas auxiliares'!$C$4+1,FALSE)</f>
        <v>0</v>
      </c>
      <c r="LV4">
        <f>VLOOKUP(KE4,'Tablas auxiliares'!$O$2:$Y$28,'Tablas auxiliares'!$C$4+1,FALSE)</f>
        <v>12</v>
      </c>
      <c r="LW4">
        <f>VLOOKUP(KF4,'Tablas auxiliares'!$O$2:$Y$28,'Tablas auxiliares'!$C$4+1,FALSE)</f>
        <v>12</v>
      </c>
      <c r="LX4">
        <f>VLOOKUP(KG4,'Tablas auxiliares'!$O$2:$Y$28,'Tablas auxiliares'!$C$4+1,FALSE)</f>
        <v>10</v>
      </c>
      <c r="LY4">
        <f>VLOOKUP(KH4,'Tablas auxiliares'!$O$2:$Y$28,'Tablas auxiliares'!$C$4+1,FALSE)</f>
        <v>0</v>
      </c>
      <c r="LZ4">
        <f>VLOOKUP(KI4,'Tablas auxiliares'!$O$2:$Y$28,'Tablas auxiliares'!$C$4+1,FALSE)</f>
        <v>0</v>
      </c>
      <c r="MA4">
        <f>VLOOKUP(KJ4,'Tablas auxiliares'!$O$2:$Y$28,'Tablas auxiliares'!$C$4+1,FALSE)</f>
        <v>4</v>
      </c>
      <c r="MB4">
        <f>VLOOKUP(KK4,'Tablas auxiliares'!$O$2:$Y$28,'Tablas auxiliares'!$C$4+1,FALSE)</f>
        <v>4</v>
      </c>
      <c r="MC4">
        <f>VLOOKUP(KL4,'Tablas auxiliares'!$O$2:$Y$28,'Tablas auxiliares'!$C$4+1,FALSE)</f>
        <v>10</v>
      </c>
      <c r="MD4">
        <f>VLOOKUP(KM4,'Tablas auxiliares'!$O$2:$Y$28,'Tablas auxiliares'!$C$4+1,FALSE)</f>
        <v>10</v>
      </c>
      <c r="ME4">
        <f>VLOOKUP(KN4,'Tablas auxiliares'!$O$2:$Y$28,'Tablas auxiliares'!$C$4+1,FALSE)</f>
        <v>1</v>
      </c>
      <c r="MF4">
        <f>VLOOKUP(KO4,'Tablas auxiliares'!$O$2:$Y$28,'Tablas auxiliares'!$C$4+1,FALSE)</f>
        <v>12</v>
      </c>
      <c r="MG4">
        <f>VLOOKUP(KP4,'Tablas auxiliares'!$O$2:$Y$28,'Tablas auxiliares'!$C$4+1,FALSE)</f>
        <v>0</v>
      </c>
      <c r="MH4">
        <v>3</v>
      </c>
      <c r="MJ4">
        <v>12</v>
      </c>
      <c r="MK4">
        <v>9</v>
      </c>
      <c r="ML4">
        <v>5</v>
      </c>
      <c r="MM4">
        <v>8</v>
      </c>
      <c r="MN4">
        <v>9</v>
      </c>
      <c r="MO4">
        <v>14</v>
      </c>
      <c r="MP4">
        <v>11</v>
      </c>
      <c r="MQ4">
        <v>8</v>
      </c>
      <c r="MR4">
        <v>8</v>
      </c>
      <c r="MS4">
        <v>8</v>
      </c>
      <c r="MT4">
        <v>1</v>
      </c>
      <c r="MU4">
        <v>7</v>
      </c>
      <c r="MV4">
        <v>5</v>
      </c>
      <c r="MW4">
        <v>15</v>
      </c>
      <c r="MX4">
        <v>16</v>
      </c>
      <c r="MY4">
        <v>11</v>
      </c>
      <c r="MZ4">
        <v>13</v>
      </c>
      <c r="NA4">
        <v>9</v>
      </c>
      <c r="NB4">
        <v>10</v>
      </c>
      <c r="NC4">
        <v>3</v>
      </c>
      <c r="ND4">
        <v>3</v>
      </c>
      <c r="NE4">
        <v>8</v>
      </c>
      <c r="NF4">
        <v>8</v>
      </c>
      <c r="NG4">
        <v>17</v>
      </c>
      <c r="NH4">
        <v>9</v>
      </c>
      <c r="NI4">
        <v>11</v>
      </c>
      <c r="NJ4">
        <v>7</v>
      </c>
      <c r="NK4">
        <v>7</v>
      </c>
      <c r="NL4">
        <v>17</v>
      </c>
      <c r="NM4">
        <v>5</v>
      </c>
      <c r="NN4">
        <v>1</v>
      </c>
      <c r="NO4">
        <v>10</v>
      </c>
      <c r="NP4">
        <v>3</v>
      </c>
      <c r="NQ4">
        <v>8</v>
      </c>
      <c r="NR4">
        <v>7</v>
      </c>
      <c r="NS4">
        <v>13</v>
      </c>
      <c r="NT4">
        <v>7</v>
      </c>
      <c r="NU4">
        <v>12</v>
      </c>
      <c r="NV4">
        <v>6</v>
      </c>
      <c r="NW4">
        <v>5</v>
      </c>
      <c r="NX4">
        <v>12</v>
      </c>
      <c r="NY4">
        <f>VLOOKUP(MH4,'Tablas auxiliares'!$O$2:$Y$28,_xlfn.SINGLE('Tablas auxiliares'!$C$4)+1,FALSE)</f>
        <v>8</v>
      </c>
      <c r="OA4">
        <f>VLOOKUP(MJ4,'Tablas auxiliares'!$O$2:$Y$28,_xlfn.SINGLE('Tablas auxiliares'!$C$4)+1,FALSE)</f>
        <v>0</v>
      </c>
      <c r="OB4">
        <f>VLOOKUP(MK4,'Tablas auxiliares'!$O$2:$Y$28,_xlfn.SINGLE('Tablas auxiliares'!$C$4)+1,FALSE)</f>
        <v>2</v>
      </c>
      <c r="OC4">
        <f>VLOOKUP(ML4,'Tablas auxiliares'!$O$2:$Y$28,_xlfn.SINGLE('Tablas auxiliares'!$C$4)+1,FALSE)</f>
        <v>6</v>
      </c>
      <c r="OD4">
        <f>VLOOKUP(MM4,'Tablas auxiliares'!$O$2:$Y$28,_xlfn.SINGLE('Tablas auxiliares'!$C$4)+1,FALSE)</f>
        <v>3</v>
      </c>
      <c r="OE4">
        <f>VLOOKUP(MN4,'Tablas auxiliares'!$O$2:$Y$28,_xlfn.SINGLE('Tablas auxiliares'!$C$4)+1,FALSE)</f>
        <v>2</v>
      </c>
      <c r="OF4">
        <f>VLOOKUP(MO4,'Tablas auxiliares'!$O$2:$Y$28,_xlfn.SINGLE('Tablas auxiliares'!$C$4)+1,FALSE)</f>
        <v>0</v>
      </c>
      <c r="OG4">
        <f>VLOOKUP(MP4,'Tablas auxiliares'!$O$2:$Y$28,_xlfn.SINGLE('Tablas auxiliares'!$C$4)+1,FALSE)</f>
        <v>0</v>
      </c>
      <c r="OH4">
        <f>VLOOKUP(MQ4,'Tablas auxiliares'!$O$2:$Y$28,_xlfn.SINGLE('Tablas auxiliares'!$C$4)+1,FALSE)</f>
        <v>3</v>
      </c>
      <c r="OI4">
        <f>VLOOKUP(MR4,'Tablas auxiliares'!$O$2:$Y$28,_xlfn.SINGLE('Tablas auxiliares'!$C$4)+1,FALSE)</f>
        <v>3</v>
      </c>
      <c r="OJ4">
        <f>VLOOKUP(MS4,'Tablas auxiliares'!$O$2:$Y$28,_xlfn.SINGLE('Tablas auxiliares'!$C$4)+1,FALSE)</f>
        <v>3</v>
      </c>
      <c r="OK4">
        <f>VLOOKUP(MT4,'Tablas auxiliares'!$O$2:$Y$28,_xlfn.SINGLE('Tablas auxiliares'!$C$4)+1,FALSE)</f>
        <v>12</v>
      </c>
      <c r="OL4">
        <f>VLOOKUP(MU4,'Tablas auxiliares'!$O$2:$Y$28,_xlfn.SINGLE('Tablas auxiliares'!$C$4)+1,FALSE)</f>
        <v>4</v>
      </c>
      <c r="OM4">
        <f>VLOOKUP(MV4,'Tablas auxiliares'!$O$2:$Y$28,_xlfn.SINGLE('Tablas auxiliares'!$C$4)+1,FALSE)</f>
        <v>6</v>
      </c>
      <c r="ON4">
        <f>VLOOKUP(MW4,'Tablas auxiliares'!$O$2:$Y$28,_xlfn.SINGLE('Tablas auxiliares'!$C$4)+1,FALSE)</f>
        <v>0</v>
      </c>
      <c r="OO4">
        <f>VLOOKUP(MX4,'Tablas auxiliares'!$O$2:$Y$28,_xlfn.SINGLE('Tablas auxiliares'!$C$4)+1,FALSE)</f>
        <v>0</v>
      </c>
      <c r="OP4">
        <f>VLOOKUP(MY4,'Tablas auxiliares'!$O$2:$Y$28,_xlfn.SINGLE('Tablas auxiliares'!$C$4)+1,FALSE)</f>
        <v>0</v>
      </c>
      <c r="OQ4">
        <f>VLOOKUP(MZ4,'Tablas auxiliares'!$O$2:$Y$28,_xlfn.SINGLE('Tablas auxiliares'!$C$4)+1,FALSE)</f>
        <v>0</v>
      </c>
      <c r="OR4">
        <f>VLOOKUP(NA4,'Tablas auxiliares'!$O$2:$Y$28,_xlfn.SINGLE('Tablas auxiliares'!$C$4)+1,FALSE)</f>
        <v>2</v>
      </c>
      <c r="OS4">
        <f>VLOOKUP(NB4,'Tablas auxiliares'!$O$2:$Y$28,_xlfn.SINGLE('Tablas auxiliares'!$C$4)+1,FALSE)</f>
        <v>1</v>
      </c>
      <c r="OT4">
        <f>VLOOKUP(NC4,'Tablas auxiliares'!$O$2:$Y$28,_xlfn.SINGLE('Tablas auxiliares'!$C$4)+1,FALSE)</f>
        <v>8</v>
      </c>
      <c r="OU4">
        <f>VLOOKUP(ND4,'Tablas auxiliares'!$O$2:$Y$28,_xlfn.SINGLE('Tablas auxiliares'!$C$4)+1,FALSE)</f>
        <v>8</v>
      </c>
      <c r="OV4">
        <f>VLOOKUP(NE4,'Tablas auxiliares'!$O$2:$Y$28,_xlfn.SINGLE('Tablas auxiliares'!$C$4)+1,FALSE)</f>
        <v>3</v>
      </c>
      <c r="OW4">
        <f>VLOOKUP(NF4,'Tablas auxiliares'!$O$2:$Y$28,_xlfn.SINGLE('Tablas auxiliares'!$C$4)+1,FALSE)</f>
        <v>3</v>
      </c>
      <c r="OX4">
        <f>VLOOKUP(NG4,'Tablas auxiliares'!$O$2:$Y$28,_xlfn.SINGLE('Tablas auxiliares'!$C$4)+1,FALSE)</f>
        <v>0</v>
      </c>
      <c r="OY4">
        <f>VLOOKUP(NH4,'Tablas auxiliares'!$O$2:$Y$28,_xlfn.SINGLE('Tablas auxiliares'!$C$4)+1,FALSE)</f>
        <v>2</v>
      </c>
      <c r="OZ4">
        <f>VLOOKUP(NI4,'Tablas auxiliares'!$O$2:$Y$28,_xlfn.SINGLE('Tablas auxiliares'!$C$4)+1,FALSE)</f>
        <v>0</v>
      </c>
      <c r="PA4">
        <f>VLOOKUP(NJ4,'Tablas auxiliares'!$O$2:$Y$28,_xlfn.SINGLE('Tablas auxiliares'!$C$4)+1,FALSE)</f>
        <v>4</v>
      </c>
      <c r="PB4">
        <f>VLOOKUP(NK4,'Tablas auxiliares'!$O$2:$Y$28,_xlfn.SINGLE('Tablas auxiliares'!$C$4)+1,FALSE)</f>
        <v>4</v>
      </c>
      <c r="PC4">
        <f>VLOOKUP(NL4,'Tablas auxiliares'!$O$2:$Y$28,_xlfn.SINGLE('Tablas auxiliares'!$C$4)+1,FALSE)</f>
        <v>0</v>
      </c>
      <c r="PD4">
        <f>VLOOKUP(NM4,'Tablas auxiliares'!$O$2:$Y$28,_xlfn.SINGLE('Tablas auxiliares'!$C$4)+1,FALSE)</f>
        <v>6</v>
      </c>
      <c r="PE4">
        <f>VLOOKUP(NN4,'Tablas auxiliares'!$O$2:$Y$28,_xlfn.SINGLE('Tablas auxiliares'!$C$4)+1,FALSE)</f>
        <v>12</v>
      </c>
      <c r="PF4">
        <f>VLOOKUP(NO4,'Tablas auxiliares'!$O$2:$Y$28,_xlfn.SINGLE('Tablas auxiliares'!$C$4)+1,FALSE)</f>
        <v>1</v>
      </c>
      <c r="PG4">
        <f>VLOOKUP(NP4,'Tablas auxiliares'!$O$2:$Y$28,_xlfn.SINGLE('Tablas auxiliares'!$C$4)+1,FALSE)</f>
        <v>8</v>
      </c>
      <c r="PH4">
        <f>VLOOKUP(NQ4,'Tablas auxiliares'!$O$2:$Y$28,_xlfn.SINGLE('Tablas auxiliares'!$C$4)+1,FALSE)</f>
        <v>3</v>
      </c>
      <c r="PI4">
        <f>VLOOKUP(NR4,'Tablas auxiliares'!$O$2:$Y$28,_xlfn.SINGLE('Tablas auxiliares'!$C$4)+1,FALSE)</f>
        <v>4</v>
      </c>
      <c r="PJ4">
        <f>VLOOKUP(NS4,'Tablas auxiliares'!$O$2:$Y$28,_xlfn.SINGLE('Tablas auxiliares'!$C$4)+1,FALSE)</f>
        <v>0</v>
      </c>
      <c r="PK4">
        <f>VLOOKUP(NT4,'Tablas auxiliares'!$O$2:$Y$28,_xlfn.SINGLE('Tablas auxiliares'!$C$4)+1,FALSE)</f>
        <v>4</v>
      </c>
      <c r="PL4">
        <f>VLOOKUP(NU4,'Tablas auxiliares'!$O$2:$Y$28,_xlfn.SINGLE('Tablas auxiliares'!$C$4)+1,FALSE)</f>
        <v>0</v>
      </c>
      <c r="PM4">
        <f>VLOOKUP(NV4,'Tablas auxiliares'!$O$2:$Y$28,_xlfn.SINGLE('Tablas auxiliares'!$C$4)+1,FALSE)</f>
        <v>5</v>
      </c>
      <c r="PN4">
        <f>VLOOKUP(NW4,'Tablas auxiliares'!$O$2:$Y$28,_xlfn.SINGLE('Tablas auxiliares'!$C$4)+1,FALSE)</f>
        <v>6</v>
      </c>
      <c r="PO4">
        <f>VLOOKUP(NX4,'Tablas auxiliares'!$O$2:$Y$28,_xlfn.SINGLE('Tablas auxiliares'!$C$4)+1,FALSE)</f>
        <v>0</v>
      </c>
      <c r="PP4" s="132">
        <f>IF('Tablas auxiliares'!$C$6&lt;&gt;2,IF('Tablas auxiliares'!$C$5=1,SUM(KQ4:MG4),SUMIF($IZ$29:$KP$29,"=325",KQ4:MG4)),0)+IF('Tablas auxiliares'!$C$6&lt;&gt;3,IF('Tablas auxiliares'!$C$5=1,SUM(NY4:PO4),SUMIF($IZ$29:$KP$29,"=325",NY4:PO4)),0)</f>
        <v>340</v>
      </c>
      <c r="PQ4">
        <f>AVERAGE(IZ4,MH4)+MH4/1000</f>
        <v>4.0030000000000001</v>
      </c>
      <c r="PS4">
        <f t="shared" si="1"/>
        <v>9.0120000000000005</v>
      </c>
      <c r="PT4">
        <f t="shared" si="1"/>
        <v>5.5090000000000003</v>
      </c>
      <c r="PU4">
        <f t="shared" si="1"/>
        <v>3.5049999999999999</v>
      </c>
      <c r="PV4">
        <f t="shared" si="1"/>
        <v>8.5079999999999991</v>
      </c>
      <c r="PW4">
        <f t="shared" si="1"/>
        <v>7.5090000000000003</v>
      </c>
      <c r="PX4">
        <f t="shared" si="1"/>
        <v>16.013999999999999</v>
      </c>
      <c r="PY4">
        <f t="shared" si="1"/>
        <v>8.0109999999999992</v>
      </c>
      <c r="PZ4">
        <f t="shared" si="1"/>
        <v>10.007999999999999</v>
      </c>
      <c r="QA4">
        <f t="shared" si="1"/>
        <v>15.007999999999999</v>
      </c>
      <c r="QB4">
        <f t="shared" si="1"/>
        <v>15.007999999999999</v>
      </c>
      <c r="QC4">
        <f t="shared" si="1"/>
        <v>1.0009999999999999</v>
      </c>
      <c r="QD4">
        <f t="shared" si="1"/>
        <v>10.507</v>
      </c>
      <c r="QE4">
        <f t="shared" si="1"/>
        <v>4.5049999999999999</v>
      </c>
      <c r="QF4">
        <f t="shared" si="1"/>
        <v>10.015000000000001</v>
      </c>
      <c r="QG4">
        <f t="shared" si="1"/>
        <v>13.016</v>
      </c>
      <c r="QH4">
        <f t="shared" si="1"/>
        <v>7.0110000000000001</v>
      </c>
      <c r="QI4">
        <f t="shared" si="1"/>
        <v>8.5129999999999999</v>
      </c>
      <c r="QJ4">
        <f t="shared" si="1"/>
        <v>10.009</v>
      </c>
      <c r="QK4">
        <f t="shared" si="1"/>
        <v>12.01</v>
      </c>
      <c r="QL4">
        <f t="shared" si="1"/>
        <v>3.0030000000000001</v>
      </c>
      <c r="QM4">
        <f t="shared" si="1"/>
        <v>4.0030000000000001</v>
      </c>
      <c r="QN4">
        <f t="shared" si="1"/>
        <v>7.008</v>
      </c>
      <c r="QO4">
        <f t="shared" si="1"/>
        <v>5.008</v>
      </c>
      <c r="QP4">
        <f t="shared" si="1"/>
        <v>12.516999999999999</v>
      </c>
      <c r="QQ4">
        <f t="shared" si="1"/>
        <v>7.5090000000000003</v>
      </c>
      <c r="QR4">
        <f t="shared" si="1"/>
        <v>9.5109999999999992</v>
      </c>
      <c r="QS4">
        <f t="shared" si="1"/>
        <v>9.5069999999999997</v>
      </c>
      <c r="QT4">
        <f t="shared" si="1"/>
        <v>7.0069999999999997</v>
      </c>
      <c r="QU4">
        <f t="shared" si="1"/>
        <v>14.516999999999999</v>
      </c>
      <c r="QV4">
        <f t="shared" si="1"/>
        <v>3.0049999999999999</v>
      </c>
      <c r="QW4">
        <f t="shared" si="1"/>
        <v>1.0009999999999999</v>
      </c>
      <c r="QX4">
        <f t="shared" si="1"/>
        <v>6.01</v>
      </c>
      <c r="QY4">
        <f t="shared" si="1"/>
        <v>8.5030000000000001</v>
      </c>
      <c r="QZ4">
        <f t="shared" si="1"/>
        <v>13.507999999999999</v>
      </c>
      <c r="RA4">
        <f t="shared" si="1"/>
        <v>7.0069999999999997</v>
      </c>
      <c r="RB4">
        <f t="shared" si="1"/>
        <v>10.013</v>
      </c>
      <c r="RC4">
        <f t="shared" si="1"/>
        <v>4.5069999999999997</v>
      </c>
      <c r="RD4">
        <f t="shared" si="1"/>
        <v>7.0119999999999996</v>
      </c>
      <c r="RE4">
        <f t="shared" si="1"/>
        <v>8.0060000000000002</v>
      </c>
      <c r="RF4">
        <f t="shared" si="1"/>
        <v>3.0049999999999999</v>
      </c>
      <c r="RG4">
        <f t="shared" si="1"/>
        <v>13.012</v>
      </c>
      <c r="RH4">
        <f>RANK(PQ4,PQ3:PQ28,1)</f>
        <v>3</v>
      </c>
      <c r="RJ4">
        <f t="shared" ref="RJ4:SX4" si="6">RANK(PS4,PS3:PS28,1)</f>
        <v>8</v>
      </c>
      <c r="RK4">
        <f t="shared" si="6"/>
        <v>3</v>
      </c>
      <c r="RL4">
        <f t="shared" si="6"/>
        <v>2</v>
      </c>
      <c r="RM4">
        <f t="shared" si="6"/>
        <v>7</v>
      </c>
      <c r="RN4">
        <f t="shared" si="6"/>
        <v>7</v>
      </c>
      <c r="RO4">
        <f t="shared" si="6"/>
        <v>19</v>
      </c>
      <c r="RP4">
        <f t="shared" si="6"/>
        <v>5</v>
      </c>
      <c r="RQ4">
        <f t="shared" si="6"/>
        <v>8</v>
      </c>
      <c r="RR4">
        <f t="shared" si="6"/>
        <v>18</v>
      </c>
      <c r="RS4">
        <f t="shared" si="6"/>
        <v>17</v>
      </c>
      <c r="RT4">
        <f t="shared" si="6"/>
        <v>1</v>
      </c>
      <c r="RU4">
        <f t="shared" si="6"/>
        <v>10</v>
      </c>
      <c r="RV4">
        <f t="shared" si="6"/>
        <v>4</v>
      </c>
      <c r="RW4">
        <f t="shared" si="6"/>
        <v>7</v>
      </c>
      <c r="RX4">
        <f t="shared" si="6"/>
        <v>14</v>
      </c>
      <c r="RY4">
        <f t="shared" si="6"/>
        <v>3</v>
      </c>
      <c r="RZ4">
        <f t="shared" si="6"/>
        <v>6</v>
      </c>
      <c r="SA4">
        <f t="shared" si="6"/>
        <v>10</v>
      </c>
      <c r="SB4">
        <f t="shared" si="6"/>
        <v>11</v>
      </c>
      <c r="SC4">
        <f t="shared" si="6"/>
        <v>1</v>
      </c>
      <c r="SD4">
        <f t="shared" si="6"/>
        <v>3</v>
      </c>
      <c r="SE4">
        <f t="shared" si="6"/>
        <v>2</v>
      </c>
      <c r="SF4">
        <f t="shared" si="6"/>
        <v>2</v>
      </c>
      <c r="SG4">
        <f t="shared" si="6"/>
        <v>12</v>
      </c>
      <c r="SH4">
        <f t="shared" si="6"/>
        <v>5</v>
      </c>
      <c r="SI4">
        <f t="shared" si="6"/>
        <v>9</v>
      </c>
      <c r="SJ4">
        <f t="shared" si="6"/>
        <v>10</v>
      </c>
      <c r="SK4">
        <f t="shared" si="6"/>
        <v>6</v>
      </c>
      <c r="SL4">
        <f t="shared" si="6"/>
        <v>15</v>
      </c>
      <c r="SM4">
        <f t="shared" si="6"/>
        <v>2</v>
      </c>
      <c r="SN4">
        <f t="shared" si="6"/>
        <v>1</v>
      </c>
      <c r="SO4">
        <f t="shared" si="6"/>
        <v>2</v>
      </c>
      <c r="SP4">
        <f t="shared" si="6"/>
        <v>5</v>
      </c>
      <c r="SQ4">
        <f t="shared" si="6"/>
        <v>13</v>
      </c>
      <c r="SR4">
        <f t="shared" si="6"/>
        <v>4</v>
      </c>
      <c r="SS4">
        <f t="shared" si="6"/>
        <v>10</v>
      </c>
      <c r="ST4">
        <f t="shared" si="6"/>
        <v>2</v>
      </c>
      <c r="SU4">
        <f t="shared" si="6"/>
        <v>4</v>
      </c>
      <c r="SV4">
        <f t="shared" si="6"/>
        <v>8</v>
      </c>
      <c r="SW4">
        <f t="shared" si="6"/>
        <v>1</v>
      </c>
      <c r="SX4">
        <f t="shared" si="6"/>
        <v>15</v>
      </c>
      <c r="SY4">
        <f>VLOOKUP(RH4,'Tablas auxiliares'!$O$2:$Y$28,_xlfn.SINGLE('Tablas auxiliares'!$C$4)+1,FALSE)</f>
        <v>8</v>
      </c>
      <c r="TA4">
        <f>VLOOKUP(RJ4,'Tablas auxiliares'!$O$2:$Y$28,_xlfn.SINGLE('Tablas auxiliares'!$C$4)+1,FALSE)</f>
        <v>3</v>
      </c>
      <c r="TB4">
        <f>VLOOKUP(RK4,'Tablas auxiliares'!$O$2:$Y$28,_xlfn.SINGLE('Tablas auxiliares'!$C$4)+1,FALSE)</f>
        <v>8</v>
      </c>
      <c r="TC4">
        <f>VLOOKUP(RL4,'Tablas auxiliares'!$O$2:$Y$28,_xlfn.SINGLE('Tablas auxiliares'!$C$4)+1,FALSE)</f>
        <v>10</v>
      </c>
      <c r="TD4">
        <f>VLOOKUP(RM4,'Tablas auxiliares'!$O$2:$Y$28,_xlfn.SINGLE('Tablas auxiliares'!$C$4)+1,FALSE)</f>
        <v>4</v>
      </c>
      <c r="TE4">
        <f>VLOOKUP(RN4,'Tablas auxiliares'!$O$2:$Y$28,_xlfn.SINGLE('Tablas auxiliares'!$C$4)+1,FALSE)</f>
        <v>4</v>
      </c>
      <c r="TF4">
        <f>VLOOKUP(RO4,'Tablas auxiliares'!$O$2:$Y$28,_xlfn.SINGLE('Tablas auxiliares'!$C$4)+1,FALSE)</f>
        <v>0</v>
      </c>
      <c r="TG4">
        <f>VLOOKUP(RP4,'Tablas auxiliares'!$O$2:$Y$28,_xlfn.SINGLE('Tablas auxiliares'!$C$4)+1,FALSE)</f>
        <v>6</v>
      </c>
      <c r="TH4">
        <f>VLOOKUP(RQ4,'Tablas auxiliares'!$O$2:$Y$28,_xlfn.SINGLE('Tablas auxiliares'!$C$4)+1,FALSE)</f>
        <v>3</v>
      </c>
      <c r="TI4">
        <f>VLOOKUP(RR4,'Tablas auxiliares'!$O$2:$Y$28,_xlfn.SINGLE('Tablas auxiliares'!$C$4)+1,FALSE)</f>
        <v>0</v>
      </c>
      <c r="TJ4">
        <f>VLOOKUP(RS4,'Tablas auxiliares'!$O$2:$Y$28,_xlfn.SINGLE('Tablas auxiliares'!$C$4)+1,FALSE)</f>
        <v>0</v>
      </c>
      <c r="TK4">
        <f>VLOOKUP(RT4,'Tablas auxiliares'!$O$2:$Y$28,_xlfn.SINGLE('Tablas auxiliares'!$C$4)+1,FALSE)</f>
        <v>12</v>
      </c>
      <c r="TL4">
        <f>VLOOKUP(RU4,'Tablas auxiliares'!$O$2:$Y$28,_xlfn.SINGLE('Tablas auxiliares'!$C$4)+1,FALSE)</f>
        <v>1</v>
      </c>
      <c r="TM4">
        <f>VLOOKUP(RV4,'Tablas auxiliares'!$O$2:$Y$28,_xlfn.SINGLE('Tablas auxiliares'!$C$4)+1,FALSE)</f>
        <v>7</v>
      </c>
      <c r="TN4">
        <f>VLOOKUP(RW4,'Tablas auxiliares'!$O$2:$Y$28,_xlfn.SINGLE('Tablas auxiliares'!$C$4)+1,FALSE)</f>
        <v>4</v>
      </c>
      <c r="TO4">
        <f>VLOOKUP(RX4,'Tablas auxiliares'!$O$2:$Y$28,_xlfn.SINGLE('Tablas auxiliares'!$C$4)+1,FALSE)</f>
        <v>0</v>
      </c>
      <c r="TP4">
        <f>VLOOKUP(RY4,'Tablas auxiliares'!$O$2:$Y$28,_xlfn.SINGLE('Tablas auxiliares'!$C$4)+1,FALSE)</f>
        <v>8</v>
      </c>
      <c r="TQ4">
        <f>VLOOKUP(RZ4,'Tablas auxiliares'!$O$2:$Y$28,_xlfn.SINGLE('Tablas auxiliares'!$C$4)+1,FALSE)</f>
        <v>5</v>
      </c>
      <c r="TR4">
        <f>VLOOKUP(SA4,'Tablas auxiliares'!$O$2:$Y$28,_xlfn.SINGLE('Tablas auxiliares'!$C$4)+1,FALSE)</f>
        <v>1</v>
      </c>
      <c r="TS4">
        <f>VLOOKUP(SB4,'Tablas auxiliares'!$O$2:$Y$28,_xlfn.SINGLE('Tablas auxiliares'!$C$4)+1,FALSE)</f>
        <v>0</v>
      </c>
      <c r="TT4">
        <f>VLOOKUP(SC4,'Tablas auxiliares'!$O$2:$Y$28,_xlfn.SINGLE('Tablas auxiliares'!$C$4)+1,FALSE)</f>
        <v>12</v>
      </c>
      <c r="TU4">
        <f>VLOOKUP(SD4,'Tablas auxiliares'!$O$2:$Y$28,_xlfn.SINGLE('Tablas auxiliares'!$C$4)+1,FALSE)</f>
        <v>8</v>
      </c>
      <c r="TV4">
        <f>VLOOKUP(SE4,'Tablas auxiliares'!$O$2:$Y$28,_xlfn.SINGLE('Tablas auxiliares'!$C$4)+1,FALSE)</f>
        <v>10</v>
      </c>
      <c r="TW4">
        <f>VLOOKUP(SF4,'Tablas auxiliares'!$O$2:$Y$28,_xlfn.SINGLE('Tablas auxiliares'!$C$4)+1,FALSE)</f>
        <v>10</v>
      </c>
      <c r="TX4">
        <f>VLOOKUP(SG4,'Tablas auxiliares'!$O$2:$Y$28,_xlfn.SINGLE('Tablas auxiliares'!$C$4)+1,FALSE)</f>
        <v>0</v>
      </c>
      <c r="TY4">
        <f>VLOOKUP(SH4,'Tablas auxiliares'!$O$2:$Y$28,_xlfn.SINGLE('Tablas auxiliares'!$C$4)+1,FALSE)</f>
        <v>6</v>
      </c>
      <c r="TZ4">
        <f>VLOOKUP(SI4,'Tablas auxiliares'!$O$2:$Y$28,_xlfn.SINGLE('Tablas auxiliares'!$C$4)+1,FALSE)</f>
        <v>2</v>
      </c>
      <c r="UA4">
        <f>VLOOKUP(SJ4,'Tablas auxiliares'!$O$2:$Y$28,_xlfn.SINGLE('Tablas auxiliares'!$C$4)+1,FALSE)</f>
        <v>1</v>
      </c>
      <c r="UB4">
        <f>VLOOKUP(SK4,'Tablas auxiliares'!$O$2:$Y$28,_xlfn.SINGLE('Tablas auxiliares'!$C$4)+1,FALSE)</f>
        <v>5</v>
      </c>
      <c r="UC4">
        <f>VLOOKUP(SL4,'Tablas auxiliares'!$O$2:$Y$28,_xlfn.SINGLE('Tablas auxiliares'!$C$4)+1,FALSE)</f>
        <v>0</v>
      </c>
      <c r="UD4">
        <f>VLOOKUP(SM4,'Tablas auxiliares'!$O$2:$Y$28,_xlfn.SINGLE('Tablas auxiliares'!$C$4)+1,FALSE)</f>
        <v>10</v>
      </c>
      <c r="UE4">
        <f>VLOOKUP(SN4,'Tablas auxiliares'!$O$2:$Y$28,_xlfn.SINGLE('Tablas auxiliares'!$C$4)+1,FALSE)</f>
        <v>12</v>
      </c>
      <c r="UF4">
        <f>VLOOKUP(SO4,'Tablas auxiliares'!$O$2:$Y$28,_xlfn.SINGLE('Tablas auxiliares'!$C$4)+1,FALSE)</f>
        <v>10</v>
      </c>
      <c r="UG4">
        <f>VLOOKUP(SP4,'Tablas auxiliares'!$O$2:$Y$28,_xlfn.SINGLE('Tablas auxiliares'!$C$4)+1,FALSE)</f>
        <v>6</v>
      </c>
      <c r="UH4">
        <f>VLOOKUP(SQ4,'Tablas auxiliares'!$O$2:$Y$28,_xlfn.SINGLE('Tablas auxiliares'!$C$4)+1,FALSE)</f>
        <v>0</v>
      </c>
      <c r="UI4">
        <f>VLOOKUP(SR4,'Tablas auxiliares'!$O$2:$Y$28,_xlfn.SINGLE('Tablas auxiliares'!$C$4)+1,FALSE)</f>
        <v>7</v>
      </c>
      <c r="UJ4">
        <f>VLOOKUP(SS4,'Tablas auxiliares'!$O$2:$Y$28,_xlfn.SINGLE('Tablas auxiliares'!$C$4)+1,FALSE)</f>
        <v>1</v>
      </c>
      <c r="UK4">
        <f>VLOOKUP(ST4,'Tablas auxiliares'!$O$2:$Y$28,_xlfn.SINGLE('Tablas auxiliares'!$C$4)+1,FALSE)</f>
        <v>10</v>
      </c>
      <c r="UL4">
        <f>VLOOKUP(SU4,'Tablas auxiliares'!$O$2:$Y$28,_xlfn.SINGLE('Tablas auxiliares'!$C$4)+1,FALSE)</f>
        <v>7</v>
      </c>
      <c r="UM4">
        <f>VLOOKUP(SV4,'Tablas auxiliares'!$O$2:$Y$28,_xlfn.SINGLE('Tablas auxiliares'!$C$4)+1,FALSE)</f>
        <v>3</v>
      </c>
      <c r="UN4">
        <f>VLOOKUP(SW4,'Tablas auxiliares'!$O$2:$Y$28,_xlfn.SINGLE('Tablas auxiliares'!$C$4)+1,FALSE)</f>
        <v>12</v>
      </c>
      <c r="UO4">
        <f>VLOOKUP(SX4,'Tablas auxiliares'!$O$2:$Y$28,_xlfn.SINGLE('Tablas auxiliares'!$C$4)+1,FALSE)</f>
        <v>0</v>
      </c>
      <c r="UP4">
        <f>IF('Tablas auxiliares'!$C$5=1,SUM(SY4:UO4),SUMIF($IZ$29:$KP$29,"=325",SY4:UO4))</f>
        <v>216</v>
      </c>
      <c r="UQ4">
        <v>6</v>
      </c>
      <c r="US4">
        <v>5</v>
      </c>
      <c r="UT4">
        <v>10</v>
      </c>
      <c r="UU4">
        <v>10</v>
      </c>
      <c r="UV4">
        <v>2</v>
      </c>
      <c r="UW4">
        <v>5</v>
      </c>
      <c r="UX4">
        <v>0</v>
      </c>
      <c r="UY4">
        <v>7</v>
      </c>
      <c r="UZ4">
        <v>0</v>
      </c>
      <c r="VA4">
        <v>0</v>
      </c>
      <c r="VB4">
        <v>0</v>
      </c>
      <c r="VC4">
        <v>12</v>
      </c>
      <c r="VD4">
        <v>0</v>
      </c>
      <c r="VE4">
        <v>7</v>
      </c>
      <c r="VF4">
        <v>6</v>
      </c>
      <c r="VG4">
        <v>3</v>
      </c>
      <c r="VH4">
        <v>8</v>
      </c>
      <c r="VI4">
        <v>7</v>
      </c>
      <c r="VJ4">
        <v>0</v>
      </c>
      <c r="VK4">
        <v>1</v>
      </c>
      <c r="VL4">
        <v>12</v>
      </c>
      <c r="VM4">
        <v>5</v>
      </c>
      <c r="VN4">
        <v>6</v>
      </c>
      <c r="VO4">
        <v>8</v>
      </c>
      <c r="VP4">
        <v>4</v>
      </c>
      <c r="VQ4">
        <v>5</v>
      </c>
      <c r="VR4">
        <v>4</v>
      </c>
      <c r="VS4">
        <v>0</v>
      </c>
      <c r="VT4">
        <v>4</v>
      </c>
      <c r="VU4">
        <v>0</v>
      </c>
      <c r="VV4">
        <v>12</v>
      </c>
      <c r="VW4">
        <v>12</v>
      </c>
      <c r="VX4">
        <v>10</v>
      </c>
      <c r="VY4">
        <v>0</v>
      </c>
      <c r="VZ4">
        <v>0</v>
      </c>
      <c r="WA4">
        <v>3</v>
      </c>
      <c r="WB4">
        <v>4</v>
      </c>
      <c r="WC4">
        <v>10</v>
      </c>
      <c r="WD4">
        <v>10</v>
      </c>
      <c r="WE4">
        <v>1</v>
      </c>
      <c r="WF4">
        <v>8</v>
      </c>
      <c r="WG4">
        <v>0</v>
      </c>
      <c r="WH4">
        <v>8</v>
      </c>
      <c r="WJ4">
        <v>0</v>
      </c>
      <c r="WK4">
        <v>2</v>
      </c>
      <c r="WL4">
        <v>6</v>
      </c>
      <c r="WM4">
        <v>3</v>
      </c>
      <c r="WN4">
        <v>2</v>
      </c>
      <c r="WO4">
        <v>0</v>
      </c>
      <c r="WP4">
        <v>0</v>
      </c>
      <c r="WQ4">
        <v>3</v>
      </c>
      <c r="WR4">
        <v>3</v>
      </c>
      <c r="WS4">
        <v>3</v>
      </c>
      <c r="WT4">
        <v>12</v>
      </c>
      <c r="WU4">
        <v>4</v>
      </c>
      <c r="WV4">
        <v>6</v>
      </c>
      <c r="WW4">
        <v>0</v>
      </c>
      <c r="WX4">
        <v>0</v>
      </c>
      <c r="WY4">
        <v>0</v>
      </c>
      <c r="WZ4">
        <v>0</v>
      </c>
      <c r="XA4">
        <v>2</v>
      </c>
      <c r="XB4">
        <v>1</v>
      </c>
      <c r="XC4">
        <v>8</v>
      </c>
      <c r="XD4">
        <v>8</v>
      </c>
      <c r="XE4">
        <v>3</v>
      </c>
      <c r="XF4">
        <v>3</v>
      </c>
      <c r="XG4">
        <v>0</v>
      </c>
      <c r="XH4">
        <v>2</v>
      </c>
      <c r="XI4">
        <v>0</v>
      </c>
      <c r="XJ4">
        <v>4</v>
      </c>
      <c r="XK4">
        <v>4</v>
      </c>
      <c r="XL4">
        <v>0</v>
      </c>
      <c r="XM4">
        <v>6</v>
      </c>
      <c r="XN4">
        <v>12</v>
      </c>
      <c r="XO4">
        <v>1</v>
      </c>
      <c r="XP4">
        <v>8</v>
      </c>
      <c r="XQ4">
        <v>3</v>
      </c>
      <c r="XR4">
        <v>4</v>
      </c>
      <c r="XS4">
        <v>0</v>
      </c>
      <c r="XT4">
        <v>4</v>
      </c>
      <c r="XU4">
        <v>0</v>
      </c>
      <c r="XV4">
        <v>5</v>
      </c>
      <c r="XW4">
        <v>6</v>
      </c>
      <c r="XX4">
        <v>0</v>
      </c>
      <c r="XY4">
        <f t="shared" ref="XY4:XY28" si="7">SUM(UQ4,WH4)+WH4/1000</f>
        <v>14.007999999999999</v>
      </c>
      <c r="XZ4">
        <f t="shared" si="3"/>
        <v>0</v>
      </c>
      <c r="YA4">
        <f t="shared" si="3"/>
        <v>5</v>
      </c>
      <c r="YB4">
        <f t="shared" si="3"/>
        <v>12.002000000000001</v>
      </c>
      <c r="YC4">
        <f t="shared" si="3"/>
        <v>16.006</v>
      </c>
      <c r="YD4">
        <f t="shared" si="3"/>
        <v>5.0030000000000001</v>
      </c>
      <c r="YE4">
        <f t="shared" si="3"/>
        <v>7.0019999999999998</v>
      </c>
      <c r="YF4">
        <f t="shared" si="3"/>
        <v>0</v>
      </c>
      <c r="YG4">
        <f t="shared" si="3"/>
        <v>7</v>
      </c>
      <c r="YH4">
        <f t="shared" si="3"/>
        <v>3.0030000000000001</v>
      </c>
      <c r="YI4">
        <f t="shared" si="3"/>
        <v>3.0030000000000001</v>
      </c>
      <c r="YJ4">
        <f t="shared" si="3"/>
        <v>3.0030000000000001</v>
      </c>
      <c r="YK4">
        <f t="shared" si="3"/>
        <v>24.012</v>
      </c>
      <c r="YL4">
        <f t="shared" si="3"/>
        <v>4.0039999999999996</v>
      </c>
      <c r="YM4">
        <f t="shared" si="3"/>
        <v>13.006</v>
      </c>
      <c r="YN4">
        <f t="shared" si="3"/>
        <v>6</v>
      </c>
      <c r="YO4">
        <f t="shared" si="3"/>
        <v>3</v>
      </c>
      <c r="YP4">
        <f t="shared" si="3"/>
        <v>8</v>
      </c>
      <c r="YQ4">
        <f t="shared" si="3"/>
        <v>7</v>
      </c>
      <c r="YR4">
        <f t="shared" si="3"/>
        <v>2.0019999999999998</v>
      </c>
      <c r="YS4">
        <f t="shared" si="3"/>
        <v>2.0009999999999999</v>
      </c>
      <c r="YT4">
        <f t="shared" si="3"/>
        <v>20.007999999999999</v>
      </c>
      <c r="YU4">
        <f t="shared" si="3"/>
        <v>13.007999999999999</v>
      </c>
      <c r="YV4">
        <f t="shared" si="3"/>
        <v>9.0030000000000001</v>
      </c>
      <c r="YW4">
        <f t="shared" si="3"/>
        <v>11.003</v>
      </c>
      <c r="YX4">
        <f t="shared" si="3"/>
        <v>4</v>
      </c>
      <c r="YY4">
        <f t="shared" si="3"/>
        <v>7.0019999999999998</v>
      </c>
      <c r="YZ4">
        <f t="shared" si="3"/>
        <v>4</v>
      </c>
      <c r="ZA4">
        <f t="shared" si="3"/>
        <v>4.0039999999999996</v>
      </c>
      <c r="ZB4">
        <f t="shared" si="3"/>
        <v>8.0039999999999996</v>
      </c>
      <c r="ZC4">
        <f t="shared" si="3"/>
        <v>0</v>
      </c>
      <c r="ZD4">
        <f t="shared" si="3"/>
        <v>18.006</v>
      </c>
      <c r="ZE4">
        <f t="shared" si="3"/>
        <v>24.012</v>
      </c>
      <c r="ZF4">
        <f t="shared" si="3"/>
        <v>11.000999999999999</v>
      </c>
      <c r="ZG4">
        <f t="shared" si="3"/>
        <v>8.0079999999999991</v>
      </c>
      <c r="ZH4">
        <f t="shared" si="3"/>
        <v>3.0030000000000001</v>
      </c>
      <c r="ZI4">
        <f t="shared" si="3"/>
        <v>7.0039999999999996</v>
      </c>
      <c r="ZJ4">
        <f t="shared" si="3"/>
        <v>4</v>
      </c>
      <c r="ZK4">
        <f t="shared" si="3"/>
        <v>14.004</v>
      </c>
      <c r="ZL4">
        <f t="shared" si="3"/>
        <v>10</v>
      </c>
      <c r="ZM4">
        <f t="shared" si="3"/>
        <v>6.0049999999999999</v>
      </c>
      <c r="ZN4">
        <f t="shared" si="3"/>
        <v>14.006</v>
      </c>
      <c r="ZO4">
        <f t="shared" si="3"/>
        <v>0</v>
      </c>
      <c r="ZP4">
        <f>RANK(XY4,XY3:XY28,0)</f>
        <v>3</v>
      </c>
      <c r="ZQ4">
        <f t="shared" ref="ZQ4:ABF4" si="8">RANK(XZ4,XZ3:XZ28,0)</f>
        <v>16</v>
      </c>
      <c r="ZR4">
        <f t="shared" si="8"/>
        <v>9</v>
      </c>
      <c r="ZS4">
        <f t="shared" si="8"/>
        <v>3</v>
      </c>
      <c r="ZT4">
        <f t="shared" si="8"/>
        <v>2</v>
      </c>
      <c r="ZU4">
        <f t="shared" si="8"/>
        <v>12</v>
      </c>
      <c r="ZV4">
        <f t="shared" si="8"/>
        <v>7</v>
      </c>
      <c r="ZW4">
        <f t="shared" si="8"/>
        <v>17</v>
      </c>
      <c r="ZX4">
        <f t="shared" si="8"/>
        <v>8</v>
      </c>
      <c r="ZY4">
        <f t="shared" si="8"/>
        <v>13</v>
      </c>
      <c r="ZZ4">
        <f t="shared" si="8"/>
        <v>13</v>
      </c>
      <c r="AAA4">
        <f t="shared" si="8"/>
        <v>13</v>
      </c>
      <c r="AAB4">
        <f t="shared" si="8"/>
        <v>1</v>
      </c>
      <c r="AAC4">
        <f t="shared" si="8"/>
        <v>12</v>
      </c>
      <c r="AAD4">
        <f t="shared" si="8"/>
        <v>4</v>
      </c>
      <c r="AAE4">
        <f t="shared" si="8"/>
        <v>9</v>
      </c>
      <c r="AAF4">
        <f t="shared" si="8"/>
        <v>12</v>
      </c>
      <c r="AAG4">
        <f t="shared" si="8"/>
        <v>5</v>
      </c>
      <c r="AAH4">
        <f t="shared" si="8"/>
        <v>8</v>
      </c>
      <c r="AAI4">
        <f t="shared" si="8"/>
        <v>13</v>
      </c>
      <c r="AAJ4">
        <f t="shared" si="8"/>
        <v>14</v>
      </c>
      <c r="AAK4">
        <f t="shared" si="8"/>
        <v>1</v>
      </c>
      <c r="AAL4">
        <f t="shared" si="8"/>
        <v>3</v>
      </c>
      <c r="AAM4">
        <f t="shared" si="8"/>
        <v>5</v>
      </c>
      <c r="AAN4">
        <f t="shared" si="8"/>
        <v>5</v>
      </c>
      <c r="AAO4">
        <f t="shared" si="8"/>
        <v>13</v>
      </c>
      <c r="AAP4">
        <f t="shared" si="8"/>
        <v>10</v>
      </c>
      <c r="AAQ4">
        <f t="shared" si="8"/>
        <v>11</v>
      </c>
      <c r="AAR4">
        <f t="shared" si="8"/>
        <v>10</v>
      </c>
      <c r="AAS4">
        <f t="shared" si="8"/>
        <v>8</v>
      </c>
      <c r="AAT4">
        <f t="shared" si="8"/>
        <v>18</v>
      </c>
      <c r="AAU4">
        <f t="shared" si="8"/>
        <v>1</v>
      </c>
      <c r="AAV4">
        <f t="shared" si="8"/>
        <v>1</v>
      </c>
      <c r="AAW4">
        <f t="shared" si="8"/>
        <v>3</v>
      </c>
      <c r="AAX4">
        <f t="shared" si="8"/>
        <v>5</v>
      </c>
      <c r="AAY4">
        <f t="shared" si="8"/>
        <v>13</v>
      </c>
      <c r="AAZ4">
        <f t="shared" si="8"/>
        <v>8</v>
      </c>
      <c r="ABA4">
        <f t="shared" si="8"/>
        <v>11</v>
      </c>
      <c r="ABB4">
        <f t="shared" si="8"/>
        <v>3</v>
      </c>
      <c r="ABC4">
        <f t="shared" si="8"/>
        <v>5</v>
      </c>
      <c r="ABD4">
        <f t="shared" si="8"/>
        <v>9</v>
      </c>
      <c r="ABE4">
        <f t="shared" si="8"/>
        <v>1</v>
      </c>
      <c r="ABF4">
        <f t="shared" si="8"/>
        <v>17</v>
      </c>
      <c r="ABG4">
        <f>VLOOKUP(ZP4,'Tablas auxiliares'!$O$2:$P$28,2,FALSE)</f>
        <v>8</v>
      </c>
      <c r="ABH4">
        <f>VLOOKUP(ZQ4,'Tablas auxiliares'!$O$2:$P$28,2,FALSE)</f>
        <v>0</v>
      </c>
      <c r="ABI4">
        <f>VLOOKUP(ZR4,'Tablas auxiliares'!$O$2:$P$28,2,FALSE)</f>
        <v>2</v>
      </c>
      <c r="ABJ4">
        <f>VLOOKUP(ZS4,'Tablas auxiliares'!$O$2:$P$28,2,FALSE)</f>
        <v>8</v>
      </c>
      <c r="ABK4">
        <f>VLOOKUP(ZT4,'Tablas auxiliares'!$O$2:$P$28,2,FALSE)</f>
        <v>10</v>
      </c>
      <c r="ABL4">
        <f>VLOOKUP(ZU4,'Tablas auxiliares'!$O$2:$P$28,2,FALSE)</f>
        <v>0</v>
      </c>
      <c r="ABM4">
        <f>VLOOKUP(ZV4,'Tablas auxiliares'!$O$2:$P$28,2,FALSE)</f>
        <v>4</v>
      </c>
      <c r="ABN4">
        <f>VLOOKUP(ZW4,'Tablas auxiliares'!$O$2:$P$28,2,FALSE)</f>
        <v>0</v>
      </c>
      <c r="ABO4">
        <f>VLOOKUP(ZX4,'Tablas auxiliares'!$O$2:$P$28,2,FALSE)</f>
        <v>3</v>
      </c>
      <c r="ABP4">
        <f>VLOOKUP(ZY4,'Tablas auxiliares'!$O$2:$P$28,2,FALSE)</f>
        <v>0</v>
      </c>
      <c r="ABQ4">
        <f>VLOOKUP(ZZ4,'Tablas auxiliares'!$O$2:$P$28,2,FALSE)</f>
        <v>0</v>
      </c>
      <c r="ABR4">
        <f>VLOOKUP(AAA4,'Tablas auxiliares'!$O$2:$P$28,2,FALSE)</f>
        <v>0</v>
      </c>
      <c r="ABS4">
        <f>VLOOKUP(AAB4,'Tablas auxiliares'!$O$2:$P$28,2,FALSE)</f>
        <v>12</v>
      </c>
      <c r="ABT4">
        <f>VLOOKUP(AAC4,'Tablas auxiliares'!$O$2:$P$28,2,FALSE)</f>
        <v>0</v>
      </c>
      <c r="ABU4">
        <f>VLOOKUP(AAD4,'Tablas auxiliares'!$O$2:$P$28,2,FALSE)</f>
        <v>7</v>
      </c>
      <c r="ABV4">
        <f>VLOOKUP(AAE4,'Tablas auxiliares'!$O$2:$P$28,2,FALSE)</f>
        <v>2</v>
      </c>
      <c r="ABW4">
        <f>VLOOKUP(AAF4,'Tablas auxiliares'!$O$2:$P$28,2,FALSE)</f>
        <v>0</v>
      </c>
      <c r="ABX4">
        <f>VLOOKUP(AAG4,'Tablas auxiliares'!$O$2:$P$28,2,FALSE)</f>
        <v>6</v>
      </c>
      <c r="ABY4">
        <f>VLOOKUP(AAH4,'Tablas auxiliares'!$O$2:$P$28,2,FALSE)</f>
        <v>3</v>
      </c>
      <c r="ABZ4">
        <f>VLOOKUP(AAI4,'Tablas auxiliares'!$O$2:$P$28,2,FALSE)</f>
        <v>0</v>
      </c>
      <c r="ACA4">
        <f>VLOOKUP(AAJ4,'Tablas auxiliares'!$O$2:$P$28,2,FALSE)</f>
        <v>0</v>
      </c>
      <c r="ACB4">
        <f>VLOOKUP(AAK4,'Tablas auxiliares'!$O$2:$P$28,2,FALSE)</f>
        <v>12</v>
      </c>
      <c r="ACC4">
        <f>VLOOKUP(AAL4,'Tablas auxiliares'!$O$2:$P$28,2,FALSE)</f>
        <v>8</v>
      </c>
      <c r="ACD4">
        <f>VLOOKUP(AAM4,'Tablas auxiliares'!$O$2:$P$28,2,FALSE)</f>
        <v>6</v>
      </c>
      <c r="ACE4">
        <f>VLOOKUP(AAN4,'Tablas auxiliares'!$O$2:$P$28,2,FALSE)</f>
        <v>6</v>
      </c>
      <c r="ACF4">
        <f>VLOOKUP(AAO4,'Tablas auxiliares'!$O$2:$P$28,2,FALSE)</f>
        <v>0</v>
      </c>
      <c r="ACG4">
        <f>VLOOKUP(AAP4,'Tablas auxiliares'!$O$2:$P$28,2,FALSE)</f>
        <v>1</v>
      </c>
      <c r="ACH4">
        <f>VLOOKUP(AAQ4,'Tablas auxiliares'!$O$2:$P$28,2,FALSE)</f>
        <v>0</v>
      </c>
      <c r="ACI4">
        <f>VLOOKUP(AAR4,'Tablas auxiliares'!$O$2:$P$28,2,FALSE)</f>
        <v>1</v>
      </c>
      <c r="ACJ4">
        <f>VLOOKUP(AAS4,'Tablas auxiliares'!$O$2:$P$28,2,FALSE)</f>
        <v>3</v>
      </c>
      <c r="ACK4">
        <f>VLOOKUP(AAT4,'Tablas auxiliares'!$O$2:$P$28,2,FALSE)</f>
        <v>0</v>
      </c>
      <c r="ACL4">
        <f>VLOOKUP(AAU4,'Tablas auxiliares'!$O$2:$P$28,2,FALSE)</f>
        <v>12</v>
      </c>
      <c r="ACM4">
        <f>VLOOKUP(AAV4,'Tablas auxiliares'!$O$2:$P$28,2,FALSE)</f>
        <v>12</v>
      </c>
      <c r="ACN4">
        <f>VLOOKUP(AAW4,'Tablas auxiliares'!$O$2:$P$28,2,FALSE)</f>
        <v>8</v>
      </c>
      <c r="ACO4">
        <f>VLOOKUP(AAX4,'Tablas auxiliares'!$O$2:$P$28,2,FALSE)</f>
        <v>6</v>
      </c>
      <c r="ACP4">
        <f>VLOOKUP(AAY4,'Tablas auxiliares'!$O$2:$P$28,2,FALSE)</f>
        <v>0</v>
      </c>
      <c r="ACQ4">
        <f>VLOOKUP(AAZ4,'Tablas auxiliares'!$O$2:$P$28,2,FALSE)</f>
        <v>3</v>
      </c>
      <c r="ACR4">
        <f>VLOOKUP(ABA4,'Tablas auxiliares'!$O$2:$P$28,2,FALSE)</f>
        <v>0</v>
      </c>
      <c r="ACS4">
        <f>VLOOKUP(ABB4,'Tablas auxiliares'!$O$2:$P$28,2,FALSE)</f>
        <v>8</v>
      </c>
      <c r="ACT4">
        <f>VLOOKUP(ABC4,'Tablas auxiliares'!$O$2:$P$28,2,FALSE)</f>
        <v>6</v>
      </c>
      <c r="ACU4">
        <f>VLOOKUP(ABD4,'Tablas auxiliares'!$O$2:$P$28,2,FALSE)</f>
        <v>2</v>
      </c>
      <c r="ACV4">
        <f>VLOOKUP(ABE4,'Tablas auxiliares'!$O$2:$P$28,2,FALSE)</f>
        <v>12</v>
      </c>
      <c r="ACW4">
        <f>VLOOKUP(ABF4,'Tablas auxiliares'!$O$2:$P$28,2,FALSE)</f>
        <v>0</v>
      </c>
      <c r="ACX4">
        <f>IF('Tablas auxiliares'!$C$5=1,SUM(ABG4:ACW4),SUMIF($IZ$29:$KP$29,"=325",ABG4:ACW4))</f>
        <v>171</v>
      </c>
      <c r="ACZ4">
        <f t="shared" ref="ACZ4:ACZ28" si="9">ROUND(ACX4,0)+(26-ADF4)/10000</f>
        <v>171.00239999999999</v>
      </c>
      <c r="ADA4">
        <f t="shared" ref="ADA4:ADA28" si="10">ROUND(UP4,0)+(26-ADF4)/10000</f>
        <v>216.00239999999999</v>
      </c>
      <c r="ADB4">
        <f t="shared" ref="ADB4:ADB28" si="11">ROUND(PP4,0)+(26-ADF4)/10000</f>
        <v>340.00240000000002</v>
      </c>
      <c r="ADC4">
        <f>IF('Tablas auxiliares'!$C$3=1,'2018 FINAL'!ACZ4,IF('Tablas auxiliares'!$C$3=2,'2018 FINAL'!ADA4,'2018 FINAL'!ADB4))</f>
        <v>340.00240000000002</v>
      </c>
      <c r="ADD4" t="s">
        <v>22</v>
      </c>
      <c r="ADF4">
        <v>2</v>
      </c>
      <c r="ADG4">
        <f t="shared" ref="ADG4:ADG28" si="12">LARGE($ADC$3:$ADC$28,ADF4)</f>
        <v>436.00189999999998</v>
      </c>
      <c r="ADH4" t="str">
        <f t="shared" ref="ADH4:ADH28" si="13">VLOOKUP(ADG4,$ADC$3:$ADD$28,2,FALSE)</f>
        <v>Chipre</v>
      </c>
    </row>
    <row r="5" spans="1:788" x14ac:dyDescent="0.25">
      <c r="A5" t="s">
        <v>6</v>
      </c>
      <c r="B5">
        <v>14</v>
      </c>
      <c r="C5">
        <v>2</v>
      </c>
      <c r="D5">
        <v>25</v>
      </c>
      <c r="F5">
        <v>9</v>
      </c>
      <c r="G5">
        <v>26</v>
      </c>
      <c r="H5">
        <v>16</v>
      </c>
      <c r="I5">
        <v>6</v>
      </c>
      <c r="J5">
        <v>11</v>
      </c>
      <c r="K5">
        <v>20</v>
      </c>
      <c r="L5">
        <v>18</v>
      </c>
      <c r="M5">
        <v>2</v>
      </c>
      <c r="N5">
        <v>1</v>
      </c>
      <c r="O5">
        <v>19</v>
      </c>
      <c r="P5">
        <v>6</v>
      </c>
      <c r="Q5">
        <v>13</v>
      </c>
      <c r="R5">
        <v>25</v>
      </c>
      <c r="S5">
        <v>2</v>
      </c>
      <c r="T5">
        <v>21</v>
      </c>
      <c r="U5">
        <v>12</v>
      </c>
      <c r="V5">
        <v>7</v>
      </c>
      <c r="W5">
        <v>18</v>
      </c>
      <c r="X5">
        <v>13</v>
      </c>
      <c r="Y5">
        <v>7</v>
      </c>
      <c r="Z5">
        <v>7</v>
      </c>
      <c r="AA5">
        <v>7</v>
      </c>
      <c r="AB5">
        <v>18</v>
      </c>
      <c r="AC5">
        <v>3</v>
      </c>
      <c r="AD5">
        <v>9</v>
      </c>
      <c r="AE5">
        <v>2</v>
      </c>
      <c r="AF5">
        <v>8</v>
      </c>
      <c r="AG5">
        <v>6</v>
      </c>
      <c r="AH5">
        <v>11</v>
      </c>
      <c r="AI5">
        <v>9</v>
      </c>
      <c r="AJ5">
        <v>12</v>
      </c>
      <c r="AK5">
        <v>13</v>
      </c>
      <c r="AL5">
        <v>12</v>
      </c>
      <c r="AM5">
        <v>5</v>
      </c>
      <c r="AN5">
        <v>18</v>
      </c>
      <c r="AO5">
        <v>14</v>
      </c>
      <c r="AP5">
        <v>8</v>
      </c>
      <c r="AQ5">
        <v>8</v>
      </c>
      <c r="AR5">
        <v>5</v>
      </c>
      <c r="AS5">
        <v>23</v>
      </c>
      <c r="AT5">
        <v>5</v>
      </c>
      <c r="AU5">
        <v>21</v>
      </c>
      <c r="AW5">
        <v>14</v>
      </c>
      <c r="AX5">
        <v>9</v>
      </c>
      <c r="AY5">
        <v>20</v>
      </c>
      <c r="AZ5">
        <v>8</v>
      </c>
      <c r="BA5">
        <v>18</v>
      </c>
      <c r="BB5">
        <v>17</v>
      </c>
      <c r="BC5">
        <v>4</v>
      </c>
      <c r="BD5">
        <v>24</v>
      </c>
      <c r="BE5">
        <v>3</v>
      </c>
      <c r="BF5">
        <v>18</v>
      </c>
      <c r="BG5">
        <v>23</v>
      </c>
      <c r="BH5">
        <v>13</v>
      </c>
      <c r="BI5">
        <v>22</v>
      </c>
      <c r="BJ5">
        <v>2</v>
      </c>
      <c r="BK5">
        <v>15</v>
      </c>
      <c r="BL5">
        <v>23</v>
      </c>
      <c r="BM5">
        <v>3</v>
      </c>
      <c r="BN5">
        <v>10</v>
      </c>
      <c r="BO5">
        <v>18</v>
      </c>
      <c r="BP5">
        <v>10</v>
      </c>
      <c r="BQ5">
        <v>6</v>
      </c>
      <c r="BR5">
        <v>9</v>
      </c>
      <c r="BS5">
        <v>13</v>
      </c>
      <c r="BT5">
        <v>22</v>
      </c>
      <c r="BU5">
        <v>10</v>
      </c>
      <c r="BV5">
        <v>8</v>
      </c>
      <c r="BW5">
        <v>9</v>
      </c>
      <c r="BX5">
        <v>7</v>
      </c>
      <c r="BY5">
        <v>15</v>
      </c>
      <c r="BZ5">
        <v>5</v>
      </c>
      <c r="CA5">
        <v>14</v>
      </c>
      <c r="CB5">
        <v>11</v>
      </c>
      <c r="CC5">
        <v>11</v>
      </c>
      <c r="CD5">
        <v>5</v>
      </c>
      <c r="CE5">
        <v>7</v>
      </c>
      <c r="CF5">
        <v>15</v>
      </c>
      <c r="CG5">
        <v>1</v>
      </c>
      <c r="CH5">
        <v>21</v>
      </c>
      <c r="CI5">
        <v>10</v>
      </c>
      <c r="CJ5">
        <v>19</v>
      </c>
      <c r="CK5">
        <v>4</v>
      </c>
      <c r="CL5">
        <v>8</v>
      </c>
      <c r="CN5">
        <v>16</v>
      </c>
      <c r="CO5">
        <v>22</v>
      </c>
      <c r="CP5">
        <v>15</v>
      </c>
      <c r="CQ5">
        <v>22</v>
      </c>
      <c r="CR5">
        <v>21</v>
      </c>
      <c r="CS5">
        <v>18</v>
      </c>
      <c r="CT5">
        <v>16</v>
      </c>
      <c r="CU5">
        <v>15</v>
      </c>
      <c r="CV5">
        <v>3</v>
      </c>
      <c r="CW5">
        <v>23</v>
      </c>
      <c r="CX5">
        <v>15</v>
      </c>
      <c r="CY5">
        <v>24</v>
      </c>
      <c r="CZ5">
        <v>16</v>
      </c>
      <c r="DA5">
        <v>2</v>
      </c>
      <c r="DB5">
        <v>22</v>
      </c>
      <c r="DC5">
        <v>19</v>
      </c>
      <c r="DD5">
        <v>5</v>
      </c>
      <c r="DE5">
        <v>8</v>
      </c>
      <c r="DF5">
        <v>19</v>
      </c>
      <c r="DG5">
        <v>5</v>
      </c>
      <c r="DH5">
        <v>19</v>
      </c>
      <c r="DI5">
        <v>6</v>
      </c>
      <c r="DJ5">
        <v>22</v>
      </c>
      <c r="DK5">
        <v>15</v>
      </c>
      <c r="DL5">
        <v>10</v>
      </c>
      <c r="DM5">
        <v>5</v>
      </c>
      <c r="DN5">
        <v>21</v>
      </c>
      <c r="DO5">
        <v>5</v>
      </c>
      <c r="DP5">
        <v>12</v>
      </c>
      <c r="DQ5">
        <v>11</v>
      </c>
      <c r="DR5">
        <v>9</v>
      </c>
      <c r="DS5">
        <v>16</v>
      </c>
      <c r="DT5">
        <v>8</v>
      </c>
      <c r="DU5">
        <v>5</v>
      </c>
      <c r="DV5">
        <v>16</v>
      </c>
      <c r="DW5">
        <v>9</v>
      </c>
      <c r="DX5">
        <v>3</v>
      </c>
      <c r="DY5">
        <v>25</v>
      </c>
      <c r="DZ5">
        <v>19</v>
      </c>
      <c r="EA5">
        <v>22</v>
      </c>
      <c r="EB5">
        <v>4</v>
      </c>
      <c r="EC5">
        <v>5</v>
      </c>
      <c r="EE5">
        <v>19</v>
      </c>
      <c r="EF5">
        <v>21</v>
      </c>
      <c r="EG5">
        <v>26</v>
      </c>
      <c r="EH5">
        <v>24</v>
      </c>
      <c r="EI5">
        <v>19</v>
      </c>
      <c r="EJ5">
        <v>22</v>
      </c>
      <c r="EK5">
        <v>20</v>
      </c>
      <c r="EL5">
        <v>22</v>
      </c>
      <c r="EM5">
        <v>10</v>
      </c>
      <c r="EN5">
        <v>20</v>
      </c>
      <c r="EO5">
        <v>13</v>
      </c>
      <c r="EP5">
        <v>12</v>
      </c>
      <c r="EQ5">
        <v>14</v>
      </c>
      <c r="ER5">
        <v>1</v>
      </c>
      <c r="ES5">
        <v>19</v>
      </c>
      <c r="ET5">
        <v>4</v>
      </c>
      <c r="EU5">
        <v>2</v>
      </c>
      <c r="EV5">
        <v>11</v>
      </c>
      <c r="EW5">
        <v>18</v>
      </c>
      <c r="EX5">
        <v>5</v>
      </c>
      <c r="EY5">
        <v>12</v>
      </c>
      <c r="EZ5">
        <v>4</v>
      </c>
      <c r="FA5">
        <v>9</v>
      </c>
      <c r="FB5">
        <v>10</v>
      </c>
      <c r="FC5">
        <v>8</v>
      </c>
      <c r="FD5">
        <v>5</v>
      </c>
      <c r="FE5">
        <v>6</v>
      </c>
      <c r="FF5">
        <v>4</v>
      </c>
      <c r="FG5">
        <v>12</v>
      </c>
      <c r="FH5">
        <v>7</v>
      </c>
      <c r="FI5">
        <v>15</v>
      </c>
      <c r="FJ5">
        <v>22</v>
      </c>
      <c r="FK5">
        <v>4</v>
      </c>
      <c r="FL5">
        <v>5</v>
      </c>
      <c r="FM5">
        <v>9</v>
      </c>
      <c r="FN5">
        <v>9</v>
      </c>
      <c r="FO5">
        <v>6</v>
      </c>
      <c r="FP5">
        <v>12</v>
      </c>
      <c r="FQ5">
        <v>5</v>
      </c>
      <c r="FR5">
        <v>25</v>
      </c>
      <c r="FS5">
        <v>4</v>
      </c>
      <c r="FT5">
        <v>7</v>
      </c>
      <c r="FV5">
        <v>6</v>
      </c>
      <c r="FW5">
        <v>13</v>
      </c>
      <c r="FX5">
        <v>25</v>
      </c>
      <c r="FY5">
        <v>4</v>
      </c>
      <c r="FZ5">
        <v>25</v>
      </c>
      <c r="GA5">
        <v>20</v>
      </c>
      <c r="GB5">
        <v>14</v>
      </c>
      <c r="GC5">
        <v>20</v>
      </c>
      <c r="GD5">
        <v>1</v>
      </c>
      <c r="GE5">
        <v>21</v>
      </c>
      <c r="GF5">
        <v>9</v>
      </c>
      <c r="GG5">
        <v>20</v>
      </c>
      <c r="GH5">
        <v>21</v>
      </c>
      <c r="GI5">
        <v>7</v>
      </c>
      <c r="GJ5">
        <v>20</v>
      </c>
      <c r="GK5">
        <v>14</v>
      </c>
      <c r="GL5">
        <v>6</v>
      </c>
      <c r="GM5">
        <v>7</v>
      </c>
      <c r="GN5">
        <v>18</v>
      </c>
      <c r="GO5">
        <v>3</v>
      </c>
      <c r="GP5">
        <v>11</v>
      </c>
      <c r="GQ5">
        <v>4</v>
      </c>
      <c r="GR5">
        <v>12</v>
      </c>
      <c r="GS5">
        <v>20</v>
      </c>
      <c r="GT5">
        <v>9</v>
      </c>
      <c r="GU5">
        <v>6</v>
      </c>
      <c r="GV5">
        <v>8</v>
      </c>
      <c r="GW5">
        <v>11</v>
      </c>
      <c r="GX5">
        <v>7</v>
      </c>
      <c r="GY5">
        <v>7</v>
      </c>
      <c r="GZ5">
        <v>13</v>
      </c>
      <c r="HA5">
        <v>23</v>
      </c>
      <c r="HB5">
        <v>7</v>
      </c>
      <c r="HC5">
        <v>9</v>
      </c>
      <c r="HD5">
        <v>4</v>
      </c>
      <c r="HE5">
        <v>8</v>
      </c>
      <c r="HF5">
        <v>17</v>
      </c>
      <c r="HG5">
        <v>22</v>
      </c>
      <c r="HH5">
        <v>14</v>
      </c>
      <c r="HI5">
        <f>IF('Tablas auxiliares'!$C$7=1,AVERAGE(B5,AS5,CJ5,EA5,FR5)+B5/10000,(-1)*(SUM(VLOOKUP(B5,'Tablas auxiliares'!$BG$2:$BH$28,2,FALSE),VLOOKUP(AS5,'Tablas auxiliares'!$BG$2:$BH$28,2,FALSE),VLOOKUP(CJ5,'Tablas auxiliares'!$BG$2:$BH$28,2,FALSE),VLOOKUP(EA5,'Tablas auxiliares'!$BG$2:$BH$28,2,FALSE),VLOOKUP(FR5,'Tablas auxiliares'!$BG$2:$BH$28,2,FALSE))-B5/100000000))</f>
        <v>-1.9386907548466727</v>
      </c>
      <c r="HJ5">
        <f>IF('Tablas auxiliares'!$C$7=1,AVERAGE(C5,AT5,CK5,EB5,FS5)+C5/10000,(-1)*(SUM(VLOOKUP(C5,'Tablas auxiliares'!$BG$2:$BH$28,2,FALSE),VLOOKUP(AT5,'Tablas auxiliares'!$BG$2:$BH$28,2,FALSE),VLOOKUP(CK5,'Tablas auxiliares'!$BG$2:$BH$28,2,FALSE),VLOOKUP(EB5,'Tablas auxiliares'!$BG$2:$BH$28,2,FALSE),VLOOKUP(FS5,'Tablas auxiliares'!$BG$2:$BH$28,2,FALSE))-C5/100000000))</f>
        <v>-35.89442250462259</v>
      </c>
      <c r="HK5">
        <f>IF('Tablas auxiliares'!$C$7=1,AVERAGE(D5,AU5,CL5,EC5,FT5)+D5/10000,(-1)*(SUM(VLOOKUP(D5,'Tablas auxiliares'!$BG$2:$BH$28,2,FALSE),VLOOKUP(AU5,'Tablas auxiliares'!$BG$2:$BH$28,2,FALSE),VLOOKUP(CL5,'Tablas auxiliares'!$BG$2:$BH$28,2,FALSE),VLOOKUP(EC5,'Tablas auxiliares'!$BG$2:$BH$28,2,FALSE),VLOOKUP(FT5,'Tablas auxiliares'!$BG$2:$BH$28,2,FALSE))-D5/100000000))</f>
        <v>-13.017546241107555</v>
      </c>
      <c r="HM5">
        <f>IF('Tablas auxiliares'!$C$7=1,AVERAGE(F5,AW5,CN5,EE5,FV5)+F5/10000,(-1)*(SUM(VLOOKUP(F5,'Tablas auxiliares'!$BG$2:$BH$28,2,FALSE),VLOOKUP(AW5,'Tablas auxiliares'!$BG$2:$BH$28,2,FALSE),VLOOKUP(CN5,'Tablas auxiliares'!$BG$2:$BH$28,2,FALSE),VLOOKUP(EE5,'Tablas auxiliares'!$BG$2:$BH$28,2,FALSE),VLOOKUP(FV5,'Tablas auxiliares'!$BG$2:$BH$28,2,FALSE))-F5/100000000))</f>
        <v>-9.3671342126656683</v>
      </c>
      <c r="HN5">
        <f>IF('Tablas auxiliares'!$C$7=1,AVERAGE(G5,AX5,CO5,EF5,FW5)+G5/10000,(-1)*(SUM(VLOOKUP(G5,'Tablas auxiliares'!$BG$2:$BH$28,2,FALSE),VLOOKUP(AX5,'Tablas auxiliares'!$BG$2:$BH$28,2,FALSE),VLOOKUP(CO5,'Tablas auxiliares'!$BG$2:$BH$28,2,FALSE),VLOOKUP(EF5,'Tablas auxiliares'!$BG$2:$BH$28,2,FALSE),VLOOKUP(FW5,'Tablas auxiliares'!$BG$2:$BH$28,2,FALSE))-G5/100000000))</f>
        <v>-4.4462190381622921</v>
      </c>
      <c r="HO5">
        <f>IF('Tablas auxiliares'!$C$7=1,AVERAGE(H5,AY5,CP5,EG5,FX5)+H5/10000,(-1)*(SUM(VLOOKUP(H5,'Tablas auxiliares'!$BG$2:$BH$28,2,FALSE),VLOOKUP(AY5,'Tablas auxiliares'!$BG$2:$BH$28,2,FALSE),VLOOKUP(CP5,'Tablas auxiliares'!$BG$2:$BH$28,2,FALSE),VLOOKUP(EG5,'Tablas auxiliares'!$BG$2:$BH$28,2,FALSE),VLOOKUP(FX5,'Tablas auxiliares'!$BG$2:$BH$28,2,FALSE))-H5/100000000))</f>
        <v>-2.0874975635887001</v>
      </c>
      <c r="HP5">
        <f>IF('Tablas auxiliares'!$C$7=1,AVERAGE(I5,AZ5,CQ5,EH5,FY5)+I5/10000,(-1)*(SUM(VLOOKUP(I5,'Tablas auxiliares'!$BG$2:$BH$28,2,FALSE),VLOOKUP(AZ5,'Tablas auxiliares'!$BG$2:$BH$28,2,FALSE),VLOOKUP(CQ5,'Tablas auxiliares'!$BG$2:$BH$28,2,FALSE),VLOOKUP(EH5,'Tablas auxiliares'!$BG$2:$BH$28,2,FALSE),VLOOKUP(FY5,'Tablas auxiliares'!$BG$2:$BH$28,2,FALSE))-I5/100000000))</f>
        <v>-14.974736077700243</v>
      </c>
      <c r="HQ5">
        <f>IF('Tablas auxiliares'!$C$7=1,AVERAGE(J5,BA5,CR5,EI5,FZ5)+J5/10000,(-1)*(SUM(VLOOKUP(J5,'Tablas auxiliares'!$BG$2:$BH$28,2,FALSE),VLOOKUP(BA5,'Tablas auxiliares'!$BG$2:$BH$28,2,FALSE),VLOOKUP(CR5,'Tablas auxiliares'!$BG$2:$BH$28,2,FALSE),VLOOKUP(EI5,'Tablas auxiliares'!$BG$2:$BH$28,2,FALSE),VLOOKUP(FZ5,'Tablas auxiliares'!$BG$2:$BH$28,2,FALSE))-J5/100000000))</f>
        <v>-3.0560564949957518</v>
      </c>
      <c r="HR5">
        <f>IF('Tablas auxiliares'!$C$7=1,AVERAGE(K5,BB5,CS5,EJ5,GA5)+K5/10000,(-1)*(SUM(VLOOKUP(K5,'Tablas auxiliares'!$BG$2:$BH$28,2,FALSE),VLOOKUP(BB5,'Tablas auxiliares'!$BG$2:$BH$28,2,FALSE),VLOOKUP(CS5,'Tablas auxiliares'!$BG$2:$BH$28,2,FALSE),VLOOKUP(EJ5,'Tablas auxiliares'!$BG$2:$BH$28,2,FALSE),VLOOKUP(GA5,'Tablas auxiliares'!$BG$2:$BH$28,2,FALSE))-K5/100000000))</f>
        <v>-1.9199493536214061</v>
      </c>
      <c r="HS5">
        <f>IF('Tablas auxiliares'!$C$7=1,AVERAGE(L5,BC5,CT5,EK5,GB5)+L5/10000,(-1)*(SUM(VLOOKUP(L5,'Tablas auxiliares'!$BG$2:$BH$28,2,FALSE),VLOOKUP(BC5,'Tablas auxiliares'!$BG$2:$BH$28,2,FALSE),VLOOKUP(CT5,'Tablas auxiliares'!$BG$2:$BH$28,2,FALSE),VLOOKUP(EK5,'Tablas auxiliares'!$BG$2:$BH$28,2,FALSE),VLOOKUP(GB5,'Tablas auxiliares'!$BG$2:$BH$28,2,FALSE))-L5/100000000))</f>
        <v>-9.2947673907682713</v>
      </c>
      <c r="HT5">
        <f>IF('Tablas auxiliares'!$C$7=1,AVERAGE(M5,BD5,CU5,EL5,GC5)+M5/10000,(-1)*(SUM(VLOOKUP(M5,'Tablas auxiliares'!$BG$2:$BH$28,2,FALSE),VLOOKUP(BD5,'Tablas auxiliares'!$BG$2:$BH$28,2,FALSE),VLOOKUP(CU5,'Tablas auxiliares'!$BG$2:$BH$28,2,FALSE),VLOOKUP(EL5,'Tablas auxiliares'!$BG$2:$BH$28,2,FALSE),VLOOKUP(GC5,'Tablas auxiliares'!$BG$2:$BH$28,2,FALSE))-M5/100000000))</f>
        <v>-11.461321866906312</v>
      </c>
      <c r="HU5">
        <f>IF('Tablas auxiliares'!$C$7=1,AVERAGE(N5,BE5,CV5,EM5,GD5)+N5/10000,(-1)*(SUM(VLOOKUP(N5,'Tablas auxiliares'!$BG$2:$BH$28,2,FALSE),VLOOKUP(BE5,'Tablas auxiliares'!$BG$2:$BH$28,2,FALSE),VLOOKUP(CV5,'Tablas auxiliares'!$BG$2:$BH$28,2,FALSE),VLOOKUP(EM5,'Tablas auxiliares'!$BG$2:$BH$28,2,FALSE),VLOOKUP(GD5,'Tablas auxiliares'!$BG$2:$BH$28,2,FALSE))-N5/100000000))</f>
        <v>-42.583063322502007</v>
      </c>
      <c r="HV5">
        <f>IF('Tablas auxiliares'!$C$7=1,AVERAGE(O5,BF5,CW5,EN5,GE5)+O5/10000,(-1)*(SUM(VLOOKUP(O5,'Tablas auxiliares'!$BG$2:$BH$28,2,FALSE),VLOOKUP(BF5,'Tablas auxiliares'!$BG$2:$BH$28,2,FALSE),VLOOKUP(CW5,'Tablas auxiliares'!$BG$2:$BH$28,2,FALSE),VLOOKUP(EN5,'Tablas auxiliares'!$BG$2:$BH$28,2,FALSE),VLOOKUP(GE5,'Tablas auxiliares'!$BG$2:$BH$28,2,FALSE))-O5/100000000))</f>
        <v>-1.6438925301999212</v>
      </c>
      <c r="HW5">
        <f>IF('Tablas auxiliares'!$C$7=1,AVERAGE(P5,BG5,CX5,EO5,GF5)+P5/10000,(-1)*(SUM(VLOOKUP(P5,'Tablas auxiliares'!$BG$2:$BH$28,2,FALSE),VLOOKUP(BG5,'Tablas auxiliares'!$BG$2:$BH$28,2,FALSE),VLOOKUP(CX5,'Tablas auxiliares'!$BG$2:$BH$28,2,FALSE),VLOOKUP(EO5,'Tablas auxiliares'!$BG$2:$BH$28,2,FALSE),VLOOKUP(GF5,'Tablas auxiliares'!$BG$2:$BH$28,2,FALSE))-P5/100000000))</f>
        <v>-9.51580609720361</v>
      </c>
      <c r="HX5">
        <f>IF('Tablas auxiliares'!$C$7=1,AVERAGE(Q5,BH5,CY5,EP5,GG5)+Q5/10000,(-1)*(SUM(VLOOKUP(Q5,'Tablas auxiliares'!$BG$2:$BH$28,2,FALSE),VLOOKUP(BH5,'Tablas auxiliares'!$BG$2:$BH$28,2,FALSE),VLOOKUP(CY5,'Tablas auxiliares'!$BG$2:$BH$28,2,FALSE),VLOOKUP(EP5,'Tablas auxiliares'!$BG$2:$BH$28,2,FALSE),VLOOKUP(GG5,'Tablas auxiliares'!$BG$2:$BH$28,2,FALSE))-Q5/100000000))</f>
        <v>-4.4155035101946245</v>
      </c>
      <c r="HY5">
        <f>IF('Tablas auxiliares'!$C$7=1,AVERAGE(R5,BI5,CZ5,EQ5,GH5)+R5/10000,(-1)*(SUM(VLOOKUP(R5,'Tablas auxiliares'!$BG$2:$BH$28,2,FALSE),VLOOKUP(BI5,'Tablas auxiliares'!$BG$2:$BH$28,2,FALSE),VLOOKUP(CZ5,'Tablas auxiliares'!$BG$2:$BH$28,2,FALSE),VLOOKUP(EQ5,'Tablas auxiliares'!$BG$2:$BH$28,2,FALSE),VLOOKUP(GH5,'Tablas auxiliares'!$BG$2:$BH$28,2,FALSE))-R5/100000000))</f>
        <v>-2.3251404475497779</v>
      </c>
      <c r="HZ5">
        <f>IF('Tablas auxiliares'!$C$7=1,AVERAGE(S5,BJ5,DA5,ER5,GI5)+S5/10000,(-1)*(SUM(VLOOKUP(S5,'Tablas auxiliares'!$BG$2:$BH$28,2,FALSE),VLOOKUP(BJ5,'Tablas auxiliares'!$BG$2:$BH$28,2,FALSE),VLOOKUP(DA5,'Tablas auxiliares'!$BG$2:$BH$28,2,FALSE),VLOOKUP(ER5,'Tablas auxiliares'!$BG$2:$BH$28,2,FALSE),VLOOKUP(GI5,'Tablas auxiliares'!$BG$2:$BH$28,2,FALSE))-S5/100000000))</f>
        <v>-45.608357063756685</v>
      </c>
      <c r="IA5">
        <f>IF('Tablas auxiliares'!$C$7=1,AVERAGE(T5,BK5,DB5,ES5,GJ5)+T5/10000,(-1)*(SUM(VLOOKUP(T5,'Tablas auxiliares'!$BG$2:$BH$28,2,FALSE),VLOOKUP(BK5,'Tablas auxiliares'!$BG$2:$BH$28,2,FALSE),VLOOKUP(DB5,'Tablas auxiliares'!$BG$2:$BH$28,2,FALSE),VLOOKUP(ES5,'Tablas auxiliares'!$BG$2:$BH$28,2,FALSE),VLOOKUP(GJ5,'Tablas auxiliares'!$BG$2:$BH$28,2,FALSE))-T5/100000000))</f>
        <v>-2.0469956643121252</v>
      </c>
      <c r="IB5">
        <f>IF('Tablas auxiliares'!$C$7=1,AVERAGE(U5,BL5,DC5,ET5,GK5)+U5/10000,(-1)*(SUM(VLOOKUP(U5,'Tablas auxiliares'!$BG$2:$BH$28,2,FALSE),VLOOKUP(BL5,'Tablas auxiliares'!$BG$2:$BH$28,2,FALSE),VLOOKUP(DC5,'Tablas auxiliares'!$BG$2:$BH$28,2,FALSE),VLOOKUP(ET5,'Tablas auxiliares'!$BG$2:$BH$28,2,FALSE),VLOOKUP(GK5,'Tablas auxiliares'!$BG$2:$BH$28,2,FALSE))-U5/100000000))</f>
        <v>-9.861700392291624</v>
      </c>
      <c r="IC5">
        <f>IF('Tablas auxiliares'!$C$7=1,AVERAGE(V5,BM5,DD5,EU5,GL5)+V5/10000,(-1)*(SUM(VLOOKUP(V5,'Tablas auxiliares'!$BG$2:$BH$28,2,FALSE),VLOOKUP(BM5,'Tablas auxiliares'!$BG$2:$BH$28,2,FALSE),VLOOKUP(DD5,'Tablas auxiliares'!$BG$2:$BH$28,2,FALSE),VLOOKUP(EU5,'Tablas auxiliares'!$BG$2:$BH$28,2,FALSE),VLOOKUP(GL5,'Tablas auxiliares'!$BG$2:$BH$28,2,FALSE))-V5/100000000))</f>
        <v>-32.220564115237195</v>
      </c>
      <c r="ID5">
        <f>IF('Tablas auxiliares'!$C$7=1,AVERAGE(W5,BN5,DE5,EV5,GM5)+W5/10000,(-1)*(SUM(VLOOKUP(W5,'Tablas auxiliares'!$BG$2:$BH$28,2,FALSE),VLOOKUP(BN5,'Tablas auxiliares'!$BG$2:$BH$28,2,FALSE),VLOOKUP(DE5,'Tablas auxiliares'!$BG$2:$BH$28,2,FALSE),VLOOKUP(EV5,'Tablas auxiliares'!$BG$2:$BH$28,2,FALSE),VLOOKUP(GM5,'Tablas auxiliares'!$BG$2:$BH$28,2,FALSE))-W5/100000000))</f>
        <v>-11.451458144931404</v>
      </c>
      <c r="IE5">
        <f>IF('Tablas auxiliares'!$C$7=1,AVERAGE(X5,BO5,DF5,EW5,GN5)+X5/10000,(-1)*(SUM(VLOOKUP(X5,'Tablas auxiliares'!$BG$2:$BH$28,2,FALSE),VLOOKUP(BO5,'Tablas auxiliares'!$BG$2:$BH$28,2,FALSE),VLOOKUP(DF5,'Tablas auxiliares'!$BG$2:$BH$28,2,FALSE),VLOOKUP(EW5,'Tablas auxiliares'!$BG$2:$BH$28,2,FALSE),VLOOKUP(GN5,'Tablas auxiliares'!$BG$2:$BH$28,2,FALSE))-X5/100000000))</f>
        <v>-3.0440295262370407</v>
      </c>
      <c r="IF5">
        <f>IF('Tablas auxiliares'!$C$7=1,AVERAGE(Y5,BP5,DG5,EX5,GO5)+Y5/10000,(-1)*(SUM(VLOOKUP(Y5,'Tablas auxiliares'!$BG$2:$BH$28,2,FALSE),VLOOKUP(BP5,'Tablas auxiliares'!$BG$2:$BH$28,2,FALSE),VLOOKUP(DG5,'Tablas auxiliares'!$BG$2:$BH$28,2,FALSE),VLOOKUP(EX5,'Tablas auxiliares'!$BG$2:$BH$28,2,FALSE),VLOOKUP(GO5,'Tablas auxiliares'!$BG$2:$BH$28,2,FALSE))-Y5/100000000))</f>
        <v>-25.438548861987204</v>
      </c>
      <c r="IG5">
        <f>IF('Tablas auxiliares'!$C$7=1,AVERAGE(Z5,BQ5,DH5,EY5,GP5)+Z5/10000,(-1)*(SUM(VLOOKUP(Z5,'Tablas auxiliares'!$BG$2:$BH$28,2,FALSE),VLOOKUP(BQ5,'Tablas auxiliares'!$BG$2:$BH$28,2,FALSE),VLOOKUP(DH5,'Tablas auxiliares'!$BG$2:$BH$28,2,FALSE),VLOOKUP(EY5,'Tablas auxiliares'!$BG$2:$BH$28,2,FALSE),VLOOKUP(GP5,'Tablas auxiliares'!$BG$2:$BH$28,2,FALSE))-Z5/100000000))</f>
        <v>-12.150338752998977</v>
      </c>
      <c r="IH5">
        <f>IF('Tablas auxiliares'!$C$7=1,AVERAGE(AA5,BR5,DI5,EZ5,GQ5)+AA5/10000,(-1)*(SUM(VLOOKUP(AA5,'Tablas auxiliares'!$BG$2:$BH$28,2,FALSE),VLOOKUP(BR5,'Tablas auxiliares'!$BG$2:$BH$28,2,FALSE),VLOOKUP(DI5,'Tablas auxiliares'!$BG$2:$BH$28,2,FALSE),VLOOKUP(EZ5,'Tablas auxiliares'!$BG$2:$BH$28,2,FALSE),VLOOKUP(GQ5,'Tablas auxiliares'!$BG$2:$BH$28,2,FALSE))-AA5/100000000))</f>
        <v>-24.675873645465124</v>
      </c>
      <c r="II5">
        <f>IF('Tablas auxiliares'!$C$7=1,AVERAGE(AB5,BS5,DJ5,FA5,GR5)+AB5/10000,(-1)*(SUM(VLOOKUP(AB5,'Tablas auxiliares'!$BG$2:$BH$28,2,FALSE),VLOOKUP(BS5,'Tablas auxiliares'!$BG$2:$BH$28,2,FALSE),VLOOKUP(DJ5,'Tablas auxiliares'!$BG$2:$BH$28,2,FALSE),VLOOKUP(FA5,'Tablas auxiliares'!$BG$2:$BH$28,2,FALSE),VLOOKUP(GR5,'Tablas auxiliares'!$BG$2:$BH$28,2,FALSE))-AB5/100000000))</f>
        <v>-6.0328851287210989</v>
      </c>
      <c r="IJ5">
        <f>IF('Tablas auxiliares'!$C$7=1,AVERAGE(AC5,BT5,DK5,FB5,GS5)+AC5/10000,(-1)*(SUM(VLOOKUP(AC5,'Tablas auxiliares'!$BG$2:$BH$28,2,FALSE),VLOOKUP(BT5,'Tablas auxiliares'!$BG$2:$BH$28,2,FALSE),VLOOKUP(DK5,'Tablas auxiliares'!$BG$2:$BH$28,2,FALSE),VLOOKUP(FB5,'Tablas auxiliares'!$BG$2:$BH$28,2,FALSE),VLOOKUP(GS5,'Tablas auxiliares'!$BG$2:$BH$28,2,FALSE))-AC5/100000000))</f>
        <v>-11.762723784723635</v>
      </c>
      <c r="IK5">
        <f>IF('Tablas auxiliares'!$C$7=1,AVERAGE(AD5,BU5,DL5,FC5,GT5)+AD5/10000,(-1)*(SUM(VLOOKUP(AD5,'Tablas auxiliares'!$BG$2:$BH$28,2,FALSE),VLOOKUP(BU5,'Tablas auxiliares'!$BG$2:$BH$28,2,FALSE),VLOOKUP(DL5,'Tablas auxiliares'!$BG$2:$BH$28,2,FALSE),VLOOKUP(FC5,'Tablas auxiliares'!$BG$2:$BH$28,2,FALSE),VLOOKUP(GT5,'Tablas auxiliares'!$BG$2:$BH$28,2,FALSE))-AD5/100000000))</f>
        <v>-12.763591355261973</v>
      </c>
      <c r="IL5">
        <f>IF('Tablas auxiliares'!$C$7=1,AVERAGE(AE5,BV5,DM5,FD5,GU5)+AE5/10000,(-1)*(SUM(VLOOKUP(AE5,'Tablas auxiliares'!$BG$2:$BH$28,2,FALSE),VLOOKUP(BV5,'Tablas auxiliares'!$BG$2:$BH$28,2,FALSE),VLOOKUP(DM5,'Tablas auxiliares'!$BG$2:$BH$28,2,FALSE),VLOOKUP(FD5,'Tablas auxiliares'!$BG$2:$BH$28,2,FALSE),VLOOKUP(GU5,'Tablas auxiliares'!$BG$2:$BH$28,2,FALSE))-AE5/100000000))</f>
        <v>-28.962123252610073</v>
      </c>
      <c r="IM5">
        <f>IF('Tablas auxiliares'!$C$7=1,AVERAGE(AF5,BW5,DN5,FE5,GV5)+AF5/10000,(-1)*(SUM(VLOOKUP(AF5,'Tablas auxiliares'!$BG$2:$BH$28,2,FALSE),VLOOKUP(BW5,'Tablas auxiliares'!$BG$2:$BH$28,2,FALSE),VLOOKUP(DN5,'Tablas auxiliares'!$BG$2:$BH$28,2,FALSE),VLOOKUP(FE5,'Tablas auxiliares'!$BG$2:$BH$28,2,FALSE),VLOOKUP(GV5,'Tablas auxiliares'!$BG$2:$BH$28,2,FALSE))-AF5/100000000))</f>
        <v>-13.881338378350355</v>
      </c>
      <c r="IN5">
        <f>IF('Tablas auxiliares'!$C$7=1,AVERAGE(AG5,BX5,DO5,FF5,GW5)+AG5/10000,(-1)*(SUM(VLOOKUP(AG5,'Tablas auxiliares'!$BG$2:$BH$28,2,FALSE),VLOOKUP(BX5,'Tablas auxiliares'!$BG$2:$BH$28,2,FALSE),VLOOKUP(DO5,'Tablas auxiliares'!$BG$2:$BH$28,2,FALSE),VLOOKUP(FF5,'Tablas auxiliares'!$BG$2:$BH$28,2,FALSE),VLOOKUP(GW5,'Tablas auxiliares'!$BG$2:$BH$28,2,FALSE))-AG5/100000000))</f>
        <v>-22.671846302434634</v>
      </c>
      <c r="IO5">
        <f>IF('Tablas auxiliares'!$C$7=1,AVERAGE(AH5,BY5,DP5,FG5,GX5)+AH5/10000,(-1)*(SUM(VLOOKUP(AH5,'Tablas auxiliares'!$BG$2:$BH$28,2,FALSE),VLOOKUP(BY5,'Tablas auxiliares'!$BG$2:$BH$28,2,FALSE),VLOOKUP(DP5,'Tablas auxiliares'!$BG$2:$BH$28,2,FALSE),VLOOKUP(FG5,'Tablas auxiliares'!$BG$2:$BH$28,2,FALSE),VLOOKUP(GX5,'Tablas auxiliares'!$BG$2:$BH$28,2,FALSE))-AH5/100000000))</f>
        <v>-9.4405215030220475</v>
      </c>
      <c r="IP5">
        <f>IF('Tablas auxiliares'!$C$7=1,AVERAGE(AI5,BZ5,DQ5,FH5,GY5)+AI5/10000,(-1)*(SUM(VLOOKUP(AI5,'Tablas auxiliares'!$BG$2:$BH$28,2,FALSE),VLOOKUP(BZ5,'Tablas auxiliares'!$BG$2:$BH$28,2,FALSE),VLOOKUP(DQ5,'Tablas auxiliares'!$BG$2:$BH$28,2,FALSE),VLOOKUP(FH5,'Tablas auxiliares'!$BG$2:$BH$28,2,FALSE),VLOOKUP(GY5,'Tablas auxiliares'!$BG$2:$BH$28,2,FALSE))-AI5/100000000))</f>
        <v>-17.7070196318084</v>
      </c>
      <c r="IQ5">
        <f>IF('Tablas auxiliares'!$C$7=1,AVERAGE(AJ5,CA5,DR5,FI5,GZ5)+AJ5/10000,(-1)*(SUM(VLOOKUP(AJ5,'Tablas auxiliares'!$BG$2:$BH$28,2,FALSE),VLOOKUP(CA5,'Tablas auxiliares'!$BG$2:$BH$28,2,FALSE),VLOOKUP(DR5,'Tablas auxiliares'!$BG$2:$BH$28,2,FALSE),VLOOKUP(FI5,'Tablas auxiliares'!$BG$2:$BH$28,2,FALSE),VLOOKUP(GZ5,'Tablas auxiliares'!$BG$2:$BH$28,2,FALSE))-AJ5/100000000))</f>
        <v>-7.1905956027771252</v>
      </c>
      <c r="IR5">
        <f>IF('Tablas auxiliares'!$C$7=1,AVERAGE(AK5,CB5,DS5,FJ5,HA5)+AK5/10000,(-1)*(SUM(VLOOKUP(AK5,'Tablas auxiliares'!$BG$2:$BH$28,2,FALSE),VLOOKUP(CB5,'Tablas auxiliares'!$BG$2:$BH$28,2,FALSE),VLOOKUP(DS5,'Tablas auxiliares'!$BG$2:$BH$28,2,FALSE),VLOOKUP(FJ5,'Tablas auxiliares'!$BG$2:$BH$28,2,FALSE),VLOOKUP(HA5,'Tablas auxiliares'!$BG$2:$BH$28,2,FALSE))-AK5/100000000))</f>
        <v>-4.1219442919946685</v>
      </c>
      <c r="IS5">
        <f>IF('Tablas auxiliares'!$C$7=1,AVERAGE(AL5,CC5,DT5,FK5,HB5)+AL5/10000,(-1)*(SUM(VLOOKUP(AL5,'Tablas auxiliares'!$BG$2:$BH$28,2,FALSE),VLOOKUP(CC5,'Tablas auxiliares'!$BG$2:$BH$28,2,FALSE),VLOOKUP(DT5,'Tablas auxiliares'!$BG$2:$BH$28,2,FALSE),VLOOKUP(FK5,'Tablas auxiliares'!$BG$2:$BH$28,2,FALSE),VLOOKUP(HB5,'Tablas auxiliares'!$BG$2:$BH$28,2,FALSE))-AL5/100000000))</f>
        <v>-17.076929602269058</v>
      </c>
      <c r="IT5">
        <f>IF('Tablas auxiliares'!$C$7=1,AVERAGE(AM5,CD5,DU5,FL5,HC5)+AM5/10000,(-1)*(SUM(VLOOKUP(AM5,'Tablas auxiliares'!$BG$2:$BH$28,2,FALSE),VLOOKUP(CD5,'Tablas auxiliares'!$BG$2:$BH$28,2,FALSE),VLOOKUP(DU5,'Tablas auxiliares'!$BG$2:$BH$28,2,FALSE),VLOOKUP(FL5,'Tablas auxiliares'!$BG$2:$BH$28,2,FALSE),VLOOKUP(HC5,'Tablas auxiliares'!$BG$2:$BH$28,2,FALSE))-AM5/100000000))</f>
        <v>-25.07253108990222</v>
      </c>
      <c r="IU5">
        <f>IF('Tablas auxiliares'!$C$7=1,AVERAGE(AN5,CE5,DV5,FM5,HD5)+AN5/10000,(-1)*(SUM(VLOOKUP(AN5,'Tablas auxiliares'!$BG$2:$BH$28,2,FALSE),VLOOKUP(CE5,'Tablas auxiliares'!$BG$2:$BH$28,2,FALSE),VLOOKUP(DV5,'Tablas auxiliares'!$BG$2:$BH$28,2,FALSE),VLOOKUP(FM5,'Tablas auxiliares'!$BG$2:$BH$28,2,FALSE),VLOOKUP(HD5,'Tablas auxiliares'!$BG$2:$BH$28,2,FALSE))-AN5/100000000))</f>
        <v>-14.417497825575513</v>
      </c>
      <c r="IV5">
        <f>IF('Tablas auxiliares'!$C$7=1,AVERAGE(AO5,CF5,DW5,FN5,HE5)+AO5/10000,(-1)*(SUM(VLOOKUP(AO5,'Tablas auxiliares'!$BG$2:$BH$28,2,FALSE),VLOOKUP(CF5,'Tablas auxiliares'!$BG$2:$BH$28,2,FALSE),VLOOKUP(DW5,'Tablas auxiliares'!$BG$2:$BH$28,2,FALSE),VLOOKUP(FN5,'Tablas auxiliares'!$BG$2:$BH$28,2,FALSE),VLOOKUP(HE5,'Tablas auxiliares'!$BG$2:$BH$28,2,FALSE))-AO5/100000000))</f>
        <v>-10.277209251405683</v>
      </c>
      <c r="IW5">
        <f>IF('Tablas auxiliares'!$C$7=1,AVERAGE(AP5,CG5,DX5,FO5,HF5)+AP5/10000,(-1)*(SUM(VLOOKUP(AP5,'Tablas auxiliares'!$BG$2:$BH$28,2,FALSE),VLOOKUP(CG5,'Tablas auxiliares'!$BG$2:$BH$28,2,FALSE),VLOOKUP(DX5,'Tablas auxiliares'!$BG$2:$BH$28,2,FALSE),VLOOKUP(FO5,'Tablas auxiliares'!$BG$2:$BH$28,2,FALSE),VLOOKUP(HF5,'Tablas auxiliares'!$BG$2:$BH$28,2,FALSE))-AP5/100000000))</f>
        <v>-28.594974921530554</v>
      </c>
      <c r="IX5">
        <f>IF('Tablas auxiliares'!$C$7=1,AVERAGE(AQ5,CH5,DY5,FP5,HG5)+AQ5/10000,(-1)*(SUM(VLOOKUP(AQ5,'Tablas auxiliares'!$BG$2:$BH$28,2,FALSE),VLOOKUP(CH5,'Tablas auxiliares'!$BG$2:$BH$28,2,FALSE),VLOOKUP(DY5,'Tablas auxiliares'!$BG$2:$BH$28,2,FALSE),VLOOKUP(FP5,'Tablas auxiliares'!$BG$2:$BH$28,2,FALSE),VLOOKUP(HG5,'Tablas auxiliares'!$BG$2:$BH$28,2,FALSE))-AQ5/100000000))</f>
        <v>-5.2739632244402843</v>
      </c>
      <c r="IY5">
        <f>IF('Tablas auxiliares'!$C$7=1,AVERAGE(AR5,CI5,DZ5,FQ5,HH5)+AR5/10000,(-1)*(SUM(VLOOKUP(AR5,'Tablas auxiliares'!$BG$2:$BH$28,2,FALSE),VLOOKUP(CI5,'Tablas auxiliares'!$BG$2:$BH$28,2,FALSE),VLOOKUP(DZ5,'Tablas auxiliares'!$BG$2:$BH$28,2,FALSE),VLOOKUP(FQ5,'Tablas auxiliares'!$BG$2:$BH$28,2,FALSE),VLOOKUP(HH5,'Tablas auxiliares'!$BG$2:$BH$28,2,FALSE))-AR5/100000000))</f>
        <v>-14.801951236930302</v>
      </c>
      <c r="IZ5">
        <f>RANK(HI5,HI3:HI28,1)</f>
        <v>24</v>
      </c>
      <c r="JA5">
        <f t="shared" ref="JA5:KP5" si="14">RANK(HJ5,HJ3:HJ28,1)</f>
        <v>4</v>
      </c>
      <c r="JB5">
        <f t="shared" si="14"/>
        <v>9</v>
      </c>
      <c r="JD5">
        <f t="shared" si="14"/>
        <v>14</v>
      </c>
      <c r="JE5">
        <f t="shared" si="14"/>
        <v>19</v>
      </c>
      <c r="JF5">
        <f t="shared" si="14"/>
        <v>21</v>
      </c>
      <c r="JG5">
        <f t="shared" si="14"/>
        <v>9</v>
      </c>
      <c r="JH5">
        <f t="shared" si="14"/>
        <v>21</v>
      </c>
      <c r="JI5">
        <f t="shared" si="14"/>
        <v>21</v>
      </c>
      <c r="JJ5">
        <f t="shared" si="14"/>
        <v>14</v>
      </c>
      <c r="JK5">
        <f t="shared" si="14"/>
        <v>12</v>
      </c>
      <c r="JL5">
        <f t="shared" si="14"/>
        <v>2</v>
      </c>
      <c r="JM5">
        <f t="shared" si="14"/>
        <v>23</v>
      </c>
      <c r="JN5">
        <f t="shared" si="14"/>
        <v>14</v>
      </c>
      <c r="JO5">
        <f t="shared" si="14"/>
        <v>18</v>
      </c>
      <c r="JP5">
        <f t="shared" si="14"/>
        <v>21</v>
      </c>
      <c r="JQ5">
        <f t="shared" si="14"/>
        <v>2</v>
      </c>
      <c r="JR5">
        <f t="shared" si="14"/>
        <v>23</v>
      </c>
      <c r="JS5">
        <f t="shared" si="14"/>
        <v>14</v>
      </c>
      <c r="JT5">
        <f t="shared" si="14"/>
        <v>4</v>
      </c>
      <c r="JU5">
        <f t="shared" si="14"/>
        <v>12</v>
      </c>
      <c r="JV5">
        <f t="shared" si="14"/>
        <v>20</v>
      </c>
      <c r="JW5">
        <f t="shared" si="14"/>
        <v>4</v>
      </c>
      <c r="JX5">
        <f t="shared" si="14"/>
        <v>12</v>
      </c>
      <c r="JY5">
        <f t="shared" si="14"/>
        <v>5</v>
      </c>
      <c r="JZ5">
        <f t="shared" si="14"/>
        <v>17</v>
      </c>
      <c r="KA5">
        <f t="shared" si="14"/>
        <v>14</v>
      </c>
      <c r="KB5">
        <f t="shared" si="14"/>
        <v>8</v>
      </c>
      <c r="KC5">
        <f t="shared" si="14"/>
        <v>4</v>
      </c>
      <c r="KD5">
        <f t="shared" si="14"/>
        <v>11</v>
      </c>
      <c r="KE5">
        <f t="shared" si="14"/>
        <v>5</v>
      </c>
      <c r="KF5">
        <f t="shared" si="14"/>
        <v>13</v>
      </c>
      <c r="KG5">
        <f t="shared" si="14"/>
        <v>7</v>
      </c>
      <c r="KH5">
        <f t="shared" si="14"/>
        <v>12</v>
      </c>
      <c r="KI5">
        <f t="shared" si="14"/>
        <v>21</v>
      </c>
      <c r="KJ5">
        <f t="shared" si="14"/>
        <v>9</v>
      </c>
      <c r="KK5">
        <f t="shared" si="14"/>
        <v>6</v>
      </c>
      <c r="KL5">
        <f t="shared" si="14"/>
        <v>9</v>
      </c>
      <c r="KM5">
        <f t="shared" si="14"/>
        <v>12</v>
      </c>
      <c r="KN5">
        <f t="shared" si="14"/>
        <v>3</v>
      </c>
      <c r="KO5">
        <f t="shared" si="14"/>
        <v>18</v>
      </c>
      <c r="KP5">
        <f t="shared" si="14"/>
        <v>9</v>
      </c>
      <c r="KQ5">
        <f>VLOOKUP(IZ5,'Tablas auxiliares'!$O$2:$Y$28,'Tablas auxiliares'!$C$4+1,FALSE)</f>
        <v>0</v>
      </c>
      <c r="KR5">
        <f>VLOOKUP(JA5,'Tablas auxiliares'!$O$2:$Y$28,'Tablas auxiliares'!$C$4+1,FALSE)</f>
        <v>7</v>
      </c>
      <c r="KS5">
        <f>VLOOKUP(JB5,'Tablas auxiliares'!$O$2:$Y$28,'Tablas auxiliares'!$C$4+1,FALSE)</f>
        <v>2</v>
      </c>
      <c r="KU5">
        <f>VLOOKUP(JD5,'Tablas auxiliares'!$O$2:$Y$28,'Tablas auxiliares'!$C$4+1,FALSE)</f>
        <v>0</v>
      </c>
      <c r="KV5">
        <f>VLOOKUP(JE5,'Tablas auxiliares'!$O$2:$Y$28,'Tablas auxiliares'!$C$4+1,FALSE)</f>
        <v>0</v>
      </c>
      <c r="KW5">
        <f>VLOOKUP(JF5,'Tablas auxiliares'!$O$2:$Y$28,'Tablas auxiliares'!$C$4+1,FALSE)</f>
        <v>0</v>
      </c>
      <c r="KX5">
        <f>VLOOKUP(JG5,'Tablas auxiliares'!$O$2:$Y$28,'Tablas auxiliares'!$C$4+1,FALSE)</f>
        <v>2</v>
      </c>
      <c r="KY5">
        <f>VLOOKUP(JH5,'Tablas auxiliares'!$O$2:$Y$28,'Tablas auxiliares'!$C$4+1,FALSE)</f>
        <v>0</v>
      </c>
      <c r="KZ5">
        <f>VLOOKUP(JI5,'Tablas auxiliares'!$O$2:$Y$28,'Tablas auxiliares'!$C$4+1,FALSE)</f>
        <v>0</v>
      </c>
      <c r="LA5">
        <f>VLOOKUP(JJ5,'Tablas auxiliares'!$O$2:$Y$28,'Tablas auxiliares'!$C$4+1,FALSE)</f>
        <v>0</v>
      </c>
      <c r="LB5">
        <f>VLOOKUP(JK5,'Tablas auxiliares'!$O$2:$Y$28,'Tablas auxiliares'!$C$4+1,FALSE)</f>
        <v>0</v>
      </c>
      <c r="LC5">
        <f>VLOOKUP(JL5,'Tablas auxiliares'!$O$2:$Y$28,'Tablas auxiliares'!$C$4+1,FALSE)</f>
        <v>10</v>
      </c>
      <c r="LD5">
        <f>VLOOKUP(JM5,'Tablas auxiliares'!$O$2:$Y$28,'Tablas auxiliares'!$C$4+1,FALSE)</f>
        <v>0</v>
      </c>
      <c r="LE5">
        <f>VLOOKUP(JN5,'Tablas auxiliares'!$O$2:$Y$28,'Tablas auxiliares'!$C$4+1,FALSE)</f>
        <v>0</v>
      </c>
      <c r="LF5">
        <f>VLOOKUP(JO5,'Tablas auxiliares'!$O$2:$Y$28,'Tablas auxiliares'!$C$4+1,FALSE)</f>
        <v>0</v>
      </c>
      <c r="LG5">
        <f>VLOOKUP(JP5,'Tablas auxiliares'!$O$2:$Y$28,'Tablas auxiliares'!$C$4+1,FALSE)</f>
        <v>0</v>
      </c>
      <c r="LH5">
        <f>VLOOKUP(JQ5,'Tablas auxiliares'!$O$2:$Y$28,'Tablas auxiliares'!$C$4+1,FALSE)</f>
        <v>10</v>
      </c>
      <c r="LI5">
        <f>VLOOKUP(JR5,'Tablas auxiliares'!$O$2:$Y$28,'Tablas auxiliares'!$C$4+1,FALSE)</f>
        <v>0</v>
      </c>
      <c r="LJ5">
        <f>VLOOKUP(JS5,'Tablas auxiliares'!$O$2:$Y$28,'Tablas auxiliares'!$C$4+1,FALSE)</f>
        <v>0</v>
      </c>
      <c r="LK5">
        <f>VLOOKUP(JT5,'Tablas auxiliares'!$O$2:$Y$28,'Tablas auxiliares'!$C$4+1,FALSE)</f>
        <v>7</v>
      </c>
      <c r="LL5">
        <f>VLOOKUP(JU5,'Tablas auxiliares'!$O$2:$Y$28,'Tablas auxiliares'!$C$4+1,FALSE)</f>
        <v>0</v>
      </c>
      <c r="LM5">
        <f>VLOOKUP(JV5,'Tablas auxiliares'!$O$2:$Y$28,'Tablas auxiliares'!$C$4+1,FALSE)</f>
        <v>0</v>
      </c>
      <c r="LN5">
        <f>VLOOKUP(JW5,'Tablas auxiliares'!$O$2:$Y$28,'Tablas auxiliares'!$C$4+1,FALSE)</f>
        <v>7</v>
      </c>
      <c r="LO5">
        <f>VLOOKUP(JX5,'Tablas auxiliares'!$O$2:$Y$28,'Tablas auxiliares'!$C$4+1,FALSE)</f>
        <v>0</v>
      </c>
      <c r="LP5">
        <f>VLOOKUP(JY5,'Tablas auxiliares'!$O$2:$Y$28,'Tablas auxiliares'!$C$4+1,FALSE)</f>
        <v>6</v>
      </c>
      <c r="LQ5">
        <f>VLOOKUP(JZ5,'Tablas auxiliares'!$O$2:$Y$28,'Tablas auxiliares'!$C$4+1,FALSE)</f>
        <v>0</v>
      </c>
      <c r="LR5">
        <f>VLOOKUP(KA5,'Tablas auxiliares'!$O$2:$Y$28,'Tablas auxiliares'!$C$4+1,FALSE)</f>
        <v>0</v>
      </c>
      <c r="LS5">
        <f>VLOOKUP(KB5,'Tablas auxiliares'!$O$2:$Y$28,'Tablas auxiliares'!$C$4+1,FALSE)</f>
        <v>3</v>
      </c>
      <c r="LT5">
        <f>VLOOKUP(KC5,'Tablas auxiliares'!$O$2:$Y$28,'Tablas auxiliares'!$C$4+1,FALSE)</f>
        <v>7</v>
      </c>
      <c r="LU5">
        <f>VLOOKUP(KD5,'Tablas auxiliares'!$O$2:$Y$28,'Tablas auxiliares'!$C$4+1,FALSE)</f>
        <v>0</v>
      </c>
      <c r="LV5">
        <f>VLOOKUP(KE5,'Tablas auxiliares'!$O$2:$Y$28,'Tablas auxiliares'!$C$4+1,FALSE)</f>
        <v>6</v>
      </c>
      <c r="LW5">
        <f>VLOOKUP(KF5,'Tablas auxiliares'!$O$2:$Y$28,'Tablas auxiliares'!$C$4+1,FALSE)</f>
        <v>0</v>
      </c>
      <c r="LX5">
        <f>VLOOKUP(KG5,'Tablas auxiliares'!$O$2:$Y$28,'Tablas auxiliares'!$C$4+1,FALSE)</f>
        <v>4</v>
      </c>
      <c r="LY5">
        <f>VLOOKUP(KH5,'Tablas auxiliares'!$O$2:$Y$28,'Tablas auxiliares'!$C$4+1,FALSE)</f>
        <v>0</v>
      </c>
      <c r="LZ5">
        <f>VLOOKUP(KI5,'Tablas auxiliares'!$O$2:$Y$28,'Tablas auxiliares'!$C$4+1,FALSE)</f>
        <v>0</v>
      </c>
      <c r="MA5">
        <f>VLOOKUP(KJ5,'Tablas auxiliares'!$O$2:$Y$28,'Tablas auxiliares'!$C$4+1,FALSE)</f>
        <v>2</v>
      </c>
      <c r="MB5">
        <f>VLOOKUP(KK5,'Tablas auxiliares'!$O$2:$Y$28,'Tablas auxiliares'!$C$4+1,FALSE)</f>
        <v>5</v>
      </c>
      <c r="MC5">
        <f>VLOOKUP(KL5,'Tablas auxiliares'!$O$2:$Y$28,'Tablas auxiliares'!$C$4+1,FALSE)</f>
        <v>2</v>
      </c>
      <c r="MD5">
        <f>VLOOKUP(KM5,'Tablas auxiliares'!$O$2:$Y$28,'Tablas auxiliares'!$C$4+1,FALSE)</f>
        <v>0</v>
      </c>
      <c r="ME5">
        <f>VLOOKUP(KN5,'Tablas auxiliares'!$O$2:$Y$28,'Tablas auxiliares'!$C$4+1,FALSE)</f>
        <v>8</v>
      </c>
      <c r="MF5">
        <f>VLOOKUP(KO5,'Tablas auxiliares'!$O$2:$Y$28,'Tablas auxiliares'!$C$4+1,FALSE)</f>
        <v>0</v>
      </c>
      <c r="MG5">
        <f>VLOOKUP(KP5,'Tablas auxiliares'!$O$2:$Y$28,'Tablas auxiliares'!$C$4+1,FALSE)</f>
        <v>2</v>
      </c>
      <c r="MH5">
        <v>14</v>
      </c>
      <c r="MI5">
        <v>17</v>
      </c>
      <c r="MJ5">
        <v>21</v>
      </c>
      <c r="ML5">
        <v>14</v>
      </c>
      <c r="MM5">
        <v>23</v>
      </c>
      <c r="MN5">
        <v>21</v>
      </c>
      <c r="MO5">
        <v>21</v>
      </c>
      <c r="MP5">
        <v>18</v>
      </c>
      <c r="MQ5">
        <v>22</v>
      </c>
      <c r="MR5">
        <v>23</v>
      </c>
      <c r="MS5">
        <v>17</v>
      </c>
      <c r="MT5">
        <v>9</v>
      </c>
      <c r="MU5">
        <v>14</v>
      </c>
      <c r="MV5">
        <v>22</v>
      </c>
      <c r="MW5">
        <v>14</v>
      </c>
      <c r="MX5">
        <v>18</v>
      </c>
      <c r="MY5">
        <v>23</v>
      </c>
      <c r="MZ5">
        <v>22</v>
      </c>
      <c r="NA5">
        <v>21</v>
      </c>
      <c r="NB5">
        <v>20</v>
      </c>
      <c r="NC5">
        <v>12</v>
      </c>
      <c r="ND5">
        <v>19</v>
      </c>
      <c r="NE5">
        <v>16</v>
      </c>
      <c r="NF5">
        <v>23</v>
      </c>
      <c r="NG5">
        <v>13</v>
      </c>
      <c r="NH5">
        <v>11</v>
      </c>
      <c r="NI5">
        <v>15</v>
      </c>
      <c r="NJ5">
        <v>5</v>
      </c>
      <c r="NK5">
        <v>18</v>
      </c>
      <c r="NL5">
        <v>20</v>
      </c>
      <c r="NM5">
        <v>12</v>
      </c>
      <c r="NN5">
        <v>15</v>
      </c>
      <c r="NO5">
        <v>19</v>
      </c>
      <c r="NP5">
        <v>14</v>
      </c>
      <c r="NQ5">
        <v>10</v>
      </c>
      <c r="NR5">
        <v>14</v>
      </c>
      <c r="NS5">
        <v>21</v>
      </c>
      <c r="NT5">
        <v>17</v>
      </c>
      <c r="NU5">
        <v>16</v>
      </c>
      <c r="NV5">
        <v>12</v>
      </c>
      <c r="NW5">
        <v>17</v>
      </c>
      <c r="NX5">
        <v>19</v>
      </c>
      <c r="NY5">
        <f>VLOOKUP(MH5,'Tablas auxiliares'!$O$2:$Y$28,_xlfn.SINGLE('Tablas auxiliares'!$C$4)+1,FALSE)</f>
        <v>0</v>
      </c>
      <c r="NZ5">
        <f>VLOOKUP(MI5,'Tablas auxiliares'!$O$2:$Y$28,_xlfn.SINGLE('Tablas auxiliares'!$C$4)+1,FALSE)</f>
        <v>0</v>
      </c>
      <c r="OA5">
        <f>VLOOKUP(MJ5,'Tablas auxiliares'!$O$2:$Y$28,_xlfn.SINGLE('Tablas auxiliares'!$C$4)+1,FALSE)</f>
        <v>0</v>
      </c>
      <c r="OC5">
        <f>VLOOKUP(ML5,'Tablas auxiliares'!$O$2:$Y$28,_xlfn.SINGLE('Tablas auxiliares'!$C$4)+1,FALSE)</f>
        <v>0</v>
      </c>
      <c r="OD5">
        <f>VLOOKUP(MM5,'Tablas auxiliares'!$O$2:$Y$28,_xlfn.SINGLE('Tablas auxiliares'!$C$4)+1,FALSE)</f>
        <v>0</v>
      </c>
      <c r="OE5">
        <f>VLOOKUP(MN5,'Tablas auxiliares'!$O$2:$Y$28,_xlfn.SINGLE('Tablas auxiliares'!$C$4)+1,FALSE)</f>
        <v>0</v>
      </c>
      <c r="OF5">
        <f>VLOOKUP(MO5,'Tablas auxiliares'!$O$2:$Y$28,_xlfn.SINGLE('Tablas auxiliares'!$C$4)+1,FALSE)</f>
        <v>0</v>
      </c>
      <c r="OG5">
        <f>VLOOKUP(MP5,'Tablas auxiliares'!$O$2:$Y$28,_xlfn.SINGLE('Tablas auxiliares'!$C$4)+1,FALSE)</f>
        <v>0</v>
      </c>
      <c r="OH5">
        <f>VLOOKUP(MQ5,'Tablas auxiliares'!$O$2:$Y$28,_xlfn.SINGLE('Tablas auxiliares'!$C$4)+1,FALSE)</f>
        <v>0</v>
      </c>
      <c r="OI5">
        <f>VLOOKUP(MR5,'Tablas auxiliares'!$O$2:$Y$28,_xlfn.SINGLE('Tablas auxiliares'!$C$4)+1,FALSE)</f>
        <v>0</v>
      </c>
      <c r="OJ5">
        <f>VLOOKUP(MS5,'Tablas auxiliares'!$O$2:$Y$28,_xlfn.SINGLE('Tablas auxiliares'!$C$4)+1,FALSE)</f>
        <v>0</v>
      </c>
      <c r="OK5">
        <f>VLOOKUP(MT5,'Tablas auxiliares'!$O$2:$Y$28,_xlfn.SINGLE('Tablas auxiliares'!$C$4)+1,FALSE)</f>
        <v>2</v>
      </c>
      <c r="OL5">
        <f>VLOOKUP(MU5,'Tablas auxiliares'!$O$2:$Y$28,_xlfn.SINGLE('Tablas auxiliares'!$C$4)+1,FALSE)</f>
        <v>0</v>
      </c>
      <c r="OM5">
        <f>VLOOKUP(MV5,'Tablas auxiliares'!$O$2:$Y$28,_xlfn.SINGLE('Tablas auxiliares'!$C$4)+1,FALSE)</f>
        <v>0</v>
      </c>
      <c r="ON5">
        <f>VLOOKUP(MW5,'Tablas auxiliares'!$O$2:$Y$28,_xlfn.SINGLE('Tablas auxiliares'!$C$4)+1,FALSE)</f>
        <v>0</v>
      </c>
      <c r="OO5">
        <f>VLOOKUP(MX5,'Tablas auxiliares'!$O$2:$Y$28,_xlfn.SINGLE('Tablas auxiliares'!$C$4)+1,FALSE)</f>
        <v>0</v>
      </c>
      <c r="OP5">
        <f>VLOOKUP(MY5,'Tablas auxiliares'!$O$2:$Y$28,_xlfn.SINGLE('Tablas auxiliares'!$C$4)+1,FALSE)</f>
        <v>0</v>
      </c>
      <c r="OQ5">
        <f>VLOOKUP(MZ5,'Tablas auxiliares'!$O$2:$Y$28,_xlfn.SINGLE('Tablas auxiliares'!$C$4)+1,FALSE)</f>
        <v>0</v>
      </c>
      <c r="OR5">
        <f>VLOOKUP(NA5,'Tablas auxiliares'!$O$2:$Y$28,_xlfn.SINGLE('Tablas auxiliares'!$C$4)+1,FALSE)</f>
        <v>0</v>
      </c>
      <c r="OS5">
        <f>VLOOKUP(NB5,'Tablas auxiliares'!$O$2:$Y$28,_xlfn.SINGLE('Tablas auxiliares'!$C$4)+1,FALSE)</f>
        <v>0</v>
      </c>
      <c r="OT5">
        <f>VLOOKUP(NC5,'Tablas auxiliares'!$O$2:$Y$28,_xlfn.SINGLE('Tablas auxiliares'!$C$4)+1,FALSE)</f>
        <v>0</v>
      </c>
      <c r="OU5">
        <f>VLOOKUP(ND5,'Tablas auxiliares'!$O$2:$Y$28,_xlfn.SINGLE('Tablas auxiliares'!$C$4)+1,FALSE)</f>
        <v>0</v>
      </c>
      <c r="OV5">
        <f>VLOOKUP(NE5,'Tablas auxiliares'!$O$2:$Y$28,_xlfn.SINGLE('Tablas auxiliares'!$C$4)+1,FALSE)</f>
        <v>0</v>
      </c>
      <c r="OW5">
        <f>VLOOKUP(NF5,'Tablas auxiliares'!$O$2:$Y$28,_xlfn.SINGLE('Tablas auxiliares'!$C$4)+1,FALSE)</f>
        <v>0</v>
      </c>
      <c r="OX5">
        <f>VLOOKUP(NG5,'Tablas auxiliares'!$O$2:$Y$28,_xlfn.SINGLE('Tablas auxiliares'!$C$4)+1,FALSE)</f>
        <v>0</v>
      </c>
      <c r="OY5">
        <f>VLOOKUP(NH5,'Tablas auxiliares'!$O$2:$Y$28,_xlfn.SINGLE('Tablas auxiliares'!$C$4)+1,FALSE)</f>
        <v>0</v>
      </c>
      <c r="OZ5">
        <f>VLOOKUP(NI5,'Tablas auxiliares'!$O$2:$Y$28,_xlfn.SINGLE('Tablas auxiliares'!$C$4)+1,FALSE)</f>
        <v>0</v>
      </c>
      <c r="PA5">
        <f>VLOOKUP(NJ5,'Tablas auxiliares'!$O$2:$Y$28,_xlfn.SINGLE('Tablas auxiliares'!$C$4)+1,FALSE)</f>
        <v>6</v>
      </c>
      <c r="PB5">
        <f>VLOOKUP(NK5,'Tablas auxiliares'!$O$2:$Y$28,_xlfn.SINGLE('Tablas auxiliares'!$C$4)+1,FALSE)</f>
        <v>0</v>
      </c>
      <c r="PC5">
        <f>VLOOKUP(NL5,'Tablas auxiliares'!$O$2:$Y$28,_xlfn.SINGLE('Tablas auxiliares'!$C$4)+1,FALSE)</f>
        <v>0</v>
      </c>
      <c r="PD5">
        <f>VLOOKUP(NM5,'Tablas auxiliares'!$O$2:$Y$28,_xlfn.SINGLE('Tablas auxiliares'!$C$4)+1,FALSE)</f>
        <v>0</v>
      </c>
      <c r="PE5">
        <f>VLOOKUP(NN5,'Tablas auxiliares'!$O$2:$Y$28,_xlfn.SINGLE('Tablas auxiliares'!$C$4)+1,FALSE)</f>
        <v>0</v>
      </c>
      <c r="PF5">
        <f>VLOOKUP(NO5,'Tablas auxiliares'!$O$2:$Y$28,_xlfn.SINGLE('Tablas auxiliares'!$C$4)+1,FALSE)</f>
        <v>0</v>
      </c>
      <c r="PG5">
        <f>VLOOKUP(NP5,'Tablas auxiliares'!$O$2:$Y$28,_xlfn.SINGLE('Tablas auxiliares'!$C$4)+1,FALSE)</f>
        <v>0</v>
      </c>
      <c r="PH5">
        <f>VLOOKUP(NQ5,'Tablas auxiliares'!$O$2:$Y$28,_xlfn.SINGLE('Tablas auxiliares'!$C$4)+1,FALSE)</f>
        <v>1</v>
      </c>
      <c r="PI5">
        <f>VLOOKUP(NR5,'Tablas auxiliares'!$O$2:$Y$28,_xlfn.SINGLE('Tablas auxiliares'!$C$4)+1,FALSE)</f>
        <v>0</v>
      </c>
      <c r="PJ5">
        <f>VLOOKUP(NS5,'Tablas auxiliares'!$O$2:$Y$28,_xlfn.SINGLE('Tablas auxiliares'!$C$4)+1,FALSE)</f>
        <v>0</v>
      </c>
      <c r="PK5">
        <f>VLOOKUP(NT5,'Tablas auxiliares'!$O$2:$Y$28,_xlfn.SINGLE('Tablas auxiliares'!$C$4)+1,FALSE)</f>
        <v>0</v>
      </c>
      <c r="PL5">
        <f>VLOOKUP(NU5,'Tablas auxiliares'!$O$2:$Y$28,_xlfn.SINGLE('Tablas auxiliares'!$C$4)+1,FALSE)</f>
        <v>0</v>
      </c>
      <c r="PM5">
        <f>VLOOKUP(NV5,'Tablas auxiliares'!$O$2:$Y$28,_xlfn.SINGLE('Tablas auxiliares'!$C$4)+1,FALSE)</f>
        <v>0</v>
      </c>
      <c r="PN5">
        <f>VLOOKUP(NW5,'Tablas auxiliares'!$O$2:$Y$28,_xlfn.SINGLE('Tablas auxiliares'!$C$4)+1,FALSE)</f>
        <v>0</v>
      </c>
      <c r="PO5">
        <f>VLOOKUP(NX5,'Tablas auxiliares'!$O$2:$Y$28,_xlfn.SINGLE('Tablas auxiliares'!$C$4)+1,FALSE)</f>
        <v>0</v>
      </c>
      <c r="PP5" s="132">
        <f>IF('Tablas auxiliares'!$C$6&lt;&gt;2,IF('Tablas auxiliares'!$C$5=1,SUM(KQ5:MG5),SUMIF($IZ$29:$KP$29,"=325",KQ5:MG5)),0)+IF('Tablas auxiliares'!$C$6&lt;&gt;3,IF('Tablas auxiliares'!$C$5=1,SUM(NY5:PO5),SUMIF($IZ$29:$KP$29,"=325",NY5:PO5)),0)</f>
        <v>99</v>
      </c>
      <c r="PQ5">
        <f t="shared" ref="PQ5:PQ28" si="15">AVERAGE(IZ5,MH5)+MH5/1000</f>
        <v>19.013999999999999</v>
      </c>
      <c r="PR5">
        <f t="shared" si="1"/>
        <v>10.516999999999999</v>
      </c>
      <c r="PS5">
        <f t="shared" si="1"/>
        <v>15.021000000000001</v>
      </c>
      <c r="PU5">
        <f t="shared" si="1"/>
        <v>14.013999999999999</v>
      </c>
      <c r="PV5">
        <f t="shared" si="1"/>
        <v>21.023</v>
      </c>
      <c r="PW5">
        <f t="shared" si="1"/>
        <v>21.021000000000001</v>
      </c>
      <c r="PX5">
        <f t="shared" si="1"/>
        <v>15.021000000000001</v>
      </c>
      <c r="PY5">
        <f t="shared" si="1"/>
        <v>19.518000000000001</v>
      </c>
      <c r="PZ5">
        <f t="shared" si="1"/>
        <v>21.521999999999998</v>
      </c>
      <c r="QA5">
        <f t="shared" si="1"/>
        <v>18.523</v>
      </c>
      <c r="QB5">
        <f t="shared" si="1"/>
        <v>14.516999999999999</v>
      </c>
      <c r="QC5">
        <f t="shared" si="1"/>
        <v>5.5090000000000003</v>
      </c>
      <c r="QD5">
        <f t="shared" si="1"/>
        <v>18.513999999999999</v>
      </c>
      <c r="QE5">
        <f t="shared" si="1"/>
        <v>18.021999999999998</v>
      </c>
      <c r="QF5">
        <f t="shared" si="1"/>
        <v>16.013999999999999</v>
      </c>
      <c r="QG5">
        <f t="shared" si="1"/>
        <v>19.518000000000001</v>
      </c>
      <c r="QH5">
        <f t="shared" si="1"/>
        <v>12.523</v>
      </c>
      <c r="QI5">
        <f t="shared" si="1"/>
        <v>22.521999999999998</v>
      </c>
      <c r="QJ5">
        <f t="shared" si="1"/>
        <v>17.521000000000001</v>
      </c>
      <c r="QK5">
        <f t="shared" si="1"/>
        <v>12.02</v>
      </c>
      <c r="QL5">
        <f t="shared" si="1"/>
        <v>12.012</v>
      </c>
      <c r="QM5">
        <f t="shared" si="1"/>
        <v>19.518999999999998</v>
      </c>
      <c r="QN5">
        <f t="shared" si="1"/>
        <v>10.016</v>
      </c>
      <c r="QO5">
        <f t="shared" si="1"/>
        <v>17.523</v>
      </c>
      <c r="QP5">
        <f t="shared" si="1"/>
        <v>9.0129999999999999</v>
      </c>
      <c r="QQ5">
        <f t="shared" si="1"/>
        <v>14.010999999999999</v>
      </c>
      <c r="QR5">
        <f t="shared" si="1"/>
        <v>14.515000000000001</v>
      </c>
      <c r="QS5">
        <f t="shared" si="1"/>
        <v>6.5049999999999999</v>
      </c>
      <c r="QT5">
        <f t="shared" si="1"/>
        <v>11.018000000000001</v>
      </c>
      <c r="QU5">
        <f t="shared" si="1"/>
        <v>15.52</v>
      </c>
      <c r="QV5">
        <f t="shared" si="1"/>
        <v>8.5120000000000005</v>
      </c>
      <c r="QW5">
        <f t="shared" si="1"/>
        <v>14.015000000000001</v>
      </c>
      <c r="QX5">
        <f t="shared" si="1"/>
        <v>13.019</v>
      </c>
      <c r="QY5">
        <f t="shared" si="1"/>
        <v>13.013999999999999</v>
      </c>
      <c r="QZ5">
        <f t="shared" si="1"/>
        <v>15.51</v>
      </c>
      <c r="RA5">
        <f t="shared" si="1"/>
        <v>11.513999999999999</v>
      </c>
      <c r="RB5">
        <f t="shared" si="1"/>
        <v>13.521000000000001</v>
      </c>
      <c r="RC5">
        <f t="shared" si="1"/>
        <v>13.016999999999999</v>
      </c>
      <c r="RD5">
        <f t="shared" si="1"/>
        <v>14.016</v>
      </c>
      <c r="RE5">
        <f t="shared" si="1"/>
        <v>7.5119999999999996</v>
      </c>
      <c r="RF5">
        <f t="shared" si="1"/>
        <v>17.516999999999999</v>
      </c>
      <c r="RG5">
        <f t="shared" si="1"/>
        <v>14.019</v>
      </c>
      <c r="RH5">
        <f>RANK(PQ5,PQ3:PQ28,1)</f>
        <v>20</v>
      </c>
      <c r="RI5">
        <f t="shared" ref="RI5:SX5" si="16">RANK(PR5,PR3:PR28,1)</f>
        <v>9</v>
      </c>
      <c r="RJ5">
        <f t="shared" si="16"/>
        <v>16</v>
      </c>
      <c r="RL5">
        <f t="shared" si="16"/>
        <v>15</v>
      </c>
      <c r="RM5">
        <f t="shared" si="16"/>
        <v>24</v>
      </c>
      <c r="RN5">
        <f t="shared" si="16"/>
        <v>22</v>
      </c>
      <c r="RO5">
        <f t="shared" si="16"/>
        <v>18</v>
      </c>
      <c r="RP5">
        <f t="shared" si="16"/>
        <v>22</v>
      </c>
      <c r="RQ5">
        <f t="shared" si="16"/>
        <v>25</v>
      </c>
      <c r="RR5">
        <f t="shared" si="16"/>
        <v>21</v>
      </c>
      <c r="RS5">
        <f t="shared" si="16"/>
        <v>16</v>
      </c>
      <c r="RT5">
        <f t="shared" si="16"/>
        <v>4</v>
      </c>
      <c r="RU5">
        <f t="shared" si="16"/>
        <v>21</v>
      </c>
      <c r="RV5">
        <f t="shared" si="16"/>
        <v>18</v>
      </c>
      <c r="RW5">
        <f t="shared" si="16"/>
        <v>19</v>
      </c>
      <c r="RX5">
        <f t="shared" si="16"/>
        <v>20</v>
      </c>
      <c r="RY5">
        <f t="shared" si="16"/>
        <v>13</v>
      </c>
      <c r="RZ5">
        <f t="shared" si="16"/>
        <v>25</v>
      </c>
      <c r="SA5">
        <f t="shared" si="16"/>
        <v>18</v>
      </c>
      <c r="SB5">
        <f t="shared" si="16"/>
        <v>13</v>
      </c>
      <c r="SC5">
        <f t="shared" si="16"/>
        <v>11</v>
      </c>
      <c r="SD5">
        <f t="shared" si="16"/>
        <v>20</v>
      </c>
      <c r="SE5">
        <f t="shared" si="16"/>
        <v>9</v>
      </c>
      <c r="SF5">
        <f t="shared" si="16"/>
        <v>22</v>
      </c>
      <c r="SG5">
        <f t="shared" si="16"/>
        <v>5</v>
      </c>
      <c r="SH5">
        <f t="shared" si="16"/>
        <v>15</v>
      </c>
      <c r="SI5">
        <f t="shared" si="16"/>
        <v>15</v>
      </c>
      <c r="SJ5">
        <f t="shared" si="16"/>
        <v>5</v>
      </c>
      <c r="SK5">
        <f t="shared" si="16"/>
        <v>10</v>
      </c>
      <c r="SL5">
        <f t="shared" si="16"/>
        <v>16</v>
      </c>
      <c r="SM5">
        <f t="shared" si="16"/>
        <v>8</v>
      </c>
      <c r="SN5">
        <f t="shared" si="16"/>
        <v>13</v>
      </c>
      <c r="SO5">
        <f t="shared" si="16"/>
        <v>14</v>
      </c>
      <c r="SP5">
        <f t="shared" si="16"/>
        <v>14</v>
      </c>
      <c r="SQ5">
        <f t="shared" si="16"/>
        <v>17</v>
      </c>
      <c r="SR5">
        <f t="shared" si="16"/>
        <v>10</v>
      </c>
      <c r="SS5">
        <f t="shared" si="16"/>
        <v>16</v>
      </c>
      <c r="ST5">
        <f t="shared" si="16"/>
        <v>13</v>
      </c>
      <c r="SU5">
        <f t="shared" si="16"/>
        <v>17</v>
      </c>
      <c r="SV5">
        <f t="shared" si="16"/>
        <v>7</v>
      </c>
      <c r="SW5">
        <f t="shared" si="16"/>
        <v>21</v>
      </c>
      <c r="SX5">
        <f t="shared" si="16"/>
        <v>16</v>
      </c>
      <c r="SY5">
        <f>VLOOKUP(RH5,'Tablas auxiliares'!$O$2:$Y$28,_xlfn.SINGLE('Tablas auxiliares'!$C$4)+1,FALSE)</f>
        <v>0</v>
      </c>
      <c r="SZ5">
        <f>VLOOKUP(RI5,'Tablas auxiliares'!$O$2:$Y$28,_xlfn.SINGLE('Tablas auxiliares'!$C$4)+1,FALSE)</f>
        <v>2</v>
      </c>
      <c r="TA5">
        <f>VLOOKUP(RJ5,'Tablas auxiliares'!$O$2:$Y$28,_xlfn.SINGLE('Tablas auxiliares'!$C$4)+1,FALSE)</f>
        <v>0</v>
      </c>
      <c r="TC5">
        <f>VLOOKUP(RL5,'Tablas auxiliares'!$O$2:$Y$28,_xlfn.SINGLE('Tablas auxiliares'!$C$4)+1,FALSE)</f>
        <v>0</v>
      </c>
      <c r="TD5">
        <f>VLOOKUP(RM5,'Tablas auxiliares'!$O$2:$Y$28,_xlfn.SINGLE('Tablas auxiliares'!$C$4)+1,FALSE)</f>
        <v>0</v>
      </c>
      <c r="TE5">
        <f>VLOOKUP(RN5,'Tablas auxiliares'!$O$2:$Y$28,_xlfn.SINGLE('Tablas auxiliares'!$C$4)+1,FALSE)</f>
        <v>0</v>
      </c>
      <c r="TF5">
        <f>VLOOKUP(RO5,'Tablas auxiliares'!$O$2:$Y$28,_xlfn.SINGLE('Tablas auxiliares'!$C$4)+1,FALSE)</f>
        <v>0</v>
      </c>
      <c r="TG5">
        <f>VLOOKUP(RP5,'Tablas auxiliares'!$O$2:$Y$28,_xlfn.SINGLE('Tablas auxiliares'!$C$4)+1,FALSE)</f>
        <v>0</v>
      </c>
      <c r="TH5">
        <f>VLOOKUP(RQ5,'Tablas auxiliares'!$O$2:$Y$28,_xlfn.SINGLE('Tablas auxiliares'!$C$4)+1,FALSE)</f>
        <v>0</v>
      </c>
      <c r="TI5">
        <f>VLOOKUP(RR5,'Tablas auxiliares'!$O$2:$Y$28,_xlfn.SINGLE('Tablas auxiliares'!$C$4)+1,FALSE)</f>
        <v>0</v>
      </c>
      <c r="TJ5">
        <f>VLOOKUP(RS5,'Tablas auxiliares'!$O$2:$Y$28,_xlfn.SINGLE('Tablas auxiliares'!$C$4)+1,FALSE)</f>
        <v>0</v>
      </c>
      <c r="TK5">
        <f>VLOOKUP(RT5,'Tablas auxiliares'!$O$2:$Y$28,_xlfn.SINGLE('Tablas auxiliares'!$C$4)+1,FALSE)</f>
        <v>7</v>
      </c>
      <c r="TL5">
        <f>VLOOKUP(RU5,'Tablas auxiliares'!$O$2:$Y$28,_xlfn.SINGLE('Tablas auxiliares'!$C$4)+1,FALSE)</f>
        <v>0</v>
      </c>
      <c r="TM5">
        <f>VLOOKUP(RV5,'Tablas auxiliares'!$O$2:$Y$28,_xlfn.SINGLE('Tablas auxiliares'!$C$4)+1,FALSE)</f>
        <v>0</v>
      </c>
      <c r="TN5">
        <f>VLOOKUP(RW5,'Tablas auxiliares'!$O$2:$Y$28,_xlfn.SINGLE('Tablas auxiliares'!$C$4)+1,FALSE)</f>
        <v>0</v>
      </c>
      <c r="TO5">
        <f>VLOOKUP(RX5,'Tablas auxiliares'!$O$2:$Y$28,_xlfn.SINGLE('Tablas auxiliares'!$C$4)+1,FALSE)</f>
        <v>0</v>
      </c>
      <c r="TP5">
        <f>VLOOKUP(RY5,'Tablas auxiliares'!$O$2:$Y$28,_xlfn.SINGLE('Tablas auxiliares'!$C$4)+1,FALSE)</f>
        <v>0</v>
      </c>
      <c r="TQ5">
        <f>VLOOKUP(RZ5,'Tablas auxiliares'!$O$2:$Y$28,_xlfn.SINGLE('Tablas auxiliares'!$C$4)+1,FALSE)</f>
        <v>0</v>
      </c>
      <c r="TR5">
        <f>VLOOKUP(SA5,'Tablas auxiliares'!$O$2:$Y$28,_xlfn.SINGLE('Tablas auxiliares'!$C$4)+1,FALSE)</f>
        <v>0</v>
      </c>
      <c r="TS5">
        <f>VLOOKUP(SB5,'Tablas auxiliares'!$O$2:$Y$28,_xlfn.SINGLE('Tablas auxiliares'!$C$4)+1,FALSE)</f>
        <v>0</v>
      </c>
      <c r="TT5">
        <f>VLOOKUP(SC5,'Tablas auxiliares'!$O$2:$Y$28,_xlfn.SINGLE('Tablas auxiliares'!$C$4)+1,FALSE)</f>
        <v>0</v>
      </c>
      <c r="TU5">
        <f>VLOOKUP(SD5,'Tablas auxiliares'!$O$2:$Y$28,_xlfn.SINGLE('Tablas auxiliares'!$C$4)+1,FALSE)</f>
        <v>0</v>
      </c>
      <c r="TV5">
        <f>VLOOKUP(SE5,'Tablas auxiliares'!$O$2:$Y$28,_xlfn.SINGLE('Tablas auxiliares'!$C$4)+1,FALSE)</f>
        <v>2</v>
      </c>
      <c r="TW5">
        <f>VLOOKUP(SF5,'Tablas auxiliares'!$O$2:$Y$28,_xlfn.SINGLE('Tablas auxiliares'!$C$4)+1,FALSE)</f>
        <v>0</v>
      </c>
      <c r="TX5">
        <f>VLOOKUP(SG5,'Tablas auxiliares'!$O$2:$Y$28,_xlfn.SINGLE('Tablas auxiliares'!$C$4)+1,FALSE)</f>
        <v>6</v>
      </c>
      <c r="TY5">
        <f>VLOOKUP(SH5,'Tablas auxiliares'!$O$2:$Y$28,_xlfn.SINGLE('Tablas auxiliares'!$C$4)+1,FALSE)</f>
        <v>0</v>
      </c>
      <c r="TZ5">
        <f>VLOOKUP(SI5,'Tablas auxiliares'!$O$2:$Y$28,_xlfn.SINGLE('Tablas auxiliares'!$C$4)+1,FALSE)</f>
        <v>0</v>
      </c>
      <c r="UA5">
        <f>VLOOKUP(SJ5,'Tablas auxiliares'!$O$2:$Y$28,_xlfn.SINGLE('Tablas auxiliares'!$C$4)+1,FALSE)</f>
        <v>6</v>
      </c>
      <c r="UB5">
        <f>VLOOKUP(SK5,'Tablas auxiliares'!$O$2:$Y$28,_xlfn.SINGLE('Tablas auxiliares'!$C$4)+1,FALSE)</f>
        <v>1</v>
      </c>
      <c r="UC5">
        <f>VLOOKUP(SL5,'Tablas auxiliares'!$O$2:$Y$28,_xlfn.SINGLE('Tablas auxiliares'!$C$4)+1,FALSE)</f>
        <v>0</v>
      </c>
      <c r="UD5">
        <f>VLOOKUP(SM5,'Tablas auxiliares'!$O$2:$Y$28,_xlfn.SINGLE('Tablas auxiliares'!$C$4)+1,FALSE)</f>
        <v>3</v>
      </c>
      <c r="UE5">
        <f>VLOOKUP(SN5,'Tablas auxiliares'!$O$2:$Y$28,_xlfn.SINGLE('Tablas auxiliares'!$C$4)+1,FALSE)</f>
        <v>0</v>
      </c>
      <c r="UF5">
        <f>VLOOKUP(SO5,'Tablas auxiliares'!$O$2:$Y$28,_xlfn.SINGLE('Tablas auxiliares'!$C$4)+1,FALSE)</f>
        <v>0</v>
      </c>
      <c r="UG5">
        <f>VLOOKUP(SP5,'Tablas auxiliares'!$O$2:$Y$28,_xlfn.SINGLE('Tablas auxiliares'!$C$4)+1,FALSE)</f>
        <v>0</v>
      </c>
      <c r="UH5">
        <f>VLOOKUP(SQ5,'Tablas auxiliares'!$O$2:$Y$28,_xlfn.SINGLE('Tablas auxiliares'!$C$4)+1,FALSE)</f>
        <v>0</v>
      </c>
      <c r="UI5">
        <f>VLOOKUP(SR5,'Tablas auxiliares'!$O$2:$Y$28,_xlfn.SINGLE('Tablas auxiliares'!$C$4)+1,FALSE)</f>
        <v>1</v>
      </c>
      <c r="UJ5">
        <f>VLOOKUP(SS5,'Tablas auxiliares'!$O$2:$Y$28,_xlfn.SINGLE('Tablas auxiliares'!$C$4)+1,FALSE)</f>
        <v>0</v>
      </c>
      <c r="UK5">
        <f>VLOOKUP(ST5,'Tablas auxiliares'!$O$2:$Y$28,_xlfn.SINGLE('Tablas auxiliares'!$C$4)+1,FALSE)</f>
        <v>0</v>
      </c>
      <c r="UL5">
        <f>VLOOKUP(SU5,'Tablas auxiliares'!$O$2:$Y$28,_xlfn.SINGLE('Tablas auxiliares'!$C$4)+1,FALSE)</f>
        <v>0</v>
      </c>
      <c r="UM5">
        <f>VLOOKUP(SV5,'Tablas auxiliares'!$O$2:$Y$28,_xlfn.SINGLE('Tablas auxiliares'!$C$4)+1,FALSE)</f>
        <v>4</v>
      </c>
      <c r="UN5">
        <f>VLOOKUP(SW5,'Tablas auxiliares'!$O$2:$Y$28,_xlfn.SINGLE('Tablas auxiliares'!$C$4)+1,FALSE)</f>
        <v>0</v>
      </c>
      <c r="UO5">
        <f>VLOOKUP(SX5,'Tablas auxiliares'!$O$2:$Y$28,_xlfn.SINGLE('Tablas auxiliares'!$C$4)+1,FALSE)</f>
        <v>0</v>
      </c>
      <c r="UP5">
        <f>IF('Tablas auxiliares'!$C$5=1,SUM(SY5:UO5),SUMIF($IZ$29:$KP$29,"=325",SY5:UO5))</f>
        <v>32</v>
      </c>
      <c r="UQ5">
        <v>0</v>
      </c>
      <c r="UR5">
        <v>7</v>
      </c>
      <c r="US5">
        <v>0</v>
      </c>
      <c r="UU5">
        <v>0</v>
      </c>
      <c r="UV5">
        <v>0</v>
      </c>
      <c r="UW5">
        <v>0</v>
      </c>
      <c r="UX5">
        <v>0</v>
      </c>
      <c r="UY5">
        <v>0</v>
      </c>
      <c r="UZ5">
        <v>0</v>
      </c>
      <c r="VA5">
        <v>0</v>
      </c>
      <c r="VB5">
        <v>0</v>
      </c>
      <c r="VC5">
        <v>10</v>
      </c>
      <c r="VD5">
        <v>0</v>
      </c>
      <c r="VE5">
        <v>0</v>
      </c>
      <c r="VF5">
        <v>0</v>
      </c>
      <c r="VG5">
        <v>0</v>
      </c>
      <c r="VH5">
        <v>10</v>
      </c>
      <c r="VI5">
        <v>0</v>
      </c>
      <c r="VJ5">
        <v>0</v>
      </c>
      <c r="VK5">
        <v>7</v>
      </c>
      <c r="VL5">
        <v>0</v>
      </c>
      <c r="VM5">
        <v>0</v>
      </c>
      <c r="VN5">
        <v>12</v>
      </c>
      <c r="VO5">
        <v>0</v>
      </c>
      <c r="VP5">
        <v>10</v>
      </c>
      <c r="VQ5">
        <v>0</v>
      </c>
      <c r="VR5">
        <v>0</v>
      </c>
      <c r="VS5">
        <v>3</v>
      </c>
      <c r="VT5">
        <v>10</v>
      </c>
      <c r="VU5">
        <v>3</v>
      </c>
      <c r="VV5">
        <v>6</v>
      </c>
      <c r="VW5">
        <v>1</v>
      </c>
      <c r="VX5">
        <v>4</v>
      </c>
      <c r="VY5">
        <v>0</v>
      </c>
      <c r="VZ5">
        <v>0</v>
      </c>
      <c r="WA5">
        <v>2</v>
      </c>
      <c r="WB5">
        <v>5</v>
      </c>
      <c r="WC5">
        <v>3</v>
      </c>
      <c r="WD5">
        <v>1</v>
      </c>
      <c r="WE5">
        <v>7</v>
      </c>
      <c r="WF5">
        <v>0</v>
      </c>
      <c r="WG5">
        <v>3</v>
      </c>
      <c r="WH5">
        <v>0</v>
      </c>
      <c r="WI5">
        <v>0</v>
      </c>
      <c r="WJ5">
        <v>0</v>
      </c>
      <c r="WL5">
        <v>0</v>
      </c>
      <c r="WM5">
        <v>0</v>
      </c>
      <c r="WN5">
        <v>0</v>
      </c>
      <c r="WO5">
        <v>0</v>
      </c>
      <c r="WP5">
        <v>0</v>
      </c>
      <c r="WQ5">
        <v>0</v>
      </c>
      <c r="WR5">
        <v>0</v>
      </c>
      <c r="WS5">
        <v>0</v>
      </c>
      <c r="WT5">
        <v>2</v>
      </c>
      <c r="WU5">
        <v>0</v>
      </c>
      <c r="WV5">
        <v>0</v>
      </c>
      <c r="WW5">
        <v>0</v>
      </c>
      <c r="WX5">
        <v>0</v>
      </c>
      <c r="WY5">
        <v>0</v>
      </c>
      <c r="WZ5">
        <v>0</v>
      </c>
      <c r="XA5">
        <v>0</v>
      </c>
      <c r="XB5">
        <v>0</v>
      </c>
      <c r="XC5">
        <v>0</v>
      </c>
      <c r="XD5">
        <v>0</v>
      </c>
      <c r="XE5">
        <v>0</v>
      </c>
      <c r="XF5">
        <v>0</v>
      </c>
      <c r="XG5">
        <v>0</v>
      </c>
      <c r="XH5">
        <v>0</v>
      </c>
      <c r="XI5">
        <v>0</v>
      </c>
      <c r="XJ5">
        <v>6</v>
      </c>
      <c r="XK5">
        <v>0</v>
      </c>
      <c r="XL5">
        <v>0</v>
      </c>
      <c r="XM5">
        <v>0</v>
      </c>
      <c r="XN5">
        <v>0</v>
      </c>
      <c r="XO5">
        <v>0</v>
      </c>
      <c r="XP5">
        <v>0</v>
      </c>
      <c r="XQ5">
        <v>1</v>
      </c>
      <c r="XR5">
        <v>0</v>
      </c>
      <c r="XS5">
        <v>0</v>
      </c>
      <c r="XT5">
        <v>0</v>
      </c>
      <c r="XU5">
        <v>0</v>
      </c>
      <c r="XV5">
        <v>0</v>
      </c>
      <c r="XW5">
        <v>0</v>
      </c>
      <c r="XX5">
        <v>0</v>
      </c>
      <c r="XY5">
        <f t="shared" si="7"/>
        <v>0</v>
      </c>
      <c r="XZ5">
        <f t="shared" si="3"/>
        <v>7</v>
      </c>
      <c r="YA5">
        <f t="shared" si="3"/>
        <v>0</v>
      </c>
      <c r="YB5">
        <f t="shared" si="3"/>
        <v>0</v>
      </c>
      <c r="YC5">
        <f t="shared" si="3"/>
        <v>0</v>
      </c>
      <c r="YD5">
        <f t="shared" si="3"/>
        <v>0</v>
      </c>
      <c r="YE5">
        <f t="shared" si="3"/>
        <v>0</v>
      </c>
      <c r="YF5">
        <f t="shared" si="3"/>
        <v>0</v>
      </c>
      <c r="YG5">
        <f t="shared" si="3"/>
        <v>0</v>
      </c>
      <c r="YH5">
        <f t="shared" si="3"/>
        <v>0</v>
      </c>
      <c r="YI5">
        <f t="shared" si="3"/>
        <v>0</v>
      </c>
      <c r="YJ5">
        <f t="shared" si="3"/>
        <v>0</v>
      </c>
      <c r="YK5">
        <f t="shared" si="3"/>
        <v>12.002000000000001</v>
      </c>
      <c r="YL5">
        <f t="shared" si="3"/>
        <v>0</v>
      </c>
      <c r="YM5">
        <f t="shared" si="3"/>
        <v>0</v>
      </c>
      <c r="YN5">
        <f t="shared" si="3"/>
        <v>0</v>
      </c>
      <c r="YO5">
        <f t="shared" si="3"/>
        <v>0</v>
      </c>
      <c r="YP5">
        <f t="shared" si="3"/>
        <v>10</v>
      </c>
      <c r="YQ5">
        <f t="shared" si="3"/>
        <v>0</v>
      </c>
      <c r="YR5">
        <f t="shared" si="3"/>
        <v>0</v>
      </c>
      <c r="YS5">
        <f t="shared" si="3"/>
        <v>7</v>
      </c>
      <c r="YT5">
        <f t="shared" si="3"/>
        <v>0</v>
      </c>
      <c r="YU5">
        <f t="shared" si="3"/>
        <v>0</v>
      </c>
      <c r="YV5">
        <f t="shared" si="3"/>
        <v>12</v>
      </c>
      <c r="YW5">
        <f t="shared" si="3"/>
        <v>0</v>
      </c>
      <c r="YX5">
        <f t="shared" si="3"/>
        <v>10</v>
      </c>
      <c r="YY5">
        <f t="shared" si="3"/>
        <v>0</v>
      </c>
      <c r="YZ5">
        <f t="shared" si="3"/>
        <v>0</v>
      </c>
      <c r="ZA5">
        <f t="shared" si="3"/>
        <v>9.0060000000000002</v>
      </c>
      <c r="ZB5">
        <f t="shared" si="3"/>
        <v>10</v>
      </c>
      <c r="ZC5">
        <f t="shared" si="3"/>
        <v>3</v>
      </c>
      <c r="ZD5">
        <f t="shared" si="3"/>
        <v>6</v>
      </c>
      <c r="ZE5">
        <f t="shared" si="3"/>
        <v>1</v>
      </c>
      <c r="ZF5">
        <f t="shared" si="3"/>
        <v>4</v>
      </c>
      <c r="ZG5">
        <f t="shared" si="3"/>
        <v>0</v>
      </c>
      <c r="ZH5">
        <f t="shared" si="3"/>
        <v>1.0009999999999999</v>
      </c>
      <c r="ZI5">
        <f t="shared" si="3"/>
        <v>2</v>
      </c>
      <c r="ZJ5">
        <f t="shared" si="3"/>
        <v>5</v>
      </c>
      <c r="ZK5">
        <f t="shared" si="3"/>
        <v>3</v>
      </c>
      <c r="ZL5">
        <f t="shared" si="3"/>
        <v>1</v>
      </c>
      <c r="ZM5">
        <f t="shared" si="3"/>
        <v>7</v>
      </c>
      <c r="ZN5">
        <f t="shared" si="3"/>
        <v>0</v>
      </c>
      <c r="ZO5">
        <f t="shared" si="3"/>
        <v>3</v>
      </c>
      <c r="ZP5">
        <f>RANK(XY5,XY3:XY28,0)</f>
        <v>15</v>
      </c>
      <c r="ZQ5">
        <f t="shared" ref="ZQ5:ABF5" si="17">RANK(XZ5,XZ3:XZ28,0)</f>
        <v>9</v>
      </c>
      <c r="ZR5">
        <f t="shared" si="17"/>
        <v>14</v>
      </c>
      <c r="ZS5">
        <f t="shared" si="17"/>
        <v>15</v>
      </c>
      <c r="ZT5">
        <f t="shared" si="17"/>
        <v>16</v>
      </c>
      <c r="ZU5">
        <f t="shared" si="17"/>
        <v>15</v>
      </c>
      <c r="ZV5">
        <f t="shared" si="17"/>
        <v>14</v>
      </c>
      <c r="ZW5">
        <f t="shared" si="17"/>
        <v>17</v>
      </c>
      <c r="ZX5">
        <f t="shared" si="17"/>
        <v>17</v>
      </c>
      <c r="ZY5">
        <f t="shared" si="17"/>
        <v>18</v>
      </c>
      <c r="ZZ5">
        <f t="shared" si="17"/>
        <v>16</v>
      </c>
      <c r="AAA5">
        <f t="shared" si="17"/>
        <v>17</v>
      </c>
      <c r="AAB5">
        <f t="shared" si="17"/>
        <v>4</v>
      </c>
      <c r="AAC5">
        <f t="shared" si="17"/>
        <v>16</v>
      </c>
      <c r="AAD5">
        <f t="shared" si="17"/>
        <v>13</v>
      </c>
      <c r="AAE5">
        <f t="shared" si="17"/>
        <v>16</v>
      </c>
      <c r="AAF5">
        <f t="shared" si="17"/>
        <v>15</v>
      </c>
      <c r="AAG5">
        <f t="shared" si="17"/>
        <v>3</v>
      </c>
      <c r="AAH5">
        <f t="shared" si="17"/>
        <v>16</v>
      </c>
      <c r="AAI5">
        <f t="shared" si="17"/>
        <v>15</v>
      </c>
      <c r="AAJ5">
        <f t="shared" si="17"/>
        <v>8</v>
      </c>
      <c r="AAK5">
        <f t="shared" si="17"/>
        <v>17</v>
      </c>
      <c r="AAL5">
        <f t="shared" si="17"/>
        <v>14</v>
      </c>
      <c r="AAM5">
        <f t="shared" si="17"/>
        <v>2</v>
      </c>
      <c r="AAN5">
        <f t="shared" si="17"/>
        <v>17</v>
      </c>
      <c r="AAO5">
        <f t="shared" si="17"/>
        <v>4</v>
      </c>
      <c r="AAP5">
        <f t="shared" si="17"/>
        <v>16</v>
      </c>
      <c r="AAQ5">
        <f t="shared" si="17"/>
        <v>16</v>
      </c>
      <c r="AAR5">
        <f t="shared" si="17"/>
        <v>4</v>
      </c>
      <c r="AAS5">
        <f t="shared" si="17"/>
        <v>6</v>
      </c>
      <c r="AAT5">
        <f t="shared" si="17"/>
        <v>14</v>
      </c>
      <c r="AAU5">
        <f t="shared" si="17"/>
        <v>9</v>
      </c>
      <c r="AAV5">
        <f t="shared" si="17"/>
        <v>15</v>
      </c>
      <c r="AAW5">
        <f t="shared" si="17"/>
        <v>14</v>
      </c>
      <c r="AAX5">
        <f t="shared" si="17"/>
        <v>17</v>
      </c>
      <c r="AAY5">
        <f t="shared" si="17"/>
        <v>15</v>
      </c>
      <c r="AAZ5">
        <f t="shared" si="17"/>
        <v>15</v>
      </c>
      <c r="ABA5">
        <f t="shared" si="17"/>
        <v>10</v>
      </c>
      <c r="ABB5">
        <f t="shared" si="17"/>
        <v>12</v>
      </c>
      <c r="ABC5">
        <f t="shared" si="17"/>
        <v>17</v>
      </c>
      <c r="ABD5">
        <f t="shared" si="17"/>
        <v>8</v>
      </c>
      <c r="ABE5">
        <f t="shared" si="17"/>
        <v>16</v>
      </c>
      <c r="ABF5">
        <f t="shared" si="17"/>
        <v>13</v>
      </c>
      <c r="ABG5">
        <f>VLOOKUP(ZP5,'Tablas auxiliares'!$O$2:$P$28,2,FALSE)</f>
        <v>0</v>
      </c>
      <c r="ABH5">
        <f>VLOOKUP(ZQ5,'Tablas auxiliares'!$O$2:$P$28,2,FALSE)</f>
        <v>2</v>
      </c>
      <c r="ABI5">
        <f>VLOOKUP(ZR5,'Tablas auxiliares'!$O$2:$P$28,2,FALSE)</f>
        <v>0</v>
      </c>
      <c r="ABJ5">
        <f>VLOOKUP(ZS5,'Tablas auxiliares'!$O$2:$P$28,2,FALSE)</f>
        <v>0</v>
      </c>
      <c r="ABK5">
        <f>VLOOKUP(ZT5,'Tablas auxiliares'!$O$2:$P$28,2,FALSE)</f>
        <v>0</v>
      </c>
      <c r="ABL5">
        <f>VLOOKUP(ZU5,'Tablas auxiliares'!$O$2:$P$28,2,FALSE)</f>
        <v>0</v>
      </c>
      <c r="ABM5">
        <f>VLOOKUP(ZV5,'Tablas auxiliares'!$O$2:$P$28,2,FALSE)</f>
        <v>0</v>
      </c>
      <c r="ABN5">
        <f>VLOOKUP(ZW5,'Tablas auxiliares'!$O$2:$P$28,2,FALSE)</f>
        <v>0</v>
      </c>
      <c r="ABO5">
        <f>VLOOKUP(ZX5,'Tablas auxiliares'!$O$2:$P$28,2,FALSE)</f>
        <v>0</v>
      </c>
      <c r="ABP5">
        <f>VLOOKUP(ZY5,'Tablas auxiliares'!$O$2:$P$28,2,FALSE)</f>
        <v>0</v>
      </c>
      <c r="ABQ5">
        <f>VLOOKUP(ZZ5,'Tablas auxiliares'!$O$2:$P$28,2,FALSE)</f>
        <v>0</v>
      </c>
      <c r="ABR5">
        <f>VLOOKUP(AAA5,'Tablas auxiliares'!$O$2:$P$28,2,FALSE)</f>
        <v>0</v>
      </c>
      <c r="ABS5">
        <f>VLOOKUP(AAB5,'Tablas auxiliares'!$O$2:$P$28,2,FALSE)</f>
        <v>7</v>
      </c>
      <c r="ABT5">
        <f>VLOOKUP(AAC5,'Tablas auxiliares'!$O$2:$P$28,2,FALSE)</f>
        <v>0</v>
      </c>
      <c r="ABU5">
        <f>VLOOKUP(AAD5,'Tablas auxiliares'!$O$2:$P$28,2,FALSE)</f>
        <v>0</v>
      </c>
      <c r="ABV5">
        <f>VLOOKUP(AAE5,'Tablas auxiliares'!$O$2:$P$28,2,FALSE)</f>
        <v>0</v>
      </c>
      <c r="ABW5">
        <f>VLOOKUP(AAF5,'Tablas auxiliares'!$O$2:$P$28,2,FALSE)</f>
        <v>0</v>
      </c>
      <c r="ABX5">
        <f>VLOOKUP(AAG5,'Tablas auxiliares'!$O$2:$P$28,2,FALSE)</f>
        <v>8</v>
      </c>
      <c r="ABY5">
        <f>VLOOKUP(AAH5,'Tablas auxiliares'!$O$2:$P$28,2,FALSE)</f>
        <v>0</v>
      </c>
      <c r="ABZ5">
        <f>VLOOKUP(AAI5,'Tablas auxiliares'!$O$2:$P$28,2,FALSE)</f>
        <v>0</v>
      </c>
      <c r="ACA5">
        <f>VLOOKUP(AAJ5,'Tablas auxiliares'!$O$2:$P$28,2,FALSE)</f>
        <v>3</v>
      </c>
      <c r="ACB5">
        <f>VLOOKUP(AAK5,'Tablas auxiliares'!$O$2:$P$28,2,FALSE)</f>
        <v>0</v>
      </c>
      <c r="ACC5">
        <f>VLOOKUP(AAL5,'Tablas auxiliares'!$O$2:$P$28,2,FALSE)</f>
        <v>0</v>
      </c>
      <c r="ACD5">
        <f>VLOOKUP(AAM5,'Tablas auxiliares'!$O$2:$P$28,2,FALSE)</f>
        <v>10</v>
      </c>
      <c r="ACE5">
        <f>VLOOKUP(AAN5,'Tablas auxiliares'!$O$2:$P$28,2,FALSE)</f>
        <v>0</v>
      </c>
      <c r="ACF5">
        <f>VLOOKUP(AAO5,'Tablas auxiliares'!$O$2:$P$28,2,FALSE)</f>
        <v>7</v>
      </c>
      <c r="ACG5">
        <f>VLOOKUP(AAP5,'Tablas auxiliares'!$O$2:$P$28,2,FALSE)</f>
        <v>0</v>
      </c>
      <c r="ACH5">
        <f>VLOOKUP(AAQ5,'Tablas auxiliares'!$O$2:$P$28,2,FALSE)</f>
        <v>0</v>
      </c>
      <c r="ACI5">
        <f>VLOOKUP(AAR5,'Tablas auxiliares'!$O$2:$P$28,2,FALSE)</f>
        <v>7</v>
      </c>
      <c r="ACJ5">
        <f>VLOOKUP(AAS5,'Tablas auxiliares'!$O$2:$P$28,2,FALSE)</f>
        <v>5</v>
      </c>
      <c r="ACK5">
        <f>VLOOKUP(AAT5,'Tablas auxiliares'!$O$2:$P$28,2,FALSE)</f>
        <v>0</v>
      </c>
      <c r="ACL5">
        <f>VLOOKUP(AAU5,'Tablas auxiliares'!$O$2:$P$28,2,FALSE)</f>
        <v>2</v>
      </c>
      <c r="ACM5">
        <f>VLOOKUP(AAV5,'Tablas auxiliares'!$O$2:$P$28,2,FALSE)</f>
        <v>0</v>
      </c>
      <c r="ACN5">
        <f>VLOOKUP(AAW5,'Tablas auxiliares'!$O$2:$P$28,2,FALSE)</f>
        <v>0</v>
      </c>
      <c r="ACO5">
        <f>VLOOKUP(AAX5,'Tablas auxiliares'!$O$2:$P$28,2,FALSE)</f>
        <v>0</v>
      </c>
      <c r="ACP5">
        <f>VLOOKUP(AAY5,'Tablas auxiliares'!$O$2:$P$28,2,FALSE)</f>
        <v>0</v>
      </c>
      <c r="ACQ5">
        <f>VLOOKUP(AAZ5,'Tablas auxiliares'!$O$2:$P$28,2,FALSE)</f>
        <v>0</v>
      </c>
      <c r="ACR5">
        <f>VLOOKUP(ABA5,'Tablas auxiliares'!$O$2:$P$28,2,FALSE)</f>
        <v>1</v>
      </c>
      <c r="ACS5">
        <f>VLOOKUP(ABB5,'Tablas auxiliares'!$O$2:$P$28,2,FALSE)</f>
        <v>0</v>
      </c>
      <c r="ACT5">
        <f>VLOOKUP(ABC5,'Tablas auxiliares'!$O$2:$P$28,2,FALSE)</f>
        <v>0</v>
      </c>
      <c r="ACU5">
        <f>VLOOKUP(ABD5,'Tablas auxiliares'!$O$2:$P$28,2,FALSE)</f>
        <v>3</v>
      </c>
      <c r="ACV5">
        <f>VLOOKUP(ABE5,'Tablas auxiliares'!$O$2:$P$28,2,FALSE)</f>
        <v>0</v>
      </c>
      <c r="ACW5">
        <f>VLOOKUP(ABF5,'Tablas auxiliares'!$O$2:$P$28,2,FALSE)</f>
        <v>0</v>
      </c>
      <c r="ACX5">
        <f>IF('Tablas auxiliares'!$C$5=1,SUM(ABG5:ACW5),SUMIF($IZ$29:$KP$29,"=325",ABG5:ACW5))</f>
        <v>55</v>
      </c>
      <c r="ACZ5">
        <f t="shared" si="9"/>
        <v>55.002299999999998</v>
      </c>
      <c r="ADA5">
        <f t="shared" si="10"/>
        <v>32.002299999999998</v>
      </c>
      <c r="ADB5">
        <f t="shared" si="11"/>
        <v>99.002300000000005</v>
      </c>
      <c r="ADC5">
        <f>IF('Tablas auxiliares'!$C$3=1,'2018 FINAL'!ACZ5,IF('Tablas auxiliares'!$C$3=2,'2018 FINAL'!ADA5,'2018 FINAL'!ADB5))</f>
        <v>99.002300000000005</v>
      </c>
      <c r="ADD5" t="s">
        <v>6</v>
      </c>
      <c r="ADF5">
        <v>3</v>
      </c>
      <c r="ADG5">
        <f t="shared" si="12"/>
        <v>342.00220000000002</v>
      </c>
      <c r="ADH5" t="str">
        <f t="shared" si="13"/>
        <v>Austria</v>
      </c>
    </row>
    <row r="6" spans="1:788" x14ac:dyDescent="0.25">
      <c r="A6" t="s">
        <v>10</v>
      </c>
      <c r="B6">
        <v>15</v>
      </c>
      <c r="C6">
        <v>4</v>
      </c>
      <c r="D6">
        <v>18</v>
      </c>
      <c r="E6">
        <v>17</v>
      </c>
      <c r="G6">
        <v>14</v>
      </c>
      <c r="H6">
        <v>1</v>
      </c>
      <c r="I6">
        <v>3</v>
      </c>
      <c r="J6">
        <v>9</v>
      </c>
      <c r="K6">
        <v>4</v>
      </c>
      <c r="L6">
        <v>8</v>
      </c>
      <c r="M6">
        <v>7</v>
      </c>
      <c r="N6">
        <v>6</v>
      </c>
      <c r="O6">
        <v>2</v>
      </c>
      <c r="P6">
        <v>5</v>
      </c>
      <c r="Q6">
        <v>3</v>
      </c>
      <c r="R6">
        <v>5</v>
      </c>
      <c r="S6">
        <v>4</v>
      </c>
      <c r="T6">
        <v>4</v>
      </c>
      <c r="U6">
        <v>20</v>
      </c>
      <c r="V6">
        <v>5</v>
      </c>
      <c r="W6">
        <v>12</v>
      </c>
      <c r="X6">
        <v>1</v>
      </c>
      <c r="Y6">
        <v>25</v>
      </c>
      <c r="Z6">
        <v>22</v>
      </c>
      <c r="AA6">
        <v>13</v>
      </c>
      <c r="AB6">
        <v>2</v>
      </c>
      <c r="AC6">
        <v>16</v>
      </c>
      <c r="AD6">
        <v>18</v>
      </c>
      <c r="AE6">
        <v>3</v>
      </c>
      <c r="AF6">
        <v>10</v>
      </c>
      <c r="AG6">
        <v>7</v>
      </c>
      <c r="AH6">
        <v>3</v>
      </c>
      <c r="AI6">
        <v>3</v>
      </c>
      <c r="AJ6">
        <v>3</v>
      </c>
      <c r="AK6">
        <v>1</v>
      </c>
      <c r="AL6">
        <v>4</v>
      </c>
      <c r="AM6">
        <v>19</v>
      </c>
      <c r="AN6">
        <v>24</v>
      </c>
      <c r="AO6">
        <v>9</v>
      </c>
      <c r="AP6">
        <v>4</v>
      </c>
      <c r="AQ6">
        <v>5</v>
      </c>
      <c r="AR6">
        <v>6</v>
      </c>
      <c r="AS6">
        <v>15</v>
      </c>
      <c r="AT6">
        <v>3</v>
      </c>
      <c r="AU6">
        <v>9</v>
      </c>
      <c r="AV6">
        <v>4</v>
      </c>
      <c r="AX6">
        <v>12</v>
      </c>
      <c r="AY6">
        <v>1</v>
      </c>
      <c r="AZ6">
        <v>1</v>
      </c>
      <c r="BA6">
        <v>2</v>
      </c>
      <c r="BB6">
        <v>9</v>
      </c>
      <c r="BC6">
        <v>10</v>
      </c>
      <c r="BD6">
        <v>6</v>
      </c>
      <c r="BE6">
        <v>9</v>
      </c>
      <c r="BF6">
        <v>3</v>
      </c>
      <c r="BG6">
        <v>12</v>
      </c>
      <c r="BH6">
        <v>1</v>
      </c>
      <c r="BI6">
        <v>2</v>
      </c>
      <c r="BJ6">
        <v>3</v>
      </c>
      <c r="BK6">
        <v>3</v>
      </c>
      <c r="BL6">
        <v>19</v>
      </c>
      <c r="BM6">
        <v>4</v>
      </c>
      <c r="BN6">
        <v>6</v>
      </c>
      <c r="BO6">
        <v>2</v>
      </c>
      <c r="BP6">
        <v>2</v>
      </c>
      <c r="BQ6">
        <v>10</v>
      </c>
      <c r="BR6">
        <v>3</v>
      </c>
      <c r="BS6">
        <v>3</v>
      </c>
      <c r="BT6">
        <v>16</v>
      </c>
      <c r="BU6">
        <v>9</v>
      </c>
      <c r="BV6">
        <v>11</v>
      </c>
      <c r="BW6">
        <v>13</v>
      </c>
      <c r="BX6">
        <v>5</v>
      </c>
      <c r="BY6">
        <v>8</v>
      </c>
      <c r="BZ6">
        <v>1</v>
      </c>
      <c r="CA6">
        <v>7</v>
      </c>
      <c r="CB6">
        <v>2</v>
      </c>
      <c r="CC6">
        <v>1</v>
      </c>
      <c r="CD6">
        <v>12</v>
      </c>
      <c r="CE6">
        <v>9</v>
      </c>
      <c r="CF6">
        <v>6</v>
      </c>
      <c r="CG6">
        <v>6</v>
      </c>
      <c r="CH6">
        <v>6</v>
      </c>
      <c r="CI6">
        <v>4</v>
      </c>
      <c r="CJ6">
        <v>11</v>
      </c>
      <c r="CK6">
        <v>2</v>
      </c>
      <c r="CL6">
        <v>7</v>
      </c>
      <c r="CM6">
        <v>5</v>
      </c>
      <c r="CO6">
        <v>11</v>
      </c>
      <c r="CP6">
        <v>1</v>
      </c>
      <c r="CQ6">
        <v>2</v>
      </c>
      <c r="CR6">
        <v>2</v>
      </c>
      <c r="CS6">
        <v>9</v>
      </c>
      <c r="CT6">
        <v>7</v>
      </c>
      <c r="CU6">
        <v>12</v>
      </c>
      <c r="CV6">
        <v>2</v>
      </c>
      <c r="CW6">
        <v>8</v>
      </c>
      <c r="CX6">
        <v>2</v>
      </c>
      <c r="CY6">
        <v>3</v>
      </c>
      <c r="CZ6">
        <v>2</v>
      </c>
      <c r="DA6">
        <v>6</v>
      </c>
      <c r="DB6">
        <v>3</v>
      </c>
      <c r="DC6">
        <v>22</v>
      </c>
      <c r="DD6">
        <v>2</v>
      </c>
      <c r="DE6">
        <v>4</v>
      </c>
      <c r="DF6">
        <v>9</v>
      </c>
      <c r="DG6">
        <v>2</v>
      </c>
      <c r="DH6">
        <v>3</v>
      </c>
      <c r="DI6">
        <v>2</v>
      </c>
      <c r="DJ6">
        <v>3</v>
      </c>
      <c r="DK6">
        <v>17</v>
      </c>
      <c r="DL6">
        <v>12</v>
      </c>
      <c r="DM6">
        <v>14</v>
      </c>
      <c r="DN6">
        <v>18</v>
      </c>
      <c r="DO6">
        <v>3</v>
      </c>
      <c r="DP6">
        <v>4</v>
      </c>
      <c r="DQ6">
        <v>1</v>
      </c>
      <c r="DR6">
        <v>2</v>
      </c>
      <c r="DS6">
        <v>1</v>
      </c>
      <c r="DT6">
        <v>1</v>
      </c>
      <c r="DU6">
        <v>10</v>
      </c>
      <c r="DV6">
        <v>7</v>
      </c>
      <c r="DW6">
        <v>4</v>
      </c>
      <c r="DX6">
        <v>1</v>
      </c>
      <c r="DY6">
        <v>9</v>
      </c>
      <c r="DZ6">
        <v>5</v>
      </c>
      <c r="EA6">
        <v>17</v>
      </c>
      <c r="EB6">
        <v>3</v>
      </c>
      <c r="EC6">
        <v>10</v>
      </c>
      <c r="ED6">
        <v>3</v>
      </c>
      <c r="EF6">
        <v>20</v>
      </c>
      <c r="EG6">
        <v>1</v>
      </c>
      <c r="EH6">
        <v>5</v>
      </c>
      <c r="EI6">
        <v>2</v>
      </c>
      <c r="EJ6">
        <v>6</v>
      </c>
      <c r="EK6">
        <v>7</v>
      </c>
      <c r="EL6">
        <v>18</v>
      </c>
      <c r="EM6">
        <v>3</v>
      </c>
      <c r="EN6">
        <v>1</v>
      </c>
      <c r="EO6">
        <v>5</v>
      </c>
      <c r="EP6">
        <v>1</v>
      </c>
      <c r="EQ6">
        <v>6</v>
      </c>
      <c r="ER6">
        <v>8</v>
      </c>
      <c r="ES6">
        <v>4</v>
      </c>
      <c r="ET6">
        <v>17</v>
      </c>
      <c r="EU6">
        <v>8</v>
      </c>
      <c r="EV6">
        <v>1</v>
      </c>
      <c r="EW6">
        <v>1</v>
      </c>
      <c r="EX6">
        <v>2</v>
      </c>
      <c r="EY6">
        <v>1</v>
      </c>
      <c r="EZ6">
        <v>10</v>
      </c>
      <c r="FA6">
        <v>2</v>
      </c>
      <c r="FB6">
        <v>9</v>
      </c>
      <c r="FC6">
        <v>9</v>
      </c>
      <c r="FD6">
        <v>3</v>
      </c>
      <c r="FE6">
        <v>20</v>
      </c>
      <c r="FF6">
        <v>6</v>
      </c>
      <c r="FG6">
        <v>3</v>
      </c>
      <c r="FH6">
        <v>1</v>
      </c>
      <c r="FI6">
        <v>4</v>
      </c>
      <c r="FJ6">
        <v>8</v>
      </c>
      <c r="FK6">
        <v>3</v>
      </c>
      <c r="FL6">
        <v>13</v>
      </c>
      <c r="FM6">
        <v>14</v>
      </c>
      <c r="FN6">
        <v>10</v>
      </c>
      <c r="FO6">
        <v>2</v>
      </c>
      <c r="FP6">
        <v>3</v>
      </c>
      <c r="FQ6">
        <v>12</v>
      </c>
      <c r="FR6">
        <v>12</v>
      </c>
      <c r="FS6">
        <v>2</v>
      </c>
      <c r="FT6">
        <v>8</v>
      </c>
      <c r="FU6">
        <v>22</v>
      </c>
      <c r="FW6">
        <v>8</v>
      </c>
      <c r="FX6">
        <v>1</v>
      </c>
      <c r="FY6">
        <v>5</v>
      </c>
      <c r="FZ6">
        <v>1</v>
      </c>
      <c r="GA6">
        <v>4</v>
      </c>
      <c r="GB6">
        <v>11</v>
      </c>
      <c r="GC6">
        <v>26</v>
      </c>
      <c r="GD6">
        <v>9</v>
      </c>
      <c r="GE6">
        <v>2</v>
      </c>
      <c r="GF6">
        <v>2</v>
      </c>
      <c r="GG6">
        <v>2</v>
      </c>
      <c r="GH6">
        <v>7</v>
      </c>
      <c r="GI6">
        <v>5</v>
      </c>
      <c r="GJ6">
        <v>1</v>
      </c>
      <c r="GK6">
        <v>17</v>
      </c>
      <c r="GL6">
        <v>1</v>
      </c>
      <c r="GM6">
        <v>10</v>
      </c>
      <c r="GN6">
        <v>3</v>
      </c>
      <c r="GO6">
        <v>2</v>
      </c>
      <c r="GP6">
        <v>6</v>
      </c>
      <c r="GQ6">
        <v>8</v>
      </c>
      <c r="GR6">
        <v>4</v>
      </c>
      <c r="GS6">
        <v>5</v>
      </c>
      <c r="GT6">
        <v>8</v>
      </c>
      <c r="GU6">
        <v>15</v>
      </c>
      <c r="GV6">
        <v>22</v>
      </c>
      <c r="GW6">
        <v>3</v>
      </c>
      <c r="GX6">
        <v>2</v>
      </c>
      <c r="GY6">
        <v>1</v>
      </c>
      <c r="GZ6">
        <v>5</v>
      </c>
      <c r="HA6">
        <v>1</v>
      </c>
      <c r="HB6">
        <v>4</v>
      </c>
      <c r="HC6">
        <v>12</v>
      </c>
      <c r="HD6">
        <v>22</v>
      </c>
      <c r="HE6">
        <v>3</v>
      </c>
      <c r="HF6">
        <v>2</v>
      </c>
      <c r="HG6">
        <v>14</v>
      </c>
      <c r="HH6">
        <v>3</v>
      </c>
      <c r="HI6">
        <f>IF('Tablas auxiliares'!$C$7=1,AVERAGE(B6,AS6,CJ6,EA6,FR6)+B6/10000,(-1)*(SUM(VLOOKUP(B6,'Tablas auxiliares'!$BG$2:$BH$28,2,FALSE),VLOOKUP(AS6,'Tablas auxiliares'!$BG$2:$BH$28,2,FALSE),VLOOKUP(CJ6,'Tablas auxiliares'!$BG$2:$BH$28,2,FALSE),VLOOKUP(EA6,'Tablas auxiliares'!$BG$2:$BH$28,2,FALSE),VLOOKUP(FR6,'Tablas auxiliares'!$BG$2:$BH$28,2,FALSE))-B6/100000000))</f>
        <v>-5.5318449062831867</v>
      </c>
      <c r="HJ6">
        <f>IF('Tablas auxiliares'!$C$7=1,AVERAGE(C6,AT6,CK6,EB6,FS6)+C6/10000,(-1)*(SUM(VLOOKUP(C6,'Tablas auxiliares'!$BG$2:$BH$28,2,FALSE),VLOOKUP(AT6,'Tablas auxiliares'!$BG$2:$BH$28,2,FALSE),VLOOKUP(CK6,'Tablas auxiliares'!$BG$2:$BH$28,2,FALSE),VLOOKUP(EB6,'Tablas auxiliares'!$BG$2:$BH$28,2,FALSE),VLOOKUP(FS6,'Tablas auxiliares'!$BG$2:$BH$28,2,FALSE))-C6/100000000))</f>
        <v>-43.045998260131675</v>
      </c>
      <c r="HK6">
        <f>IF('Tablas auxiliares'!$C$7=1,AVERAGE(D6,AU6,CL6,EC6,FT6)+D6/10000,(-1)*(SUM(VLOOKUP(D6,'Tablas auxiliares'!$BG$2:$BH$28,2,FALSE),VLOOKUP(AU6,'Tablas auxiliares'!$BG$2:$BH$28,2,FALSE),VLOOKUP(CL6,'Tablas auxiliares'!$BG$2:$BH$28,2,FALSE),VLOOKUP(EC6,'Tablas auxiliares'!$BG$2:$BH$28,2,FALSE),VLOOKUP(FT6,'Tablas auxiliares'!$BG$2:$BH$28,2,FALSE))-D6/100000000))</f>
        <v>-12.28117735768636</v>
      </c>
      <c r="HL6">
        <f>IF('Tablas auxiliares'!$C$7=1,AVERAGE(E6,AV6,CM6,ED6,FU6)+E6/10000,(-1)*(SUM(VLOOKUP(E6,'Tablas auxiliares'!$BG$2:$BH$28,2,FALSE),VLOOKUP(AV6,'Tablas auxiliares'!$BG$2:$BH$28,2,FALSE),VLOOKUP(CM6,'Tablas auxiliares'!$BG$2:$BH$28,2,FALSE),VLOOKUP(ED6,'Tablas auxiliares'!$BG$2:$BH$28,2,FALSE),VLOOKUP(FU6,'Tablas auxiliares'!$BG$2:$BH$28,2,FALSE))-E6/100000000))</f>
        <v>-21.400654372429837</v>
      </c>
      <c r="HN6">
        <f>IF('Tablas auxiliares'!$C$7=1,AVERAGE(G6,AX6,CO6,EF6,FW6)+G6/10000,(-1)*(SUM(VLOOKUP(G6,'Tablas auxiliares'!$BG$2:$BH$28,2,FALSE),VLOOKUP(AX6,'Tablas auxiliares'!$BG$2:$BH$28,2,FALSE),VLOOKUP(CO6,'Tablas auxiliares'!$BG$2:$BH$28,2,FALSE),VLOOKUP(EF6,'Tablas auxiliares'!$BG$2:$BH$28,2,FALSE),VLOOKUP(FW6,'Tablas auxiliares'!$BG$2:$BH$28,2,FALSE))-G6/100000000))</f>
        <v>-7.7924365264939466</v>
      </c>
      <c r="HO6">
        <f>IF('Tablas auxiliares'!$C$7=1,AVERAGE(H6,AY6,CP6,EG6,FX6)+H6/10000,(-1)*(SUM(VLOOKUP(H6,'Tablas auxiliares'!$BG$2:$BH$28,2,FALSE),VLOOKUP(AY6,'Tablas auxiliares'!$BG$2:$BH$28,2,FALSE),VLOOKUP(CP6,'Tablas auxiliares'!$BG$2:$BH$28,2,FALSE),VLOOKUP(EG6,'Tablas auxiliares'!$BG$2:$BH$28,2,FALSE),VLOOKUP(FX6,'Tablas auxiliares'!$BG$2:$BH$28,2,FALSE))-H6/100000000))</f>
        <v>-59.999999989999999</v>
      </c>
      <c r="HP6">
        <f>IF('Tablas auxiliares'!$C$7=1,AVERAGE(I6,AZ6,CQ6,EH6,FY6)+I6/10000,(-1)*(SUM(VLOOKUP(I6,'Tablas auxiliares'!$BG$2:$BH$28,2,FALSE),VLOOKUP(AZ6,'Tablas auxiliares'!$BG$2:$BH$28,2,FALSE),VLOOKUP(CQ6,'Tablas auxiliares'!$BG$2:$BH$28,2,FALSE),VLOOKUP(EH6,'Tablas auxiliares'!$BG$2:$BH$28,2,FALSE),VLOOKUP(FY6,'Tablas auxiliares'!$BG$2:$BH$28,2,FALSE))-I6/100000000))</f>
        <v>-41.353840736106442</v>
      </c>
      <c r="HQ6">
        <f>IF('Tablas auxiliares'!$C$7=1,AVERAGE(J6,BA6,CR6,EI6,FZ6)+J6/10000,(-1)*(SUM(VLOOKUP(J6,'Tablas auxiliares'!$BG$2:$BH$28,2,FALSE),VLOOKUP(BA6,'Tablas auxiliares'!$BG$2:$BH$28,2,FALSE),VLOOKUP(CR6,'Tablas auxiliares'!$BG$2:$BH$28,2,FALSE),VLOOKUP(EI6,'Tablas auxiliares'!$BG$2:$BH$28,2,FALSE),VLOOKUP(FZ6,'Tablas auxiliares'!$BG$2:$BH$28,2,FALSE))-J6/100000000))</f>
        <v>-44.395071375387616</v>
      </c>
      <c r="HR6">
        <f>IF('Tablas auxiliares'!$C$7=1,AVERAGE(K6,BB6,CS6,EJ6,GA6)+K6/10000,(-1)*(SUM(VLOOKUP(K6,'Tablas auxiliares'!$BG$2:$BH$28,2,FALSE),VLOOKUP(BB6,'Tablas auxiliares'!$BG$2:$BH$28,2,FALSE),VLOOKUP(CS6,'Tablas auxiliares'!$BG$2:$BH$28,2,FALSE),VLOOKUP(EJ6,'Tablas auxiliares'!$BG$2:$BH$28,2,FALSE),VLOOKUP(GA6,'Tablas auxiliares'!$BG$2:$BH$28,2,FALSE))-K6/100000000))</f>
        <v>-23.46258805709606</v>
      </c>
      <c r="HS6">
        <f>IF('Tablas auxiliares'!$C$7=1,AVERAGE(L6,BC6,CT6,EK6,GB6)+L6/10000,(-1)*(SUM(VLOOKUP(L6,'Tablas auxiliares'!$BG$2:$BH$28,2,FALSE),VLOOKUP(BC6,'Tablas auxiliares'!$BG$2:$BH$28,2,FALSE),VLOOKUP(CT6,'Tablas auxiliares'!$BG$2:$BH$28,2,FALSE),VLOOKUP(EK6,'Tablas auxiliares'!$BG$2:$BH$28,2,FALSE),VLOOKUP(GB6,'Tablas auxiliares'!$BG$2:$BH$28,2,FALSE))-L6/100000000))</f>
        <v>-14.814596521266266</v>
      </c>
      <c r="HT6">
        <f>IF('Tablas auxiliares'!$C$7=1,AVERAGE(M6,BD6,CU6,EL6,GC6)+M6/10000,(-1)*(SUM(VLOOKUP(M6,'Tablas auxiliares'!$BG$2:$BH$28,2,FALSE),VLOOKUP(BD6,'Tablas auxiliares'!$BG$2:$BH$28,2,FALSE),VLOOKUP(CU6,'Tablas auxiliares'!$BG$2:$BH$28,2,FALSE),VLOOKUP(EL6,'Tablas auxiliares'!$BG$2:$BH$28,2,FALSE),VLOOKUP(GC6,'Tablas auxiliares'!$BG$2:$BH$28,2,FALSE))-M6/100000000))</f>
        <v>-10.541476430957351</v>
      </c>
      <c r="HU6">
        <f>IF('Tablas auxiliares'!$C$7=1,AVERAGE(N6,BE6,CV6,EM6,GD6)+N6/10000,(-1)*(SUM(VLOOKUP(N6,'Tablas auxiliares'!$BG$2:$BH$28,2,FALSE),VLOOKUP(BE6,'Tablas auxiliares'!$BG$2:$BH$28,2,FALSE),VLOOKUP(CV6,'Tablas auxiliares'!$BG$2:$BH$28,2,FALSE),VLOOKUP(EM6,'Tablas auxiliares'!$BG$2:$BH$28,2,FALSE),VLOOKUP(GD6,'Tablas auxiliares'!$BG$2:$BH$28,2,FALSE))-N6/100000000))</f>
        <v>-28.019824026175783</v>
      </c>
      <c r="HV6">
        <f>IF('Tablas auxiliares'!$C$7=1,AVERAGE(O6,BF6,CW6,EN6,GE6)+O6/10000,(-1)*(SUM(VLOOKUP(O6,'Tablas auxiliares'!$BG$2:$BH$28,2,FALSE),VLOOKUP(BF6,'Tablas auxiliares'!$BG$2:$BH$28,2,FALSE),VLOOKUP(CW6,'Tablas auxiliares'!$BG$2:$BH$28,2,FALSE),VLOOKUP(EN6,'Tablas auxiliares'!$BG$2:$BH$28,2,FALSE),VLOOKUP(GE6,'Tablas auxiliares'!$BG$2:$BH$28,2,FALSE))-O6/100000000))</f>
        <v>-43.227083240786847</v>
      </c>
      <c r="HW6">
        <f>IF('Tablas auxiliares'!$C$7=1,AVERAGE(P6,BG6,CX6,EO6,GF6)+P6/10000,(-1)*(SUM(VLOOKUP(P6,'Tablas auxiliares'!$BG$2:$BH$28,2,FALSE),VLOOKUP(BG6,'Tablas auxiliares'!$BG$2:$BH$28,2,FALSE),VLOOKUP(CX6,'Tablas auxiliares'!$BG$2:$BH$28,2,FALSE),VLOOKUP(EO6,'Tablas auxiliares'!$BG$2:$BH$28,2,FALSE),VLOOKUP(GF6,'Tablas auxiliares'!$BG$2:$BH$28,2,FALSE))-P6/100000000))</f>
        <v>-32.555259042687979</v>
      </c>
      <c r="HX6">
        <f>IF('Tablas auxiliares'!$C$7=1,AVERAGE(Q6,BH6,CY6,EP6,GG6)+Q6/10000,(-1)*(SUM(VLOOKUP(Q6,'Tablas auxiliares'!$BG$2:$BH$28,2,FALSE),VLOOKUP(BH6,'Tablas auxiliares'!$BG$2:$BH$28,2,FALSE),VLOOKUP(CY6,'Tablas auxiliares'!$BG$2:$BH$28,2,FALSE),VLOOKUP(EP6,'Tablas auxiliares'!$BG$2:$BH$28,2,FALSE),VLOOKUP(GG6,'Tablas auxiliares'!$BG$2:$BH$28,2,FALSE))-Q6/100000000))</f>
        <v>-50.336183398416885</v>
      </c>
      <c r="HY6">
        <f>IF('Tablas auxiliares'!$C$7=1,AVERAGE(R6,BI6,CZ6,EQ6,GH6)+R6/10000,(-1)*(SUM(VLOOKUP(R6,'Tablas auxiliares'!$BG$2:$BH$28,2,FALSE),VLOOKUP(BI6,'Tablas auxiliares'!$BG$2:$BH$28,2,FALSE),VLOOKUP(CZ6,'Tablas auxiliares'!$BG$2:$BH$28,2,FALSE),VLOOKUP(EQ6,'Tablas auxiliares'!$BG$2:$BH$28,2,FALSE),VLOOKUP(GH6,'Tablas auxiliares'!$BG$2:$BH$28,2,FALSE))-R6/100000000))</f>
        <v>-33.937736832009271</v>
      </c>
      <c r="HZ6">
        <f>IF('Tablas auxiliares'!$C$7=1,AVERAGE(S6,BJ6,DA6,ER6,GI6)+S6/10000,(-1)*(SUM(VLOOKUP(S6,'Tablas auxiliares'!$BG$2:$BH$28,2,FALSE),VLOOKUP(BJ6,'Tablas auxiliares'!$BG$2:$BH$28,2,FALSE),VLOOKUP(DA6,'Tablas auxiliares'!$BG$2:$BH$28,2,FALSE),VLOOKUP(ER6,'Tablas auxiliares'!$BG$2:$BH$28,2,FALSE),VLOOKUP(GI6,'Tablas auxiliares'!$BG$2:$BH$28,2,FALSE))-S6/100000000))</f>
        <v>-28.419258676113529</v>
      </c>
      <c r="IA6">
        <f>IF('Tablas auxiliares'!$C$7=1,AVERAGE(T6,BK6,DB6,ES6,GJ6)+T6/10000,(-1)*(SUM(VLOOKUP(T6,'Tablas auxiliares'!$BG$2:$BH$28,2,FALSE),VLOOKUP(BK6,'Tablas auxiliares'!$BG$2:$BH$28,2,FALSE),VLOOKUP(DB6,'Tablas auxiliares'!$BG$2:$BH$28,2,FALSE),VLOOKUP(ES6,'Tablas auxiliares'!$BG$2:$BH$28,2,FALSE),VLOOKUP(GJ6,'Tablas auxiliares'!$BG$2:$BH$28,2,FALSE))-T6/100000000))</f>
        <v>-41.985284309885422</v>
      </c>
      <c r="IB6">
        <f>IF('Tablas auxiliares'!$C$7=1,AVERAGE(U6,BL6,DC6,ET6,GK6)+U6/10000,(-1)*(SUM(VLOOKUP(U6,'Tablas auxiliares'!$BG$2:$BH$28,2,FALSE),VLOOKUP(BL6,'Tablas auxiliares'!$BG$2:$BH$28,2,FALSE),VLOOKUP(DC6,'Tablas auxiliares'!$BG$2:$BH$28,2,FALSE),VLOOKUP(ET6,'Tablas auxiliares'!$BG$2:$BH$28,2,FALSE),VLOOKUP(GK6,'Tablas auxiliares'!$BG$2:$BH$28,2,FALSE))-U6/100000000))</f>
        <v>-2.0872050989630346</v>
      </c>
      <c r="IC6">
        <f>IF('Tablas auxiliares'!$C$7=1,AVERAGE(V6,BM6,DD6,EU6,GL6)+V6/10000,(-1)*(SUM(VLOOKUP(V6,'Tablas auxiliares'!$BG$2:$BH$28,2,FALSE),VLOOKUP(BM6,'Tablas auxiliares'!$BG$2:$BH$28,2,FALSE),VLOOKUP(DD6,'Tablas auxiliares'!$BG$2:$BH$28,2,FALSE),VLOOKUP(EU6,'Tablas auxiliares'!$BG$2:$BH$28,2,FALSE),VLOOKUP(GL6,'Tablas auxiliares'!$BG$2:$BH$28,2,FALSE))-V6/100000000))</f>
        <v>-37.495539081431595</v>
      </c>
      <c r="ID6">
        <f>IF('Tablas auxiliares'!$C$7=1,AVERAGE(W6,BN6,DE6,EV6,GM6)+W6/10000,(-1)*(SUM(VLOOKUP(W6,'Tablas auxiliares'!$BG$2:$BH$28,2,FALSE),VLOOKUP(BN6,'Tablas auxiliares'!$BG$2:$BH$28,2,FALSE),VLOOKUP(DE6,'Tablas auxiliares'!$BG$2:$BH$28,2,FALSE),VLOOKUP(EV6,'Tablas auxiliares'!$BG$2:$BH$28,2,FALSE),VLOOKUP(GM6,'Tablas auxiliares'!$BG$2:$BH$28,2,FALSE))-W6/100000000))</f>
        <v>-27.08183256706338</v>
      </c>
      <c r="IE6">
        <f>IF('Tablas auxiliares'!$C$7=1,AVERAGE(X6,BO6,DF6,EW6,GN6)+X6/10000,(-1)*(SUM(VLOOKUP(X6,'Tablas auxiliares'!$BG$2:$BH$28,2,FALSE),VLOOKUP(BO6,'Tablas auxiliares'!$BG$2:$BH$28,2,FALSE),VLOOKUP(DF6,'Tablas auxiliares'!$BG$2:$BH$28,2,FALSE),VLOOKUP(EW6,'Tablas auxiliares'!$BG$2:$BH$28,2,FALSE),VLOOKUP(GN6,'Tablas auxiliares'!$BG$2:$BH$28,2,FALSE))-X6/100000000))</f>
        <v>-44.754389151295193</v>
      </c>
      <c r="IF6">
        <f>IF('Tablas auxiliares'!$C$7=1,AVERAGE(Y6,BP6,DG6,EX6,GO6)+Y6/10000,(-1)*(SUM(VLOOKUP(Y6,'Tablas auxiliares'!$BG$2:$BH$28,2,FALSE),VLOOKUP(BP6,'Tablas auxiliares'!$BG$2:$BH$28,2,FALSE),VLOOKUP(DG6,'Tablas auxiliares'!$BG$2:$BH$28,2,FALSE),VLOOKUP(EX6,'Tablas auxiliares'!$BG$2:$BH$28,2,FALSE),VLOOKUP(GO6,'Tablas auxiliares'!$BG$2:$BH$28,2,FALSE))-Y6/100000000))</f>
        <v>-39.819582886602518</v>
      </c>
      <c r="IG6">
        <f>IF('Tablas auxiliares'!$C$7=1,AVERAGE(Z6,BQ6,DH6,EY6,GP6)+Z6/10000,(-1)*(SUM(VLOOKUP(Z6,'Tablas auxiliares'!$BG$2:$BH$28,2,FALSE),VLOOKUP(BQ6,'Tablas auxiliares'!$BG$2:$BH$28,2,FALSE),VLOOKUP(DH6,'Tablas auxiliares'!$BG$2:$BH$28,2,FALSE),VLOOKUP(EY6,'Tablas auxiliares'!$BG$2:$BH$28,2,FALSE),VLOOKUP(GP6,'Tablas auxiliares'!$BG$2:$BH$28,2,FALSE))-Z6/100000000))</f>
        <v>-27.239615052845583</v>
      </c>
      <c r="IH6">
        <f>IF('Tablas auxiliares'!$C$7=1,AVERAGE(AA6,BR6,DI6,EZ6,GQ6)+AA6/10000,(-1)*(SUM(VLOOKUP(AA6,'Tablas auxiliares'!$BG$2:$BH$28,2,FALSE),VLOOKUP(BR6,'Tablas auxiliares'!$BG$2:$BH$28,2,FALSE),VLOOKUP(DI6,'Tablas auxiliares'!$BG$2:$BH$28,2,FALSE),VLOOKUP(EZ6,'Tablas auxiliares'!$BG$2:$BH$28,2,FALSE),VLOOKUP(GQ6,'Tablas auxiliares'!$BG$2:$BH$28,2,FALSE))-AA6/100000000))</f>
        <v>-24.701373515458418</v>
      </c>
      <c r="II6">
        <f>IF('Tablas auxiliares'!$C$7=1,AVERAGE(AB6,BS6,DJ6,FA6,GR6)+AB6/10000,(-1)*(SUM(VLOOKUP(AB6,'Tablas auxiliares'!$BG$2:$BH$28,2,FALSE),VLOOKUP(BS6,'Tablas auxiliares'!$BG$2:$BH$28,2,FALSE),VLOOKUP(DJ6,'Tablas auxiliares'!$BG$2:$BH$28,2,FALSE),VLOOKUP(FA6,'Tablas auxiliares'!$BG$2:$BH$28,2,FALSE),VLOOKUP(GR6,'Tablas auxiliares'!$BG$2:$BH$28,2,FALSE))-AB6/100000000))</f>
        <v>-43.045998280131677</v>
      </c>
      <c r="IJ6">
        <f>IF('Tablas auxiliares'!$C$7=1,AVERAGE(AC6,BT6,DK6,FB6,GS6)+AC6/10000,(-1)*(SUM(VLOOKUP(AC6,'Tablas auxiliares'!$BG$2:$BH$28,2,FALSE),VLOOKUP(BT6,'Tablas auxiliares'!$BG$2:$BH$28,2,FALSE),VLOOKUP(DK6,'Tablas auxiliares'!$BG$2:$BH$28,2,FALSE),VLOOKUP(FB6,'Tablas auxiliares'!$BG$2:$BH$28,2,FALSE),VLOOKUP(GS6,'Tablas auxiliares'!$BG$2:$BH$28,2,FALSE))-AC6/100000000))</f>
        <v>-10.198821982471991</v>
      </c>
      <c r="IK6">
        <f>IF('Tablas auxiliares'!$C$7=1,AVERAGE(AD6,BU6,DL6,FC6,GT6)+AD6/10000,(-1)*(SUM(VLOOKUP(AD6,'Tablas auxiliares'!$BG$2:$BH$28,2,FALSE),VLOOKUP(BU6,'Tablas auxiliares'!$BG$2:$BH$28,2,FALSE),VLOOKUP(DL6,'Tablas auxiliares'!$BG$2:$BH$28,2,FALSE),VLOOKUP(FC6,'Tablas auxiliares'!$BG$2:$BH$28,2,FALSE),VLOOKUP(GT6,'Tablas auxiliares'!$BG$2:$BH$28,2,FALSE))-AD6/100000000))</f>
        <v>-10.381747857721283</v>
      </c>
      <c r="IL6">
        <f>IF('Tablas auxiliares'!$C$7=1,AVERAGE(AE6,BV6,DM6,FD6,GU6)+AE6/10000,(-1)*(SUM(VLOOKUP(AE6,'Tablas auxiliares'!$BG$2:$BH$28,2,FALSE),VLOOKUP(BV6,'Tablas auxiliares'!$BG$2:$BH$28,2,FALSE),VLOOKUP(DM6,'Tablas auxiliares'!$BG$2:$BH$28,2,FALSE),VLOOKUP(FD6,'Tablas auxiliares'!$BG$2:$BH$28,2,FALSE),VLOOKUP(GU6,'Tablas auxiliares'!$BG$2:$BH$28,2,FALSE))-AE6/100000000))</f>
        <v>-20.0618941907228</v>
      </c>
      <c r="IM6">
        <f>IF('Tablas auxiliares'!$C$7=1,AVERAGE(AF6,BW6,DN6,FE6,GV6)+AF6/10000,(-1)*(SUM(VLOOKUP(AF6,'Tablas auxiliares'!$BG$2:$BH$28,2,FALSE),VLOOKUP(BW6,'Tablas auxiliares'!$BG$2:$BH$28,2,FALSE),VLOOKUP(DN6,'Tablas auxiliares'!$BG$2:$BH$28,2,FALSE),VLOOKUP(FE6,'Tablas auxiliares'!$BG$2:$BH$28,2,FALSE),VLOOKUP(GV6,'Tablas auxiliares'!$BG$2:$BH$28,2,FALSE))-AF6/100000000))</f>
        <v>-4.4191086092867344</v>
      </c>
      <c r="IN6">
        <f>IF('Tablas auxiliares'!$C$7=1,AVERAGE(AG6,BX6,DO6,FF6,GW6)+AG6/10000,(-1)*(SUM(VLOOKUP(AG6,'Tablas auxiliares'!$BG$2:$BH$28,2,FALSE),VLOOKUP(BX6,'Tablas auxiliares'!$BG$2:$BH$28,2,FALSE),VLOOKUP(DO6,'Tablas auxiliares'!$BG$2:$BH$28,2,FALSE),VLOOKUP(FF6,'Tablas auxiliares'!$BG$2:$BH$28,2,FALSE),VLOOKUP(GW6,'Tablas auxiliares'!$BG$2:$BH$28,2,FALSE))-AG6/100000000))</f>
        <v>-30.503391418465114</v>
      </c>
      <c r="IO6">
        <f>IF('Tablas auxiliares'!$C$7=1,AVERAGE(AH6,BY6,DP6,FG6,GX6)+AH6/10000,(-1)*(SUM(VLOOKUP(AH6,'Tablas auxiliares'!$BG$2:$BH$28,2,FALSE),VLOOKUP(BY6,'Tablas auxiliares'!$BG$2:$BH$28,2,FALSE),VLOOKUP(DP6,'Tablas auxiliares'!$BG$2:$BH$28,2,FALSE),VLOOKUP(FG6,'Tablas auxiliares'!$BG$2:$BH$28,2,FALSE),VLOOKUP(GX6,'Tablas auxiliares'!$BG$2:$BH$28,2,FALSE))-AH6/100000000))</f>
        <v>-36.296215798409214</v>
      </c>
      <c r="IP6">
        <f>IF('Tablas auxiliares'!$C$7=1,AVERAGE(AI6,BZ6,DQ6,FH6,GY6)+AI6/10000,(-1)*(SUM(VLOOKUP(AI6,'Tablas auxiliares'!$BG$2:$BH$28,2,FALSE),VLOOKUP(BZ6,'Tablas auxiliares'!$BG$2:$BH$28,2,FALSE),VLOOKUP(DQ6,'Tablas auxiliares'!$BG$2:$BH$28,2,FALSE),VLOOKUP(FH6,'Tablas auxiliares'!$BG$2:$BH$28,2,FALSE),VLOOKUP(GY6,'Tablas auxiliares'!$BG$2:$BH$28,2,FALSE))-AI6/100000000))</f>
        <v>-56.206336880548271</v>
      </c>
      <c r="IQ6">
        <f>IF('Tablas auxiliares'!$C$7=1,AVERAGE(AJ6,CA6,DR6,FI6,GZ6)+AJ6/10000,(-1)*(SUM(VLOOKUP(AJ6,'Tablas auxiliares'!$BG$2:$BH$28,2,FALSE),VLOOKUP(CA6,'Tablas auxiliares'!$BG$2:$BH$28,2,FALSE),VLOOKUP(DR6,'Tablas auxiliares'!$BG$2:$BH$28,2,FALSE),VLOOKUP(FI6,'Tablas auxiliares'!$BG$2:$BH$28,2,FALSE),VLOOKUP(GZ6,'Tablas auxiliares'!$BG$2:$BH$28,2,FALSE))-AJ6/100000000))</f>
        <v>-34.36597713817762</v>
      </c>
      <c r="IR6">
        <f>IF('Tablas auxiliares'!$C$7=1,AVERAGE(AK6,CB6,DS6,FJ6,HA6)+AK6/10000,(-1)*(SUM(VLOOKUP(AK6,'Tablas auxiliares'!$BG$2:$BH$28,2,FALSE),VLOOKUP(CB6,'Tablas auxiliares'!$BG$2:$BH$28,2,FALSE),VLOOKUP(DS6,'Tablas auxiliares'!$BG$2:$BH$28,2,FALSE),VLOOKUP(FJ6,'Tablas auxiliares'!$BG$2:$BH$28,2,FALSE),VLOOKUP(HA6,'Tablas auxiliares'!$BG$2:$BH$28,2,FALSE))-AK6/100000000))</f>
        <v>-49.097236732918233</v>
      </c>
      <c r="IS6">
        <f>IF('Tablas auxiliares'!$C$7=1,AVERAGE(AL6,CC6,DT6,FK6,HB6)+AL6/10000,(-1)*(SUM(VLOOKUP(AL6,'Tablas auxiliares'!$BG$2:$BH$28,2,FALSE),VLOOKUP(CC6,'Tablas auxiliares'!$BG$2:$BH$28,2,FALSE),VLOOKUP(DT6,'Tablas auxiliares'!$BG$2:$BH$28,2,FALSE),VLOOKUP(FK6,'Tablas auxiliares'!$BG$2:$BH$28,2,FALSE),VLOOKUP(HB6,'Tablas auxiliares'!$BG$2:$BH$28,2,FALSE))-AL6/100000000))</f>
        <v>-45.778947399337156</v>
      </c>
      <c r="IT6">
        <f>IF('Tablas auxiliares'!$C$7=1,AVERAGE(AM6,CD6,DU6,FL6,HC6)+AM6/10000,(-1)*(SUM(VLOOKUP(AM6,'Tablas auxiliares'!$BG$2:$BH$28,2,FALSE),VLOOKUP(CD6,'Tablas auxiliares'!$BG$2:$BH$28,2,FALSE),VLOOKUP(DU6,'Tablas auxiliares'!$BG$2:$BH$28,2,FALSE),VLOOKUP(FL6,'Tablas auxiliares'!$BG$2:$BH$28,2,FALSE),VLOOKUP(HC6,'Tablas auxiliares'!$BG$2:$BH$28,2,FALSE))-AM6/100000000))</f>
        <v>-6.7588402808790686</v>
      </c>
      <c r="IU6">
        <f>IF('Tablas auxiliares'!$C$7=1,AVERAGE(AN6,CE6,DV6,FM6,HD6)+AN6/10000,(-1)*(SUM(VLOOKUP(AN6,'Tablas auxiliares'!$BG$2:$BH$28,2,FALSE),VLOOKUP(CE6,'Tablas auxiliares'!$BG$2:$BH$28,2,FALSE),VLOOKUP(DV6,'Tablas auxiliares'!$BG$2:$BH$28,2,FALSE),VLOOKUP(FM6,'Tablas auxiliares'!$BG$2:$BH$28,2,FALSE),VLOOKUP(HD6,'Tablas auxiliares'!$BG$2:$BH$28,2,FALSE))-AN6/100000000))</f>
        <v>-7.8512004294948934</v>
      </c>
      <c r="IV6">
        <f>IF('Tablas auxiliares'!$C$7=1,AVERAGE(AO6,CF6,DW6,FN6,HE6)+AO6/10000,(-1)*(SUM(VLOOKUP(AO6,'Tablas auxiliares'!$BG$2:$BH$28,2,FALSE),VLOOKUP(CF6,'Tablas auxiliares'!$BG$2:$BH$28,2,FALSE),VLOOKUP(DW6,'Tablas auxiliares'!$BG$2:$BH$28,2,FALSE),VLOOKUP(FN6,'Tablas auxiliares'!$BG$2:$BH$28,2,FALSE),VLOOKUP(HE6,'Tablas auxiliares'!$BG$2:$BH$28,2,FALSE))-AO6/100000000))</f>
        <v>-24.428466521228771</v>
      </c>
      <c r="IW6">
        <f>IF('Tablas auxiliares'!$C$7=1,AVERAGE(AP6,CG6,DX6,FO6,HF6)+AP6/10000,(-1)*(SUM(VLOOKUP(AP6,'Tablas auxiliares'!$BG$2:$BH$28,2,FALSE),VLOOKUP(CG6,'Tablas auxiliares'!$BG$2:$BH$28,2,FALSE),VLOOKUP(DX6,'Tablas auxiliares'!$BG$2:$BH$28,2,FALSE),VLOOKUP(FO6,'Tablas auxiliares'!$BG$2:$BH$28,2,FALSE),VLOOKUP(HF6,'Tablas auxiliares'!$BG$2:$BH$28,2,FALSE))-AP6/100000000))</f>
        <v>-43.27421672048915</v>
      </c>
      <c r="IX6">
        <f>IF('Tablas auxiliares'!$C$7=1,AVERAGE(AQ6,CH6,DY6,FP6,HG6)+AQ6/10000,(-1)*(SUM(VLOOKUP(AQ6,'Tablas auxiliares'!$BG$2:$BH$28,2,FALSE),VLOOKUP(CH6,'Tablas auxiliares'!$BG$2:$BH$28,2,FALSE),VLOOKUP(DY6,'Tablas auxiliares'!$BG$2:$BH$28,2,FALSE),VLOOKUP(FP6,'Tablas auxiliares'!$BG$2:$BH$28,2,FALSE),VLOOKUP(HG6,'Tablas auxiliares'!$BG$2:$BH$28,2,FALSE))-AQ6/100000000))</f>
        <v>-22.098787217566549</v>
      </c>
      <c r="IY6">
        <f>IF('Tablas auxiliares'!$C$7=1,AVERAGE(AR6,CI6,DZ6,FQ6,HH6)+AR6/10000,(-1)*(SUM(VLOOKUP(AR6,'Tablas auxiliares'!$BG$2:$BH$28,2,FALSE),VLOOKUP(CI6,'Tablas auxiliares'!$BG$2:$BH$28,2,FALSE),VLOOKUP(DZ6,'Tablas auxiliares'!$BG$2:$BH$28,2,FALSE),VLOOKUP(FQ6,'Tablas auxiliares'!$BG$2:$BH$28,2,FALSE),VLOOKUP(HH6,'Tablas auxiliares'!$BG$2:$BH$28,2,FALSE))-AR6/100000000))</f>
        <v>-26.729777150325098</v>
      </c>
      <c r="IZ6">
        <f>RANK(HI6,HI3:HI28,1)</f>
        <v>11</v>
      </c>
      <c r="JA6">
        <f t="shared" ref="JA6:KP6" si="18">RANK(HJ6,HJ3:HJ28,1)</f>
        <v>2</v>
      </c>
      <c r="JB6">
        <f t="shared" si="18"/>
        <v>10</v>
      </c>
      <c r="JC6">
        <f t="shared" si="18"/>
        <v>6</v>
      </c>
      <c r="JE6">
        <f t="shared" si="18"/>
        <v>12</v>
      </c>
      <c r="JF6">
        <f t="shared" si="18"/>
        <v>1</v>
      </c>
      <c r="JG6">
        <f t="shared" si="18"/>
        <v>2</v>
      </c>
      <c r="JH6">
        <f t="shared" si="18"/>
        <v>1</v>
      </c>
      <c r="JI6">
        <f t="shared" si="18"/>
        <v>6</v>
      </c>
      <c r="JJ6">
        <f t="shared" si="18"/>
        <v>9</v>
      </c>
      <c r="JK6">
        <f t="shared" si="18"/>
        <v>14</v>
      </c>
      <c r="JL6">
        <f t="shared" si="18"/>
        <v>3</v>
      </c>
      <c r="JM6">
        <f t="shared" si="18"/>
        <v>2</v>
      </c>
      <c r="JN6">
        <f t="shared" si="18"/>
        <v>3</v>
      </c>
      <c r="JO6">
        <f t="shared" si="18"/>
        <v>1</v>
      </c>
      <c r="JP6">
        <f t="shared" si="18"/>
        <v>4</v>
      </c>
      <c r="JQ6">
        <f t="shared" si="18"/>
        <v>4</v>
      </c>
      <c r="JR6">
        <f t="shared" si="18"/>
        <v>3</v>
      </c>
      <c r="JS6">
        <f t="shared" si="18"/>
        <v>20</v>
      </c>
      <c r="JT6">
        <f t="shared" si="18"/>
        <v>3</v>
      </c>
      <c r="JU6">
        <f t="shared" si="18"/>
        <v>6</v>
      </c>
      <c r="JV6">
        <f t="shared" si="18"/>
        <v>1</v>
      </c>
      <c r="JW6">
        <f t="shared" si="18"/>
        <v>1</v>
      </c>
      <c r="JX6">
        <f t="shared" si="18"/>
        <v>4</v>
      </c>
      <c r="JY6">
        <f t="shared" si="18"/>
        <v>4</v>
      </c>
      <c r="JZ6">
        <f t="shared" si="18"/>
        <v>1</v>
      </c>
      <c r="KA6">
        <f t="shared" si="18"/>
        <v>17</v>
      </c>
      <c r="KB6">
        <f t="shared" si="18"/>
        <v>10</v>
      </c>
      <c r="KC6">
        <f t="shared" si="18"/>
        <v>8</v>
      </c>
      <c r="KD6">
        <f t="shared" si="18"/>
        <v>20</v>
      </c>
      <c r="KE6">
        <f t="shared" si="18"/>
        <v>3</v>
      </c>
      <c r="KF6">
        <f t="shared" si="18"/>
        <v>2</v>
      </c>
      <c r="KG6">
        <f t="shared" si="18"/>
        <v>1</v>
      </c>
      <c r="KH6">
        <f t="shared" si="18"/>
        <v>3</v>
      </c>
      <c r="KI6">
        <f t="shared" si="18"/>
        <v>1</v>
      </c>
      <c r="KJ6">
        <f t="shared" si="18"/>
        <v>1</v>
      </c>
      <c r="KK6">
        <f t="shared" si="18"/>
        <v>12</v>
      </c>
      <c r="KL6">
        <f t="shared" si="18"/>
        <v>18</v>
      </c>
      <c r="KM6">
        <f t="shared" si="18"/>
        <v>7</v>
      </c>
      <c r="KN6">
        <f t="shared" si="18"/>
        <v>2</v>
      </c>
      <c r="KO6">
        <f t="shared" si="18"/>
        <v>7</v>
      </c>
      <c r="KP6">
        <f t="shared" si="18"/>
        <v>4</v>
      </c>
      <c r="KQ6">
        <f>VLOOKUP(IZ6,'Tablas auxiliares'!$O$2:$Y$28,'Tablas auxiliares'!$C$4+1,FALSE)</f>
        <v>0</v>
      </c>
      <c r="KR6">
        <f>VLOOKUP(JA6,'Tablas auxiliares'!$O$2:$Y$28,'Tablas auxiliares'!$C$4+1,FALSE)</f>
        <v>10</v>
      </c>
      <c r="KS6">
        <f>VLOOKUP(JB6,'Tablas auxiliares'!$O$2:$Y$28,'Tablas auxiliares'!$C$4+1,FALSE)</f>
        <v>1</v>
      </c>
      <c r="KT6">
        <f>VLOOKUP(JC6,'Tablas auxiliares'!$O$2:$Y$28,'Tablas auxiliares'!$C$4+1,FALSE)</f>
        <v>5</v>
      </c>
      <c r="KV6">
        <f>VLOOKUP(JE6,'Tablas auxiliares'!$O$2:$Y$28,'Tablas auxiliares'!$C$4+1,FALSE)</f>
        <v>0</v>
      </c>
      <c r="KW6">
        <f>VLOOKUP(JF6,'Tablas auxiliares'!$O$2:$Y$28,'Tablas auxiliares'!$C$4+1,FALSE)</f>
        <v>12</v>
      </c>
      <c r="KX6">
        <f>VLOOKUP(JG6,'Tablas auxiliares'!$O$2:$Y$28,'Tablas auxiliares'!$C$4+1,FALSE)</f>
        <v>10</v>
      </c>
      <c r="KY6">
        <f>VLOOKUP(JH6,'Tablas auxiliares'!$O$2:$Y$28,'Tablas auxiliares'!$C$4+1,FALSE)</f>
        <v>12</v>
      </c>
      <c r="KZ6">
        <f>VLOOKUP(JI6,'Tablas auxiliares'!$O$2:$Y$28,'Tablas auxiliares'!$C$4+1,FALSE)</f>
        <v>5</v>
      </c>
      <c r="LA6">
        <f>VLOOKUP(JJ6,'Tablas auxiliares'!$O$2:$Y$28,'Tablas auxiliares'!$C$4+1,FALSE)</f>
        <v>2</v>
      </c>
      <c r="LB6">
        <f>VLOOKUP(JK6,'Tablas auxiliares'!$O$2:$Y$28,'Tablas auxiliares'!$C$4+1,FALSE)</f>
        <v>0</v>
      </c>
      <c r="LC6">
        <f>VLOOKUP(JL6,'Tablas auxiliares'!$O$2:$Y$28,'Tablas auxiliares'!$C$4+1,FALSE)</f>
        <v>8</v>
      </c>
      <c r="LD6">
        <f>VLOOKUP(JM6,'Tablas auxiliares'!$O$2:$Y$28,'Tablas auxiliares'!$C$4+1,FALSE)</f>
        <v>10</v>
      </c>
      <c r="LE6">
        <f>VLOOKUP(JN6,'Tablas auxiliares'!$O$2:$Y$28,'Tablas auxiliares'!$C$4+1,FALSE)</f>
        <v>8</v>
      </c>
      <c r="LF6">
        <f>VLOOKUP(JO6,'Tablas auxiliares'!$O$2:$Y$28,'Tablas auxiliares'!$C$4+1,FALSE)</f>
        <v>12</v>
      </c>
      <c r="LG6">
        <f>VLOOKUP(JP6,'Tablas auxiliares'!$O$2:$Y$28,'Tablas auxiliares'!$C$4+1,FALSE)</f>
        <v>7</v>
      </c>
      <c r="LH6">
        <f>VLOOKUP(JQ6,'Tablas auxiliares'!$O$2:$Y$28,'Tablas auxiliares'!$C$4+1,FALSE)</f>
        <v>7</v>
      </c>
      <c r="LI6">
        <f>VLOOKUP(JR6,'Tablas auxiliares'!$O$2:$Y$28,'Tablas auxiliares'!$C$4+1,FALSE)</f>
        <v>8</v>
      </c>
      <c r="LJ6">
        <f>VLOOKUP(JS6,'Tablas auxiliares'!$O$2:$Y$28,'Tablas auxiliares'!$C$4+1,FALSE)</f>
        <v>0</v>
      </c>
      <c r="LK6">
        <f>VLOOKUP(JT6,'Tablas auxiliares'!$O$2:$Y$28,'Tablas auxiliares'!$C$4+1,FALSE)</f>
        <v>8</v>
      </c>
      <c r="LL6">
        <f>VLOOKUP(JU6,'Tablas auxiliares'!$O$2:$Y$28,'Tablas auxiliares'!$C$4+1,FALSE)</f>
        <v>5</v>
      </c>
      <c r="LM6">
        <f>VLOOKUP(JV6,'Tablas auxiliares'!$O$2:$Y$28,'Tablas auxiliares'!$C$4+1,FALSE)</f>
        <v>12</v>
      </c>
      <c r="LN6">
        <f>VLOOKUP(JW6,'Tablas auxiliares'!$O$2:$Y$28,'Tablas auxiliares'!$C$4+1,FALSE)</f>
        <v>12</v>
      </c>
      <c r="LO6">
        <f>VLOOKUP(JX6,'Tablas auxiliares'!$O$2:$Y$28,'Tablas auxiliares'!$C$4+1,FALSE)</f>
        <v>7</v>
      </c>
      <c r="LP6">
        <f>VLOOKUP(JY6,'Tablas auxiliares'!$O$2:$Y$28,'Tablas auxiliares'!$C$4+1,FALSE)</f>
        <v>7</v>
      </c>
      <c r="LQ6">
        <f>VLOOKUP(JZ6,'Tablas auxiliares'!$O$2:$Y$28,'Tablas auxiliares'!$C$4+1,FALSE)</f>
        <v>12</v>
      </c>
      <c r="LR6">
        <f>VLOOKUP(KA6,'Tablas auxiliares'!$O$2:$Y$28,'Tablas auxiliares'!$C$4+1,FALSE)</f>
        <v>0</v>
      </c>
      <c r="LS6">
        <f>VLOOKUP(KB6,'Tablas auxiliares'!$O$2:$Y$28,'Tablas auxiliares'!$C$4+1,FALSE)</f>
        <v>1</v>
      </c>
      <c r="LT6">
        <f>VLOOKUP(KC6,'Tablas auxiliares'!$O$2:$Y$28,'Tablas auxiliares'!$C$4+1,FALSE)</f>
        <v>3</v>
      </c>
      <c r="LU6">
        <f>VLOOKUP(KD6,'Tablas auxiliares'!$O$2:$Y$28,'Tablas auxiliares'!$C$4+1,FALSE)</f>
        <v>0</v>
      </c>
      <c r="LV6">
        <f>VLOOKUP(KE6,'Tablas auxiliares'!$O$2:$Y$28,'Tablas auxiliares'!$C$4+1,FALSE)</f>
        <v>8</v>
      </c>
      <c r="LW6">
        <f>VLOOKUP(KF6,'Tablas auxiliares'!$O$2:$Y$28,'Tablas auxiliares'!$C$4+1,FALSE)</f>
        <v>10</v>
      </c>
      <c r="LX6">
        <f>VLOOKUP(KG6,'Tablas auxiliares'!$O$2:$Y$28,'Tablas auxiliares'!$C$4+1,FALSE)</f>
        <v>12</v>
      </c>
      <c r="LY6">
        <f>VLOOKUP(KH6,'Tablas auxiliares'!$O$2:$Y$28,'Tablas auxiliares'!$C$4+1,FALSE)</f>
        <v>8</v>
      </c>
      <c r="LZ6">
        <f>VLOOKUP(KI6,'Tablas auxiliares'!$O$2:$Y$28,'Tablas auxiliares'!$C$4+1,FALSE)</f>
        <v>12</v>
      </c>
      <c r="MA6">
        <f>VLOOKUP(KJ6,'Tablas auxiliares'!$O$2:$Y$28,'Tablas auxiliares'!$C$4+1,FALSE)</f>
        <v>12</v>
      </c>
      <c r="MB6">
        <f>VLOOKUP(KK6,'Tablas auxiliares'!$O$2:$Y$28,'Tablas auxiliares'!$C$4+1,FALSE)</f>
        <v>0</v>
      </c>
      <c r="MC6">
        <f>VLOOKUP(KL6,'Tablas auxiliares'!$O$2:$Y$28,'Tablas auxiliares'!$C$4+1,FALSE)</f>
        <v>0</v>
      </c>
      <c r="MD6">
        <f>VLOOKUP(KM6,'Tablas auxiliares'!$O$2:$Y$28,'Tablas auxiliares'!$C$4+1,FALSE)</f>
        <v>4</v>
      </c>
      <c r="ME6">
        <f>VLOOKUP(KN6,'Tablas auxiliares'!$O$2:$Y$28,'Tablas auxiliares'!$C$4+1,FALSE)</f>
        <v>10</v>
      </c>
      <c r="MF6">
        <f>VLOOKUP(KO6,'Tablas auxiliares'!$O$2:$Y$28,'Tablas auxiliares'!$C$4+1,FALSE)</f>
        <v>4</v>
      </c>
      <c r="MG6">
        <f>VLOOKUP(KP6,'Tablas auxiliares'!$O$2:$Y$28,'Tablas auxiliares'!$C$4+1,FALSE)</f>
        <v>7</v>
      </c>
      <c r="MH6">
        <v>9</v>
      </c>
      <c r="MI6">
        <v>6</v>
      </c>
      <c r="MJ6">
        <v>5</v>
      </c>
      <c r="MK6">
        <v>13</v>
      </c>
      <c r="MM6">
        <v>15</v>
      </c>
      <c r="MN6">
        <v>8</v>
      </c>
      <c r="MO6">
        <v>12</v>
      </c>
      <c r="MP6">
        <v>7</v>
      </c>
      <c r="MQ6">
        <v>12</v>
      </c>
      <c r="MR6">
        <v>11</v>
      </c>
      <c r="MS6">
        <v>11</v>
      </c>
      <c r="MT6">
        <v>2</v>
      </c>
      <c r="MU6">
        <v>9</v>
      </c>
      <c r="MV6">
        <v>15</v>
      </c>
      <c r="MW6">
        <v>5</v>
      </c>
      <c r="MX6">
        <v>8</v>
      </c>
      <c r="MY6">
        <v>14</v>
      </c>
      <c r="MZ6">
        <v>10</v>
      </c>
      <c r="NA6">
        <v>20</v>
      </c>
      <c r="NB6">
        <v>8</v>
      </c>
      <c r="NC6">
        <v>11</v>
      </c>
      <c r="ND6">
        <v>6</v>
      </c>
      <c r="NE6">
        <v>10</v>
      </c>
      <c r="NF6">
        <v>15</v>
      </c>
      <c r="NG6">
        <v>19</v>
      </c>
      <c r="NH6">
        <v>8</v>
      </c>
      <c r="NI6">
        <v>14</v>
      </c>
      <c r="NJ6">
        <v>15</v>
      </c>
      <c r="NK6">
        <v>13</v>
      </c>
      <c r="NL6">
        <v>15</v>
      </c>
      <c r="NM6">
        <v>3</v>
      </c>
      <c r="NN6">
        <v>8</v>
      </c>
      <c r="NO6">
        <v>15</v>
      </c>
      <c r="NP6">
        <v>11</v>
      </c>
      <c r="NQ6">
        <v>19</v>
      </c>
      <c r="NR6">
        <v>20</v>
      </c>
      <c r="NS6">
        <v>20</v>
      </c>
      <c r="NT6">
        <v>14</v>
      </c>
      <c r="NU6">
        <v>14</v>
      </c>
      <c r="NV6">
        <v>9</v>
      </c>
      <c r="NW6">
        <v>7</v>
      </c>
      <c r="NX6">
        <v>14</v>
      </c>
      <c r="NY6">
        <f>VLOOKUP(MH6,'Tablas auxiliares'!$O$2:$Y$28,_xlfn.SINGLE('Tablas auxiliares'!$C$4)+1,FALSE)</f>
        <v>2</v>
      </c>
      <c r="NZ6">
        <f>VLOOKUP(MI6,'Tablas auxiliares'!$O$2:$Y$28,_xlfn.SINGLE('Tablas auxiliares'!$C$4)+1,FALSE)</f>
        <v>5</v>
      </c>
      <c r="OA6">
        <f>VLOOKUP(MJ6,'Tablas auxiliares'!$O$2:$Y$28,_xlfn.SINGLE('Tablas auxiliares'!$C$4)+1,FALSE)</f>
        <v>6</v>
      </c>
      <c r="OB6">
        <f>VLOOKUP(MK6,'Tablas auxiliares'!$O$2:$Y$28,_xlfn.SINGLE('Tablas auxiliares'!$C$4)+1,FALSE)</f>
        <v>0</v>
      </c>
      <c r="OD6">
        <f>VLOOKUP(MM6,'Tablas auxiliares'!$O$2:$Y$28,_xlfn.SINGLE('Tablas auxiliares'!$C$4)+1,FALSE)</f>
        <v>0</v>
      </c>
      <c r="OE6">
        <f>VLOOKUP(MN6,'Tablas auxiliares'!$O$2:$Y$28,_xlfn.SINGLE('Tablas auxiliares'!$C$4)+1,FALSE)</f>
        <v>3</v>
      </c>
      <c r="OF6">
        <f>VLOOKUP(MO6,'Tablas auxiliares'!$O$2:$Y$28,_xlfn.SINGLE('Tablas auxiliares'!$C$4)+1,FALSE)</f>
        <v>0</v>
      </c>
      <c r="OG6">
        <f>VLOOKUP(MP6,'Tablas auxiliares'!$O$2:$Y$28,_xlfn.SINGLE('Tablas auxiliares'!$C$4)+1,FALSE)</f>
        <v>4</v>
      </c>
      <c r="OH6">
        <f>VLOOKUP(MQ6,'Tablas auxiliares'!$O$2:$Y$28,_xlfn.SINGLE('Tablas auxiliares'!$C$4)+1,FALSE)</f>
        <v>0</v>
      </c>
      <c r="OI6">
        <f>VLOOKUP(MR6,'Tablas auxiliares'!$O$2:$Y$28,_xlfn.SINGLE('Tablas auxiliares'!$C$4)+1,FALSE)</f>
        <v>0</v>
      </c>
      <c r="OJ6">
        <f>VLOOKUP(MS6,'Tablas auxiliares'!$O$2:$Y$28,_xlfn.SINGLE('Tablas auxiliares'!$C$4)+1,FALSE)</f>
        <v>0</v>
      </c>
      <c r="OK6">
        <f>VLOOKUP(MT6,'Tablas auxiliares'!$O$2:$Y$28,_xlfn.SINGLE('Tablas auxiliares'!$C$4)+1,FALSE)</f>
        <v>10</v>
      </c>
      <c r="OL6">
        <f>VLOOKUP(MU6,'Tablas auxiliares'!$O$2:$Y$28,_xlfn.SINGLE('Tablas auxiliares'!$C$4)+1,FALSE)</f>
        <v>2</v>
      </c>
      <c r="OM6">
        <f>VLOOKUP(MV6,'Tablas auxiliares'!$O$2:$Y$28,_xlfn.SINGLE('Tablas auxiliares'!$C$4)+1,FALSE)</f>
        <v>0</v>
      </c>
      <c r="ON6">
        <f>VLOOKUP(MW6,'Tablas auxiliares'!$O$2:$Y$28,_xlfn.SINGLE('Tablas auxiliares'!$C$4)+1,FALSE)</f>
        <v>6</v>
      </c>
      <c r="OO6">
        <f>VLOOKUP(MX6,'Tablas auxiliares'!$O$2:$Y$28,_xlfn.SINGLE('Tablas auxiliares'!$C$4)+1,FALSE)</f>
        <v>3</v>
      </c>
      <c r="OP6">
        <f>VLOOKUP(MY6,'Tablas auxiliares'!$O$2:$Y$28,_xlfn.SINGLE('Tablas auxiliares'!$C$4)+1,FALSE)</f>
        <v>0</v>
      </c>
      <c r="OQ6">
        <f>VLOOKUP(MZ6,'Tablas auxiliares'!$O$2:$Y$28,_xlfn.SINGLE('Tablas auxiliares'!$C$4)+1,FALSE)</f>
        <v>1</v>
      </c>
      <c r="OR6">
        <f>VLOOKUP(NA6,'Tablas auxiliares'!$O$2:$Y$28,_xlfn.SINGLE('Tablas auxiliares'!$C$4)+1,FALSE)</f>
        <v>0</v>
      </c>
      <c r="OS6">
        <f>VLOOKUP(NB6,'Tablas auxiliares'!$O$2:$Y$28,_xlfn.SINGLE('Tablas auxiliares'!$C$4)+1,FALSE)</f>
        <v>3</v>
      </c>
      <c r="OT6">
        <f>VLOOKUP(NC6,'Tablas auxiliares'!$O$2:$Y$28,_xlfn.SINGLE('Tablas auxiliares'!$C$4)+1,FALSE)</f>
        <v>0</v>
      </c>
      <c r="OU6">
        <f>VLOOKUP(ND6,'Tablas auxiliares'!$O$2:$Y$28,_xlfn.SINGLE('Tablas auxiliares'!$C$4)+1,FALSE)</f>
        <v>5</v>
      </c>
      <c r="OV6">
        <f>VLOOKUP(NE6,'Tablas auxiliares'!$O$2:$Y$28,_xlfn.SINGLE('Tablas auxiliares'!$C$4)+1,FALSE)</f>
        <v>1</v>
      </c>
      <c r="OW6">
        <f>VLOOKUP(NF6,'Tablas auxiliares'!$O$2:$Y$28,_xlfn.SINGLE('Tablas auxiliares'!$C$4)+1,FALSE)</f>
        <v>0</v>
      </c>
      <c r="OX6">
        <f>VLOOKUP(NG6,'Tablas auxiliares'!$O$2:$Y$28,_xlfn.SINGLE('Tablas auxiliares'!$C$4)+1,FALSE)</f>
        <v>0</v>
      </c>
      <c r="OY6">
        <f>VLOOKUP(NH6,'Tablas auxiliares'!$O$2:$Y$28,_xlfn.SINGLE('Tablas auxiliares'!$C$4)+1,FALSE)</f>
        <v>3</v>
      </c>
      <c r="OZ6">
        <f>VLOOKUP(NI6,'Tablas auxiliares'!$O$2:$Y$28,_xlfn.SINGLE('Tablas auxiliares'!$C$4)+1,FALSE)</f>
        <v>0</v>
      </c>
      <c r="PA6">
        <f>VLOOKUP(NJ6,'Tablas auxiliares'!$O$2:$Y$28,_xlfn.SINGLE('Tablas auxiliares'!$C$4)+1,FALSE)</f>
        <v>0</v>
      </c>
      <c r="PB6">
        <f>VLOOKUP(NK6,'Tablas auxiliares'!$O$2:$Y$28,_xlfn.SINGLE('Tablas auxiliares'!$C$4)+1,FALSE)</f>
        <v>0</v>
      </c>
      <c r="PC6">
        <f>VLOOKUP(NL6,'Tablas auxiliares'!$O$2:$Y$28,_xlfn.SINGLE('Tablas auxiliares'!$C$4)+1,FALSE)</f>
        <v>0</v>
      </c>
      <c r="PD6">
        <f>VLOOKUP(NM6,'Tablas auxiliares'!$O$2:$Y$28,_xlfn.SINGLE('Tablas auxiliares'!$C$4)+1,FALSE)</f>
        <v>8</v>
      </c>
      <c r="PE6">
        <f>VLOOKUP(NN6,'Tablas auxiliares'!$O$2:$Y$28,_xlfn.SINGLE('Tablas auxiliares'!$C$4)+1,FALSE)</f>
        <v>3</v>
      </c>
      <c r="PF6">
        <f>VLOOKUP(NO6,'Tablas auxiliares'!$O$2:$Y$28,_xlfn.SINGLE('Tablas auxiliares'!$C$4)+1,FALSE)</f>
        <v>0</v>
      </c>
      <c r="PG6">
        <f>VLOOKUP(NP6,'Tablas auxiliares'!$O$2:$Y$28,_xlfn.SINGLE('Tablas auxiliares'!$C$4)+1,FALSE)</f>
        <v>0</v>
      </c>
      <c r="PH6">
        <f>VLOOKUP(NQ6,'Tablas auxiliares'!$O$2:$Y$28,_xlfn.SINGLE('Tablas auxiliares'!$C$4)+1,FALSE)</f>
        <v>0</v>
      </c>
      <c r="PI6">
        <f>VLOOKUP(NR6,'Tablas auxiliares'!$O$2:$Y$28,_xlfn.SINGLE('Tablas auxiliares'!$C$4)+1,FALSE)</f>
        <v>0</v>
      </c>
      <c r="PJ6">
        <f>VLOOKUP(NS6,'Tablas auxiliares'!$O$2:$Y$28,_xlfn.SINGLE('Tablas auxiliares'!$C$4)+1,FALSE)</f>
        <v>0</v>
      </c>
      <c r="PK6">
        <f>VLOOKUP(NT6,'Tablas auxiliares'!$O$2:$Y$28,_xlfn.SINGLE('Tablas auxiliares'!$C$4)+1,FALSE)</f>
        <v>0</v>
      </c>
      <c r="PL6">
        <f>VLOOKUP(NU6,'Tablas auxiliares'!$O$2:$Y$28,_xlfn.SINGLE('Tablas auxiliares'!$C$4)+1,FALSE)</f>
        <v>0</v>
      </c>
      <c r="PM6">
        <f>VLOOKUP(NV6,'Tablas auxiliares'!$O$2:$Y$28,_xlfn.SINGLE('Tablas auxiliares'!$C$4)+1,FALSE)</f>
        <v>2</v>
      </c>
      <c r="PN6">
        <f>VLOOKUP(NW6,'Tablas auxiliares'!$O$2:$Y$28,_xlfn.SINGLE('Tablas auxiliares'!$C$4)+1,FALSE)</f>
        <v>4</v>
      </c>
      <c r="PO6">
        <f>VLOOKUP(NX6,'Tablas auxiliares'!$O$2:$Y$28,_xlfn.SINGLE('Tablas auxiliares'!$C$4)+1,FALSE)</f>
        <v>0</v>
      </c>
      <c r="PP6" s="132">
        <f>IF('Tablas auxiliares'!$C$6&lt;&gt;2,IF('Tablas auxiliares'!$C$5=1,SUM(KQ6:MG6),SUMIF($IZ$29:$KP$29,"=325",KQ6:MG6)),0)+IF('Tablas auxiliares'!$C$6&lt;&gt;3,IF('Tablas auxiliares'!$C$5=1,SUM(NY6:PO6),SUMIF($IZ$29:$KP$29,"=325",NY6:PO6)),0)</f>
        <v>342</v>
      </c>
      <c r="PQ6">
        <f t="shared" si="15"/>
        <v>10.009</v>
      </c>
      <c r="PR6">
        <f t="shared" si="1"/>
        <v>4.0060000000000002</v>
      </c>
      <c r="PS6">
        <f t="shared" si="1"/>
        <v>7.5049999999999999</v>
      </c>
      <c r="PT6">
        <f t="shared" si="1"/>
        <v>9.5129999999999999</v>
      </c>
      <c r="PV6">
        <f t="shared" si="1"/>
        <v>13.515000000000001</v>
      </c>
      <c r="PW6">
        <f t="shared" si="1"/>
        <v>4.508</v>
      </c>
      <c r="PX6">
        <f t="shared" si="1"/>
        <v>7.0119999999999996</v>
      </c>
      <c r="PY6">
        <f t="shared" si="1"/>
        <v>4.0069999999999997</v>
      </c>
      <c r="PZ6">
        <f t="shared" si="1"/>
        <v>9.0120000000000005</v>
      </c>
      <c r="QA6">
        <f t="shared" si="1"/>
        <v>10.010999999999999</v>
      </c>
      <c r="QB6">
        <f t="shared" si="1"/>
        <v>12.510999999999999</v>
      </c>
      <c r="QC6">
        <f t="shared" si="1"/>
        <v>2.5019999999999998</v>
      </c>
      <c r="QD6">
        <f t="shared" si="1"/>
        <v>5.5090000000000003</v>
      </c>
      <c r="QE6">
        <f t="shared" si="1"/>
        <v>9.0150000000000006</v>
      </c>
      <c r="QF6">
        <f t="shared" si="1"/>
        <v>3.0049999999999999</v>
      </c>
      <c r="QG6">
        <f t="shared" si="1"/>
        <v>6.008</v>
      </c>
      <c r="QH6">
        <f t="shared" si="1"/>
        <v>9.0139999999999993</v>
      </c>
      <c r="QI6">
        <f t="shared" si="1"/>
        <v>6.51</v>
      </c>
      <c r="QJ6">
        <f t="shared" si="1"/>
        <v>20.02</v>
      </c>
      <c r="QK6">
        <f t="shared" si="1"/>
        <v>5.508</v>
      </c>
      <c r="QL6">
        <f t="shared" si="1"/>
        <v>8.5109999999999992</v>
      </c>
      <c r="QM6">
        <f t="shared" si="1"/>
        <v>3.5059999999999998</v>
      </c>
      <c r="QN6">
        <f t="shared" si="1"/>
        <v>5.51</v>
      </c>
      <c r="QO6">
        <f t="shared" si="1"/>
        <v>9.5150000000000006</v>
      </c>
      <c r="QP6">
        <f t="shared" si="1"/>
        <v>11.519</v>
      </c>
      <c r="QQ6">
        <f t="shared" si="1"/>
        <v>4.508</v>
      </c>
      <c r="QR6">
        <f t="shared" si="1"/>
        <v>15.513999999999999</v>
      </c>
      <c r="QS6">
        <f t="shared" si="1"/>
        <v>12.515000000000001</v>
      </c>
      <c r="QT6">
        <f t="shared" si="1"/>
        <v>10.513</v>
      </c>
      <c r="QU6">
        <f t="shared" si="1"/>
        <v>17.515000000000001</v>
      </c>
      <c r="QV6">
        <f t="shared" si="1"/>
        <v>3.0030000000000001</v>
      </c>
      <c r="QW6">
        <f t="shared" si="1"/>
        <v>5.008</v>
      </c>
      <c r="QX6">
        <f t="shared" si="1"/>
        <v>8.0150000000000006</v>
      </c>
      <c r="QY6">
        <f t="shared" si="1"/>
        <v>7.0110000000000001</v>
      </c>
      <c r="QZ6">
        <f t="shared" si="1"/>
        <v>10.019</v>
      </c>
      <c r="RA6">
        <f t="shared" si="1"/>
        <v>10.52</v>
      </c>
      <c r="RB6">
        <f t="shared" si="1"/>
        <v>16.02</v>
      </c>
      <c r="RC6">
        <f t="shared" si="1"/>
        <v>16.013999999999999</v>
      </c>
      <c r="RD6">
        <f t="shared" si="1"/>
        <v>10.513999999999999</v>
      </c>
      <c r="RE6">
        <f t="shared" si="1"/>
        <v>5.5090000000000003</v>
      </c>
      <c r="RF6">
        <f t="shared" si="1"/>
        <v>7.0069999999999997</v>
      </c>
      <c r="RG6">
        <f t="shared" si="1"/>
        <v>9.0139999999999993</v>
      </c>
      <c r="RH6">
        <f>RANK(PQ6,PQ3:PQ28,1)</f>
        <v>9</v>
      </c>
      <c r="RI6">
        <f t="shared" ref="RI6:SX6" si="19">RANK(PR6,PR3:PR28,1)</f>
        <v>2</v>
      </c>
      <c r="RJ6">
        <f t="shared" si="19"/>
        <v>6</v>
      </c>
      <c r="RK6">
        <f t="shared" si="19"/>
        <v>10</v>
      </c>
      <c r="RM6">
        <f t="shared" si="19"/>
        <v>15</v>
      </c>
      <c r="RN6">
        <f t="shared" si="19"/>
        <v>3</v>
      </c>
      <c r="RO6">
        <f t="shared" si="19"/>
        <v>5</v>
      </c>
      <c r="RP6">
        <f t="shared" si="19"/>
        <v>1</v>
      </c>
      <c r="RQ6">
        <f t="shared" si="19"/>
        <v>4</v>
      </c>
      <c r="RR6">
        <f t="shared" si="19"/>
        <v>9</v>
      </c>
      <c r="RS6">
        <f t="shared" si="19"/>
        <v>12</v>
      </c>
      <c r="RT6">
        <f t="shared" si="19"/>
        <v>2</v>
      </c>
      <c r="RU6">
        <f t="shared" si="19"/>
        <v>3</v>
      </c>
      <c r="RV6">
        <f t="shared" si="19"/>
        <v>8</v>
      </c>
      <c r="RW6">
        <f t="shared" si="19"/>
        <v>2</v>
      </c>
      <c r="RX6">
        <f t="shared" si="19"/>
        <v>4</v>
      </c>
      <c r="RY6">
        <f t="shared" si="19"/>
        <v>5</v>
      </c>
      <c r="RZ6">
        <f t="shared" si="19"/>
        <v>4</v>
      </c>
      <c r="SA6">
        <f t="shared" si="19"/>
        <v>21</v>
      </c>
      <c r="SB6">
        <f t="shared" si="19"/>
        <v>3</v>
      </c>
      <c r="SC6">
        <f t="shared" si="19"/>
        <v>7</v>
      </c>
      <c r="SD6">
        <f t="shared" si="19"/>
        <v>2</v>
      </c>
      <c r="SE6">
        <f t="shared" si="19"/>
        <v>1</v>
      </c>
      <c r="SF6">
        <f t="shared" si="19"/>
        <v>8</v>
      </c>
      <c r="SG6">
        <f t="shared" si="19"/>
        <v>11</v>
      </c>
      <c r="SH6">
        <f t="shared" si="19"/>
        <v>2</v>
      </c>
      <c r="SI6">
        <f t="shared" si="19"/>
        <v>17</v>
      </c>
      <c r="SJ6">
        <f t="shared" si="19"/>
        <v>14</v>
      </c>
      <c r="SK6">
        <f t="shared" si="19"/>
        <v>9</v>
      </c>
      <c r="SL6">
        <f t="shared" si="19"/>
        <v>20</v>
      </c>
      <c r="SM6">
        <f t="shared" si="19"/>
        <v>1</v>
      </c>
      <c r="SN6">
        <f t="shared" si="19"/>
        <v>3</v>
      </c>
      <c r="SO6">
        <f t="shared" si="19"/>
        <v>5</v>
      </c>
      <c r="SP6">
        <f t="shared" si="19"/>
        <v>4</v>
      </c>
      <c r="SQ6">
        <f t="shared" si="19"/>
        <v>9</v>
      </c>
      <c r="SR6">
        <f t="shared" si="19"/>
        <v>8</v>
      </c>
      <c r="SS6">
        <f t="shared" si="19"/>
        <v>18</v>
      </c>
      <c r="ST6">
        <f t="shared" si="19"/>
        <v>18</v>
      </c>
      <c r="SU6">
        <f t="shared" si="19"/>
        <v>12</v>
      </c>
      <c r="SV6">
        <f t="shared" si="19"/>
        <v>3</v>
      </c>
      <c r="SW6">
        <f t="shared" si="19"/>
        <v>4</v>
      </c>
      <c r="SX6">
        <f t="shared" si="19"/>
        <v>6</v>
      </c>
      <c r="SY6">
        <f>VLOOKUP(RH6,'Tablas auxiliares'!$O$2:$Y$28,_xlfn.SINGLE('Tablas auxiliares'!$C$4)+1,FALSE)</f>
        <v>2</v>
      </c>
      <c r="SZ6">
        <f>VLOOKUP(RI6,'Tablas auxiliares'!$O$2:$Y$28,_xlfn.SINGLE('Tablas auxiliares'!$C$4)+1,FALSE)</f>
        <v>10</v>
      </c>
      <c r="TA6">
        <f>VLOOKUP(RJ6,'Tablas auxiliares'!$O$2:$Y$28,_xlfn.SINGLE('Tablas auxiliares'!$C$4)+1,FALSE)</f>
        <v>5</v>
      </c>
      <c r="TB6">
        <f>VLOOKUP(RK6,'Tablas auxiliares'!$O$2:$Y$28,_xlfn.SINGLE('Tablas auxiliares'!$C$4)+1,FALSE)</f>
        <v>1</v>
      </c>
      <c r="TD6">
        <f>VLOOKUP(RM6,'Tablas auxiliares'!$O$2:$Y$28,_xlfn.SINGLE('Tablas auxiliares'!$C$4)+1,FALSE)</f>
        <v>0</v>
      </c>
      <c r="TE6">
        <f>VLOOKUP(RN6,'Tablas auxiliares'!$O$2:$Y$28,_xlfn.SINGLE('Tablas auxiliares'!$C$4)+1,FALSE)</f>
        <v>8</v>
      </c>
      <c r="TF6">
        <f>VLOOKUP(RO6,'Tablas auxiliares'!$O$2:$Y$28,_xlfn.SINGLE('Tablas auxiliares'!$C$4)+1,FALSE)</f>
        <v>6</v>
      </c>
      <c r="TG6">
        <f>VLOOKUP(RP6,'Tablas auxiliares'!$O$2:$Y$28,_xlfn.SINGLE('Tablas auxiliares'!$C$4)+1,FALSE)</f>
        <v>12</v>
      </c>
      <c r="TH6">
        <f>VLOOKUP(RQ6,'Tablas auxiliares'!$O$2:$Y$28,_xlfn.SINGLE('Tablas auxiliares'!$C$4)+1,FALSE)</f>
        <v>7</v>
      </c>
      <c r="TI6">
        <f>VLOOKUP(RR6,'Tablas auxiliares'!$O$2:$Y$28,_xlfn.SINGLE('Tablas auxiliares'!$C$4)+1,FALSE)</f>
        <v>2</v>
      </c>
      <c r="TJ6">
        <f>VLOOKUP(RS6,'Tablas auxiliares'!$O$2:$Y$28,_xlfn.SINGLE('Tablas auxiliares'!$C$4)+1,FALSE)</f>
        <v>0</v>
      </c>
      <c r="TK6">
        <f>VLOOKUP(RT6,'Tablas auxiliares'!$O$2:$Y$28,_xlfn.SINGLE('Tablas auxiliares'!$C$4)+1,FALSE)</f>
        <v>10</v>
      </c>
      <c r="TL6">
        <f>VLOOKUP(RU6,'Tablas auxiliares'!$O$2:$Y$28,_xlfn.SINGLE('Tablas auxiliares'!$C$4)+1,FALSE)</f>
        <v>8</v>
      </c>
      <c r="TM6">
        <f>VLOOKUP(RV6,'Tablas auxiliares'!$O$2:$Y$28,_xlfn.SINGLE('Tablas auxiliares'!$C$4)+1,FALSE)</f>
        <v>3</v>
      </c>
      <c r="TN6">
        <f>VLOOKUP(RW6,'Tablas auxiliares'!$O$2:$Y$28,_xlfn.SINGLE('Tablas auxiliares'!$C$4)+1,FALSE)</f>
        <v>10</v>
      </c>
      <c r="TO6">
        <f>VLOOKUP(RX6,'Tablas auxiliares'!$O$2:$Y$28,_xlfn.SINGLE('Tablas auxiliares'!$C$4)+1,FALSE)</f>
        <v>7</v>
      </c>
      <c r="TP6">
        <f>VLOOKUP(RY6,'Tablas auxiliares'!$O$2:$Y$28,_xlfn.SINGLE('Tablas auxiliares'!$C$4)+1,FALSE)</f>
        <v>6</v>
      </c>
      <c r="TQ6">
        <f>VLOOKUP(RZ6,'Tablas auxiliares'!$O$2:$Y$28,_xlfn.SINGLE('Tablas auxiliares'!$C$4)+1,FALSE)</f>
        <v>7</v>
      </c>
      <c r="TR6">
        <f>VLOOKUP(SA6,'Tablas auxiliares'!$O$2:$Y$28,_xlfn.SINGLE('Tablas auxiliares'!$C$4)+1,FALSE)</f>
        <v>0</v>
      </c>
      <c r="TS6">
        <f>VLOOKUP(SB6,'Tablas auxiliares'!$O$2:$Y$28,_xlfn.SINGLE('Tablas auxiliares'!$C$4)+1,FALSE)</f>
        <v>8</v>
      </c>
      <c r="TT6">
        <f>VLOOKUP(SC6,'Tablas auxiliares'!$O$2:$Y$28,_xlfn.SINGLE('Tablas auxiliares'!$C$4)+1,FALSE)</f>
        <v>4</v>
      </c>
      <c r="TU6">
        <f>VLOOKUP(SD6,'Tablas auxiliares'!$O$2:$Y$28,_xlfn.SINGLE('Tablas auxiliares'!$C$4)+1,FALSE)</f>
        <v>10</v>
      </c>
      <c r="TV6">
        <f>VLOOKUP(SE6,'Tablas auxiliares'!$O$2:$Y$28,_xlfn.SINGLE('Tablas auxiliares'!$C$4)+1,FALSE)</f>
        <v>12</v>
      </c>
      <c r="TW6">
        <f>VLOOKUP(SF6,'Tablas auxiliares'!$O$2:$Y$28,_xlfn.SINGLE('Tablas auxiliares'!$C$4)+1,FALSE)</f>
        <v>3</v>
      </c>
      <c r="TX6">
        <f>VLOOKUP(SG6,'Tablas auxiliares'!$O$2:$Y$28,_xlfn.SINGLE('Tablas auxiliares'!$C$4)+1,FALSE)</f>
        <v>0</v>
      </c>
      <c r="TY6">
        <f>VLOOKUP(SH6,'Tablas auxiliares'!$O$2:$Y$28,_xlfn.SINGLE('Tablas auxiliares'!$C$4)+1,FALSE)</f>
        <v>10</v>
      </c>
      <c r="TZ6">
        <f>VLOOKUP(SI6,'Tablas auxiliares'!$O$2:$Y$28,_xlfn.SINGLE('Tablas auxiliares'!$C$4)+1,FALSE)</f>
        <v>0</v>
      </c>
      <c r="UA6">
        <f>VLOOKUP(SJ6,'Tablas auxiliares'!$O$2:$Y$28,_xlfn.SINGLE('Tablas auxiliares'!$C$4)+1,FALSE)</f>
        <v>0</v>
      </c>
      <c r="UB6">
        <f>VLOOKUP(SK6,'Tablas auxiliares'!$O$2:$Y$28,_xlfn.SINGLE('Tablas auxiliares'!$C$4)+1,FALSE)</f>
        <v>2</v>
      </c>
      <c r="UC6">
        <f>VLOOKUP(SL6,'Tablas auxiliares'!$O$2:$Y$28,_xlfn.SINGLE('Tablas auxiliares'!$C$4)+1,FALSE)</f>
        <v>0</v>
      </c>
      <c r="UD6">
        <f>VLOOKUP(SM6,'Tablas auxiliares'!$O$2:$Y$28,_xlfn.SINGLE('Tablas auxiliares'!$C$4)+1,FALSE)</f>
        <v>12</v>
      </c>
      <c r="UE6">
        <f>VLOOKUP(SN6,'Tablas auxiliares'!$O$2:$Y$28,_xlfn.SINGLE('Tablas auxiliares'!$C$4)+1,FALSE)</f>
        <v>8</v>
      </c>
      <c r="UF6">
        <f>VLOOKUP(SO6,'Tablas auxiliares'!$O$2:$Y$28,_xlfn.SINGLE('Tablas auxiliares'!$C$4)+1,FALSE)</f>
        <v>6</v>
      </c>
      <c r="UG6">
        <f>VLOOKUP(SP6,'Tablas auxiliares'!$O$2:$Y$28,_xlfn.SINGLE('Tablas auxiliares'!$C$4)+1,FALSE)</f>
        <v>7</v>
      </c>
      <c r="UH6">
        <f>VLOOKUP(SQ6,'Tablas auxiliares'!$O$2:$Y$28,_xlfn.SINGLE('Tablas auxiliares'!$C$4)+1,FALSE)</f>
        <v>2</v>
      </c>
      <c r="UI6">
        <f>VLOOKUP(SR6,'Tablas auxiliares'!$O$2:$Y$28,_xlfn.SINGLE('Tablas auxiliares'!$C$4)+1,FALSE)</f>
        <v>3</v>
      </c>
      <c r="UJ6">
        <f>VLOOKUP(SS6,'Tablas auxiliares'!$O$2:$Y$28,_xlfn.SINGLE('Tablas auxiliares'!$C$4)+1,FALSE)</f>
        <v>0</v>
      </c>
      <c r="UK6">
        <f>VLOOKUP(ST6,'Tablas auxiliares'!$O$2:$Y$28,_xlfn.SINGLE('Tablas auxiliares'!$C$4)+1,FALSE)</f>
        <v>0</v>
      </c>
      <c r="UL6">
        <f>VLOOKUP(SU6,'Tablas auxiliares'!$O$2:$Y$28,_xlfn.SINGLE('Tablas auxiliares'!$C$4)+1,FALSE)</f>
        <v>0</v>
      </c>
      <c r="UM6">
        <f>VLOOKUP(SV6,'Tablas auxiliares'!$O$2:$Y$28,_xlfn.SINGLE('Tablas auxiliares'!$C$4)+1,FALSE)</f>
        <v>8</v>
      </c>
      <c r="UN6">
        <f>VLOOKUP(SW6,'Tablas auxiliares'!$O$2:$Y$28,_xlfn.SINGLE('Tablas auxiliares'!$C$4)+1,FALSE)</f>
        <v>7</v>
      </c>
      <c r="UO6">
        <f>VLOOKUP(SX6,'Tablas auxiliares'!$O$2:$Y$28,_xlfn.SINGLE('Tablas auxiliares'!$C$4)+1,FALSE)</f>
        <v>5</v>
      </c>
      <c r="UP6">
        <f>IF('Tablas auxiliares'!$C$5=1,SUM(SY6:UO6),SUMIF($IZ$29:$KP$29,"=325",SY6:UO6))</f>
        <v>211</v>
      </c>
      <c r="UQ6">
        <v>0</v>
      </c>
      <c r="UR6">
        <v>10</v>
      </c>
      <c r="US6">
        <v>3</v>
      </c>
      <c r="UT6">
        <v>5</v>
      </c>
      <c r="UV6">
        <v>0</v>
      </c>
      <c r="UW6">
        <v>12</v>
      </c>
      <c r="UX6">
        <v>10</v>
      </c>
      <c r="UY6">
        <v>12</v>
      </c>
      <c r="UZ6">
        <v>5</v>
      </c>
      <c r="VA6">
        <v>4</v>
      </c>
      <c r="VB6">
        <v>0</v>
      </c>
      <c r="VC6">
        <v>8</v>
      </c>
      <c r="VD6">
        <v>10</v>
      </c>
      <c r="VE6">
        <v>8</v>
      </c>
      <c r="VF6">
        <v>12</v>
      </c>
      <c r="VG6">
        <v>7</v>
      </c>
      <c r="VH6">
        <v>7</v>
      </c>
      <c r="VI6">
        <v>12</v>
      </c>
      <c r="VJ6">
        <v>0</v>
      </c>
      <c r="VK6">
        <v>8</v>
      </c>
      <c r="VL6">
        <v>6</v>
      </c>
      <c r="VM6">
        <v>12</v>
      </c>
      <c r="VN6">
        <v>8</v>
      </c>
      <c r="VO6">
        <v>5</v>
      </c>
      <c r="VP6">
        <v>6</v>
      </c>
      <c r="VQ6">
        <v>12</v>
      </c>
      <c r="VR6">
        <v>1</v>
      </c>
      <c r="VS6">
        <v>2</v>
      </c>
      <c r="VT6">
        <v>3</v>
      </c>
      <c r="VU6">
        <v>0</v>
      </c>
      <c r="VV6">
        <v>8</v>
      </c>
      <c r="VW6">
        <v>10</v>
      </c>
      <c r="VX6">
        <v>12</v>
      </c>
      <c r="VY6">
        <v>8</v>
      </c>
      <c r="VZ6">
        <v>12</v>
      </c>
      <c r="WA6">
        <v>12</v>
      </c>
      <c r="WB6">
        <v>0</v>
      </c>
      <c r="WC6">
        <v>0</v>
      </c>
      <c r="WD6">
        <v>5</v>
      </c>
      <c r="WE6">
        <v>10</v>
      </c>
      <c r="WF6">
        <v>6</v>
      </c>
      <c r="WG6">
        <v>8</v>
      </c>
      <c r="WH6">
        <v>2</v>
      </c>
      <c r="WI6">
        <v>5</v>
      </c>
      <c r="WJ6">
        <v>6</v>
      </c>
      <c r="WK6">
        <v>0</v>
      </c>
      <c r="WM6">
        <v>0</v>
      </c>
      <c r="WN6">
        <v>3</v>
      </c>
      <c r="WO6">
        <v>0</v>
      </c>
      <c r="WP6">
        <v>4</v>
      </c>
      <c r="WQ6">
        <v>0</v>
      </c>
      <c r="WR6">
        <v>0</v>
      </c>
      <c r="WS6">
        <v>0</v>
      </c>
      <c r="WT6">
        <v>10</v>
      </c>
      <c r="WU6">
        <v>2</v>
      </c>
      <c r="WV6">
        <v>0</v>
      </c>
      <c r="WW6">
        <v>6</v>
      </c>
      <c r="WX6">
        <v>3</v>
      </c>
      <c r="WY6">
        <v>0</v>
      </c>
      <c r="WZ6">
        <v>1</v>
      </c>
      <c r="XA6">
        <v>0</v>
      </c>
      <c r="XB6">
        <v>3</v>
      </c>
      <c r="XC6">
        <v>0</v>
      </c>
      <c r="XD6">
        <v>5</v>
      </c>
      <c r="XE6">
        <v>1</v>
      </c>
      <c r="XF6">
        <v>0</v>
      </c>
      <c r="XG6">
        <v>0</v>
      </c>
      <c r="XH6">
        <v>3</v>
      </c>
      <c r="XI6">
        <v>0</v>
      </c>
      <c r="XJ6">
        <v>0</v>
      </c>
      <c r="XK6">
        <v>0</v>
      </c>
      <c r="XL6">
        <v>0</v>
      </c>
      <c r="XM6">
        <v>8</v>
      </c>
      <c r="XN6">
        <v>3</v>
      </c>
      <c r="XO6">
        <v>0</v>
      </c>
      <c r="XP6">
        <v>0</v>
      </c>
      <c r="XQ6">
        <v>0</v>
      </c>
      <c r="XR6">
        <v>0</v>
      </c>
      <c r="XS6">
        <v>0</v>
      </c>
      <c r="XT6">
        <v>0</v>
      </c>
      <c r="XU6">
        <v>0</v>
      </c>
      <c r="XV6">
        <v>2</v>
      </c>
      <c r="XW6">
        <v>4</v>
      </c>
      <c r="XX6">
        <v>0</v>
      </c>
      <c r="XY6">
        <f t="shared" si="7"/>
        <v>2.0019999999999998</v>
      </c>
      <c r="XZ6">
        <f t="shared" si="3"/>
        <v>15.005000000000001</v>
      </c>
      <c r="YA6">
        <f t="shared" si="3"/>
        <v>9.0060000000000002</v>
      </c>
      <c r="YB6">
        <f t="shared" si="3"/>
        <v>5</v>
      </c>
      <c r="YC6">
        <f t="shared" si="3"/>
        <v>0</v>
      </c>
      <c r="YD6">
        <f t="shared" si="3"/>
        <v>0</v>
      </c>
      <c r="YE6">
        <f t="shared" si="3"/>
        <v>15.003</v>
      </c>
      <c r="YF6">
        <f t="shared" si="3"/>
        <v>10</v>
      </c>
      <c r="YG6">
        <f t="shared" si="3"/>
        <v>16.004000000000001</v>
      </c>
      <c r="YH6">
        <f t="shared" si="3"/>
        <v>5</v>
      </c>
      <c r="YI6">
        <f t="shared" si="3"/>
        <v>4</v>
      </c>
      <c r="YJ6">
        <f t="shared" si="3"/>
        <v>0</v>
      </c>
      <c r="YK6">
        <f t="shared" si="3"/>
        <v>18.010000000000002</v>
      </c>
      <c r="YL6">
        <f t="shared" si="3"/>
        <v>12.002000000000001</v>
      </c>
      <c r="YM6">
        <f t="shared" si="3"/>
        <v>8</v>
      </c>
      <c r="YN6">
        <f t="shared" si="3"/>
        <v>18.006</v>
      </c>
      <c r="YO6">
        <f t="shared" si="3"/>
        <v>10.003</v>
      </c>
      <c r="YP6">
        <f t="shared" si="3"/>
        <v>7</v>
      </c>
      <c r="YQ6">
        <f t="shared" si="3"/>
        <v>13.000999999999999</v>
      </c>
      <c r="YR6">
        <f t="shared" si="3"/>
        <v>0</v>
      </c>
      <c r="YS6">
        <f t="shared" si="3"/>
        <v>11.003</v>
      </c>
      <c r="YT6">
        <f t="shared" si="3"/>
        <v>6</v>
      </c>
      <c r="YU6">
        <f t="shared" si="3"/>
        <v>17.004999999999999</v>
      </c>
      <c r="YV6">
        <f t="shared" si="3"/>
        <v>9.0009999999999994</v>
      </c>
      <c r="YW6">
        <f t="shared" si="3"/>
        <v>5</v>
      </c>
      <c r="YX6">
        <f t="shared" si="3"/>
        <v>6</v>
      </c>
      <c r="YY6">
        <f t="shared" si="3"/>
        <v>15.003</v>
      </c>
      <c r="YZ6">
        <f t="shared" si="3"/>
        <v>1</v>
      </c>
      <c r="ZA6">
        <f t="shared" si="3"/>
        <v>2</v>
      </c>
      <c r="ZB6">
        <f t="shared" si="3"/>
        <v>3</v>
      </c>
      <c r="ZC6">
        <f t="shared" si="3"/>
        <v>0</v>
      </c>
      <c r="ZD6">
        <f t="shared" si="3"/>
        <v>16.007999999999999</v>
      </c>
      <c r="ZE6">
        <f t="shared" si="3"/>
        <v>13.003</v>
      </c>
      <c r="ZF6">
        <f t="shared" si="3"/>
        <v>12</v>
      </c>
      <c r="ZG6">
        <f t="shared" si="3"/>
        <v>8</v>
      </c>
      <c r="ZH6">
        <f t="shared" si="3"/>
        <v>12</v>
      </c>
      <c r="ZI6">
        <f t="shared" si="3"/>
        <v>12</v>
      </c>
      <c r="ZJ6">
        <f t="shared" si="3"/>
        <v>0</v>
      </c>
      <c r="ZK6">
        <f t="shared" si="3"/>
        <v>0</v>
      </c>
      <c r="ZL6">
        <f t="shared" si="3"/>
        <v>5</v>
      </c>
      <c r="ZM6">
        <f t="shared" si="3"/>
        <v>12.002000000000001</v>
      </c>
      <c r="ZN6">
        <f t="shared" si="3"/>
        <v>10.004</v>
      </c>
      <c r="ZO6">
        <f t="shared" si="3"/>
        <v>8</v>
      </c>
      <c r="ZP6">
        <f>RANK(XY6,XY3:XY28,0)</f>
        <v>12</v>
      </c>
      <c r="ZQ6">
        <f t="shared" ref="ZQ6:ABF6" si="20">RANK(XZ6,XZ3:XZ28,0)</f>
        <v>2</v>
      </c>
      <c r="ZR6">
        <f t="shared" si="20"/>
        <v>5</v>
      </c>
      <c r="ZS6">
        <f t="shared" si="20"/>
        <v>10</v>
      </c>
      <c r="ZT6">
        <f t="shared" si="20"/>
        <v>16</v>
      </c>
      <c r="ZU6">
        <f t="shared" si="20"/>
        <v>15</v>
      </c>
      <c r="ZV6">
        <f t="shared" si="20"/>
        <v>3</v>
      </c>
      <c r="ZW6">
        <f t="shared" si="20"/>
        <v>6</v>
      </c>
      <c r="ZX6">
        <f t="shared" si="20"/>
        <v>1</v>
      </c>
      <c r="ZY6">
        <f t="shared" si="20"/>
        <v>12</v>
      </c>
      <c r="ZZ6">
        <f t="shared" si="20"/>
        <v>12</v>
      </c>
      <c r="AAA6">
        <f t="shared" si="20"/>
        <v>17</v>
      </c>
      <c r="AAB6">
        <f t="shared" si="20"/>
        <v>2</v>
      </c>
      <c r="AAC6">
        <f t="shared" si="20"/>
        <v>3</v>
      </c>
      <c r="AAD6">
        <f t="shared" si="20"/>
        <v>7</v>
      </c>
      <c r="AAE6">
        <f t="shared" si="20"/>
        <v>2</v>
      </c>
      <c r="AAF6">
        <f t="shared" si="20"/>
        <v>5</v>
      </c>
      <c r="AAG6">
        <f t="shared" si="20"/>
        <v>7</v>
      </c>
      <c r="AAH6">
        <f t="shared" si="20"/>
        <v>3</v>
      </c>
      <c r="AAI6">
        <f t="shared" si="20"/>
        <v>15</v>
      </c>
      <c r="AAJ6">
        <f t="shared" si="20"/>
        <v>3</v>
      </c>
      <c r="AAK6">
        <f t="shared" si="20"/>
        <v>9</v>
      </c>
      <c r="AAL6">
        <f t="shared" si="20"/>
        <v>1</v>
      </c>
      <c r="AAM6">
        <f t="shared" si="20"/>
        <v>6</v>
      </c>
      <c r="AAN6">
        <f t="shared" si="20"/>
        <v>11</v>
      </c>
      <c r="AAO6">
        <f t="shared" si="20"/>
        <v>9</v>
      </c>
      <c r="AAP6">
        <f t="shared" si="20"/>
        <v>1</v>
      </c>
      <c r="AAQ6">
        <f t="shared" si="20"/>
        <v>15</v>
      </c>
      <c r="AAR6">
        <f t="shared" si="20"/>
        <v>13</v>
      </c>
      <c r="AAS6">
        <f t="shared" si="20"/>
        <v>11</v>
      </c>
      <c r="AAT6">
        <f t="shared" si="20"/>
        <v>18</v>
      </c>
      <c r="AAU6">
        <f t="shared" si="20"/>
        <v>3</v>
      </c>
      <c r="AAV6">
        <f t="shared" si="20"/>
        <v>3</v>
      </c>
      <c r="AAW6">
        <f t="shared" si="20"/>
        <v>2</v>
      </c>
      <c r="AAX6">
        <f t="shared" si="20"/>
        <v>6</v>
      </c>
      <c r="AAY6">
        <f t="shared" si="20"/>
        <v>5</v>
      </c>
      <c r="AAZ6">
        <f t="shared" si="20"/>
        <v>3</v>
      </c>
      <c r="ABA6">
        <f t="shared" si="20"/>
        <v>15</v>
      </c>
      <c r="ABB6">
        <f t="shared" si="20"/>
        <v>15</v>
      </c>
      <c r="ABC6">
        <f t="shared" si="20"/>
        <v>12</v>
      </c>
      <c r="ABD6">
        <f t="shared" si="20"/>
        <v>4</v>
      </c>
      <c r="ABE6">
        <f t="shared" si="20"/>
        <v>5</v>
      </c>
      <c r="ABF6">
        <f t="shared" si="20"/>
        <v>6</v>
      </c>
      <c r="ABG6">
        <f>VLOOKUP(ZP6,'Tablas auxiliares'!$O$2:$P$28,2,FALSE)</f>
        <v>0</v>
      </c>
      <c r="ABH6">
        <f>VLOOKUP(ZQ6,'Tablas auxiliares'!$O$2:$P$28,2,FALSE)</f>
        <v>10</v>
      </c>
      <c r="ABI6">
        <f>VLOOKUP(ZR6,'Tablas auxiliares'!$O$2:$P$28,2,FALSE)</f>
        <v>6</v>
      </c>
      <c r="ABJ6">
        <f>VLOOKUP(ZS6,'Tablas auxiliares'!$O$2:$P$28,2,FALSE)</f>
        <v>1</v>
      </c>
      <c r="ABK6">
        <f>VLOOKUP(ZT6,'Tablas auxiliares'!$O$2:$P$28,2,FALSE)</f>
        <v>0</v>
      </c>
      <c r="ABL6">
        <f>VLOOKUP(ZU6,'Tablas auxiliares'!$O$2:$P$28,2,FALSE)</f>
        <v>0</v>
      </c>
      <c r="ABM6">
        <f>VLOOKUP(ZV6,'Tablas auxiliares'!$O$2:$P$28,2,FALSE)</f>
        <v>8</v>
      </c>
      <c r="ABN6">
        <f>VLOOKUP(ZW6,'Tablas auxiliares'!$O$2:$P$28,2,FALSE)</f>
        <v>5</v>
      </c>
      <c r="ABO6">
        <f>VLOOKUP(ZX6,'Tablas auxiliares'!$O$2:$P$28,2,FALSE)</f>
        <v>12</v>
      </c>
      <c r="ABP6">
        <f>VLOOKUP(ZY6,'Tablas auxiliares'!$O$2:$P$28,2,FALSE)</f>
        <v>0</v>
      </c>
      <c r="ABQ6">
        <f>VLOOKUP(ZZ6,'Tablas auxiliares'!$O$2:$P$28,2,FALSE)</f>
        <v>0</v>
      </c>
      <c r="ABR6">
        <f>VLOOKUP(AAA6,'Tablas auxiliares'!$O$2:$P$28,2,FALSE)</f>
        <v>0</v>
      </c>
      <c r="ABS6">
        <f>VLOOKUP(AAB6,'Tablas auxiliares'!$O$2:$P$28,2,FALSE)</f>
        <v>10</v>
      </c>
      <c r="ABT6">
        <f>VLOOKUP(AAC6,'Tablas auxiliares'!$O$2:$P$28,2,FALSE)</f>
        <v>8</v>
      </c>
      <c r="ABU6">
        <f>VLOOKUP(AAD6,'Tablas auxiliares'!$O$2:$P$28,2,FALSE)</f>
        <v>4</v>
      </c>
      <c r="ABV6">
        <f>VLOOKUP(AAE6,'Tablas auxiliares'!$O$2:$P$28,2,FALSE)</f>
        <v>10</v>
      </c>
      <c r="ABW6">
        <f>VLOOKUP(AAF6,'Tablas auxiliares'!$O$2:$P$28,2,FALSE)</f>
        <v>6</v>
      </c>
      <c r="ABX6">
        <f>VLOOKUP(AAG6,'Tablas auxiliares'!$O$2:$P$28,2,FALSE)</f>
        <v>4</v>
      </c>
      <c r="ABY6">
        <f>VLOOKUP(AAH6,'Tablas auxiliares'!$O$2:$P$28,2,FALSE)</f>
        <v>8</v>
      </c>
      <c r="ABZ6">
        <f>VLOOKUP(AAI6,'Tablas auxiliares'!$O$2:$P$28,2,FALSE)</f>
        <v>0</v>
      </c>
      <c r="ACA6">
        <f>VLOOKUP(AAJ6,'Tablas auxiliares'!$O$2:$P$28,2,FALSE)</f>
        <v>8</v>
      </c>
      <c r="ACB6">
        <f>VLOOKUP(AAK6,'Tablas auxiliares'!$O$2:$P$28,2,FALSE)</f>
        <v>2</v>
      </c>
      <c r="ACC6">
        <f>VLOOKUP(AAL6,'Tablas auxiliares'!$O$2:$P$28,2,FALSE)</f>
        <v>12</v>
      </c>
      <c r="ACD6">
        <f>VLOOKUP(AAM6,'Tablas auxiliares'!$O$2:$P$28,2,FALSE)</f>
        <v>5</v>
      </c>
      <c r="ACE6">
        <f>VLOOKUP(AAN6,'Tablas auxiliares'!$O$2:$P$28,2,FALSE)</f>
        <v>0</v>
      </c>
      <c r="ACF6">
        <f>VLOOKUP(AAO6,'Tablas auxiliares'!$O$2:$P$28,2,FALSE)</f>
        <v>2</v>
      </c>
      <c r="ACG6">
        <f>VLOOKUP(AAP6,'Tablas auxiliares'!$O$2:$P$28,2,FALSE)</f>
        <v>12</v>
      </c>
      <c r="ACH6">
        <f>VLOOKUP(AAQ6,'Tablas auxiliares'!$O$2:$P$28,2,FALSE)</f>
        <v>0</v>
      </c>
      <c r="ACI6">
        <f>VLOOKUP(AAR6,'Tablas auxiliares'!$O$2:$P$28,2,FALSE)</f>
        <v>0</v>
      </c>
      <c r="ACJ6">
        <f>VLOOKUP(AAS6,'Tablas auxiliares'!$O$2:$P$28,2,FALSE)</f>
        <v>0</v>
      </c>
      <c r="ACK6">
        <f>VLOOKUP(AAT6,'Tablas auxiliares'!$O$2:$P$28,2,FALSE)</f>
        <v>0</v>
      </c>
      <c r="ACL6">
        <f>VLOOKUP(AAU6,'Tablas auxiliares'!$O$2:$P$28,2,FALSE)</f>
        <v>8</v>
      </c>
      <c r="ACM6">
        <f>VLOOKUP(AAV6,'Tablas auxiliares'!$O$2:$P$28,2,FALSE)</f>
        <v>8</v>
      </c>
      <c r="ACN6">
        <f>VLOOKUP(AAW6,'Tablas auxiliares'!$O$2:$P$28,2,FALSE)</f>
        <v>10</v>
      </c>
      <c r="ACO6">
        <f>VLOOKUP(AAX6,'Tablas auxiliares'!$O$2:$P$28,2,FALSE)</f>
        <v>5</v>
      </c>
      <c r="ACP6">
        <f>VLOOKUP(AAY6,'Tablas auxiliares'!$O$2:$P$28,2,FALSE)</f>
        <v>6</v>
      </c>
      <c r="ACQ6">
        <f>VLOOKUP(AAZ6,'Tablas auxiliares'!$O$2:$P$28,2,FALSE)</f>
        <v>8</v>
      </c>
      <c r="ACR6">
        <f>VLOOKUP(ABA6,'Tablas auxiliares'!$O$2:$P$28,2,FALSE)</f>
        <v>0</v>
      </c>
      <c r="ACS6">
        <f>VLOOKUP(ABB6,'Tablas auxiliares'!$O$2:$P$28,2,FALSE)</f>
        <v>0</v>
      </c>
      <c r="ACT6">
        <f>VLOOKUP(ABC6,'Tablas auxiliares'!$O$2:$P$28,2,FALSE)</f>
        <v>0</v>
      </c>
      <c r="ACU6">
        <f>VLOOKUP(ABD6,'Tablas auxiliares'!$O$2:$P$28,2,FALSE)</f>
        <v>7</v>
      </c>
      <c r="ACV6">
        <f>VLOOKUP(ABE6,'Tablas auxiliares'!$O$2:$P$28,2,FALSE)</f>
        <v>6</v>
      </c>
      <c r="ACW6">
        <f>VLOOKUP(ABF6,'Tablas auxiliares'!$O$2:$P$28,2,FALSE)</f>
        <v>5</v>
      </c>
      <c r="ACX6">
        <f>IF('Tablas auxiliares'!$C$5=1,SUM(ABG6:ACW6),SUMIF($IZ$29:$KP$29,"=325",ABG6:ACW6))</f>
        <v>196</v>
      </c>
      <c r="ACZ6">
        <f t="shared" si="9"/>
        <v>196.00219999999999</v>
      </c>
      <c r="ADA6">
        <f t="shared" si="10"/>
        <v>211.00219999999999</v>
      </c>
      <c r="ADB6">
        <f t="shared" si="11"/>
        <v>342.00220000000002</v>
      </c>
      <c r="ADC6">
        <f>IF('Tablas auxiliares'!$C$3=1,'2018 FINAL'!ACZ6,IF('Tablas auxiliares'!$C$3=2,'2018 FINAL'!ADA6,'2018 FINAL'!ADB6))</f>
        <v>342.00220000000002</v>
      </c>
      <c r="ADD6" t="s">
        <v>10</v>
      </c>
      <c r="ADF6">
        <v>4</v>
      </c>
      <c r="ADG6">
        <f t="shared" si="12"/>
        <v>340.00240000000002</v>
      </c>
      <c r="ADH6" t="str">
        <f t="shared" si="13"/>
        <v>Alemania</v>
      </c>
    </row>
    <row r="7" spans="1:788" x14ac:dyDescent="0.25">
      <c r="A7" t="s">
        <v>5</v>
      </c>
      <c r="B7">
        <v>5</v>
      </c>
      <c r="C7">
        <v>20</v>
      </c>
      <c r="D7">
        <v>7</v>
      </c>
      <c r="E7">
        <v>22</v>
      </c>
      <c r="F7">
        <v>13</v>
      </c>
      <c r="G7">
        <v>6</v>
      </c>
      <c r="H7">
        <v>17</v>
      </c>
      <c r="I7">
        <v>20</v>
      </c>
      <c r="K7">
        <v>5</v>
      </c>
      <c r="L7">
        <v>12</v>
      </c>
      <c r="M7">
        <v>1</v>
      </c>
      <c r="N7">
        <v>18</v>
      </c>
      <c r="O7">
        <v>17</v>
      </c>
      <c r="P7">
        <v>18</v>
      </c>
      <c r="Q7">
        <v>2</v>
      </c>
      <c r="R7">
        <v>2</v>
      </c>
      <c r="S7">
        <v>23</v>
      </c>
      <c r="T7">
        <v>6</v>
      </c>
      <c r="U7">
        <v>18</v>
      </c>
      <c r="V7">
        <v>22</v>
      </c>
      <c r="W7">
        <v>3</v>
      </c>
      <c r="X7">
        <v>26</v>
      </c>
      <c r="Y7">
        <v>12</v>
      </c>
      <c r="Z7">
        <v>14</v>
      </c>
      <c r="AA7">
        <v>8</v>
      </c>
      <c r="AB7">
        <v>14</v>
      </c>
      <c r="AC7">
        <v>17</v>
      </c>
      <c r="AD7">
        <v>20</v>
      </c>
      <c r="AE7">
        <v>6</v>
      </c>
      <c r="AF7">
        <v>20</v>
      </c>
      <c r="AG7">
        <v>19</v>
      </c>
      <c r="AH7">
        <v>9</v>
      </c>
      <c r="AI7">
        <v>10</v>
      </c>
      <c r="AJ7">
        <v>2</v>
      </c>
      <c r="AK7">
        <v>14</v>
      </c>
      <c r="AL7">
        <v>16</v>
      </c>
      <c r="AM7">
        <v>23</v>
      </c>
      <c r="AN7">
        <v>10</v>
      </c>
      <c r="AO7">
        <v>15</v>
      </c>
      <c r="AP7">
        <v>7</v>
      </c>
      <c r="AQ7">
        <v>14</v>
      </c>
      <c r="AR7">
        <v>23</v>
      </c>
      <c r="AS7">
        <v>4</v>
      </c>
      <c r="AT7">
        <v>24</v>
      </c>
      <c r="AU7">
        <v>23</v>
      </c>
      <c r="AV7">
        <v>18</v>
      </c>
      <c r="AW7">
        <v>10</v>
      </c>
      <c r="AX7">
        <v>4</v>
      </c>
      <c r="AY7">
        <v>12</v>
      </c>
      <c r="AZ7">
        <v>13</v>
      </c>
      <c r="BB7">
        <v>4</v>
      </c>
      <c r="BC7">
        <v>18</v>
      </c>
      <c r="BD7">
        <v>1</v>
      </c>
      <c r="BE7">
        <v>17</v>
      </c>
      <c r="BF7">
        <v>9</v>
      </c>
      <c r="BG7">
        <v>10</v>
      </c>
      <c r="BH7">
        <v>15</v>
      </c>
      <c r="BI7">
        <v>5</v>
      </c>
      <c r="BJ7">
        <v>25</v>
      </c>
      <c r="BK7">
        <v>6</v>
      </c>
      <c r="BL7">
        <v>14</v>
      </c>
      <c r="BM7">
        <v>12</v>
      </c>
      <c r="BN7">
        <v>2</v>
      </c>
      <c r="BO7">
        <v>23</v>
      </c>
      <c r="BP7">
        <v>4</v>
      </c>
      <c r="BQ7">
        <v>23</v>
      </c>
      <c r="BR7">
        <v>15</v>
      </c>
      <c r="BS7">
        <v>9</v>
      </c>
      <c r="BT7">
        <v>8</v>
      </c>
      <c r="BU7">
        <v>4</v>
      </c>
      <c r="BV7">
        <v>14</v>
      </c>
      <c r="BW7">
        <v>4</v>
      </c>
      <c r="BX7">
        <v>17</v>
      </c>
      <c r="BY7">
        <v>12</v>
      </c>
      <c r="BZ7">
        <v>6</v>
      </c>
      <c r="CA7">
        <v>4</v>
      </c>
      <c r="CB7">
        <v>1</v>
      </c>
      <c r="CC7">
        <v>19</v>
      </c>
      <c r="CD7">
        <v>16</v>
      </c>
      <c r="CE7">
        <v>21</v>
      </c>
      <c r="CF7">
        <v>14</v>
      </c>
      <c r="CG7">
        <v>3</v>
      </c>
      <c r="CH7">
        <v>14</v>
      </c>
      <c r="CI7">
        <v>17</v>
      </c>
      <c r="CJ7">
        <v>5</v>
      </c>
      <c r="CK7">
        <v>22</v>
      </c>
      <c r="CL7">
        <v>22</v>
      </c>
      <c r="CM7">
        <v>24</v>
      </c>
      <c r="CN7">
        <v>2</v>
      </c>
      <c r="CO7">
        <v>8</v>
      </c>
      <c r="CP7">
        <v>22</v>
      </c>
      <c r="CQ7">
        <v>13</v>
      </c>
      <c r="CS7">
        <v>6</v>
      </c>
      <c r="CT7">
        <v>15</v>
      </c>
      <c r="CU7">
        <v>20</v>
      </c>
      <c r="CV7">
        <v>18</v>
      </c>
      <c r="CW7">
        <v>20</v>
      </c>
      <c r="CX7">
        <v>22</v>
      </c>
      <c r="CY7">
        <v>4</v>
      </c>
      <c r="CZ7">
        <v>1</v>
      </c>
      <c r="DA7">
        <v>21</v>
      </c>
      <c r="DB7">
        <v>2</v>
      </c>
      <c r="DC7">
        <v>18</v>
      </c>
      <c r="DD7">
        <v>11</v>
      </c>
      <c r="DE7">
        <v>10</v>
      </c>
      <c r="DF7">
        <v>22</v>
      </c>
      <c r="DG7">
        <v>14</v>
      </c>
      <c r="DH7">
        <v>13</v>
      </c>
      <c r="DI7">
        <v>4</v>
      </c>
      <c r="DJ7">
        <v>17</v>
      </c>
      <c r="DK7">
        <v>5</v>
      </c>
      <c r="DL7">
        <v>23</v>
      </c>
      <c r="DM7">
        <v>1</v>
      </c>
      <c r="DN7">
        <v>15</v>
      </c>
      <c r="DO7">
        <v>22</v>
      </c>
      <c r="DP7">
        <v>5</v>
      </c>
      <c r="DQ7">
        <v>8</v>
      </c>
      <c r="DR7">
        <v>3</v>
      </c>
      <c r="DS7">
        <v>2</v>
      </c>
      <c r="DT7">
        <v>15</v>
      </c>
      <c r="DU7">
        <v>17</v>
      </c>
      <c r="DV7">
        <v>5</v>
      </c>
      <c r="DW7">
        <v>10</v>
      </c>
      <c r="DX7">
        <v>4</v>
      </c>
      <c r="DY7">
        <v>3</v>
      </c>
      <c r="DZ7">
        <v>10</v>
      </c>
      <c r="EA7">
        <v>3</v>
      </c>
      <c r="EB7">
        <v>19</v>
      </c>
      <c r="EC7">
        <v>13</v>
      </c>
      <c r="ED7">
        <v>7</v>
      </c>
      <c r="EE7">
        <v>10</v>
      </c>
      <c r="EF7">
        <v>10</v>
      </c>
      <c r="EG7">
        <v>21</v>
      </c>
      <c r="EH7">
        <v>25</v>
      </c>
      <c r="EJ7">
        <v>11</v>
      </c>
      <c r="EK7">
        <v>13</v>
      </c>
      <c r="EL7">
        <v>9</v>
      </c>
      <c r="EM7">
        <v>9</v>
      </c>
      <c r="EN7">
        <v>16</v>
      </c>
      <c r="EO7">
        <v>20</v>
      </c>
      <c r="EP7">
        <v>5</v>
      </c>
      <c r="EQ7">
        <v>4</v>
      </c>
      <c r="ER7">
        <v>21</v>
      </c>
      <c r="ES7">
        <v>10</v>
      </c>
      <c r="ET7">
        <v>12</v>
      </c>
      <c r="EU7">
        <v>16</v>
      </c>
      <c r="EV7">
        <v>2</v>
      </c>
      <c r="EW7">
        <v>23</v>
      </c>
      <c r="EX7">
        <v>8</v>
      </c>
      <c r="EY7">
        <v>24</v>
      </c>
      <c r="EZ7">
        <v>19</v>
      </c>
      <c r="FA7">
        <v>12</v>
      </c>
      <c r="FB7">
        <v>25</v>
      </c>
      <c r="FC7">
        <v>14</v>
      </c>
      <c r="FD7">
        <v>4</v>
      </c>
      <c r="FE7">
        <v>14</v>
      </c>
      <c r="FF7">
        <v>5</v>
      </c>
      <c r="FG7">
        <v>15</v>
      </c>
      <c r="FH7">
        <v>18</v>
      </c>
      <c r="FI7">
        <v>5</v>
      </c>
      <c r="FJ7">
        <v>4</v>
      </c>
      <c r="FK7">
        <v>23</v>
      </c>
      <c r="FL7">
        <v>17</v>
      </c>
      <c r="FM7">
        <v>8</v>
      </c>
      <c r="FN7">
        <v>22</v>
      </c>
      <c r="FO7">
        <v>4</v>
      </c>
      <c r="FP7">
        <v>7</v>
      </c>
      <c r="FQ7">
        <v>19</v>
      </c>
      <c r="FR7">
        <v>4</v>
      </c>
      <c r="FS7">
        <v>24</v>
      </c>
      <c r="FT7">
        <v>4</v>
      </c>
      <c r="FU7">
        <v>23</v>
      </c>
      <c r="FV7">
        <v>3</v>
      </c>
      <c r="FW7">
        <v>6</v>
      </c>
      <c r="FX7">
        <v>18</v>
      </c>
      <c r="FY7">
        <v>21</v>
      </c>
      <c r="GA7">
        <v>9</v>
      </c>
      <c r="GB7">
        <v>15</v>
      </c>
      <c r="GC7">
        <v>15</v>
      </c>
      <c r="GD7">
        <v>2</v>
      </c>
      <c r="GE7">
        <v>15</v>
      </c>
      <c r="GF7">
        <v>14</v>
      </c>
      <c r="GG7">
        <v>4</v>
      </c>
      <c r="GH7">
        <v>6</v>
      </c>
      <c r="GI7">
        <v>22</v>
      </c>
      <c r="GJ7">
        <v>5</v>
      </c>
      <c r="GK7">
        <v>9</v>
      </c>
      <c r="GL7">
        <v>3</v>
      </c>
      <c r="GM7">
        <v>3</v>
      </c>
      <c r="GN7">
        <v>23</v>
      </c>
      <c r="GO7">
        <v>20</v>
      </c>
      <c r="GP7">
        <v>19</v>
      </c>
      <c r="GQ7">
        <v>25</v>
      </c>
      <c r="GR7">
        <v>6</v>
      </c>
      <c r="GS7">
        <v>15</v>
      </c>
      <c r="GT7">
        <v>10</v>
      </c>
      <c r="GU7">
        <v>5</v>
      </c>
      <c r="GV7">
        <v>21</v>
      </c>
      <c r="GW7">
        <v>12</v>
      </c>
      <c r="GX7">
        <v>19</v>
      </c>
      <c r="GY7">
        <v>5</v>
      </c>
      <c r="GZ7">
        <v>7</v>
      </c>
      <c r="HA7">
        <v>5</v>
      </c>
      <c r="HB7">
        <v>10</v>
      </c>
      <c r="HC7">
        <v>13</v>
      </c>
      <c r="HD7">
        <v>24</v>
      </c>
      <c r="HE7">
        <v>25</v>
      </c>
      <c r="HF7">
        <v>19</v>
      </c>
      <c r="HG7">
        <v>10</v>
      </c>
      <c r="HH7">
        <v>10</v>
      </c>
      <c r="HI7">
        <f>IF('Tablas auxiliares'!$C$7=1,AVERAGE(B7,AS7,CJ7,EA7,FR7)+B7/10000,(-1)*(SUM(VLOOKUP(B7,'Tablas auxiliares'!$BG$2:$BH$28,2,FALSE),VLOOKUP(AS7,'Tablas auxiliares'!$BG$2:$BH$28,2,FALSE),VLOOKUP(CJ7,'Tablas auxiliares'!$BG$2:$BH$28,2,FALSE),VLOOKUP(EA7,'Tablas auxiliares'!$BG$2:$BH$28,2,FALSE),VLOOKUP(FR7,'Tablas auxiliares'!$BG$2:$BH$28,2,FALSE))-B7/100000000))</f>
        <v>-33.002941637574985</v>
      </c>
      <c r="HJ7">
        <f>IF('Tablas auxiliares'!$C$7=1,AVERAGE(C7,AT7,CK7,EB7,FS7)+C7/10000,(-1)*(SUM(VLOOKUP(C7,'Tablas auxiliares'!$BG$2:$BH$28,2,FALSE),VLOOKUP(AT7,'Tablas auxiliares'!$BG$2:$BH$28,2,FALSE),VLOOKUP(CK7,'Tablas auxiliares'!$BG$2:$BH$28,2,FALSE),VLOOKUP(EB7,'Tablas auxiliares'!$BG$2:$BH$28,2,FALSE),VLOOKUP(FS7,'Tablas auxiliares'!$BG$2:$BH$28,2,FALSE))-C7/100000000))</f>
        <v>-1.2427975247344012</v>
      </c>
      <c r="HK7">
        <f>IF('Tablas auxiliares'!$C$7=1,AVERAGE(D7,AU7,CL7,EC7,FT7)+D7/10000,(-1)*(SUM(VLOOKUP(D7,'Tablas auxiliares'!$BG$2:$BH$28,2,FALSE),VLOOKUP(AU7,'Tablas auxiliares'!$BG$2:$BH$28,2,FALSE),VLOOKUP(CL7,'Tablas auxiliares'!$BG$2:$BH$28,2,FALSE),VLOOKUP(EC7,'Tablas auxiliares'!$BG$2:$BH$28,2,FALSE),VLOOKUP(FT7,'Tablas auxiliares'!$BG$2:$BH$28,2,FALSE))-D7/100000000))</f>
        <v>-12.257122597015076</v>
      </c>
      <c r="HL7">
        <f>IF('Tablas auxiliares'!$C$7=1,AVERAGE(E7,AV7,CM7,ED7,FU7)+E7/10000,(-1)*(SUM(VLOOKUP(E7,'Tablas auxiliares'!$BG$2:$BH$28,2,FALSE),VLOOKUP(AV7,'Tablas auxiliares'!$BG$2:$BH$28,2,FALSE),VLOOKUP(CM7,'Tablas auxiliares'!$BG$2:$BH$28,2,FALSE),VLOOKUP(ED7,'Tablas auxiliares'!$BG$2:$BH$28,2,FALSE),VLOOKUP(FU7,'Tablas auxiliares'!$BG$2:$BH$28,2,FALSE))-E7/100000000))</f>
        <v>-4.8699115743110308</v>
      </c>
      <c r="HM7">
        <f>IF('Tablas auxiliares'!$C$7=1,AVERAGE(F7,AW7,CN7,EE7,FV7)+F7/10000,(-1)*(SUM(VLOOKUP(F7,'Tablas auxiliares'!$BG$2:$BH$28,2,FALSE),VLOOKUP(AW7,'Tablas auxiliares'!$BG$2:$BH$28,2,FALSE),VLOOKUP(CN7,'Tablas auxiliares'!$BG$2:$BH$28,2,FALSE),VLOOKUP(EE7,'Tablas auxiliares'!$BG$2:$BH$28,2,FALSE),VLOOKUP(FV7,'Tablas auxiliares'!$BG$2:$BH$28,2,FALSE))-F7/100000000))</f>
        <v>-23.698035891265999</v>
      </c>
      <c r="HN7">
        <f>IF('Tablas auxiliares'!$C$7=1,AVERAGE(G7,AX7,CO7,EF7,FW7)+G7/10000,(-1)*(SUM(VLOOKUP(G7,'Tablas auxiliares'!$BG$2:$BH$28,2,FALSE),VLOOKUP(AX7,'Tablas auxiliares'!$BG$2:$BH$28,2,FALSE),VLOOKUP(CO7,'Tablas auxiliares'!$BG$2:$BH$28,2,FALSE),VLOOKUP(EF7,'Tablas auxiliares'!$BG$2:$BH$28,2,FALSE),VLOOKUP(FW7,'Tablas auxiliares'!$BG$2:$BH$28,2,FALSE))-G7/100000000))</f>
        <v>-21.412206414305825</v>
      </c>
      <c r="HO7">
        <f>IF('Tablas auxiliares'!$C$7=1,AVERAGE(H7,AY7,CP7,EG7,FX7)+H7/10000,(-1)*(SUM(VLOOKUP(H7,'Tablas auxiliares'!$BG$2:$BH$28,2,FALSE),VLOOKUP(AY7,'Tablas auxiliares'!$BG$2:$BH$28,2,FALSE),VLOOKUP(CP7,'Tablas auxiliares'!$BG$2:$BH$28,2,FALSE),VLOOKUP(EG7,'Tablas auxiliares'!$BG$2:$BH$28,2,FALSE),VLOOKUP(FX7,'Tablas auxiliares'!$BG$2:$BH$28,2,FALSE))-H7/100000000))</f>
        <v>-3.0233999509124416</v>
      </c>
      <c r="HP7">
        <f>IF('Tablas auxiliares'!$C$7=1,AVERAGE(I7,AZ7,CQ7,EH7,FY7)+I7/10000,(-1)*(SUM(VLOOKUP(I7,'Tablas auxiliares'!$BG$2:$BH$28,2,FALSE),VLOOKUP(AZ7,'Tablas auxiliares'!$BG$2:$BH$28,2,FALSE),VLOOKUP(CQ7,'Tablas auxiliares'!$BG$2:$BH$28,2,FALSE),VLOOKUP(EH7,'Tablas auxiliares'!$BG$2:$BH$28,2,FALSE),VLOOKUP(FY7,'Tablas auxiliares'!$BG$2:$BH$28,2,FALSE))-I7/100000000))</f>
        <v>-3.1734368931642125</v>
      </c>
      <c r="HR7">
        <f>IF('Tablas auxiliares'!$C$7=1,AVERAGE(K7,BB7,CS7,EJ7,GA7)+K7/10000,(-1)*(SUM(VLOOKUP(K7,'Tablas auxiliares'!$BG$2:$BH$28,2,FALSE),VLOOKUP(BB7,'Tablas auxiliares'!$BG$2:$BH$28,2,FALSE),VLOOKUP(CS7,'Tablas auxiliares'!$BG$2:$BH$28,2,FALSE),VLOOKUP(EJ7,'Tablas auxiliares'!$BG$2:$BH$28,2,FALSE),VLOOKUP(GA7,'Tablas auxiliares'!$BG$2:$BH$28,2,FALSE))-K7/100000000))</f>
        <v>-21.458560694065568</v>
      </c>
      <c r="HS7">
        <f>IF('Tablas auxiliares'!$C$7=1,AVERAGE(L7,BC7,CT7,EK7,GB7)+L7/10000,(-1)*(SUM(VLOOKUP(L7,'Tablas auxiliares'!$BG$2:$BH$28,2,FALSE),VLOOKUP(BC7,'Tablas auxiliares'!$BG$2:$BH$28,2,FALSE),VLOOKUP(CT7,'Tablas auxiliares'!$BG$2:$BH$28,2,FALSE),VLOOKUP(EK7,'Tablas auxiliares'!$BG$2:$BH$28,2,FALSE),VLOOKUP(GB7,'Tablas auxiliares'!$BG$2:$BH$28,2,FALSE))-L7/100000000))</f>
        <v>-4.8651032977284201</v>
      </c>
      <c r="HT7">
        <f>IF('Tablas auxiliares'!$C$7=1,AVERAGE(M7,BD7,CU7,EL7,GC7)+M7/10000,(-1)*(SUM(VLOOKUP(M7,'Tablas auxiliares'!$BG$2:$BH$28,2,FALSE),VLOOKUP(BD7,'Tablas auxiliares'!$BG$2:$BH$28,2,FALSE),VLOOKUP(CU7,'Tablas auxiliares'!$BG$2:$BH$28,2,FALSE),VLOOKUP(EL7,'Tablas auxiliares'!$BG$2:$BH$28,2,FALSE),VLOOKUP(GC7,'Tablas auxiliares'!$BG$2:$BH$28,2,FALSE))-M7/100000000))</f>
        <v>-27.788543456758646</v>
      </c>
      <c r="HU7">
        <f>IF('Tablas auxiliares'!$C$7=1,AVERAGE(N7,BE7,CV7,EM7,GD7)+N7/10000,(-1)*(SUM(VLOOKUP(N7,'Tablas auxiliares'!$BG$2:$BH$28,2,FALSE),VLOOKUP(BE7,'Tablas auxiliares'!$BG$2:$BH$28,2,FALSE),VLOOKUP(CV7,'Tablas auxiliares'!$BG$2:$BH$28,2,FALSE),VLOOKUP(EM7,'Tablas auxiliares'!$BG$2:$BH$28,2,FALSE),VLOOKUP(GD7,'Tablas auxiliares'!$BG$2:$BH$28,2,FALSE))-N7/100000000))</f>
        <v>-14.071450715598875</v>
      </c>
      <c r="HV7">
        <f>IF('Tablas auxiliares'!$C$7=1,AVERAGE(O7,BF7,CW7,EN7,GE7)+O7/10000,(-1)*(SUM(VLOOKUP(O7,'Tablas auxiliares'!$BG$2:$BH$28,2,FALSE),VLOOKUP(BF7,'Tablas auxiliares'!$BG$2:$BH$28,2,FALSE),VLOOKUP(CW7,'Tablas auxiliares'!$BG$2:$BH$28,2,FALSE),VLOOKUP(EN7,'Tablas auxiliares'!$BG$2:$BH$28,2,FALSE),VLOOKUP(GE7,'Tablas auxiliares'!$BG$2:$BH$28,2,FALSE))-O7/100000000))</f>
        <v>-5.0566938211870882</v>
      </c>
      <c r="HW7">
        <f>IF('Tablas auxiliares'!$C$7=1,AVERAGE(P7,BG7,CX7,EO7,GF7)+P7/10000,(-1)*(SUM(VLOOKUP(P7,'Tablas auxiliares'!$BG$2:$BH$28,2,FALSE),VLOOKUP(BG7,'Tablas auxiliares'!$BG$2:$BH$28,2,FALSE),VLOOKUP(CX7,'Tablas auxiliares'!$BG$2:$BH$28,2,FALSE),VLOOKUP(EO7,'Tablas auxiliares'!$BG$2:$BH$28,2,FALSE),VLOOKUP(GF7,'Tablas auxiliares'!$BG$2:$BH$28,2,FALSE))-P7/100000000))</f>
        <v>-4.2067163567190624</v>
      </c>
      <c r="HX7">
        <f>IF('Tablas auxiliares'!$C$7=1,AVERAGE(Q7,BH7,CY7,EP7,GG7)+Q7/10000,(-1)*(SUM(VLOOKUP(Q7,'Tablas auxiliares'!$BG$2:$BH$28,2,FALSE),VLOOKUP(BH7,'Tablas auxiliares'!$BG$2:$BH$28,2,FALSE),VLOOKUP(CY7,'Tablas auxiliares'!$BG$2:$BH$28,2,FALSE),VLOOKUP(EP7,'Tablas auxiliares'!$BG$2:$BH$28,2,FALSE),VLOOKUP(GG7,'Tablas auxiliares'!$BG$2:$BH$28,2,FALSE))-Q7/100000000))</f>
        <v>-29.947495901164011</v>
      </c>
      <c r="HY7">
        <f>IF('Tablas auxiliares'!$C$7=1,AVERAGE(R7,BI7,CZ7,EQ7,GH7)+R7/10000,(-1)*(SUM(VLOOKUP(R7,'Tablas auxiliares'!$BG$2:$BH$28,2,FALSE),VLOOKUP(BI7,'Tablas auxiliares'!$BG$2:$BH$28,2,FALSE),VLOOKUP(CZ7,'Tablas auxiliares'!$BG$2:$BH$28,2,FALSE),VLOOKUP(EQ7,'Tablas auxiliares'!$BG$2:$BH$28,2,FALSE),VLOOKUP(GH7,'Tablas auxiliares'!$BG$2:$BH$28,2,FALSE))-R7/100000000))</f>
        <v>-38.962704257287719</v>
      </c>
      <c r="HZ7">
        <f>IF('Tablas auxiliares'!$C$7=1,AVERAGE(S7,BJ7,DA7,ER7,GI7)+S7/10000,(-1)*(SUM(VLOOKUP(S7,'Tablas auxiliares'!$BG$2:$BH$28,2,FALSE),VLOOKUP(BJ7,'Tablas auxiliares'!$BG$2:$BH$28,2,FALSE),VLOOKUP(DA7,'Tablas auxiliares'!$BG$2:$BH$28,2,FALSE),VLOOKUP(ER7,'Tablas auxiliares'!$BG$2:$BH$28,2,FALSE),VLOOKUP(GI7,'Tablas auxiliares'!$BG$2:$BH$28,2,FALSE))-S7/100000000))</f>
        <v>-1.0680216621076333</v>
      </c>
      <c r="IA7">
        <f>IF('Tablas auxiliares'!$C$7=1,AVERAGE(T7,BK7,DB7,ES7,GJ7)+T7/10000,(-1)*(SUM(VLOOKUP(T7,'Tablas auxiliares'!$BG$2:$BH$28,2,FALSE),VLOOKUP(BK7,'Tablas auxiliares'!$BG$2:$BH$28,2,FALSE),VLOOKUP(DB7,'Tablas auxiliares'!$BG$2:$BH$28,2,FALSE),VLOOKUP(ES7,'Tablas auxiliares'!$BG$2:$BH$28,2,FALSE),VLOOKUP(GJ7,'Tablas auxiliares'!$BG$2:$BH$28,2,FALSE))-T7/100000000))</f>
        <v>-26.987680745752751</v>
      </c>
      <c r="IB7">
        <f>IF('Tablas auxiliares'!$C$7=1,AVERAGE(U7,BL7,DC7,ET7,GK7)+U7/10000,(-1)*(SUM(VLOOKUP(U7,'Tablas auxiliares'!$BG$2:$BH$28,2,FALSE),VLOOKUP(BL7,'Tablas auxiliares'!$BG$2:$BH$28,2,FALSE),VLOOKUP(DC7,'Tablas auxiliares'!$BG$2:$BH$28,2,FALSE),VLOOKUP(ET7,'Tablas auxiliares'!$BG$2:$BH$28,2,FALSE),VLOOKUP(GK7,'Tablas auxiliares'!$BG$2:$BH$28,2,FALSE))-U7/100000000))</f>
        <v>-6.073186372176381</v>
      </c>
      <c r="IC7">
        <f>IF('Tablas auxiliares'!$C$7=1,AVERAGE(V7,BM7,DD7,EU7,GL7)+V7/10000,(-1)*(SUM(VLOOKUP(V7,'Tablas auxiliares'!$BG$2:$BH$28,2,FALSE),VLOOKUP(BM7,'Tablas auxiliares'!$BG$2:$BH$28,2,FALSE),VLOOKUP(DD7,'Tablas auxiliares'!$BG$2:$BH$28,2,FALSE),VLOOKUP(EU7,'Tablas auxiliares'!$BG$2:$BH$28,2,FALSE),VLOOKUP(GL7,'Tablas auxiliares'!$BG$2:$BH$28,2,FALSE))-V7/100000000))</f>
        <v>-12.401534170965242</v>
      </c>
      <c r="ID7">
        <f>IF('Tablas auxiliares'!$C$7=1,AVERAGE(W7,BN7,DE7,EV7,GM7)+W7/10000,(-1)*(SUM(VLOOKUP(W7,'Tablas auxiliares'!$BG$2:$BH$28,2,FALSE),VLOOKUP(BN7,'Tablas auxiliares'!$BG$2:$BH$28,2,FALSE),VLOOKUP(DE7,'Tablas auxiliares'!$BG$2:$BH$28,2,FALSE),VLOOKUP(EV7,'Tablas auxiliares'!$BG$2:$BH$28,2,FALSE),VLOOKUP(GM7,'Tablas auxiliares'!$BG$2:$BH$28,2,FALSE))-W7/100000000))</f>
        <v>-38.430082517142701</v>
      </c>
      <c r="IE7">
        <f>IF('Tablas auxiliares'!$C$7=1,AVERAGE(X7,BO7,DF7,EW7,GN7)+X7/10000,(-1)*(SUM(VLOOKUP(X7,'Tablas auxiliares'!$BG$2:$BH$28,2,FALSE),VLOOKUP(BO7,'Tablas auxiliares'!$BG$2:$BH$28,2,FALSE),VLOOKUP(DF7,'Tablas auxiliares'!$BG$2:$BH$28,2,FALSE),VLOOKUP(EW7,'Tablas auxiliares'!$BG$2:$BH$28,2,FALSE),VLOOKUP(GN7,'Tablas auxiliares'!$BG$2:$BH$28,2,FALSE))-X7/100000000))</f>
        <v>-0.87656292427739713</v>
      </c>
      <c r="IF7">
        <f>IF('Tablas auxiliares'!$C$7=1,AVERAGE(Y7,BP7,DG7,EX7,GO7)+Y7/10000,(-1)*(SUM(VLOOKUP(Y7,'Tablas auxiliares'!$BG$2:$BH$28,2,FALSE),VLOOKUP(BP7,'Tablas auxiliares'!$BG$2:$BH$28,2,FALSE),VLOOKUP(DG7,'Tablas auxiliares'!$BG$2:$BH$28,2,FALSE),VLOOKUP(EX7,'Tablas auxiliares'!$BG$2:$BH$28,2,FALSE),VLOOKUP(GO7,'Tablas auxiliares'!$BG$2:$BH$28,2,FALSE))-Y7/100000000))</f>
        <v>-12.783918380216772</v>
      </c>
      <c r="IG7">
        <f>IF('Tablas auxiliares'!$C$7=1,AVERAGE(Z7,BQ7,DH7,EY7,GP7)+Z7/10000,(-1)*(SUM(VLOOKUP(Z7,'Tablas auxiliares'!$BG$2:$BH$28,2,FALSE),VLOOKUP(BQ7,'Tablas auxiliares'!$BG$2:$BH$28,2,FALSE),VLOOKUP(DH7,'Tablas auxiliares'!$BG$2:$BH$28,2,FALSE),VLOOKUP(EY7,'Tablas auxiliares'!$BG$2:$BH$28,2,FALSE),VLOOKUP(GP7,'Tablas auxiliares'!$BG$2:$BH$28,2,FALSE))-Z7/100000000))</f>
        <v>-2.970374845490233</v>
      </c>
      <c r="IH7">
        <f>IF('Tablas auxiliares'!$C$7=1,AVERAGE(AA7,BR7,DI7,EZ7,GQ7)+AA7/10000,(-1)*(SUM(VLOOKUP(AA7,'Tablas auxiliares'!$BG$2:$BH$28,2,FALSE),VLOOKUP(BR7,'Tablas auxiliares'!$BG$2:$BH$28,2,FALSE),VLOOKUP(DI7,'Tablas auxiliares'!$BG$2:$BH$28,2,FALSE),VLOOKUP(EZ7,'Tablas auxiliares'!$BG$2:$BH$28,2,FALSE),VLOOKUP(GQ7,'Tablas auxiliares'!$BG$2:$BH$28,2,FALSE))-AA7/100000000))</f>
        <v>-11.317504907517558</v>
      </c>
      <c r="II7">
        <f>IF('Tablas auxiliares'!$C$7=1,AVERAGE(AB7,BS7,DJ7,FA7,GR7)+AB7/10000,(-1)*(SUM(VLOOKUP(AB7,'Tablas auxiliares'!$BG$2:$BH$28,2,FALSE),VLOOKUP(BS7,'Tablas auxiliares'!$BG$2:$BH$28,2,FALSE),VLOOKUP(DJ7,'Tablas auxiliares'!$BG$2:$BH$28,2,FALSE),VLOOKUP(FA7,'Tablas auxiliares'!$BG$2:$BH$28,2,FALSE),VLOOKUP(GR7,'Tablas auxiliares'!$BG$2:$BH$28,2,FALSE))-AB7/100000000))</f>
        <v>-10.338717396639208</v>
      </c>
      <c r="IJ7">
        <f>IF('Tablas auxiliares'!$C$7=1,AVERAGE(AC7,BT7,DK7,FB7,GS7)+AC7/10000,(-1)*(SUM(VLOOKUP(AC7,'Tablas auxiliares'!$BG$2:$BH$28,2,FALSE),VLOOKUP(BT7,'Tablas auxiliares'!$BG$2:$BH$28,2,FALSE),VLOOKUP(DK7,'Tablas auxiliares'!$BG$2:$BH$28,2,FALSE),VLOOKUP(FB7,'Tablas auxiliares'!$BG$2:$BH$28,2,FALSE),VLOOKUP(GS7,'Tablas auxiliares'!$BG$2:$BH$28,2,FALSE))-AC7/100000000))</f>
        <v>-10.324666131904166</v>
      </c>
      <c r="IK7">
        <f>IF('Tablas auxiliares'!$C$7=1,AVERAGE(AD7,BU7,DL7,FC7,GT7)+AD7/10000,(-1)*(SUM(VLOOKUP(AD7,'Tablas auxiliares'!$BG$2:$BH$28,2,FALSE),VLOOKUP(BU7,'Tablas auxiliares'!$BG$2:$BH$28,2,FALSE),VLOOKUP(DL7,'Tablas auxiliares'!$BG$2:$BH$28,2,FALSE),VLOOKUP(FC7,'Tablas auxiliares'!$BG$2:$BH$28,2,FALSE),VLOOKUP(GT7,'Tablas auxiliares'!$BG$2:$BH$28,2,FALSE))-AD7/100000000))</f>
        <v>-10.479917137015597</v>
      </c>
      <c r="IL7">
        <f>IF('Tablas auxiliares'!$C$7=1,AVERAGE(AE7,BV7,DM7,FD7,GU7)+AE7/10000,(-1)*(SUM(VLOOKUP(AE7,'Tablas auxiliares'!$BG$2:$BH$28,2,FALSE),VLOOKUP(BV7,'Tablas auxiliares'!$BG$2:$BH$28,2,FALSE),VLOOKUP(DM7,'Tablas auxiliares'!$BG$2:$BH$28,2,FALSE),VLOOKUP(FD7,'Tablas auxiliares'!$BG$2:$BH$28,2,FALSE),VLOOKUP(GU7,'Tablas auxiliares'!$BG$2:$BH$28,2,FALSE))-AE7/100000000))</f>
        <v>-30.054212917986142</v>
      </c>
      <c r="IM7">
        <f>IF('Tablas auxiliares'!$C$7=1,AVERAGE(AF7,BW7,DN7,FE7,GV7)+AF7/10000,(-1)*(SUM(VLOOKUP(AF7,'Tablas auxiliares'!$BG$2:$BH$28,2,FALSE),VLOOKUP(BW7,'Tablas auxiliares'!$BG$2:$BH$28,2,FALSE),VLOOKUP(DN7,'Tablas auxiliares'!$BG$2:$BH$28,2,FALSE),VLOOKUP(FE7,'Tablas auxiliares'!$BG$2:$BH$28,2,FALSE),VLOOKUP(GV7,'Tablas auxiliares'!$BG$2:$BH$28,2,FALSE))-AF7/100000000))</f>
        <v>-9.233773458019277</v>
      </c>
      <c r="IN7">
        <f>IF('Tablas auxiliares'!$C$7=1,AVERAGE(AG7,BX7,DO7,FF7,GW7)+AG7/10000,(-1)*(SUM(VLOOKUP(AG7,'Tablas auxiliares'!$BG$2:$BH$28,2,FALSE),VLOOKUP(BX7,'Tablas auxiliares'!$BG$2:$BH$28,2,FALSE),VLOOKUP(DO7,'Tablas auxiliares'!$BG$2:$BH$28,2,FALSE),VLOOKUP(FF7,'Tablas auxiliares'!$BG$2:$BH$28,2,FALSE),VLOOKUP(GW7,'Tablas auxiliares'!$BG$2:$BH$28,2,FALSE))-AG7/100000000))</f>
        <v>-8.2848070265648186</v>
      </c>
      <c r="IO7">
        <f>IF('Tablas auxiliares'!$C$7=1,AVERAGE(AH7,BY7,DP7,FG7,GX7)+AH7/10000,(-1)*(SUM(VLOOKUP(AH7,'Tablas auxiliares'!$BG$2:$BH$28,2,FALSE),VLOOKUP(BY7,'Tablas auxiliares'!$BG$2:$BH$28,2,FALSE),VLOOKUP(DP7,'Tablas auxiliares'!$BG$2:$BH$28,2,FALSE),VLOOKUP(FG7,'Tablas auxiliares'!$BG$2:$BH$28,2,FALSE),VLOOKUP(GX7,'Tablas auxiliares'!$BG$2:$BH$28,2,FALSE))-AH7/100000000))</f>
        <v>-10.952713187559048</v>
      </c>
      <c r="IP7">
        <f>IF('Tablas auxiliares'!$C$7=1,AVERAGE(AI7,BZ7,DQ7,FH7,GY7)+AI7/10000,(-1)*(SUM(VLOOKUP(AI7,'Tablas auxiliares'!$BG$2:$BH$28,2,FALSE),VLOOKUP(BZ7,'Tablas auxiliares'!$BG$2:$BH$28,2,FALSE),VLOOKUP(DQ7,'Tablas auxiliares'!$BG$2:$BH$28,2,FALSE),VLOOKUP(FH7,'Tablas auxiliares'!$BG$2:$BH$28,2,FALSE),VLOOKUP(GY7,'Tablas auxiliares'!$BG$2:$BH$28,2,FALSE))-AI7/100000000))</f>
        <v>-16.071695938037063</v>
      </c>
      <c r="IQ7">
        <f>IF('Tablas auxiliares'!$C$7=1,AVERAGE(AJ7,CA7,DR7,FI7,GZ7)+AJ7/10000,(-1)*(SUM(VLOOKUP(AJ7,'Tablas auxiliares'!$BG$2:$BH$28,2,FALSE),VLOOKUP(CA7,'Tablas auxiliares'!$BG$2:$BH$28,2,FALSE),VLOOKUP(DR7,'Tablas auxiliares'!$BG$2:$BH$28,2,FALSE),VLOOKUP(FI7,'Tablas auxiliares'!$BG$2:$BH$28,2,FALSE),VLOOKUP(GZ7,'Tablas auxiliares'!$BG$2:$BH$28,2,FALSE))-AJ7/100000000)+0.000001)</f>
        <v>-34.365976148177616</v>
      </c>
      <c r="IR7">
        <f>IF('Tablas auxiliares'!$C$7=1,AVERAGE(AK7,CB7,DS7,FJ7,HA7)+AK7/10000,(-1)*(SUM(VLOOKUP(AK7,'Tablas auxiliares'!$BG$2:$BH$28,2,FALSE),VLOOKUP(CB7,'Tablas auxiliares'!$BG$2:$BH$28,2,FALSE),VLOOKUP(DS7,'Tablas auxiliares'!$BG$2:$BH$28,2,FALSE),VLOOKUP(FJ7,'Tablas auxiliares'!$BG$2:$BH$28,2,FALSE),VLOOKUP(HA7,'Tablas auxiliares'!$BG$2:$BH$28,2,FALSE))-AK7/100000000))</f>
        <v>-35.336830163852483</v>
      </c>
      <c r="IS7">
        <f>IF('Tablas auxiliares'!$C$7=1,AVERAGE(AL7,CC7,DT7,FK7,HB7)+AL7/10000,(-1)*(SUM(VLOOKUP(AL7,'Tablas auxiliares'!$BG$2:$BH$28,2,FALSE),VLOOKUP(CC7,'Tablas auxiliares'!$BG$2:$BH$28,2,FALSE),VLOOKUP(DT7,'Tablas auxiliares'!$BG$2:$BH$28,2,FALSE),VLOOKUP(FK7,'Tablas auxiliares'!$BG$2:$BH$28,2,FALSE),VLOOKUP(HB7,'Tablas auxiliares'!$BG$2:$BH$28,2,FALSE))-AL7/100000000))</f>
        <v>-4.2800311729083349</v>
      </c>
      <c r="IT7">
        <f>IF('Tablas auxiliares'!$C$7=1,AVERAGE(AM7,CD7,DU7,FL7,HC7)+AM7/10000,(-1)*(SUM(VLOOKUP(AM7,'Tablas auxiliares'!$BG$2:$BH$28,2,FALSE),VLOOKUP(CD7,'Tablas auxiliares'!$BG$2:$BH$28,2,FALSE),VLOOKUP(DU7,'Tablas auxiliares'!$BG$2:$BH$28,2,FALSE),VLOOKUP(FL7,'Tablas auxiliares'!$BG$2:$BH$28,2,FALSE),VLOOKUP(HC7,'Tablas auxiliares'!$BG$2:$BH$28,2,FALSE))-AM7/100000000))</f>
        <v>-3.2531615397459777</v>
      </c>
      <c r="IU7">
        <f>IF('Tablas auxiliares'!$C$7=1,AVERAGE(AN7,CE7,DV7,FM7,HD7)+AN7/10000,(-1)*(SUM(VLOOKUP(AN7,'Tablas auxiliares'!$BG$2:$BH$28,2,FALSE),VLOOKUP(CE7,'Tablas auxiliares'!$BG$2:$BH$28,2,FALSE),VLOOKUP(DV7,'Tablas auxiliares'!$BG$2:$BH$28,2,FALSE),VLOOKUP(FM7,'Tablas auxiliares'!$BG$2:$BH$28,2,FALSE),VLOOKUP(HD7,'Tablas auxiliares'!$BG$2:$BH$28,2,FALSE))-AN7/100000000))</f>
        <v>-11.376377820212317</v>
      </c>
      <c r="IV7">
        <f>IF('Tablas auxiliares'!$C$7=1,AVERAGE(AO7,CF7,DW7,FN7,HE7)+AO7/10000,(-1)*(SUM(VLOOKUP(AO7,'Tablas auxiliares'!$BG$2:$BH$28,2,FALSE),VLOOKUP(CF7,'Tablas auxiliares'!$BG$2:$BH$28,2,FALSE),VLOOKUP(DW7,'Tablas auxiliares'!$BG$2:$BH$28,2,FALSE),VLOOKUP(FN7,'Tablas auxiliares'!$BG$2:$BH$28,2,FALSE),VLOOKUP(HE7,'Tablas auxiliares'!$BG$2:$BH$28,2,FALSE))-AO7/100000000))</f>
        <v>-4.3723276071190584</v>
      </c>
      <c r="IW7">
        <f>IF('Tablas auxiliares'!$C$7=1,AVERAGE(AP7,CG7,DX7,FO7,HF7)+AP7/10000,(-1)*(SUM(VLOOKUP(AP7,'Tablas auxiliares'!$BG$2:$BH$28,2,FALSE),VLOOKUP(CG7,'Tablas auxiliares'!$BG$2:$BH$28,2,FALSE),VLOOKUP(DX7,'Tablas auxiliares'!$BG$2:$BH$28,2,FALSE),VLOOKUP(FO7,'Tablas auxiliares'!$BG$2:$BH$28,2,FALSE),VLOOKUP(HF7,'Tablas auxiliares'!$BG$2:$BH$28,2,FALSE))-AP7/100000000))</f>
        <v>-26.00932485040104</v>
      </c>
      <c r="IX7">
        <f>IF('Tablas auxiliares'!$C$7=1,AVERAGE(AQ7,CH7,DY7,FP7,HG7)+AQ7/10000,(-1)*(SUM(VLOOKUP(AQ7,'Tablas auxiliares'!$BG$2:$BH$28,2,FALSE),VLOOKUP(CH7,'Tablas auxiliares'!$BG$2:$BH$28,2,FALSE),VLOOKUP(DY7,'Tablas auxiliares'!$BG$2:$BH$28,2,FALSE),VLOOKUP(FP7,'Tablas auxiliares'!$BG$2:$BH$28,2,FALSE),VLOOKUP(HG7,'Tablas auxiliares'!$BG$2:$BH$28,2,FALSE))-AQ7/100000000))</f>
        <v>-16.244591159786932</v>
      </c>
      <c r="IY7">
        <f>IF('Tablas auxiliares'!$C$7=1,AVERAGE(AR7,CI7,DZ7,FQ7,HH7)+AR7/10000,(-1)*(SUM(VLOOKUP(AR7,'Tablas auxiliares'!$BG$2:$BH$28,2,FALSE),VLOOKUP(CI7,'Tablas auxiliares'!$BG$2:$BH$28,2,FALSE),VLOOKUP(DZ7,'Tablas auxiliares'!$BG$2:$BH$28,2,FALSE),VLOOKUP(FQ7,'Tablas auxiliares'!$BG$2:$BH$28,2,FALSE),VLOOKUP(HH7,'Tablas auxiliares'!$BG$2:$BH$28,2,FALSE))-AR7/100000000))</f>
        <v>-5.4909287768102546</v>
      </c>
      <c r="IZ7">
        <f>RANK(HI7,HI3:HI28,1)</f>
        <v>3</v>
      </c>
      <c r="JA7">
        <f t="shared" ref="JA7:KP7" si="21">RANK(HJ7,HJ3:HJ28,1)</f>
        <v>24</v>
      </c>
      <c r="JB7">
        <f t="shared" si="21"/>
        <v>11</v>
      </c>
      <c r="JC7">
        <f t="shared" si="21"/>
        <v>20</v>
      </c>
      <c r="JD7">
        <f t="shared" si="21"/>
        <v>5</v>
      </c>
      <c r="JE7">
        <f t="shared" si="21"/>
        <v>6</v>
      </c>
      <c r="JF7">
        <f t="shared" si="21"/>
        <v>18</v>
      </c>
      <c r="JG7">
        <f t="shared" si="21"/>
        <v>20</v>
      </c>
      <c r="JI7">
        <f t="shared" si="21"/>
        <v>7</v>
      </c>
      <c r="JJ7">
        <f t="shared" si="21"/>
        <v>18</v>
      </c>
      <c r="JK7">
        <f t="shared" si="21"/>
        <v>4</v>
      </c>
      <c r="JL7">
        <f t="shared" si="21"/>
        <v>10</v>
      </c>
      <c r="JM7">
        <f t="shared" si="21"/>
        <v>19</v>
      </c>
      <c r="JN7">
        <f t="shared" si="21"/>
        <v>18</v>
      </c>
      <c r="JO7">
        <f t="shared" si="21"/>
        <v>4</v>
      </c>
      <c r="JP7">
        <f t="shared" si="21"/>
        <v>2</v>
      </c>
      <c r="JQ7">
        <f t="shared" si="21"/>
        <v>24</v>
      </c>
      <c r="JR7">
        <f t="shared" si="21"/>
        <v>5</v>
      </c>
      <c r="JS7">
        <f t="shared" si="21"/>
        <v>16</v>
      </c>
      <c r="JT7">
        <f t="shared" si="21"/>
        <v>12</v>
      </c>
      <c r="JU7">
        <f t="shared" si="21"/>
        <v>2</v>
      </c>
      <c r="JV7">
        <f t="shared" si="21"/>
        <v>26</v>
      </c>
      <c r="JW7">
        <f t="shared" si="21"/>
        <v>10</v>
      </c>
      <c r="JX7">
        <f t="shared" si="21"/>
        <v>20</v>
      </c>
      <c r="JY7">
        <f t="shared" si="21"/>
        <v>14</v>
      </c>
      <c r="JZ7">
        <f t="shared" si="21"/>
        <v>11</v>
      </c>
      <c r="KA7">
        <f t="shared" si="21"/>
        <v>16</v>
      </c>
      <c r="KB7">
        <f t="shared" si="21"/>
        <v>9</v>
      </c>
      <c r="KC7">
        <f t="shared" si="21"/>
        <v>3</v>
      </c>
      <c r="KD7">
        <f t="shared" si="21"/>
        <v>13</v>
      </c>
      <c r="KE7">
        <f t="shared" si="21"/>
        <v>14</v>
      </c>
      <c r="KF7">
        <f t="shared" si="21"/>
        <v>12</v>
      </c>
      <c r="KG7">
        <f t="shared" si="21"/>
        <v>9</v>
      </c>
      <c r="KH7">
        <f t="shared" si="21"/>
        <v>4</v>
      </c>
      <c r="KI7">
        <f t="shared" si="21"/>
        <v>3</v>
      </c>
      <c r="KJ7">
        <f t="shared" si="21"/>
        <v>16</v>
      </c>
      <c r="KK7">
        <f t="shared" si="21"/>
        <v>17</v>
      </c>
      <c r="KL7">
        <f t="shared" si="21"/>
        <v>16</v>
      </c>
      <c r="KM7">
        <f t="shared" si="21"/>
        <v>16</v>
      </c>
      <c r="KN7">
        <f t="shared" si="21"/>
        <v>5</v>
      </c>
      <c r="KO7">
        <f t="shared" si="21"/>
        <v>9</v>
      </c>
      <c r="KP7">
        <f t="shared" si="21"/>
        <v>17</v>
      </c>
      <c r="KQ7">
        <f>VLOOKUP(IZ7,'Tablas auxiliares'!$O$2:$Y$28,'Tablas auxiliares'!$C$4+1,FALSE)</f>
        <v>8</v>
      </c>
      <c r="KR7">
        <f>VLOOKUP(JA7,'Tablas auxiliares'!$O$2:$Y$28,'Tablas auxiliares'!$C$4+1,FALSE)</f>
        <v>0</v>
      </c>
      <c r="KS7">
        <f>VLOOKUP(JB7,'Tablas auxiliares'!$O$2:$Y$28,'Tablas auxiliares'!$C$4+1,FALSE)</f>
        <v>0</v>
      </c>
      <c r="KT7">
        <f>VLOOKUP(JC7,'Tablas auxiliares'!$O$2:$Y$28,'Tablas auxiliares'!$C$4+1,FALSE)</f>
        <v>0</v>
      </c>
      <c r="KU7">
        <f>VLOOKUP(JD7,'Tablas auxiliares'!$O$2:$Y$28,'Tablas auxiliares'!$C$4+1,FALSE)</f>
        <v>6</v>
      </c>
      <c r="KV7">
        <f>VLOOKUP(JE7,'Tablas auxiliares'!$O$2:$Y$28,'Tablas auxiliares'!$C$4+1,FALSE)</f>
        <v>5</v>
      </c>
      <c r="KW7">
        <f>VLOOKUP(JF7,'Tablas auxiliares'!$O$2:$Y$28,'Tablas auxiliares'!$C$4+1,FALSE)</f>
        <v>0</v>
      </c>
      <c r="KX7">
        <f>VLOOKUP(JG7,'Tablas auxiliares'!$O$2:$Y$28,'Tablas auxiliares'!$C$4+1,FALSE)</f>
        <v>0</v>
      </c>
      <c r="KZ7">
        <f>VLOOKUP(JI7,'Tablas auxiliares'!$O$2:$Y$28,'Tablas auxiliares'!$C$4+1,FALSE)</f>
        <v>4</v>
      </c>
      <c r="LA7">
        <f>VLOOKUP(JJ7,'Tablas auxiliares'!$O$2:$Y$28,'Tablas auxiliares'!$C$4+1,FALSE)</f>
        <v>0</v>
      </c>
      <c r="LB7">
        <f>VLOOKUP(JK7,'Tablas auxiliares'!$O$2:$Y$28,'Tablas auxiliares'!$C$4+1,FALSE)</f>
        <v>7</v>
      </c>
      <c r="LC7">
        <f>VLOOKUP(JL7,'Tablas auxiliares'!$O$2:$Y$28,'Tablas auxiliares'!$C$4+1,FALSE)</f>
        <v>1</v>
      </c>
      <c r="LD7">
        <f>VLOOKUP(JM7,'Tablas auxiliares'!$O$2:$Y$28,'Tablas auxiliares'!$C$4+1,FALSE)</f>
        <v>0</v>
      </c>
      <c r="LE7">
        <f>VLOOKUP(JN7,'Tablas auxiliares'!$O$2:$Y$28,'Tablas auxiliares'!$C$4+1,FALSE)</f>
        <v>0</v>
      </c>
      <c r="LF7">
        <f>VLOOKUP(JO7,'Tablas auxiliares'!$O$2:$Y$28,'Tablas auxiliares'!$C$4+1,FALSE)</f>
        <v>7</v>
      </c>
      <c r="LG7">
        <f>VLOOKUP(JP7,'Tablas auxiliares'!$O$2:$Y$28,'Tablas auxiliares'!$C$4+1,FALSE)</f>
        <v>10</v>
      </c>
      <c r="LH7">
        <f>VLOOKUP(JQ7,'Tablas auxiliares'!$O$2:$Y$28,'Tablas auxiliares'!$C$4+1,FALSE)</f>
        <v>0</v>
      </c>
      <c r="LI7">
        <f>VLOOKUP(JR7,'Tablas auxiliares'!$O$2:$Y$28,'Tablas auxiliares'!$C$4+1,FALSE)</f>
        <v>6</v>
      </c>
      <c r="LJ7">
        <f>VLOOKUP(JS7,'Tablas auxiliares'!$O$2:$Y$28,'Tablas auxiliares'!$C$4+1,FALSE)</f>
        <v>0</v>
      </c>
      <c r="LK7">
        <f>VLOOKUP(JT7,'Tablas auxiliares'!$O$2:$Y$28,'Tablas auxiliares'!$C$4+1,FALSE)</f>
        <v>0</v>
      </c>
      <c r="LL7">
        <f>VLOOKUP(JU7,'Tablas auxiliares'!$O$2:$Y$28,'Tablas auxiliares'!$C$4+1,FALSE)</f>
        <v>10</v>
      </c>
      <c r="LM7">
        <f>VLOOKUP(JV7,'Tablas auxiliares'!$O$2:$Y$28,'Tablas auxiliares'!$C$4+1,FALSE)</f>
        <v>0</v>
      </c>
      <c r="LN7">
        <f>VLOOKUP(JW7,'Tablas auxiliares'!$O$2:$Y$28,'Tablas auxiliares'!$C$4+1,FALSE)</f>
        <v>1</v>
      </c>
      <c r="LO7">
        <f>VLOOKUP(JX7,'Tablas auxiliares'!$O$2:$Y$28,'Tablas auxiliares'!$C$4+1,FALSE)</f>
        <v>0</v>
      </c>
      <c r="LP7">
        <f>VLOOKUP(JY7,'Tablas auxiliares'!$O$2:$Y$28,'Tablas auxiliares'!$C$4+1,FALSE)</f>
        <v>0</v>
      </c>
      <c r="LQ7">
        <f>VLOOKUP(JZ7,'Tablas auxiliares'!$O$2:$Y$28,'Tablas auxiliares'!$C$4+1,FALSE)</f>
        <v>0</v>
      </c>
      <c r="LR7">
        <f>VLOOKUP(KA7,'Tablas auxiliares'!$O$2:$Y$28,'Tablas auxiliares'!$C$4+1,FALSE)</f>
        <v>0</v>
      </c>
      <c r="LS7">
        <f>VLOOKUP(KB7,'Tablas auxiliares'!$O$2:$Y$28,'Tablas auxiliares'!$C$4+1,FALSE)</f>
        <v>2</v>
      </c>
      <c r="LT7">
        <f>VLOOKUP(KC7,'Tablas auxiliares'!$O$2:$Y$28,'Tablas auxiliares'!$C$4+1,FALSE)</f>
        <v>8</v>
      </c>
      <c r="LU7">
        <f>VLOOKUP(KD7,'Tablas auxiliares'!$O$2:$Y$28,'Tablas auxiliares'!$C$4+1,FALSE)</f>
        <v>0</v>
      </c>
      <c r="LV7">
        <f>VLOOKUP(KE7,'Tablas auxiliares'!$O$2:$Y$28,'Tablas auxiliares'!$C$4+1,FALSE)</f>
        <v>0</v>
      </c>
      <c r="LW7">
        <f>VLOOKUP(KF7,'Tablas auxiliares'!$O$2:$Y$28,'Tablas auxiliares'!$C$4+1,FALSE)</f>
        <v>0</v>
      </c>
      <c r="LX7">
        <f>VLOOKUP(KG7,'Tablas auxiliares'!$O$2:$Y$28,'Tablas auxiliares'!$C$4+1,FALSE)</f>
        <v>2</v>
      </c>
      <c r="LY7">
        <f>VLOOKUP(KH7,'Tablas auxiliares'!$O$2:$Y$28,'Tablas auxiliares'!$C$4+1,FALSE)</f>
        <v>7</v>
      </c>
      <c r="LZ7">
        <f>VLOOKUP(KI7,'Tablas auxiliares'!$O$2:$Y$28,'Tablas auxiliares'!$C$4+1,FALSE)</f>
        <v>8</v>
      </c>
      <c r="MA7">
        <f>VLOOKUP(KJ7,'Tablas auxiliares'!$O$2:$Y$28,'Tablas auxiliares'!$C$4+1,FALSE)</f>
        <v>0</v>
      </c>
      <c r="MB7">
        <f>VLOOKUP(KK7,'Tablas auxiliares'!$O$2:$Y$28,'Tablas auxiliares'!$C$4+1,FALSE)</f>
        <v>0</v>
      </c>
      <c r="MC7">
        <f>VLOOKUP(KL7,'Tablas auxiliares'!$O$2:$Y$28,'Tablas auxiliares'!$C$4+1,FALSE)</f>
        <v>0</v>
      </c>
      <c r="MD7">
        <f>VLOOKUP(KM7,'Tablas auxiliares'!$O$2:$Y$28,'Tablas auxiliares'!$C$4+1,FALSE)</f>
        <v>0</v>
      </c>
      <c r="ME7">
        <f>VLOOKUP(KN7,'Tablas auxiliares'!$O$2:$Y$28,'Tablas auxiliares'!$C$4+1,FALSE)</f>
        <v>6</v>
      </c>
      <c r="MF7">
        <f>VLOOKUP(KO7,'Tablas auxiliares'!$O$2:$Y$28,'Tablas auxiliares'!$C$4+1,FALSE)</f>
        <v>2</v>
      </c>
      <c r="MG7">
        <f>VLOOKUP(KP7,'Tablas auxiliares'!$O$2:$Y$28,'Tablas auxiliares'!$C$4+1,FALSE)</f>
        <v>0</v>
      </c>
      <c r="MH7">
        <v>5</v>
      </c>
      <c r="MI7">
        <v>22</v>
      </c>
      <c r="MJ7">
        <v>11</v>
      </c>
      <c r="MK7">
        <v>19</v>
      </c>
      <c r="ML7">
        <v>13</v>
      </c>
      <c r="MM7">
        <v>10</v>
      </c>
      <c r="MN7">
        <v>16</v>
      </c>
      <c r="MO7">
        <v>10</v>
      </c>
      <c r="MQ7">
        <v>10</v>
      </c>
      <c r="MR7">
        <v>1</v>
      </c>
      <c r="MS7">
        <v>10</v>
      </c>
      <c r="MT7">
        <v>22</v>
      </c>
      <c r="MU7">
        <v>20</v>
      </c>
      <c r="MV7">
        <v>6</v>
      </c>
      <c r="MW7">
        <v>23</v>
      </c>
      <c r="MX7">
        <v>20</v>
      </c>
      <c r="MY7">
        <v>21</v>
      </c>
      <c r="MZ7">
        <v>16</v>
      </c>
      <c r="NA7">
        <v>6</v>
      </c>
      <c r="NB7">
        <v>12</v>
      </c>
      <c r="NC7">
        <v>20</v>
      </c>
      <c r="ND7">
        <v>22</v>
      </c>
      <c r="NE7">
        <v>17</v>
      </c>
      <c r="NF7">
        <v>11</v>
      </c>
      <c r="NG7">
        <v>20</v>
      </c>
      <c r="NH7">
        <v>17</v>
      </c>
      <c r="NI7">
        <v>4</v>
      </c>
      <c r="NJ7">
        <v>4</v>
      </c>
      <c r="NK7">
        <v>8</v>
      </c>
      <c r="NL7">
        <v>7</v>
      </c>
      <c r="NM7">
        <v>16</v>
      </c>
      <c r="NN7">
        <v>18</v>
      </c>
      <c r="NO7">
        <v>18</v>
      </c>
      <c r="NP7">
        <v>21</v>
      </c>
      <c r="NQ7">
        <v>5</v>
      </c>
      <c r="NR7">
        <v>6</v>
      </c>
      <c r="NS7">
        <v>14</v>
      </c>
      <c r="NT7">
        <v>12</v>
      </c>
      <c r="NU7">
        <v>9</v>
      </c>
      <c r="NV7">
        <v>22</v>
      </c>
      <c r="NW7">
        <v>24</v>
      </c>
      <c r="NX7">
        <v>13</v>
      </c>
      <c r="NY7">
        <f>VLOOKUP(MH7,'Tablas auxiliares'!$O$2:$Y$28,_xlfn.SINGLE('Tablas auxiliares'!$C$4)+1,FALSE)</f>
        <v>6</v>
      </c>
      <c r="NZ7">
        <f>VLOOKUP(MI7,'Tablas auxiliares'!$O$2:$Y$28,_xlfn.SINGLE('Tablas auxiliares'!$C$4)+1,FALSE)</f>
        <v>0</v>
      </c>
      <c r="OA7">
        <f>VLOOKUP(MJ7,'Tablas auxiliares'!$O$2:$Y$28,_xlfn.SINGLE('Tablas auxiliares'!$C$4)+1,FALSE)</f>
        <v>0</v>
      </c>
      <c r="OB7">
        <f>VLOOKUP(MK7,'Tablas auxiliares'!$O$2:$Y$28,_xlfn.SINGLE('Tablas auxiliares'!$C$4)+1,FALSE)</f>
        <v>0</v>
      </c>
      <c r="OC7">
        <f>VLOOKUP(ML7,'Tablas auxiliares'!$O$2:$Y$28,_xlfn.SINGLE('Tablas auxiliares'!$C$4)+1,FALSE)</f>
        <v>0</v>
      </c>
      <c r="OD7">
        <f>VLOOKUP(MM7,'Tablas auxiliares'!$O$2:$Y$28,_xlfn.SINGLE('Tablas auxiliares'!$C$4)+1,FALSE)</f>
        <v>1</v>
      </c>
      <c r="OE7">
        <f>VLOOKUP(MN7,'Tablas auxiliares'!$O$2:$Y$28,_xlfn.SINGLE('Tablas auxiliares'!$C$4)+1,FALSE)</f>
        <v>0</v>
      </c>
      <c r="OF7">
        <f>VLOOKUP(MO7,'Tablas auxiliares'!$O$2:$Y$28,_xlfn.SINGLE('Tablas auxiliares'!$C$4)+1,FALSE)</f>
        <v>1</v>
      </c>
      <c r="OH7">
        <f>VLOOKUP(MQ7,'Tablas auxiliares'!$O$2:$Y$28,_xlfn.SINGLE('Tablas auxiliares'!$C$4)+1,FALSE)</f>
        <v>1</v>
      </c>
      <c r="OI7">
        <f>VLOOKUP(MR7,'Tablas auxiliares'!$O$2:$Y$28,_xlfn.SINGLE('Tablas auxiliares'!$C$4)+1,FALSE)</f>
        <v>12</v>
      </c>
      <c r="OJ7">
        <f>VLOOKUP(MS7,'Tablas auxiliares'!$O$2:$Y$28,_xlfn.SINGLE('Tablas auxiliares'!$C$4)+1,FALSE)</f>
        <v>1</v>
      </c>
      <c r="OK7">
        <f>VLOOKUP(MT7,'Tablas auxiliares'!$O$2:$Y$28,_xlfn.SINGLE('Tablas auxiliares'!$C$4)+1,FALSE)</f>
        <v>0</v>
      </c>
      <c r="OL7">
        <f>VLOOKUP(MU7,'Tablas auxiliares'!$O$2:$Y$28,_xlfn.SINGLE('Tablas auxiliares'!$C$4)+1,FALSE)</f>
        <v>0</v>
      </c>
      <c r="OM7">
        <f>VLOOKUP(MV7,'Tablas auxiliares'!$O$2:$Y$28,_xlfn.SINGLE('Tablas auxiliares'!$C$4)+1,FALSE)</f>
        <v>5</v>
      </c>
      <c r="ON7">
        <f>VLOOKUP(MW7,'Tablas auxiliares'!$O$2:$Y$28,_xlfn.SINGLE('Tablas auxiliares'!$C$4)+1,FALSE)</f>
        <v>0</v>
      </c>
      <c r="OO7">
        <f>VLOOKUP(MX7,'Tablas auxiliares'!$O$2:$Y$28,_xlfn.SINGLE('Tablas auxiliares'!$C$4)+1,FALSE)</f>
        <v>0</v>
      </c>
      <c r="OP7">
        <f>VLOOKUP(MY7,'Tablas auxiliares'!$O$2:$Y$28,_xlfn.SINGLE('Tablas auxiliares'!$C$4)+1,FALSE)</f>
        <v>0</v>
      </c>
      <c r="OQ7">
        <f>VLOOKUP(MZ7,'Tablas auxiliares'!$O$2:$Y$28,_xlfn.SINGLE('Tablas auxiliares'!$C$4)+1,FALSE)</f>
        <v>0</v>
      </c>
      <c r="OR7">
        <f>VLOOKUP(NA7,'Tablas auxiliares'!$O$2:$Y$28,_xlfn.SINGLE('Tablas auxiliares'!$C$4)+1,FALSE)</f>
        <v>5</v>
      </c>
      <c r="OS7">
        <f>VLOOKUP(NB7,'Tablas auxiliares'!$O$2:$Y$28,_xlfn.SINGLE('Tablas auxiliares'!$C$4)+1,FALSE)</f>
        <v>0</v>
      </c>
      <c r="OT7">
        <f>VLOOKUP(NC7,'Tablas auxiliares'!$O$2:$Y$28,_xlfn.SINGLE('Tablas auxiliares'!$C$4)+1,FALSE)</f>
        <v>0</v>
      </c>
      <c r="OU7">
        <f>VLOOKUP(ND7,'Tablas auxiliares'!$O$2:$Y$28,_xlfn.SINGLE('Tablas auxiliares'!$C$4)+1,FALSE)</f>
        <v>0</v>
      </c>
      <c r="OV7">
        <f>VLOOKUP(NE7,'Tablas auxiliares'!$O$2:$Y$28,_xlfn.SINGLE('Tablas auxiliares'!$C$4)+1,FALSE)</f>
        <v>0</v>
      </c>
      <c r="OW7">
        <f>VLOOKUP(NF7,'Tablas auxiliares'!$O$2:$Y$28,_xlfn.SINGLE('Tablas auxiliares'!$C$4)+1,FALSE)</f>
        <v>0</v>
      </c>
      <c r="OX7">
        <f>VLOOKUP(NG7,'Tablas auxiliares'!$O$2:$Y$28,_xlfn.SINGLE('Tablas auxiliares'!$C$4)+1,FALSE)</f>
        <v>0</v>
      </c>
      <c r="OY7">
        <f>VLOOKUP(NH7,'Tablas auxiliares'!$O$2:$Y$28,_xlfn.SINGLE('Tablas auxiliares'!$C$4)+1,FALSE)</f>
        <v>0</v>
      </c>
      <c r="OZ7">
        <f>VLOOKUP(NI7,'Tablas auxiliares'!$O$2:$Y$28,_xlfn.SINGLE('Tablas auxiliares'!$C$4)+1,FALSE)</f>
        <v>7</v>
      </c>
      <c r="PA7">
        <f>VLOOKUP(NJ7,'Tablas auxiliares'!$O$2:$Y$28,_xlfn.SINGLE('Tablas auxiliares'!$C$4)+1,FALSE)</f>
        <v>7</v>
      </c>
      <c r="PB7">
        <f>VLOOKUP(NK7,'Tablas auxiliares'!$O$2:$Y$28,_xlfn.SINGLE('Tablas auxiliares'!$C$4)+1,FALSE)</f>
        <v>3</v>
      </c>
      <c r="PC7">
        <f>VLOOKUP(NL7,'Tablas auxiliares'!$O$2:$Y$28,_xlfn.SINGLE('Tablas auxiliares'!$C$4)+1,FALSE)</f>
        <v>4</v>
      </c>
      <c r="PD7">
        <f>VLOOKUP(NM7,'Tablas auxiliares'!$O$2:$Y$28,_xlfn.SINGLE('Tablas auxiliares'!$C$4)+1,FALSE)</f>
        <v>0</v>
      </c>
      <c r="PE7">
        <f>VLOOKUP(NN7,'Tablas auxiliares'!$O$2:$Y$28,_xlfn.SINGLE('Tablas auxiliares'!$C$4)+1,FALSE)</f>
        <v>0</v>
      </c>
      <c r="PF7">
        <f>VLOOKUP(NO7,'Tablas auxiliares'!$O$2:$Y$28,_xlfn.SINGLE('Tablas auxiliares'!$C$4)+1,FALSE)</f>
        <v>0</v>
      </c>
      <c r="PG7">
        <f>VLOOKUP(NP7,'Tablas auxiliares'!$O$2:$Y$28,_xlfn.SINGLE('Tablas auxiliares'!$C$4)+1,FALSE)</f>
        <v>0</v>
      </c>
      <c r="PH7">
        <f>VLOOKUP(NQ7,'Tablas auxiliares'!$O$2:$Y$28,_xlfn.SINGLE('Tablas auxiliares'!$C$4)+1,FALSE)</f>
        <v>6</v>
      </c>
      <c r="PI7">
        <f>VLOOKUP(NR7,'Tablas auxiliares'!$O$2:$Y$28,_xlfn.SINGLE('Tablas auxiliares'!$C$4)+1,FALSE)</f>
        <v>5</v>
      </c>
      <c r="PJ7">
        <f>VLOOKUP(NS7,'Tablas auxiliares'!$O$2:$Y$28,_xlfn.SINGLE('Tablas auxiliares'!$C$4)+1,FALSE)</f>
        <v>0</v>
      </c>
      <c r="PK7">
        <f>VLOOKUP(NT7,'Tablas auxiliares'!$O$2:$Y$28,_xlfn.SINGLE('Tablas auxiliares'!$C$4)+1,FALSE)</f>
        <v>0</v>
      </c>
      <c r="PL7">
        <f>VLOOKUP(NU7,'Tablas auxiliares'!$O$2:$Y$28,_xlfn.SINGLE('Tablas auxiliares'!$C$4)+1,FALSE)</f>
        <v>2</v>
      </c>
      <c r="PM7">
        <f>VLOOKUP(NV7,'Tablas auxiliares'!$O$2:$Y$28,_xlfn.SINGLE('Tablas auxiliares'!$C$4)+1,FALSE)</f>
        <v>0</v>
      </c>
      <c r="PN7">
        <f>VLOOKUP(NW7,'Tablas auxiliares'!$O$2:$Y$28,_xlfn.SINGLE('Tablas auxiliares'!$C$4)+1,FALSE)</f>
        <v>0</v>
      </c>
      <c r="PO7">
        <f>VLOOKUP(NX7,'Tablas auxiliares'!$O$2:$Y$28,_xlfn.SINGLE('Tablas auxiliares'!$C$4)+1,FALSE)</f>
        <v>0</v>
      </c>
      <c r="PP7" s="132">
        <f>IF('Tablas auxiliares'!$C$6&lt;&gt;2,IF('Tablas auxiliares'!$C$5=1,SUM(KQ7:MG7),SUMIF($IZ$29:$KP$29,"=325",KQ7:MG7)),0)+IF('Tablas auxiliares'!$C$6&lt;&gt;3,IF('Tablas auxiliares'!$C$5=1,SUM(NY7:PO7),SUMIF($IZ$29:$KP$29,"=325",NY7:PO7)),0)</f>
        <v>166</v>
      </c>
      <c r="PQ7">
        <f t="shared" si="15"/>
        <v>4.0049999999999999</v>
      </c>
      <c r="PR7">
        <f t="shared" si="1"/>
        <v>23.021999999999998</v>
      </c>
      <c r="PS7">
        <f t="shared" si="1"/>
        <v>11.010999999999999</v>
      </c>
      <c r="PT7">
        <f t="shared" si="1"/>
        <v>19.518999999999998</v>
      </c>
      <c r="PU7">
        <f t="shared" si="1"/>
        <v>9.0129999999999999</v>
      </c>
      <c r="PV7">
        <f t="shared" si="1"/>
        <v>8.01</v>
      </c>
      <c r="PW7">
        <f t="shared" si="1"/>
        <v>17.015999999999998</v>
      </c>
      <c r="PX7">
        <f t="shared" si="1"/>
        <v>15.01</v>
      </c>
      <c r="PZ7">
        <f t="shared" si="1"/>
        <v>8.51</v>
      </c>
      <c r="QA7">
        <f t="shared" si="1"/>
        <v>9.5009999999999994</v>
      </c>
      <c r="QB7">
        <f t="shared" si="1"/>
        <v>7.01</v>
      </c>
      <c r="QC7">
        <f t="shared" si="1"/>
        <v>16.021999999999998</v>
      </c>
      <c r="QD7">
        <f t="shared" si="1"/>
        <v>19.52</v>
      </c>
      <c r="QE7">
        <f t="shared" si="1"/>
        <v>12.006</v>
      </c>
      <c r="QF7">
        <f t="shared" si="1"/>
        <v>13.523</v>
      </c>
      <c r="QG7">
        <f t="shared" si="1"/>
        <v>11.02</v>
      </c>
      <c r="QH7">
        <f t="shared" si="1"/>
        <v>22.521000000000001</v>
      </c>
      <c r="QI7">
        <f t="shared" si="1"/>
        <v>10.516</v>
      </c>
      <c r="QJ7">
        <f t="shared" si="1"/>
        <v>11.006</v>
      </c>
      <c r="QK7">
        <f t="shared" si="1"/>
        <v>12.012</v>
      </c>
      <c r="QL7">
        <f t="shared" si="1"/>
        <v>11.02</v>
      </c>
      <c r="QM7">
        <f t="shared" si="1"/>
        <v>24.021999999999998</v>
      </c>
      <c r="QN7">
        <f t="shared" si="1"/>
        <v>13.516999999999999</v>
      </c>
      <c r="QO7">
        <f t="shared" si="1"/>
        <v>15.510999999999999</v>
      </c>
      <c r="QP7">
        <f t="shared" si="1"/>
        <v>17.02</v>
      </c>
      <c r="QQ7">
        <f t="shared" si="1"/>
        <v>14.016999999999999</v>
      </c>
      <c r="QR7">
        <f t="shared" si="1"/>
        <v>10.004</v>
      </c>
      <c r="QS7">
        <f t="shared" si="1"/>
        <v>6.5039999999999996</v>
      </c>
      <c r="QT7">
        <f t="shared" si="1"/>
        <v>5.508</v>
      </c>
      <c r="QU7">
        <f t="shared" si="1"/>
        <v>10.007</v>
      </c>
      <c r="QV7">
        <f t="shared" si="1"/>
        <v>15.016</v>
      </c>
      <c r="QW7">
        <f t="shared" si="1"/>
        <v>15.018000000000001</v>
      </c>
      <c r="QX7">
        <f t="shared" si="1"/>
        <v>13.518000000000001</v>
      </c>
      <c r="QY7">
        <f t="shared" si="1"/>
        <v>12.521000000000001</v>
      </c>
      <c r="QZ7">
        <f t="shared" si="1"/>
        <v>4.0049999999999999</v>
      </c>
      <c r="RA7">
        <f t="shared" si="1"/>
        <v>11.006</v>
      </c>
      <c r="RB7">
        <f t="shared" si="1"/>
        <v>15.513999999999999</v>
      </c>
      <c r="RC7">
        <f t="shared" si="1"/>
        <v>14.012</v>
      </c>
      <c r="RD7">
        <f t="shared" si="1"/>
        <v>12.509</v>
      </c>
      <c r="RE7">
        <f t="shared" si="1"/>
        <v>13.522</v>
      </c>
      <c r="RF7">
        <f t="shared" si="1"/>
        <v>16.524000000000001</v>
      </c>
      <c r="RG7">
        <f t="shared" si="1"/>
        <v>15.013</v>
      </c>
      <c r="RH7">
        <f>RANK(PQ7,PQ3:PQ28,1)</f>
        <v>4</v>
      </c>
      <c r="RI7">
        <f t="shared" ref="RI7:SX7" si="22">RANK(PR7,PR3:PR28,1)</f>
        <v>24</v>
      </c>
      <c r="RJ7">
        <f t="shared" si="22"/>
        <v>10</v>
      </c>
      <c r="RK7">
        <f t="shared" si="22"/>
        <v>21</v>
      </c>
      <c r="RL7">
        <f t="shared" si="22"/>
        <v>7</v>
      </c>
      <c r="RM7">
        <f t="shared" si="22"/>
        <v>5</v>
      </c>
      <c r="RN7">
        <f t="shared" si="22"/>
        <v>17</v>
      </c>
      <c r="RO7">
        <f t="shared" si="22"/>
        <v>16</v>
      </c>
      <c r="RQ7">
        <f t="shared" si="22"/>
        <v>3</v>
      </c>
      <c r="RR7">
        <f t="shared" si="22"/>
        <v>7</v>
      </c>
      <c r="RS7">
        <f t="shared" si="22"/>
        <v>4</v>
      </c>
      <c r="RT7">
        <f t="shared" si="22"/>
        <v>16</v>
      </c>
      <c r="RU7">
        <f t="shared" si="22"/>
        <v>22</v>
      </c>
      <c r="RV7">
        <f t="shared" si="22"/>
        <v>12</v>
      </c>
      <c r="RW7">
        <f t="shared" si="22"/>
        <v>14</v>
      </c>
      <c r="RX7">
        <f t="shared" si="22"/>
        <v>11</v>
      </c>
      <c r="RY7">
        <f t="shared" si="22"/>
        <v>24</v>
      </c>
      <c r="RZ7">
        <f t="shared" si="22"/>
        <v>10</v>
      </c>
      <c r="SA7">
        <f t="shared" si="22"/>
        <v>12</v>
      </c>
      <c r="SB7">
        <f t="shared" si="22"/>
        <v>12</v>
      </c>
      <c r="SC7">
        <f t="shared" si="22"/>
        <v>10</v>
      </c>
      <c r="SD7">
        <f t="shared" si="22"/>
        <v>26</v>
      </c>
      <c r="SE7">
        <f t="shared" si="22"/>
        <v>18</v>
      </c>
      <c r="SF7">
        <f t="shared" si="22"/>
        <v>18</v>
      </c>
      <c r="SG7">
        <f t="shared" si="22"/>
        <v>20</v>
      </c>
      <c r="SH7">
        <f t="shared" si="22"/>
        <v>16</v>
      </c>
      <c r="SI7">
        <f t="shared" si="22"/>
        <v>10</v>
      </c>
      <c r="SJ7">
        <f t="shared" si="22"/>
        <v>4</v>
      </c>
      <c r="SK7">
        <f t="shared" si="22"/>
        <v>4</v>
      </c>
      <c r="SL7">
        <f t="shared" si="22"/>
        <v>8</v>
      </c>
      <c r="SM7">
        <f t="shared" si="22"/>
        <v>16</v>
      </c>
      <c r="SN7">
        <f t="shared" si="22"/>
        <v>14</v>
      </c>
      <c r="SO7">
        <f t="shared" si="22"/>
        <v>16</v>
      </c>
      <c r="SP7">
        <f t="shared" si="22"/>
        <v>12</v>
      </c>
      <c r="SQ7">
        <f t="shared" si="22"/>
        <v>2</v>
      </c>
      <c r="SR7">
        <f t="shared" si="22"/>
        <v>9</v>
      </c>
      <c r="SS7">
        <f t="shared" si="22"/>
        <v>17</v>
      </c>
      <c r="ST7">
        <f t="shared" si="22"/>
        <v>14</v>
      </c>
      <c r="SU7">
        <f t="shared" si="22"/>
        <v>15</v>
      </c>
      <c r="SV7">
        <f t="shared" si="22"/>
        <v>15</v>
      </c>
      <c r="SW7">
        <f t="shared" si="22"/>
        <v>18</v>
      </c>
      <c r="SX7">
        <f t="shared" si="22"/>
        <v>19</v>
      </c>
      <c r="SY7">
        <f>VLOOKUP(RH7,'Tablas auxiliares'!$O$2:$Y$28,_xlfn.SINGLE('Tablas auxiliares'!$C$4)+1,FALSE)</f>
        <v>7</v>
      </c>
      <c r="SZ7">
        <f>VLOOKUP(RI7,'Tablas auxiliares'!$O$2:$Y$28,_xlfn.SINGLE('Tablas auxiliares'!$C$4)+1,FALSE)</f>
        <v>0</v>
      </c>
      <c r="TA7">
        <f>VLOOKUP(RJ7,'Tablas auxiliares'!$O$2:$Y$28,_xlfn.SINGLE('Tablas auxiliares'!$C$4)+1,FALSE)</f>
        <v>1</v>
      </c>
      <c r="TB7">
        <f>VLOOKUP(RK7,'Tablas auxiliares'!$O$2:$Y$28,_xlfn.SINGLE('Tablas auxiliares'!$C$4)+1,FALSE)</f>
        <v>0</v>
      </c>
      <c r="TC7">
        <f>VLOOKUP(RL7,'Tablas auxiliares'!$O$2:$Y$28,_xlfn.SINGLE('Tablas auxiliares'!$C$4)+1,FALSE)</f>
        <v>4</v>
      </c>
      <c r="TD7">
        <f>VLOOKUP(RM7,'Tablas auxiliares'!$O$2:$Y$28,_xlfn.SINGLE('Tablas auxiliares'!$C$4)+1,FALSE)</f>
        <v>6</v>
      </c>
      <c r="TE7">
        <f>VLOOKUP(RN7,'Tablas auxiliares'!$O$2:$Y$28,_xlfn.SINGLE('Tablas auxiliares'!$C$4)+1,FALSE)</f>
        <v>0</v>
      </c>
      <c r="TF7">
        <f>VLOOKUP(RO7,'Tablas auxiliares'!$O$2:$Y$28,_xlfn.SINGLE('Tablas auxiliares'!$C$4)+1,FALSE)</f>
        <v>0</v>
      </c>
      <c r="TH7">
        <f>VLOOKUP(RQ7,'Tablas auxiliares'!$O$2:$Y$28,_xlfn.SINGLE('Tablas auxiliares'!$C$4)+1,FALSE)</f>
        <v>8</v>
      </c>
      <c r="TI7">
        <f>VLOOKUP(RR7,'Tablas auxiliares'!$O$2:$Y$28,_xlfn.SINGLE('Tablas auxiliares'!$C$4)+1,FALSE)</f>
        <v>4</v>
      </c>
      <c r="TJ7">
        <f>VLOOKUP(RS7,'Tablas auxiliares'!$O$2:$Y$28,_xlfn.SINGLE('Tablas auxiliares'!$C$4)+1,FALSE)</f>
        <v>7</v>
      </c>
      <c r="TK7">
        <f>VLOOKUP(RT7,'Tablas auxiliares'!$O$2:$Y$28,_xlfn.SINGLE('Tablas auxiliares'!$C$4)+1,FALSE)</f>
        <v>0</v>
      </c>
      <c r="TL7">
        <f>VLOOKUP(RU7,'Tablas auxiliares'!$O$2:$Y$28,_xlfn.SINGLE('Tablas auxiliares'!$C$4)+1,FALSE)</f>
        <v>0</v>
      </c>
      <c r="TM7">
        <f>VLOOKUP(RV7,'Tablas auxiliares'!$O$2:$Y$28,_xlfn.SINGLE('Tablas auxiliares'!$C$4)+1,FALSE)</f>
        <v>0</v>
      </c>
      <c r="TN7">
        <f>VLOOKUP(RW7,'Tablas auxiliares'!$O$2:$Y$28,_xlfn.SINGLE('Tablas auxiliares'!$C$4)+1,FALSE)</f>
        <v>0</v>
      </c>
      <c r="TO7">
        <f>VLOOKUP(RX7,'Tablas auxiliares'!$O$2:$Y$28,_xlfn.SINGLE('Tablas auxiliares'!$C$4)+1,FALSE)</f>
        <v>0</v>
      </c>
      <c r="TP7">
        <f>VLOOKUP(RY7,'Tablas auxiliares'!$O$2:$Y$28,_xlfn.SINGLE('Tablas auxiliares'!$C$4)+1,FALSE)</f>
        <v>0</v>
      </c>
      <c r="TQ7">
        <f>VLOOKUP(RZ7,'Tablas auxiliares'!$O$2:$Y$28,_xlfn.SINGLE('Tablas auxiliares'!$C$4)+1,FALSE)</f>
        <v>1</v>
      </c>
      <c r="TR7">
        <f>VLOOKUP(SA7,'Tablas auxiliares'!$O$2:$Y$28,_xlfn.SINGLE('Tablas auxiliares'!$C$4)+1,FALSE)</f>
        <v>0</v>
      </c>
      <c r="TS7">
        <f>VLOOKUP(SB7,'Tablas auxiliares'!$O$2:$Y$28,_xlfn.SINGLE('Tablas auxiliares'!$C$4)+1,FALSE)</f>
        <v>0</v>
      </c>
      <c r="TT7">
        <f>VLOOKUP(SC7,'Tablas auxiliares'!$O$2:$Y$28,_xlfn.SINGLE('Tablas auxiliares'!$C$4)+1,FALSE)</f>
        <v>1</v>
      </c>
      <c r="TU7">
        <f>VLOOKUP(SD7,'Tablas auxiliares'!$O$2:$Y$28,_xlfn.SINGLE('Tablas auxiliares'!$C$4)+1,FALSE)</f>
        <v>0</v>
      </c>
      <c r="TV7">
        <f>VLOOKUP(SE7,'Tablas auxiliares'!$O$2:$Y$28,_xlfn.SINGLE('Tablas auxiliares'!$C$4)+1,FALSE)</f>
        <v>0</v>
      </c>
      <c r="TW7">
        <f>VLOOKUP(SF7,'Tablas auxiliares'!$O$2:$Y$28,_xlfn.SINGLE('Tablas auxiliares'!$C$4)+1,FALSE)</f>
        <v>0</v>
      </c>
      <c r="TX7">
        <f>VLOOKUP(SG7,'Tablas auxiliares'!$O$2:$Y$28,_xlfn.SINGLE('Tablas auxiliares'!$C$4)+1,FALSE)</f>
        <v>0</v>
      </c>
      <c r="TY7">
        <f>VLOOKUP(SH7,'Tablas auxiliares'!$O$2:$Y$28,_xlfn.SINGLE('Tablas auxiliares'!$C$4)+1,FALSE)</f>
        <v>0</v>
      </c>
      <c r="TZ7">
        <f>VLOOKUP(SI7,'Tablas auxiliares'!$O$2:$Y$28,_xlfn.SINGLE('Tablas auxiliares'!$C$4)+1,FALSE)</f>
        <v>1</v>
      </c>
      <c r="UA7">
        <f>VLOOKUP(SJ7,'Tablas auxiliares'!$O$2:$Y$28,_xlfn.SINGLE('Tablas auxiliares'!$C$4)+1,FALSE)</f>
        <v>7</v>
      </c>
      <c r="UB7">
        <f>VLOOKUP(SK7,'Tablas auxiliares'!$O$2:$Y$28,_xlfn.SINGLE('Tablas auxiliares'!$C$4)+1,FALSE)</f>
        <v>7</v>
      </c>
      <c r="UC7">
        <f>VLOOKUP(SL7,'Tablas auxiliares'!$O$2:$Y$28,_xlfn.SINGLE('Tablas auxiliares'!$C$4)+1,FALSE)</f>
        <v>3</v>
      </c>
      <c r="UD7">
        <f>VLOOKUP(SM7,'Tablas auxiliares'!$O$2:$Y$28,_xlfn.SINGLE('Tablas auxiliares'!$C$4)+1,FALSE)</f>
        <v>0</v>
      </c>
      <c r="UE7">
        <f>VLOOKUP(SN7,'Tablas auxiliares'!$O$2:$Y$28,_xlfn.SINGLE('Tablas auxiliares'!$C$4)+1,FALSE)</f>
        <v>0</v>
      </c>
      <c r="UF7">
        <f>VLOOKUP(SO7,'Tablas auxiliares'!$O$2:$Y$28,_xlfn.SINGLE('Tablas auxiliares'!$C$4)+1,FALSE)</f>
        <v>0</v>
      </c>
      <c r="UG7">
        <f>VLOOKUP(SP7,'Tablas auxiliares'!$O$2:$Y$28,_xlfn.SINGLE('Tablas auxiliares'!$C$4)+1,FALSE)</f>
        <v>0</v>
      </c>
      <c r="UH7">
        <f>VLOOKUP(SQ7,'Tablas auxiliares'!$O$2:$Y$28,_xlfn.SINGLE('Tablas auxiliares'!$C$4)+1,FALSE)</f>
        <v>10</v>
      </c>
      <c r="UI7">
        <f>VLOOKUP(SR7,'Tablas auxiliares'!$O$2:$Y$28,_xlfn.SINGLE('Tablas auxiliares'!$C$4)+1,FALSE)</f>
        <v>2</v>
      </c>
      <c r="UJ7">
        <f>VLOOKUP(SS7,'Tablas auxiliares'!$O$2:$Y$28,_xlfn.SINGLE('Tablas auxiliares'!$C$4)+1,FALSE)</f>
        <v>0</v>
      </c>
      <c r="UK7">
        <f>VLOOKUP(ST7,'Tablas auxiliares'!$O$2:$Y$28,_xlfn.SINGLE('Tablas auxiliares'!$C$4)+1,FALSE)</f>
        <v>0</v>
      </c>
      <c r="UL7">
        <f>VLOOKUP(SU7,'Tablas auxiliares'!$O$2:$Y$28,_xlfn.SINGLE('Tablas auxiliares'!$C$4)+1,FALSE)</f>
        <v>0</v>
      </c>
      <c r="UM7">
        <f>VLOOKUP(SV7,'Tablas auxiliares'!$O$2:$Y$28,_xlfn.SINGLE('Tablas auxiliares'!$C$4)+1,FALSE)</f>
        <v>0</v>
      </c>
      <c r="UN7">
        <f>VLOOKUP(SW7,'Tablas auxiliares'!$O$2:$Y$28,_xlfn.SINGLE('Tablas auxiliares'!$C$4)+1,FALSE)</f>
        <v>0</v>
      </c>
      <c r="UO7">
        <f>VLOOKUP(SX7,'Tablas auxiliares'!$O$2:$Y$28,_xlfn.SINGLE('Tablas auxiliares'!$C$4)+1,FALSE)</f>
        <v>0</v>
      </c>
      <c r="UP7">
        <f>IF('Tablas auxiliares'!$C$5=1,SUM(SY7:UO7),SUMIF($IZ$29:$KP$29,"=325",SY7:UO7))</f>
        <v>69</v>
      </c>
      <c r="UQ7">
        <v>8</v>
      </c>
      <c r="UR7">
        <v>0</v>
      </c>
      <c r="US7">
        <v>0</v>
      </c>
      <c r="UT7">
        <v>0</v>
      </c>
      <c r="UU7">
        <v>5</v>
      </c>
      <c r="UV7">
        <v>5</v>
      </c>
      <c r="UW7">
        <v>0</v>
      </c>
      <c r="UX7">
        <v>0</v>
      </c>
      <c r="UZ7">
        <v>4</v>
      </c>
      <c r="VA7">
        <v>0</v>
      </c>
      <c r="VB7">
        <v>4</v>
      </c>
      <c r="VC7">
        <v>0</v>
      </c>
      <c r="VD7">
        <v>0</v>
      </c>
      <c r="VE7">
        <v>0</v>
      </c>
      <c r="VF7">
        <v>7</v>
      </c>
      <c r="VG7">
        <v>10</v>
      </c>
      <c r="VH7">
        <v>0</v>
      </c>
      <c r="VI7">
        <v>6</v>
      </c>
      <c r="VJ7">
        <v>0</v>
      </c>
      <c r="VK7">
        <v>0</v>
      </c>
      <c r="VL7">
        <v>10</v>
      </c>
      <c r="VM7">
        <v>0</v>
      </c>
      <c r="VN7">
        <v>2</v>
      </c>
      <c r="VO7">
        <v>0</v>
      </c>
      <c r="VP7">
        <v>0</v>
      </c>
      <c r="VQ7">
        <v>1</v>
      </c>
      <c r="VR7">
        <v>0</v>
      </c>
      <c r="VS7">
        <v>0</v>
      </c>
      <c r="VT7">
        <v>8</v>
      </c>
      <c r="VU7">
        <v>0</v>
      </c>
      <c r="VV7">
        <v>0</v>
      </c>
      <c r="VW7">
        <v>0</v>
      </c>
      <c r="VX7">
        <v>2</v>
      </c>
      <c r="VY7">
        <v>10</v>
      </c>
      <c r="VZ7">
        <v>7</v>
      </c>
      <c r="WA7">
        <v>0</v>
      </c>
      <c r="WB7">
        <v>0</v>
      </c>
      <c r="WC7">
        <v>0</v>
      </c>
      <c r="WD7">
        <v>0</v>
      </c>
      <c r="WE7">
        <v>6</v>
      </c>
      <c r="WF7">
        <v>4</v>
      </c>
      <c r="WG7">
        <v>0</v>
      </c>
      <c r="WH7">
        <v>6</v>
      </c>
      <c r="WI7">
        <v>0</v>
      </c>
      <c r="WJ7">
        <v>0</v>
      </c>
      <c r="WK7">
        <v>0</v>
      </c>
      <c r="WL7">
        <v>0</v>
      </c>
      <c r="WM7">
        <v>1</v>
      </c>
      <c r="WN7">
        <v>0</v>
      </c>
      <c r="WO7">
        <v>1</v>
      </c>
      <c r="WQ7">
        <v>1</v>
      </c>
      <c r="WR7">
        <v>12</v>
      </c>
      <c r="WS7">
        <v>1</v>
      </c>
      <c r="WT7">
        <v>0</v>
      </c>
      <c r="WU7">
        <v>0</v>
      </c>
      <c r="WV7">
        <v>5</v>
      </c>
      <c r="WW7">
        <v>0</v>
      </c>
      <c r="WX7">
        <v>0</v>
      </c>
      <c r="WY7">
        <v>0</v>
      </c>
      <c r="WZ7">
        <v>0</v>
      </c>
      <c r="XA7">
        <v>5</v>
      </c>
      <c r="XB7">
        <v>0</v>
      </c>
      <c r="XC7">
        <v>0</v>
      </c>
      <c r="XD7">
        <v>0</v>
      </c>
      <c r="XE7">
        <v>0</v>
      </c>
      <c r="XF7">
        <v>0</v>
      </c>
      <c r="XG7">
        <v>0</v>
      </c>
      <c r="XH7">
        <v>0</v>
      </c>
      <c r="XI7">
        <v>7</v>
      </c>
      <c r="XJ7">
        <v>7</v>
      </c>
      <c r="XK7">
        <v>3</v>
      </c>
      <c r="XL7">
        <v>4</v>
      </c>
      <c r="XM7">
        <v>0</v>
      </c>
      <c r="XN7">
        <v>0</v>
      </c>
      <c r="XO7">
        <v>0</v>
      </c>
      <c r="XP7">
        <v>0</v>
      </c>
      <c r="XQ7">
        <v>6</v>
      </c>
      <c r="XR7">
        <v>5</v>
      </c>
      <c r="XS7">
        <v>0</v>
      </c>
      <c r="XT7">
        <v>0</v>
      </c>
      <c r="XU7">
        <v>2</v>
      </c>
      <c r="XV7">
        <v>0</v>
      </c>
      <c r="XW7">
        <v>0</v>
      </c>
      <c r="XX7">
        <v>0</v>
      </c>
      <c r="XY7">
        <f t="shared" si="7"/>
        <v>14.006</v>
      </c>
      <c r="XZ7">
        <f t="shared" si="3"/>
        <v>0</v>
      </c>
      <c r="YA7">
        <f t="shared" si="3"/>
        <v>0</v>
      </c>
      <c r="YB7">
        <f t="shared" si="3"/>
        <v>0</v>
      </c>
      <c r="YC7">
        <f t="shared" si="3"/>
        <v>5</v>
      </c>
      <c r="YD7">
        <f t="shared" si="3"/>
        <v>6.0010000000000003</v>
      </c>
      <c r="YE7">
        <f t="shared" si="3"/>
        <v>0</v>
      </c>
      <c r="YF7">
        <f t="shared" si="3"/>
        <v>1.0009999999999999</v>
      </c>
      <c r="YG7">
        <f t="shared" si="3"/>
        <v>0</v>
      </c>
      <c r="YH7">
        <f t="shared" si="3"/>
        <v>5.0010000000000003</v>
      </c>
      <c r="YI7">
        <f t="shared" si="3"/>
        <v>12.012</v>
      </c>
      <c r="YJ7">
        <f t="shared" si="3"/>
        <v>5.0010000000000003</v>
      </c>
      <c r="YK7">
        <f t="shared" si="3"/>
        <v>0</v>
      </c>
      <c r="YL7">
        <f t="shared" si="3"/>
        <v>0</v>
      </c>
      <c r="YM7">
        <f t="shared" si="3"/>
        <v>5.0049999999999999</v>
      </c>
      <c r="YN7">
        <f t="shared" si="3"/>
        <v>7</v>
      </c>
      <c r="YO7">
        <f t="shared" si="3"/>
        <v>10</v>
      </c>
      <c r="YP7">
        <f t="shared" si="3"/>
        <v>0</v>
      </c>
      <c r="YQ7">
        <f t="shared" si="3"/>
        <v>6</v>
      </c>
      <c r="YR7">
        <f t="shared" si="3"/>
        <v>5.0049999999999999</v>
      </c>
      <c r="YS7">
        <f t="shared" si="3"/>
        <v>0</v>
      </c>
      <c r="YT7">
        <f t="shared" si="3"/>
        <v>10</v>
      </c>
      <c r="YU7">
        <f t="shared" si="3"/>
        <v>0</v>
      </c>
      <c r="YV7">
        <f t="shared" si="3"/>
        <v>2</v>
      </c>
      <c r="YW7">
        <f t="shared" si="3"/>
        <v>0</v>
      </c>
      <c r="YX7">
        <f t="shared" si="3"/>
        <v>0</v>
      </c>
      <c r="YY7">
        <f t="shared" si="3"/>
        <v>1</v>
      </c>
      <c r="YZ7">
        <f t="shared" si="3"/>
        <v>7.0069999999999997</v>
      </c>
      <c r="ZA7">
        <f t="shared" si="3"/>
        <v>7.0069999999999997</v>
      </c>
      <c r="ZB7">
        <f t="shared" si="3"/>
        <v>11.003</v>
      </c>
      <c r="ZC7">
        <f t="shared" si="3"/>
        <v>4.0039999999999996</v>
      </c>
      <c r="ZD7">
        <f t="shared" si="3"/>
        <v>0</v>
      </c>
      <c r="ZE7">
        <f t="shared" si="3"/>
        <v>0</v>
      </c>
      <c r="ZF7">
        <f t="shared" si="3"/>
        <v>2</v>
      </c>
      <c r="ZG7">
        <f t="shared" si="3"/>
        <v>10</v>
      </c>
      <c r="ZH7">
        <f t="shared" si="3"/>
        <v>13.006</v>
      </c>
      <c r="ZI7">
        <f t="shared" si="3"/>
        <v>5.0049999999999999</v>
      </c>
      <c r="ZJ7">
        <f t="shared" si="3"/>
        <v>0</v>
      </c>
      <c r="ZK7">
        <f t="shared" si="3"/>
        <v>0</v>
      </c>
      <c r="ZL7">
        <f t="shared" si="3"/>
        <v>2.0019999999999998</v>
      </c>
      <c r="ZM7">
        <f t="shared" si="3"/>
        <v>6</v>
      </c>
      <c r="ZN7">
        <f t="shared" si="3"/>
        <v>4</v>
      </c>
      <c r="ZO7">
        <f t="shared" si="3"/>
        <v>0</v>
      </c>
      <c r="ZP7">
        <f>RANK(XY7,XY3:XY28,0)</f>
        <v>4</v>
      </c>
      <c r="ZQ7">
        <f t="shared" ref="ZQ7:ABF7" si="23">RANK(XZ7,XZ3:XZ28,0)</f>
        <v>16</v>
      </c>
      <c r="ZR7">
        <f t="shared" si="23"/>
        <v>14</v>
      </c>
      <c r="ZS7">
        <f t="shared" si="23"/>
        <v>15</v>
      </c>
      <c r="ZT7">
        <f t="shared" si="23"/>
        <v>10</v>
      </c>
      <c r="ZU7">
        <f t="shared" si="23"/>
        <v>10</v>
      </c>
      <c r="ZV7">
        <f t="shared" si="23"/>
        <v>14</v>
      </c>
      <c r="ZW7">
        <f t="shared" si="23"/>
        <v>15</v>
      </c>
      <c r="ZX7">
        <f t="shared" si="23"/>
        <v>17</v>
      </c>
      <c r="ZY7">
        <f t="shared" si="23"/>
        <v>11</v>
      </c>
      <c r="ZZ7">
        <f t="shared" si="23"/>
        <v>4</v>
      </c>
      <c r="AAA7">
        <f t="shared" si="23"/>
        <v>11</v>
      </c>
      <c r="AAB7">
        <f t="shared" si="23"/>
        <v>15</v>
      </c>
      <c r="AAC7">
        <f t="shared" si="23"/>
        <v>16</v>
      </c>
      <c r="AAD7">
        <f t="shared" si="23"/>
        <v>9</v>
      </c>
      <c r="AAE7">
        <f t="shared" si="23"/>
        <v>7</v>
      </c>
      <c r="AAF7">
        <f t="shared" si="23"/>
        <v>6</v>
      </c>
      <c r="AAG7">
        <f t="shared" si="23"/>
        <v>20</v>
      </c>
      <c r="AAH7">
        <f t="shared" si="23"/>
        <v>9</v>
      </c>
      <c r="AAI7">
        <f t="shared" si="23"/>
        <v>10</v>
      </c>
      <c r="AAJ7">
        <f t="shared" si="23"/>
        <v>16</v>
      </c>
      <c r="AAK7">
        <f t="shared" si="23"/>
        <v>6</v>
      </c>
      <c r="AAL7">
        <f t="shared" si="23"/>
        <v>14</v>
      </c>
      <c r="AAM7">
        <f t="shared" si="23"/>
        <v>16</v>
      </c>
      <c r="AAN7">
        <f t="shared" si="23"/>
        <v>17</v>
      </c>
      <c r="AAO7">
        <f t="shared" si="23"/>
        <v>18</v>
      </c>
      <c r="AAP7">
        <f t="shared" si="23"/>
        <v>15</v>
      </c>
      <c r="AAQ7">
        <f t="shared" si="23"/>
        <v>6</v>
      </c>
      <c r="AAR7">
        <f t="shared" si="23"/>
        <v>7</v>
      </c>
      <c r="AAS7">
        <f t="shared" si="23"/>
        <v>5</v>
      </c>
      <c r="AAT7">
        <f t="shared" si="23"/>
        <v>11</v>
      </c>
      <c r="AAU7">
        <f t="shared" si="23"/>
        <v>14</v>
      </c>
      <c r="AAV7">
        <f t="shared" si="23"/>
        <v>16</v>
      </c>
      <c r="AAW7">
        <f t="shared" si="23"/>
        <v>16</v>
      </c>
      <c r="AAX7">
        <f t="shared" si="23"/>
        <v>4</v>
      </c>
      <c r="AAY7">
        <f t="shared" si="23"/>
        <v>3</v>
      </c>
      <c r="AAZ7">
        <f t="shared" si="23"/>
        <v>11</v>
      </c>
      <c r="ABA7">
        <f t="shared" si="23"/>
        <v>15</v>
      </c>
      <c r="ABB7">
        <f t="shared" si="23"/>
        <v>15</v>
      </c>
      <c r="ABC7">
        <f t="shared" si="23"/>
        <v>15</v>
      </c>
      <c r="ABD7">
        <f t="shared" si="23"/>
        <v>10</v>
      </c>
      <c r="ABE7">
        <f t="shared" si="23"/>
        <v>12</v>
      </c>
      <c r="ABF7">
        <f t="shared" si="23"/>
        <v>17</v>
      </c>
      <c r="ABG7">
        <f>VLOOKUP(ZP7,'Tablas auxiliares'!$O$2:$P$28,2,FALSE)</f>
        <v>7</v>
      </c>
      <c r="ABH7">
        <f>VLOOKUP(ZQ7,'Tablas auxiliares'!$O$2:$P$28,2,FALSE)</f>
        <v>0</v>
      </c>
      <c r="ABI7">
        <f>VLOOKUP(ZR7,'Tablas auxiliares'!$O$2:$P$28,2,FALSE)</f>
        <v>0</v>
      </c>
      <c r="ABJ7">
        <f>VLOOKUP(ZS7,'Tablas auxiliares'!$O$2:$P$28,2,FALSE)</f>
        <v>0</v>
      </c>
      <c r="ABK7">
        <f>VLOOKUP(ZT7,'Tablas auxiliares'!$O$2:$P$28,2,FALSE)</f>
        <v>1</v>
      </c>
      <c r="ABL7">
        <f>VLOOKUP(ZU7,'Tablas auxiliares'!$O$2:$P$28,2,FALSE)</f>
        <v>1</v>
      </c>
      <c r="ABM7">
        <f>VLOOKUP(ZV7,'Tablas auxiliares'!$O$2:$P$28,2,FALSE)</f>
        <v>0</v>
      </c>
      <c r="ABN7">
        <f>VLOOKUP(ZW7,'Tablas auxiliares'!$O$2:$P$28,2,FALSE)</f>
        <v>0</v>
      </c>
      <c r="ABO7">
        <f>VLOOKUP(ZX7,'Tablas auxiliares'!$O$2:$P$28,2,FALSE)</f>
        <v>0</v>
      </c>
      <c r="ABP7">
        <f>VLOOKUP(ZY7,'Tablas auxiliares'!$O$2:$P$28,2,FALSE)</f>
        <v>0</v>
      </c>
      <c r="ABQ7">
        <f>VLOOKUP(ZZ7,'Tablas auxiliares'!$O$2:$P$28,2,FALSE)</f>
        <v>7</v>
      </c>
      <c r="ABR7">
        <f>VLOOKUP(AAA7,'Tablas auxiliares'!$O$2:$P$28,2,FALSE)</f>
        <v>0</v>
      </c>
      <c r="ABS7">
        <f>VLOOKUP(AAB7,'Tablas auxiliares'!$O$2:$P$28,2,FALSE)</f>
        <v>0</v>
      </c>
      <c r="ABT7">
        <f>VLOOKUP(AAC7,'Tablas auxiliares'!$O$2:$P$28,2,FALSE)</f>
        <v>0</v>
      </c>
      <c r="ABU7">
        <f>VLOOKUP(AAD7,'Tablas auxiliares'!$O$2:$P$28,2,FALSE)</f>
        <v>2</v>
      </c>
      <c r="ABV7">
        <f>VLOOKUP(AAE7,'Tablas auxiliares'!$O$2:$P$28,2,FALSE)</f>
        <v>4</v>
      </c>
      <c r="ABW7">
        <f>VLOOKUP(AAF7,'Tablas auxiliares'!$O$2:$P$28,2,FALSE)</f>
        <v>5</v>
      </c>
      <c r="ABX7">
        <f>VLOOKUP(AAG7,'Tablas auxiliares'!$O$2:$P$28,2,FALSE)</f>
        <v>0</v>
      </c>
      <c r="ABY7">
        <f>VLOOKUP(AAH7,'Tablas auxiliares'!$O$2:$P$28,2,FALSE)</f>
        <v>2</v>
      </c>
      <c r="ABZ7">
        <f>VLOOKUP(AAI7,'Tablas auxiliares'!$O$2:$P$28,2,FALSE)</f>
        <v>1</v>
      </c>
      <c r="ACA7">
        <f>VLOOKUP(AAJ7,'Tablas auxiliares'!$O$2:$P$28,2,FALSE)</f>
        <v>0</v>
      </c>
      <c r="ACB7">
        <f>VLOOKUP(AAK7,'Tablas auxiliares'!$O$2:$P$28,2,FALSE)</f>
        <v>5</v>
      </c>
      <c r="ACC7">
        <f>VLOOKUP(AAL7,'Tablas auxiliares'!$O$2:$P$28,2,FALSE)</f>
        <v>0</v>
      </c>
      <c r="ACD7">
        <f>VLOOKUP(AAM7,'Tablas auxiliares'!$O$2:$P$28,2,FALSE)</f>
        <v>0</v>
      </c>
      <c r="ACE7">
        <f>VLOOKUP(AAN7,'Tablas auxiliares'!$O$2:$P$28,2,FALSE)</f>
        <v>0</v>
      </c>
      <c r="ACF7">
        <f>VLOOKUP(AAO7,'Tablas auxiliares'!$O$2:$P$28,2,FALSE)</f>
        <v>0</v>
      </c>
      <c r="ACG7">
        <f>VLOOKUP(AAP7,'Tablas auxiliares'!$O$2:$P$28,2,FALSE)</f>
        <v>0</v>
      </c>
      <c r="ACH7">
        <f>VLOOKUP(AAQ7,'Tablas auxiliares'!$O$2:$P$28,2,FALSE)</f>
        <v>5</v>
      </c>
      <c r="ACI7">
        <f>VLOOKUP(AAR7,'Tablas auxiliares'!$O$2:$P$28,2,FALSE)</f>
        <v>4</v>
      </c>
      <c r="ACJ7">
        <f>VLOOKUP(AAS7,'Tablas auxiliares'!$O$2:$P$28,2,FALSE)</f>
        <v>6</v>
      </c>
      <c r="ACK7">
        <f>VLOOKUP(AAT7,'Tablas auxiliares'!$O$2:$P$28,2,FALSE)</f>
        <v>0</v>
      </c>
      <c r="ACL7">
        <f>VLOOKUP(AAU7,'Tablas auxiliares'!$O$2:$P$28,2,FALSE)</f>
        <v>0</v>
      </c>
      <c r="ACM7">
        <f>VLOOKUP(AAV7,'Tablas auxiliares'!$O$2:$P$28,2,FALSE)</f>
        <v>0</v>
      </c>
      <c r="ACN7">
        <f>VLOOKUP(AAW7,'Tablas auxiliares'!$O$2:$P$28,2,FALSE)</f>
        <v>0</v>
      </c>
      <c r="ACO7">
        <f>VLOOKUP(AAX7,'Tablas auxiliares'!$O$2:$P$28,2,FALSE)</f>
        <v>7</v>
      </c>
      <c r="ACP7">
        <f>VLOOKUP(AAY7,'Tablas auxiliares'!$O$2:$P$28,2,FALSE)</f>
        <v>8</v>
      </c>
      <c r="ACQ7">
        <f>VLOOKUP(AAZ7,'Tablas auxiliares'!$O$2:$P$28,2,FALSE)</f>
        <v>0</v>
      </c>
      <c r="ACR7">
        <f>VLOOKUP(ABA7,'Tablas auxiliares'!$O$2:$P$28,2,FALSE)</f>
        <v>0</v>
      </c>
      <c r="ACS7">
        <f>VLOOKUP(ABB7,'Tablas auxiliares'!$O$2:$P$28,2,FALSE)</f>
        <v>0</v>
      </c>
      <c r="ACT7">
        <f>VLOOKUP(ABC7,'Tablas auxiliares'!$O$2:$P$28,2,FALSE)</f>
        <v>0</v>
      </c>
      <c r="ACU7">
        <f>VLOOKUP(ABD7,'Tablas auxiliares'!$O$2:$P$28,2,FALSE)</f>
        <v>1</v>
      </c>
      <c r="ACV7">
        <f>VLOOKUP(ABE7,'Tablas auxiliares'!$O$2:$P$28,2,FALSE)</f>
        <v>0</v>
      </c>
      <c r="ACW7">
        <f>VLOOKUP(ABF7,'Tablas auxiliares'!$O$2:$P$28,2,FALSE)</f>
        <v>0</v>
      </c>
      <c r="ACX7">
        <f>IF('Tablas auxiliares'!$C$5=1,SUM(ABG7:ACW7),SUMIF($IZ$29:$KP$29,"=325",ABG7:ACW7))</f>
        <v>66</v>
      </c>
      <c r="ACZ7">
        <f t="shared" si="9"/>
        <v>66.002099999999999</v>
      </c>
      <c r="ADA7">
        <f t="shared" si="10"/>
        <v>69.002099999999999</v>
      </c>
      <c r="ADB7">
        <f t="shared" si="11"/>
        <v>166.00210000000001</v>
      </c>
      <c r="ADC7">
        <f>IF('Tablas auxiliares'!$C$3=1,'2018 FINAL'!ACZ7,IF('Tablas auxiliares'!$C$3=2,'2018 FINAL'!ADA7,'2018 FINAL'!ADB7))</f>
        <v>166.00210000000001</v>
      </c>
      <c r="ADD7" t="s">
        <v>5</v>
      </c>
      <c r="ADF7">
        <v>5</v>
      </c>
      <c r="ADG7">
        <f t="shared" si="12"/>
        <v>308.0009</v>
      </c>
      <c r="ADH7" t="str">
        <f t="shared" si="13"/>
        <v>Italia</v>
      </c>
    </row>
    <row r="8" spans="1:788" x14ac:dyDescent="0.25">
      <c r="A8" t="s">
        <v>16</v>
      </c>
      <c r="B8">
        <v>9</v>
      </c>
      <c r="C8">
        <v>14</v>
      </c>
      <c r="D8">
        <v>6</v>
      </c>
      <c r="E8">
        <v>18</v>
      </c>
      <c r="F8">
        <v>7</v>
      </c>
      <c r="G8">
        <v>13</v>
      </c>
      <c r="H8">
        <v>4</v>
      </c>
      <c r="I8">
        <v>13</v>
      </c>
      <c r="J8">
        <v>3</v>
      </c>
      <c r="L8">
        <v>4</v>
      </c>
      <c r="M8">
        <v>3</v>
      </c>
      <c r="N8">
        <v>7</v>
      </c>
      <c r="O8">
        <v>7</v>
      </c>
      <c r="P8">
        <v>4</v>
      </c>
      <c r="Q8">
        <v>23</v>
      </c>
      <c r="R8">
        <v>15</v>
      </c>
      <c r="S8">
        <v>8</v>
      </c>
      <c r="T8">
        <v>20</v>
      </c>
      <c r="U8">
        <v>10</v>
      </c>
      <c r="V8">
        <v>21</v>
      </c>
      <c r="W8">
        <v>25</v>
      </c>
      <c r="X8">
        <v>12</v>
      </c>
      <c r="Y8">
        <v>11</v>
      </c>
      <c r="Z8">
        <v>12</v>
      </c>
      <c r="AA8">
        <v>23</v>
      </c>
      <c r="AB8">
        <v>24</v>
      </c>
      <c r="AC8">
        <v>20</v>
      </c>
      <c r="AD8">
        <v>4</v>
      </c>
      <c r="AE8">
        <v>4</v>
      </c>
      <c r="AF8">
        <v>24</v>
      </c>
      <c r="AG8">
        <v>5</v>
      </c>
      <c r="AH8">
        <v>19</v>
      </c>
      <c r="AI8">
        <v>14</v>
      </c>
      <c r="AJ8">
        <v>19</v>
      </c>
      <c r="AK8">
        <v>6</v>
      </c>
      <c r="AL8">
        <v>23</v>
      </c>
      <c r="AM8">
        <v>15</v>
      </c>
      <c r="AN8">
        <v>17</v>
      </c>
      <c r="AO8">
        <v>21</v>
      </c>
      <c r="AP8">
        <v>15</v>
      </c>
      <c r="AQ8">
        <v>26</v>
      </c>
      <c r="AR8">
        <v>8</v>
      </c>
      <c r="AS8">
        <v>10</v>
      </c>
      <c r="AT8">
        <v>20</v>
      </c>
      <c r="AU8">
        <v>2</v>
      </c>
      <c r="AV8">
        <v>17</v>
      </c>
      <c r="AW8">
        <v>13</v>
      </c>
      <c r="AX8">
        <v>8</v>
      </c>
      <c r="AY8">
        <v>5</v>
      </c>
      <c r="AZ8">
        <v>2</v>
      </c>
      <c r="BA8">
        <v>5</v>
      </c>
      <c r="BC8">
        <v>9</v>
      </c>
      <c r="BD8">
        <v>10</v>
      </c>
      <c r="BE8">
        <v>24</v>
      </c>
      <c r="BF8">
        <v>8</v>
      </c>
      <c r="BG8">
        <v>9</v>
      </c>
      <c r="BH8">
        <v>11</v>
      </c>
      <c r="BI8">
        <v>7</v>
      </c>
      <c r="BJ8">
        <v>8</v>
      </c>
      <c r="BK8">
        <v>12</v>
      </c>
      <c r="BL8">
        <v>11</v>
      </c>
      <c r="BM8">
        <v>25</v>
      </c>
      <c r="BN8">
        <v>16</v>
      </c>
      <c r="BO8">
        <v>19</v>
      </c>
      <c r="BP8">
        <v>12</v>
      </c>
      <c r="BQ8">
        <v>20</v>
      </c>
      <c r="BR8">
        <v>17</v>
      </c>
      <c r="BS8">
        <v>14</v>
      </c>
      <c r="BT8">
        <v>11</v>
      </c>
      <c r="BU8">
        <v>7</v>
      </c>
      <c r="BV8">
        <v>23</v>
      </c>
      <c r="BW8">
        <v>14</v>
      </c>
      <c r="BX8">
        <v>15</v>
      </c>
      <c r="BY8">
        <v>16</v>
      </c>
      <c r="BZ8">
        <v>23</v>
      </c>
      <c r="CA8">
        <v>16</v>
      </c>
      <c r="CB8">
        <v>23</v>
      </c>
      <c r="CC8">
        <v>24</v>
      </c>
      <c r="CD8">
        <v>17</v>
      </c>
      <c r="CE8">
        <v>8</v>
      </c>
      <c r="CF8">
        <v>19</v>
      </c>
      <c r="CG8">
        <v>23</v>
      </c>
      <c r="CH8">
        <v>10</v>
      </c>
      <c r="CI8">
        <v>6</v>
      </c>
      <c r="CJ8">
        <v>9</v>
      </c>
      <c r="CK8">
        <v>9</v>
      </c>
      <c r="CL8">
        <v>9</v>
      </c>
      <c r="CM8">
        <v>25</v>
      </c>
      <c r="CN8">
        <v>9</v>
      </c>
      <c r="CO8">
        <v>23</v>
      </c>
      <c r="CP8">
        <v>7</v>
      </c>
      <c r="CQ8">
        <v>7</v>
      </c>
      <c r="CR8">
        <v>5</v>
      </c>
      <c r="CT8">
        <v>8</v>
      </c>
      <c r="CU8">
        <v>10</v>
      </c>
      <c r="CV8">
        <v>11</v>
      </c>
      <c r="CW8">
        <v>22</v>
      </c>
      <c r="CX8">
        <v>12</v>
      </c>
      <c r="CY8">
        <v>8</v>
      </c>
      <c r="CZ8">
        <v>12</v>
      </c>
      <c r="DA8">
        <v>8</v>
      </c>
      <c r="DB8">
        <v>26</v>
      </c>
      <c r="DC8">
        <v>10</v>
      </c>
      <c r="DD8">
        <v>16</v>
      </c>
      <c r="DE8">
        <v>9</v>
      </c>
      <c r="DF8">
        <v>1</v>
      </c>
      <c r="DG8">
        <v>8</v>
      </c>
      <c r="DH8">
        <v>18</v>
      </c>
      <c r="DI8">
        <v>17</v>
      </c>
      <c r="DJ8">
        <v>13</v>
      </c>
      <c r="DK8">
        <v>1</v>
      </c>
      <c r="DL8">
        <v>5</v>
      </c>
      <c r="DM8">
        <v>15</v>
      </c>
      <c r="DN8">
        <v>25</v>
      </c>
      <c r="DO8">
        <v>11</v>
      </c>
      <c r="DP8">
        <v>22</v>
      </c>
      <c r="DQ8">
        <v>18</v>
      </c>
      <c r="DR8">
        <v>11</v>
      </c>
      <c r="DS8">
        <v>8</v>
      </c>
      <c r="DT8">
        <v>23</v>
      </c>
      <c r="DU8">
        <v>25</v>
      </c>
      <c r="DV8">
        <v>15</v>
      </c>
      <c r="DW8">
        <v>16</v>
      </c>
      <c r="DX8">
        <v>21</v>
      </c>
      <c r="DY8">
        <v>6</v>
      </c>
      <c r="DZ8">
        <v>9</v>
      </c>
      <c r="EA8">
        <v>10</v>
      </c>
      <c r="EB8">
        <v>23</v>
      </c>
      <c r="EC8">
        <v>11</v>
      </c>
      <c r="ED8">
        <v>24</v>
      </c>
      <c r="EE8">
        <v>4</v>
      </c>
      <c r="EF8">
        <v>18</v>
      </c>
      <c r="EG8">
        <v>6</v>
      </c>
      <c r="EH8">
        <v>9</v>
      </c>
      <c r="EI8">
        <v>5</v>
      </c>
      <c r="EK8">
        <v>6</v>
      </c>
      <c r="EL8">
        <v>4</v>
      </c>
      <c r="EM8">
        <v>11</v>
      </c>
      <c r="EN8">
        <v>9</v>
      </c>
      <c r="EO8">
        <v>6</v>
      </c>
      <c r="EP8">
        <v>25</v>
      </c>
      <c r="EQ8">
        <v>12</v>
      </c>
      <c r="ER8">
        <v>5</v>
      </c>
      <c r="ES8">
        <v>13</v>
      </c>
      <c r="ET8">
        <v>10</v>
      </c>
      <c r="EU8">
        <v>25</v>
      </c>
      <c r="EV8">
        <v>19</v>
      </c>
      <c r="EW8">
        <v>17</v>
      </c>
      <c r="EX8">
        <v>10</v>
      </c>
      <c r="EY8">
        <v>18</v>
      </c>
      <c r="EZ8">
        <v>25</v>
      </c>
      <c r="FA8">
        <v>17</v>
      </c>
      <c r="FB8">
        <v>14</v>
      </c>
      <c r="FC8">
        <v>7</v>
      </c>
      <c r="FD8">
        <v>8</v>
      </c>
      <c r="FE8">
        <v>23</v>
      </c>
      <c r="FF8">
        <v>17</v>
      </c>
      <c r="FG8">
        <v>10</v>
      </c>
      <c r="FH8">
        <v>23</v>
      </c>
      <c r="FI8">
        <v>12</v>
      </c>
      <c r="FJ8">
        <v>10</v>
      </c>
      <c r="FK8">
        <v>14</v>
      </c>
      <c r="FL8">
        <v>20</v>
      </c>
      <c r="FM8">
        <v>4</v>
      </c>
      <c r="FN8">
        <v>16</v>
      </c>
      <c r="FO8">
        <v>11</v>
      </c>
      <c r="FP8">
        <v>10</v>
      </c>
      <c r="FQ8">
        <v>4</v>
      </c>
      <c r="FR8">
        <v>8</v>
      </c>
      <c r="FS8">
        <v>12</v>
      </c>
      <c r="FT8">
        <v>11</v>
      </c>
      <c r="FU8">
        <v>1</v>
      </c>
      <c r="FV8">
        <v>8</v>
      </c>
      <c r="FW8">
        <v>17</v>
      </c>
      <c r="FX8">
        <v>4</v>
      </c>
      <c r="FY8">
        <v>16</v>
      </c>
      <c r="FZ8">
        <v>2</v>
      </c>
      <c r="GB8">
        <v>8</v>
      </c>
      <c r="GC8">
        <v>8</v>
      </c>
      <c r="GD8">
        <v>16</v>
      </c>
      <c r="GE8">
        <v>3</v>
      </c>
      <c r="GF8">
        <v>13</v>
      </c>
      <c r="GG8">
        <v>24</v>
      </c>
      <c r="GH8">
        <v>13</v>
      </c>
      <c r="GI8">
        <v>4</v>
      </c>
      <c r="GJ8">
        <v>25</v>
      </c>
      <c r="GK8">
        <v>11</v>
      </c>
      <c r="GL8">
        <v>15</v>
      </c>
      <c r="GM8">
        <v>12</v>
      </c>
      <c r="GN8">
        <v>14</v>
      </c>
      <c r="GO8">
        <v>14</v>
      </c>
      <c r="GP8">
        <v>17</v>
      </c>
      <c r="GQ8">
        <v>2</v>
      </c>
      <c r="GR8">
        <v>15</v>
      </c>
      <c r="GS8">
        <v>7</v>
      </c>
      <c r="GT8">
        <v>6</v>
      </c>
      <c r="GU8">
        <v>21</v>
      </c>
      <c r="GV8">
        <v>13</v>
      </c>
      <c r="GW8">
        <v>21</v>
      </c>
      <c r="GX8">
        <v>13</v>
      </c>
      <c r="GY8">
        <v>16</v>
      </c>
      <c r="GZ8">
        <v>9</v>
      </c>
      <c r="HA8">
        <v>16</v>
      </c>
      <c r="HB8">
        <v>22</v>
      </c>
      <c r="HC8">
        <v>15</v>
      </c>
      <c r="HD8">
        <v>10</v>
      </c>
      <c r="HE8">
        <v>23</v>
      </c>
      <c r="HF8">
        <v>7</v>
      </c>
      <c r="HG8">
        <v>19</v>
      </c>
      <c r="HH8">
        <v>22</v>
      </c>
      <c r="HI8">
        <f>IF('Tablas auxiliares'!$C$7=1,AVERAGE(B8,AS8,CJ8,EA8,FR8)+B8/10000,(-1)*(SUM(VLOOKUP(B8,'Tablas auxiliares'!$BG$2:$BH$28,2,FALSE),VLOOKUP(AS8,'Tablas auxiliares'!$BG$2:$BH$28,2,FALSE),VLOOKUP(CJ8,'Tablas auxiliares'!$BG$2:$BH$28,2,FALSE),VLOOKUP(EA8,'Tablas auxiliares'!$BG$2:$BH$28,2,FALSE),VLOOKUP(FR8,'Tablas auxiliares'!$BG$2:$BH$28,2,FALSE))-B8/100000000))</f>
        <v>-12.763591355261971</v>
      </c>
      <c r="HJ8">
        <f>IF('Tablas auxiliares'!$C$7=1,AVERAGE(C8,AT8,CK8,EB8,FS8)+C8/10000,(-1)*(SUM(VLOOKUP(C8,'Tablas auxiliares'!$BG$2:$BH$28,2,FALSE),VLOOKUP(AT8,'Tablas auxiliares'!$BG$2:$BH$28,2,FALSE),VLOOKUP(CK8,'Tablas auxiliares'!$BG$2:$BH$28,2,FALSE),VLOOKUP(EB8,'Tablas auxiliares'!$BG$2:$BH$28,2,FALSE),VLOOKUP(FS8,'Tablas auxiliares'!$BG$2:$BH$28,2,FALSE))-C8/100000000))</f>
        <v>-5.632010694451723</v>
      </c>
      <c r="HK8">
        <f>IF('Tablas auxiliares'!$C$7=1,AVERAGE(D8,AU8,CL8,EC8,FT8)+D8/10000,(-1)*(SUM(VLOOKUP(D8,'Tablas auxiliares'!$BG$2:$BH$28,2,FALSE),VLOOKUP(AU8,'Tablas auxiliares'!$BG$2:$BH$28,2,FALSE),VLOOKUP(CL8,'Tablas auxiliares'!$BG$2:$BH$28,2,FALSE),VLOOKUP(EC8,'Tablas auxiliares'!$BG$2:$BH$28,2,FALSE),VLOOKUP(FT8,'Tablas auxiliares'!$BG$2:$BH$28,2,FALSE))-D8/100000000))</f>
        <v>-20.778591333544178</v>
      </c>
      <c r="HL8">
        <f>IF('Tablas auxiliares'!$C$7=1,AVERAGE(E8,AV8,CM8,ED8,FU8)+E8/10000,(-1)*(SUM(VLOOKUP(E8,'Tablas auxiliares'!$BG$2:$BH$28,2,FALSE),VLOOKUP(AV8,'Tablas auxiliares'!$BG$2:$BH$28,2,FALSE),VLOOKUP(CM8,'Tablas auxiliares'!$BG$2:$BH$28,2,FALSE),VLOOKUP(ED8,'Tablas auxiliares'!$BG$2:$BH$28,2,FALSE),VLOOKUP(FU8,'Tablas auxiliares'!$BG$2:$BH$28,2,FALSE))-E8/100000000))</f>
        <v>-13.326068073528349</v>
      </c>
      <c r="HM8">
        <f>IF('Tablas auxiliares'!$C$7=1,AVERAGE(F8,AW8,CN8,EE8,FV8)+F8/10000,(-1)*(SUM(VLOOKUP(F8,'Tablas auxiliares'!$BG$2:$BH$28,2,FALSE),VLOOKUP(AW8,'Tablas auxiliares'!$BG$2:$BH$28,2,FALSE),VLOOKUP(CN8,'Tablas auxiliares'!$BG$2:$BH$28,2,FALSE),VLOOKUP(EE8,'Tablas auxiliares'!$BG$2:$BH$28,2,FALSE),VLOOKUP(FV8,'Tablas auxiliares'!$BG$2:$BH$28,2,FALSE))-F8/100000000))</f>
        <v>-17.649813715801006</v>
      </c>
      <c r="HN8">
        <f>IF('Tablas auxiliares'!$C$7=1,AVERAGE(G8,AX8,CO8,EF8,FW8)+G8/10000,(-1)*(SUM(VLOOKUP(G8,'Tablas auxiliares'!$BG$2:$BH$28,2,FALSE),VLOOKUP(AX8,'Tablas auxiliares'!$BG$2:$BH$28,2,FALSE),VLOOKUP(CO8,'Tablas auxiliares'!$BG$2:$BH$28,2,FALSE),VLOOKUP(EF8,'Tablas auxiliares'!$BG$2:$BH$28,2,FALSE),VLOOKUP(FW8,'Tablas auxiliares'!$BG$2:$BH$28,2,FALSE))-G8/100000000))</f>
        <v>-5.6334282363762078</v>
      </c>
      <c r="HO8">
        <f>IF('Tablas auxiliares'!$C$7=1,AVERAGE(H8,AY8,CP8,EG8,FX8)+H8/10000,(-1)*(SUM(VLOOKUP(H8,'Tablas auxiliares'!$BG$2:$BH$28,2,FALSE),VLOOKUP(AY8,'Tablas auxiliares'!$BG$2:$BH$28,2,FALSE),VLOOKUP(CP8,'Tablas auxiliares'!$BG$2:$BH$28,2,FALSE),VLOOKUP(EG8,'Tablas auxiliares'!$BG$2:$BH$28,2,FALSE),VLOOKUP(FX8,'Tablas auxiliares'!$BG$2:$BH$28,2,FALSE))-H8/100000000))</f>
        <v>-27.663328156157458</v>
      </c>
      <c r="HP8">
        <f>IF('Tablas auxiliares'!$C$7=1,AVERAGE(I8,AZ8,CQ8,EH8,FY8)+I8/10000,(-1)*(SUM(VLOOKUP(I8,'Tablas auxiliares'!$BG$2:$BH$28,2,FALSE),VLOOKUP(AZ8,'Tablas auxiliares'!$BG$2:$BH$28,2,FALSE),VLOOKUP(CQ8,'Tablas auxiliares'!$BG$2:$BH$28,2,FALSE),VLOOKUP(EH8,'Tablas auxiliares'!$BG$2:$BH$28,2,FALSE),VLOOKUP(FY8,'Tablas auxiliares'!$BG$2:$BH$28,2,FALSE))-I8/100000000))</f>
        <v>-18.30742271362708</v>
      </c>
      <c r="HQ8">
        <f>IF('Tablas auxiliares'!$C$7=1,AVERAGE(J8,BA8,CR8,EI8,FZ8)+J8/10000,(-1)*(SUM(VLOOKUP(J8,'Tablas auxiliares'!$BG$2:$BH$28,2,FALSE),VLOOKUP(BA8,'Tablas auxiliares'!$BG$2:$BH$28,2,FALSE),VLOOKUP(CR8,'Tablas auxiliares'!$BG$2:$BH$28,2,FALSE),VLOOKUP(EI8,'Tablas auxiliares'!$BG$2:$BH$28,2,FALSE),VLOOKUP(FZ8,'Tablas auxiliares'!$BG$2:$BH$28,2,FALSE))-J8/100000000))</f>
        <v>-34.965837860225349</v>
      </c>
      <c r="HS8">
        <f>IF('Tablas auxiliares'!$C$7=1,AVERAGE(L8,BC8,CT8,EK8,GB8)+L8/10000,(-1)*(SUM(VLOOKUP(L8,'Tablas auxiliares'!$BG$2:$BH$28,2,FALSE),VLOOKUP(BC8,'Tablas auxiliares'!$BG$2:$BH$28,2,FALSE),VLOOKUP(CT8,'Tablas auxiliares'!$BG$2:$BH$28,2,FALSE),VLOOKUP(EK8,'Tablas auxiliares'!$BG$2:$BH$28,2,FALSE),VLOOKUP(GB8,'Tablas auxiliares'!$BG$2:$BH$28,2,FALSE))-L8/100000000))</f>
        <v>-20.39919442047081</v>
      </c>
      <c r="HT8">
        <f>IF('Tablas auxiliares'!$C$7=1,AVERAGE(M8,BD8,CU8,EL8,GC8)+M8/10000,(-1)*(SUM(VLOOKUP(M8,'Tablas auxiliares'!$BG$2:$BH$28,2,FALSE),VLOOKUP(BD8,'Tablas auxiliares'!$BG$2:$BH$28,2,FALSE),VLOOKUP(CU8,'Tablas auxiliares'!$BG$2:$BH$28,2,FALSE),VLOOKUP(EL8,'Tablas auxiliares'!$BG$2:$BH$28,2,FALSE),VLOOKUP(GC8,'Tablas auxiliares'!$BG$2:$BH$28,2,FALSE))-M8/100000000))</f>
        <v>-22.507148303351531</v>
      </c>
      <c r="HU8">
        <f>IF('Tablas auxiliares'!$C$7=1,AVERAGE(N8,BE8,CV8,EM8,GD8)+N8/10000,(-1)*(SUM(VLOOKUP(N8,'Tablas auxiliares'!$BG$2:$BH$28,2,FALSE),VLOOKUP(BE8,'Tablas auxiliares'!$BG$2:$BH$28,2,FALSE),VLOOKUP(CV8,'Tablas auxiliares'!$BG$2:$BH$28,2,FALSE),VLOOKUP(EM8,'Tablas auxiliares'!$BG$2:$BH$28,2,FALSE),VLOOKUP(GD8,'Tablas auxiliares'!$BG$2:$BH$28,2,FALSE))-N8/100000000))</f>
        <v>-8.2734217904530123</v>
      </c>
      <c r="HV8">
        <f>IF('Tablas auxiliares'!$C$7=1,AVERAGE(O8,BF8,CW8,EN8,GE8)+O8/10000,(-1)*(SUM(VLOOKUP(O8,'Tablas auxiliares'!$BG$2:$BH$28,2,FALSE),VLOOKUP(BF8,'Tablas auxiliares'!$BG$2:$BH$28,2,FALSE),VLOOKUP(CW8,'Tablas auxiliares'!$BG$2:$BH$28,2,FALSE),VLOOKUP(EN8,'Tablas auxiliares'!$BG$2:$BH$28,2,FALSE),VLOOKUP(GE8,'Tablas auxiliares'!$BG$2:$BH$28,2,FALSE))-O8/100000000))</f>
        <v>-18.064431450806211</v>
      </c>
      <c r="HW8">
        <f>IF('Tablas auxiliares'!$C$7=1,AVERAGE(P8,BG8,CX8,EO8,GF8)+P8/10000,(-1)*(SUM(VLOOKUP(P8,'Tablas auxiliares'!$BG$2:$BH$28,2,FALSE),VLOOKUP(BG8,'Tablas auxiliares'!$BG$2:$BH$28,2,FALSE),VLOOKUP(CX8,'Tablas auxiliares'!$BG$2:$BH$28,2,FALSE),VLOOKUP(EO8,'Tablas auxiliares'!$BG$2:$BH$28,2,FALSE),VLOOKUP(GF8,'Tablas auxiliares'!$BG$2:$BH$28,2,FALSE))-P8/100000000))</f>
        <v>-16.763396259670944</v>
      </c>
      <c r="HX8">
        <f>IF('Tablas auxiliares'!$C$7=1,AVERAGE(Q8,BH8,CY8,EP8,GG8)+Q8/10000,(-1)*(SUM(VLOOKUP(Q8,'Tablas auxiliares'!$BG$2:$BH$28,2,FALSE),VLOOKUP(BH8,'Tablas auxiliares'!$BG$2:$BH$28,2,FALSE),VLOOKUP(CY8,'Tablas auxiliares'!$BG$2:$BH$28,2,FALSE),VLOOKUP(EP8,'Tablas auxiliares'!$BG$2:$BH$28,2,FALSE),VLOOKUP(GG8,'Tablas auxiliares'!$BG$2:$BH$28,2,FALSE))-Q8/100000000))</f>
        <v>-5.4294920212073992</v>
      </c>
      <c r="HY8">
        <f>IF('Tablas auxiliares'!$C$7=1,AVERAGE(R8,BI8,CZ8,EQ8,GH8)+R8/10000,(-1)*(SUM(VLOOKUP(R8,'Tablas auxiliares'!$BG$2:$BH$28,2,FALSE),VLOOKUP(BI8,'Tablas auxiliares'!$BG$2:$BH$28,2,FALSE),VLOOKUP(CZ8,'Tablas auxiliares'!$BG$2:$BH$28,2,FALSE),VLOOKUP(EQ8,'Tablas auxiliares'!$BG$2:$BH$28,2,FALSE),VLOOKUP(GH8,'Tablas auxiliares'!$BG$2:$BH$28,2,FALSE))-R8/100000000))</f>
        <v>-8.8731085129368754</v>
      </c>
      <c r="HZ8">
        <f>IF('Tablas auxiliares'!$C$7=1,AVERAGE(S8,BJ8,DA8,ER8,GI8)+S8/10000,(-1)*(SUM(VLOOKUP(S8,'Tablas auxiliares'!$BG$2:$BH$28,2,FALSE),VLOOKUP(BJ8,'Tablas auxiliares'!$BG$2:$BH$28,2,FALSE),VLOOKUP(DA8,'Tablas auxiliares'!$BG$2:$BH$28,2,FALSE),VLOOKUP(ER8,'Tablas auxiliares'!$BG$2:$BH$28,2,FALSE),VLOOKUP(GI8,'Tablas auxiliares'!$BG$2:$BH$28,2,FALSE))-S8/100000000))</f>
        <v>-21.919483715307017</v>
      </c>
      <c r="IA8">
        <f>IF('Tablas auxiliares'!$C$7=1,AVERAGE(T8,BK8,DB8,ES8,GJ8)+T8/10000,(-1)*(SUM(VLOOKUP(T8,'Tablas auxiliares'!$BG$2:$BH$28,2,FALSE),VLOOKUP(BK8,'Tablas auxiliares'!$BG$2:$BH$28,2,FALSE),VLOOKUP(DB8,'Tablas auxiliares'!$BG$2:$BH$28,2,FALSE),VLOOKUP(ES8,'Tablas auxiliares'!$BG$2:$BH$28,2,FALSE),VLOOKUP(GJ8,'Tablas auxiliares'!$BG$2:$BH$28,2,FALSE))-T8/100000000))</f>
        <v>-3.265643122550681</v>
      </c>
      <c r="IB8">
        <f>IF('Tablas auxiliares'!$C$7=1,AVERAGE(U8,BL8,DC8,ET8,GK8)+U8/10000,(-1)*(SUM(VLOOKUP(U8,'Tablas auxiliares'!$BG$2:$BH$28,2,FALSE),VLOOKUP(BL8,'Tablas auxiliares'!$BG$2:$BH$28,2,FALSE),VLOOKUP(DC8,'Tablas auxiliares'!$BG$2:$BH$28,2,FALSE),VLOOKUP(ET8,'Tablas auxiliares'!$BG$2:$BH$28,2,FALSE),VLOOKUP(GK8,'Tablas auxiliares'!$BG$2:$BH$28,2,FALSE))-U8/100000000))</f>
        <v>-10.100815295559638</v>
      </c>
      <c r="IC8">
        <f>IF('Tablas auxiliares'!$C$7=1,AVERAGE(V8,BM8,DD8,EU8,GL8)+V8/10000,(-1)*(SUM(VLOOKUP(V8,'Tablas auxiliares'!$BG$2:$BH$28,2,FALSE),VLOOKUP(BM8,'Tablas auxiliares'!$BG$2:$BH$28,2,FALSE),VLOOKUP(DD8,'Tablas auxiliares'!$BG$2:$BH$28,2,FALSE),VLOOKUP(EU8,'Tablas auxiliares'!$BG$2:$BH$28,2,FALSE),VLOOKUP(GL8,'Tablas auxiliares'!$BG$2:$BH$28,2,FALSE))-V8/100000000))</f>
        <v>-2.053048978350156</v>
      </c>
      <c r="ID8">
        <f>IF('Tablas auxiliares'!$C$7=1,AVERAGE(W8,BN8,DE8,EV8,GM8)+W8/10000,(-1)*(SUM(VLOOKUP(W8,'Tablas auxiliares'!$BG$2:$BH$28,2,FALSE),VLOOKUP(BN8,'Tablas auxiliares'!$BG$2:$BH$28,2,FALSE),VLOOKUP(DE8,'Tablas auxiliares'!$BG$2:$BH$28,2,FALSE),VLOOKUP(EV8,'Tablas auxiliares'!$BG$2:$BH$28,2,FALSE),VLOOKUP(GM8,'Tablas auxiliares'!$BG$2:$BH$28,2,FALSE))-W8/100000000))</f>
        <v>-5.3210138003234553</v>
      </c>
      <c r="IE8">
        <f>IF('Tablas auxiliares'!$C$7=1,AVERAGE(X8,BO8,DF8,EW8,GN8)+X8/10000,(-1)*(SUM(VLOOKUP(X8,'Tablas auxiliares'!$BG$2:$BH$28,2,FALSE),VLOOKUP(BO8,'Tablas auxiliares'!$BG$2:$BH$28,2,FALSE),VLOOKUP(DF8,'Tablas auxiliares'!$BG$2:$BH$28,2,FALSE),VLOOKUP(EW8,'Tablas auxiliares'!$BG$2:$BH$28,2,FALSE),VLOOKUP(GN8,'Tablas auxiliares'!$BG$2:$BH$28,2,FALSE))-X8/100000000))</f>
        <v>-15.465831711026853</v>
      </c>
      <c r="IF8">
        <f>IF('Tablas auxiliares'!$C$7=1,AVERAGE(Y8,BP8,DG8,EX8,GO8)+Y8/10000,(-1)*(SUM(VLOOKUP(Y8,'Tablas auxiliares'!$BG$2:$BH$28,2,FALSE),VLOOKUP(BP8,'Tablas auxiliares'!$BG$2:$BH$28,2,FALSE),VLOOKUP(DG8,'Tablas auxiliares'!$BG$2:$BH$28,2,FALSE),VLOOKUP(EX8,'Tablas auxiliares'!$BG$2:$BH$28,2,FALSE),VLOOKUP(GO8,'Tablas auxiliares'!$BG$2:$BH$28,2,FALSE))-Y8/100000000))</f>
        <v>-9.6382039055032074</v>
      </c>
      <c r="IG8">
        <f>IF('Tablas auxiliares'!$C$7=1,AVERAGE(Z8,BQ8,DH8,EY8,GP8)+Z8/10000,(-1)*(SUM(VLOOKUP(Z8,'Tablas auxiliares'!$BG$2:$BH$28,2,FALSE),VLOOKUP(BQ8,'Tablas auxiliares'!$BG$2:$BH$28,2,FALSE),VLOOKUP(DH8,'Tablas auxiliares'!$BG$2:$BH$28,2,FALSE),VLOOKUP(EY8,'Tablas auxiliares'!$BG$2:$BH$28,2,FALSE),VLOOKUP(GP8,'Tablas auxiliares'!$BG$2:$BH$28,2,FALSE))-Z8/100000000))</f>
        <v>-3.3322663170576128</v>
      </c>
      <c r="IH8">
        <f>IF('Tablas auxiliares'!$C$7=1,AVERAGE(AA8,BR8,DI8,EZ8,GQ8)+AA8/10000,(-1)*(SUM(VLOOKUP(AA8,'Tablas auxiliares'!$BG$2:$BH$28,2,FALSE),VLOOKUP(BR8,'Tablas auxiliares'!$BG$2:$BH$28,2,FALSE),VLOOKUP(DI8,'Tablas auxiliares'!$BG$2:$BH$28,2,FALSE),VLOOKUP(EZ8,'Tablas auxiliares'!$BG$2:$BH$28,2,FALSE),VLOOKUP(GQ8,'Tablas auxiliares'!$BG$2:$BH$28,2,FALSE))-AA8/100000000))</f>
        <v>-11.380673523302937</v>
      </c>
      <c r="II8">
        <f>IF('Tablas auxiliares'!$C$7=1,AVERAGE(AB8,BS8,DJ8,FA8,GR8)+AB8/10000,(-1)*(SUM(VLOOKUP(AB8,'Tablas auxiliares'!$BG$2:$BH$28,2,FALSE),VLOOKUP(BS8,'Tablas auxiliares'!$BG$2:$BH$28,2,FALSE),VLOOKUP(DJ8,'Tablas auxiliares'!$BG$2:$BH$28,2,FALSE),VLOOKUP(FA8,'Tablas auxiliares'!$BG$2:$BH$28,2,FALSE),VLOOKUP(GR8,'Tablas auxiliares'!$BG$2:$BH$28,2,FALSE))-AB8/100000000))</f>
        <v>-3.8076407702875339</v>
      </c>
      <c r="IJ8">
        <f>IF('Tablas auxiliares'!$C$7=1,AVERAGE(AC8,BT8,DK8,FB8,GS8)+AC8/10000,(-1)*(SUM(VLOOKUP(AC8,'Tablas auxiliares'!$BG$2:$BH$28,2,FALSE),VLOOKUP(BT8,'Tablas auxiliares'!$BG$2:$BH$28,2,FALSE),VLOOKUP(DK8,'Tablas auxiliares'!$BG$2:$BH$28,2,FALSE),VLOOKUP(FB8,'Tablas auxiliares'!$BG$2:$BH$28,2,FALSE),VLOOKUP(GS8,'Tablas auxiliares'!$BG$2:$BH$28,2,FALSE))-AC8/100000000))</f>
        <v>-18.972291962882249</v>
      </c>
      <c r="IK8">
        <f>IF('Tablas auxiliares'!$C$7=1,AVERAGE(AD8,BU8,DL8,FC8,GT8)+AD8/10000,(-1)*(SUM(VLOOKUP(AD8,'Tablas auxiliares'!$BG$2:$BH$28,2,FALSE),VLOOKUP(BU8,'Tablas auxiliares'!$BG$2:$BH$28,2,FALSE),VLOOKUP(DL8,'Tablas auxiliares'!$BG$2:$BH$28,2,FALSE),VLOOKUP(FC8,'Tablas auxiliares'!$BG$2:$BH$28,2,FALSE),VLOOKUP(GT8,'Tablas auxiliares'!$BG$2:$BH$28,2,FALSE))-AD8/100000000))</f>
        <v>-24.714851153558662</v>
      </c>
      <c r="IL8">
        <f>IF('Tablas auxiliares'!$C$7=1,AVERAGE(AE8,BV8,DM8,FD8,GU8)+AE8/10000,(-1)*(SUM(VLOOKUP(AE8,'Tablas auxiliares'!$BG$2:$BH$28,2,FALSE),VLOOKUP(BV8,'Tablas auxiliares'!$BG$2:$BH$28,2,FALSE),VLOOKUP(DM8,'Tablas auxiliares'!$BG$2:$BH$28,2,FALSE),VLOOKUP(FD8,'Tablas auxiliares'!$BG$2:$BH$28,2,FALSE),VLOOKUP(GU8,'Tablas auxiliares'!$BG$2:$BH$28,2,FALSE))-AE8/100000000))</f>
        <v>-11.25144237400289</v>
      </c>
      <c r="IM8">
        <f>IF('Tablas auxiliares'!$C$7=1,AVERAGE(AF8,BW8,DN8,FE8,GV8)+AF8/10000,(-1)*(SUM(VLOOKUP(AF8,'Tablas auxiliares'!$BG$2:$BH$28,2,FALSE),VLOOKUP(BW8,'Tablas auxiliares'!$BG$2:$BH$28,2,FALSE),VLOOKUP(DN8,'Tablas auxiliares'!$BG$2:$BH$28,2,FALSE),VLOOKUP(FE8,'Tablas auxiliares'!$BG$2:$BH$28,2,FALSE),VLOOKUP(GV8,'Tablas auxiliares'!$BG$2:$BH$28,2,FALSE))-AF8/100000000))</f>
        <v>-2.7033702335431169</v>
      </c>
      <c r="IN8">
        <f>IF('Tablas auxiliares'!$C$7=1,AVERAGE(AG8,BX8,DO8,FF8,GW8)+AG8/10000,(-1)*(SUM(VLOOKUP(AG8,'Tablas auxiliares'!$BG$2:$BH$28,2,FALSE),VLOOKUP(BX8,'Tablas auxiliares'!$BG$2:$BH$28,2,FALSE),VLOOKUP(DO8,'Tablas auxiliares'!$BG$2:$BH$28,2,FALSE),VLOOKUP(FF8,'Tablas auxiliares'!$BG$2:$BH$28,2,FALSE),VLOOKUP(GW8,'Tablas auxiliares'!$BG$2:$BH$28,2,FALSE))-AG8/100000000))</f>
        <v>-9.0886671019307634</v>
      </c>
      <c r="IO8">
        <f>IF('Tablas auxiliares'!$C$7=1,AVERAGE(AH8,BY8,DP8,FG8,GX8)+AH8/10000,(-1)*(SUM(VLOOKUP(AH8,'Tablas auxiliares'!$BG$2:$BH$28,2,FALSE),VLOOKUP(BY8,'Tablas auxiliares'!$BG$2:$BH$28,2,FALSE),VLOOKUP(DP8,'Tablas auxiliares'!$BG$2:$BH$28,2,FALSE),VLOOKUP(FG8,'Tablas auxiliares'!$BG$2:$BH$28,2,FALSE),VLOOKUP(GX8,'Tablas auxiliares'!$BG$2:$BH$28,2,FALSE))-AH8/100000000))</f>
        <v>-4.7064774411960446</v>
      </c>
      <c r="IP8">
        <f>IF('Tablas auxiliares'!$C$7=1,AVERAGE(AI8,BZ8,DQ8,FH8,GY8)+AI8/10000,(-1)*(SUM(VLOOKUP(AI8,'Tablas auxiliares'!$BG$2:$BH$28,2,FALSE),VLOOKUP(BZ8,'Tablas auxiliares'!$BG$2:$BH$28,2,FALSE),VLOOKUP(DQ8,'Tablas auxiliares'!$BG$2:$BH$28,2,FALSE),VLOOKUP(FH8,'Tablas auxiliares'!$BG$2:$BH$28,2,FALSE),VLOOKUP(GY8,'Tablas auxiliares'!$BG$2:$BH$28,2,FALSE))-AI8/100000000))</f>
        <v>-2.5510041855790346</v>
      </c>
      <c r="IQ8">
        <f>IF('Tablas auxiliares'!$C$7=1,AVERAGE(AJ8,CA8,DR8,FI8,GZ8)+AJ8/10000,(-1)*(SUM(VLOOKUP(AJ8,'Tablas auxiliares'!$BG$2:$BH$28,2,FALSE),VLOOKUP(CA8,'Tablas auxiliares'!$BG$2:$BH$28,2,FALSE),VLOOKUP(DR8,'Tablas auxiliares'!$BG$2:$BH$28,2,FALSE),VLOOKUP(FI8,'Tablas auxiliares'!$BG$2:$BH$28,2,FALSE),VLOOKUP(GZ8,'Tablas auxiliares'!$BG$2:$BH$28,2,FALSE))-AJ8/100000000))</f>
        <v>-6.9902925836739547</v>
      </c>
      <c r="IR8">
        <f>IF('Tablas auxiliares'!$C$7=1,AVERAGE(AK8,CB8,DS8,FJ8,HA8)+AK8/10000,(-1)*(SUM(VLOOKUP(AK8,'Tablas auxiliares'!$BG$2:$BH$28,2,FALSE),VLOOKUP(CB8,'Tablas auxiliares'!$BG$2:$BH$28,2,FALSE),VLOOKUP(DS8,'Tablas auxiliares'!$BG$2:$BH$28,2,FALSE),VLOOKUP(FJ8,'Tablas auxiliares'!$BG$2:$BH$28,2,FALSE),VLOOKUP(HA8,'Tablas auxiliares'!$BG$2:$BH$28,2,FALSE))-AK8/100000000))</f>
        <v>-10.862722809756136</v>
      </c>
      <c r="IS8">
        <f>IF('Tablas auxiliares'!$C$7=1,AVERAGE(AL8,CC8,DT8,FK8,HB8)+AL8/10000,(-1)*(SUM(VLOOKUP(AL8,'Tablas auxiliares'!$BG$2:$BH$28,2,FALSE),VLOOKUP(CC8,'Tablas auxiliares'!$BG$2:$BH$28,2,FALSE),VLOOKUP(DT8,'Tablas auxiliares'!$BG$2:$BH$28,2,FALSE),VLOOKUP(FK8,'Tablas auxiliares'!$BG$2:$BH$28,2,FALSE),VLOOKUP(HB8,'Tablas auxiliares'!$BG$2:$BH$28,2,FALSE))-AL8/100000000))</f>
        <v>-1.7559937158740833</v>
      </c>
      <c r="IT8">
        <f>IF('Tablas auxiliares'!$C$7=1,AVERAGE(AM8,CD8,DU8,FL8,HC8)+AM8/10000,(-1)*(SUM(VLOOKUP(AM8,'Tablas auxiliares'!$BG$2:$BH$28,2,FALSE),VLOOKUP(CD8,'Tablas auxiliares'!$BG$2:$BH$28,2,FALSE),VLOOKUP(DU8,'Tablas auxiliares'!$BG$2:$BH$28,2,FALSE),VLOOKUP(FL8,'Tablas auxiliares'!$BG$2:$BH$28,2,FALSE),VLOOKUP(HC8,'Tablas auxiliares'!$BG$2:$BH$28,2,FALSE))-AM8/100000000))</f>
        <v>-2.7029427155194354</v>
      </c>
      <c r="IU8">
        <f>IF('Tablas auxiliares'!$C$7=1,AVERAGE(AN8,CE8,DV8,FM8,HD8)+AN8/10000,(-1)*(SUM(VLOOKUP(AN8,'Tablas auxiliares'!$BG$2:$BH$28,2,FALSE),VLOOKUP(CE8,'Tablas auxiliares'!$BG$2:$BH$28,2,FALSE),VLOOKUP(DV8,'Tablas auxiliares'!$BG$2:$BH$28,2,FALSE),VLOOKUP(FM8,'Tablas auxiliares'!$BG$2:$BH$28,2,FALSE),VLOOKUP(HD8,'Tablas auxiliares'!$BG$2:$BH$28,2,FALSE))-AN8/100000000))</f>
        <v>-13.543819076264043</v>
      </c>
      <c r="IV8">
        <f>IF('Tablas auxiliares'!$C$7=1,AVERAGE(AO8,CF8,DW8,FN8,HE8)+AO8/10000,(-1)*(SUM(VLOOKUP(AO8,'Tablas auxiliares'!$BG$2:$BH$28,2,FALSE),VLOOKUP(CF8,'Tablas auxiliares'!$BG$2:$BH$28,2,FALSE),VLOOKUP(DW8,'Tablas auxiliares'!$BG$2:$BH$28,2,FALSE),VLOOKUP(FN8,'Tablas auxiliares'!$BG$2:$BH$28,2,FALSE),VLOOKUP(HE8,'Tablas auxiliares'!$BG$2:$BH$28,2,FALSE))-AO8/100000000))</f>
        <v>-2.2328440633390545</v>
      </c>
      <c r="IW8">
        <f>IF('Tablas auxiliares'!$C$7=1,AVERAGE(AP8,CG8,DX8,FO8,HF8)+AP8/10000,(-1)*(SUM(VLOOKUP(AP8,'Tablas auxiliares'!$BG$2:$BH$28,2,FALSE),VLOOKUP(CG8,'Tablas auxiliares'!$BG$2:$BH$28,2,FALSE),VLOOKUP(DX8,'Tablas auxiliares'!$BG$2:$BH$28,2,FALSE),VLOOKUP(FO8,'Tablas auxiliares'!$BG$2:$BH$28,2,FALSE),VLOOKUP(HF8,'Tablas auxiliares'!$BG$2:$BH$28,2,FALSE))-AP8/100000000))</f>
        <v>-6.9240615564778238</v>
      </c>
      <c r="IX8">
        <f>IF('Tablas auxiliares'!$C$7=1,AVERAGE(AQ8,CH8,DY8,FP8,HG8)+AQ8/10000,(-1)*(SUM(VLOOKUP(AQ8,'Tablas auxiliares'!$BG$2:$BH$28,2,FALSE),VLOOKUP(CH8,'Tablas auxiliares'!$BG$2:$BH$28,2,FALSE),VLOOKUP(DY8,'Tablas auxiliares'!$BG$2:$BH$28,2,FALSE),VLOOKUP(FP8,'Tablas auxiliares'!$BG$2:$BH$28,2,FALSE),VLOOKUP(HG8,'Tablas auxiliares'!$BG$2:$BH$28,2,FALSE))-AQ8/100000000))</f>
        <v>-9.4780406059706301</v>
      </c>
      <c r="IY8">
        <f>IF('Tablas auxiliares'!$C$7=1,AVERAGE(AR8,CI8,DZ8,FQ8,HH8)+AR8/10000,(-1)*(SUM(VLOOKUP(AR8,'Tablas auxiliares'!$BG$2:$BH$28,2,FALSE),VLOOKUP(CI8,'Tablas auxiliares'!$BG$2:$BH$28,2,FALSE),VLOOKUP(DZ8,'Tablas auxiliares'!$BG$2:$BH$28,2,FALSE),VLOOKUP(FQ8,'Tablas auxiliares'!$BG$2:$BH$28,2,FALSE),VLOOKUP(HH8,'Tablas auxiliares'!$BG$2:$BH$28,2,FALSE))-AR8/100000000))</f>
        <v>-17.447463814310755</v>
      </c>
      <c r="IZ8">
        <f>RANK(HI8,HI3:HI28,1)</f>
        <v>10</v>
      </c>
      <c r="JA8">
        <f t="shared" ref="JA8:KP8" si="24">RANK(HJ8,HJ3:HJ28,1)</f>
        <v>15</v>
      </c>
      <c r="JB8">
        <f t="shared" si="24"/>
        <v>5</v>
      </c>
      <c r="JC8">
        <f t="shared" si="24"/>
        <v>10</v>
      </c>
      <c r="JD8">
        <f t="shared" si="24"/>
        <v>8</v>
      </c>
      <c r="JE8">
        <f t="shared" si="24"/>
        <v>16</v>
      </c>
      <c r="JF8">
        <f t="shared" si="24"/>
        <v>4</v>
      </c>
      <c r="JG8">
        <f t="shared" si="24"/>
        <v>5</v>
      </c>
      <c r="JH8">
        <f t="shared" si="24"/>
        <v>3</v>
      </c>
      <c r="JJ8">
        <f t="shared" si="24"/>
        <v>6</v>
      </c>
      <c r="JK8">
        <f t="shared" si="24"/>
        <v>7</v>
      </c>
      <c r="JL8">
        <f t="shared" si="24"/>
        <v>13</v>
      </c>
      <c r="JM8">
        <f t="shared" si="24"/>
        <v>8</v>
      </c>
      <c r="JN8">
        <f t="shared" si="24"/>
        <v>7</v>
      </c>
      <c r="JO8">
        <f t="shared" si="24"/>
        <v>15</v>
      </c>
      <c r="JP8">
        <f t="shared" si="24"/>
        <v>11</v>
      </c>
      <c r="JQ8">
        <f t="shared" si="24"/>
        <v>7</v>
      </c>
      <c r="JR8">
        <f t="shared" si="24"/>
        <v>21</v>
      </c>
      <c r="JS8">
        <f t="shared" si="24"/>
        <v>13</v>
      </c>
      <c r="JT8">
        <f t="shared" si="24"/>
        <v>23</v>
      </c>
      <c r="JU8">
        <f t="shared" si="24"/>
        <v>16</v>
      </c>
      <c r="JV8">
        <f t="shared" si="24"/>
        <v>10</v>
      </c>
      <c r="JW8">
        <f t="shared" si="24"/>
        <v>15</v>
      </c>
      <c r="JX8">
        <f t="shared" si="24"/>
        <v>18</v>
      </c>
      <c r="JY8">
        <f t="shared" si="24"/>
        <v>13</v>
      </c>
      <c r="JZ8">
        <f t="shared" si="24"/>
        <v>20</v>
      </c>
      <c r="KA8">
        <f t="shared" si="24"/>
        <v>7</v>
      </c>
      <c r="KB8">
        <f t="shared" si="24"/>
        <v>6</v>
      </c>
      <c r="KC8">
        <f t="shared" si="24"/>
        <v>12</v>
      </c>
      <c r="KD8">
        <f t="shared" si="24"/>
        <v>22</v>
      </c>
      <c r="KE8">
        <f t="shared" si="24"/>
        <v>13</v>
      </c>
      <c r="KF8">
        <f t="shared" si="24"/>
        <v>17</v>
      </c>
      <c r="KG8">
        <f t="shared" si="24"/>
        <v>18</v>
      </c>
      <c r="KH8">
        <f t="shared" si="24"/>
        <v>13</v>
      </c>
      <c r="KI8">
        <f t="shared" si="24"/>
        <v>11</v>
      </c>
      <c r="KJ8">
        <f t="shared" si="24"/>
        <v>22</v>
      </c>
      <c r="KK8">
        <f t="shared" si="24"/>
        <v>18</v>
      </c>
      <c r="KL8">
        <f t="shared" si="24"/>
        <v>11</v>
      </c>
      <c r="KM8">
        <f t="shared" si="24"/>
        <v>21</v>
      </c>
      <c r="KN8">
        <f t="shared" si="24"/>
        <v>16</v>
      </c>
      <c r="KO8">
        <f t="shared" si="24"/>
        <v>11</v>
      </c>
      <c r="KP8">
        <f t="shared" si="24"/>
        <v>7</v>
      </c>
      <c r="KQ8">
        <f>VLOOKUP(IZ8,'Tablas auxiliares'!$O$2:$Y$28,'Tablas auxiliares'!$C$4+1,FALSE)</f>
        <v>1</v>
      </c>
      <c r="KR8">
        <f>VLOOKUP(JA8,'Tablas auxiliares'!$O$2:$Y$28,'Tablas auxiliares'!$C$4+1,FALSE)</f>
        <v>0</v>
      </c>
      <c r="KS8">
        <f>VLOOKUP(JB8,'Tablas auxiliares'!$O$2:$Y$28,'Tablas auxiliares'!$C$4+1,FALSE)</f>
        <v>6</v>
      </c>
      <c r="KT8">
        <f>VLOOKUP(JC8,'Tablas auxiliares'!$O$2:$Y$28,'Tablas auxiliares'!$C$4+1,FALSE)</f>
        <v>1</v>
      </c>
      <c r="KU8">
        <f>VLOOKUP(JD8,'Tablas auxiliares'!$O$2:$Y$28,'Tablas auxiliares'!$C$4+1,FALSE)</f>
        <v>3</v>
      </c>
      <c r="KV8">
        <f>VLOOKUP(JE8,'Tablas auxiliares'!$O$2:$Y$28,'Tablas auxiliares'!$C$4+1,FALSE)</f>
        <v>0</v>
      </c>
      <c r="KW8">
        <f>VLOOKUP(JF8,'Tablas auxiliares'!$O$2:$Y$28,'Tablas auxiliares'!$C$4+1,FALSE)</f>
        <v>7</v>
      </c>
      <c r="KX8">
        <f>VLOOKUP(JG8,'Tablas auxiliares'!$O$2:$Y$28,'Tablas auxiliares'!$C$4+1,FALSE)</f>
        <v>6</v>
      </c>
      <c r="KY8">
        <f>VLOOKUP(JH8,'Tablas auxiliares'!$O$2:$Y$28,'Tablas auxiliares'!$C$4+1,FALSE)</f>
        <v>8</v>
      </c>
      <c r="LA8">
        <f>VLOOKUP(JJ8,'Tablas auxiliares'!$O$2:$Y$28,'Tablas auxiliares'!$C$4+1,FALSE)</f>
        <v>5</v>
      </c>
      <c r="LB8">
        <f>VLOOKUP(JK8,'Tablas auxiliares'!$O$2:$Y$28,'Tablas auxiliares'!$C$4+1,FALSE)</f>
        <v>4</v>
      </c>
      <c r="LC8">
        <f>VLOOKUP(JL8,'Tablas auxiliares'!$O$2:$Y$28,'Tablas auxiliares'!$C$4+1,FALSE)</f>
        <v>0</v>
      </c>
      <c r="LD8">
        <f>VLOOKUP(JM8,'Tablas auxiliares'!$O$2:$Y$28,'Tablas auxiliares'!$C$4+1,FALSE)</f>
        <v>3</v>
      </c>
      <c r="LE8">
        <f>VLOOKUP(JN8,'Tablas auxiliares'!$O$2:$Y$28,'Tablas auxiliares'!$C$4+1,FALSE)</f>
        <v>4</v>
      </c>
      <c r="LF8">
        <f>VLOOKUP(JO8,'Tablas auxiliares'!$O$2:$Y$28,'Tablas auxiliares'!$C$4+1,FALSE)</f>
        <v>0</v>
      </c>
      <c r="LG8">
        <f>VLOOKUP(JP8,'Tablas auxiliares'!$O$2:$Y$28,'Tablas auxiliares'!$C$4+1,FALSE)</f>
        <v>0</v>
      </c>
      <c r="LH8">
        <f>VLOOKUP(JQ8,'Tablas auxiliares'!$O$2:$Y$28,'Tablas auxiliares'!$C$4+1,FALSE)</f>
        <v>4</v>
      </c>
      <c r="LI8">
        <f>VLOOKUP(JR8,'Tablas auxiliares'!$O$2:$Y$28,'Tablas auxiliares'!$C$4+1,FALSE)</f>
        <v>0</v>
      </c>
      <c r="LJ8">
        <f>VLOOKUP(JS8,'Tablas auxiliares'!$O$2:$Y$28,'Tablas auxiliares'!$C$4+1,FALSE)</f>
        <v>0</v>
      </c>
      <c r="LK8">
        <f>VLOOKUP(JT8,'Tablas auxiliares'!$O$2:$Y$28,'Tablas auxiliares'!$C$4+1,FALSE)</f>
        <v>0</v>
      </c>
      <c r="LL8">
        <f>VLOOKUP(JU8,'Tablas auxiliares'!$O$2:$Y$28,'Tablas auxiliares'!$C$4+1,FALSE)</f>
        <v>0</v>
      </c>
      <c r="LM8">
        <f>VLOOKUP(JV8,'Tablas auxiliares'!$O$2:$Y$28,'Tablas auxiliares'!$C$4+1,FALSE)</f>
        <v>1</v>
      </c>
      <c r="LN8">
        <f>VLOOKUP(JW8,'Tablas auxiliares'!$O$2:$Y$28,'Tablas auxiliares'!$C$4+1,FALSE)</f>
        <v>0</v>
      </c>
      <c r="LO8">
        <f>VLOOKUP(JX8,'Tablas auxiliares'!$O$2:$Y$28,'Tablas auxiliares'!$C$4+1,FALSE)</f>
        <v>0</v>
      </c>
      <c r="LP8">
        <f>VLOOKUP(JY8,'Tablas auxiliares'!$O$2:$Y$28,'Tablas auxiliares'!$C$4+1,FALSE)</f>
        <v>0</v>
      </c>
      <c r="LQ8">
        <f>VLOOKUP(JZ8,'Tablas auxiliares'!$O$2:$Y$28,'Tablas auxiliares'!$C$4+1,FALSE)</f>
        <v>0</v>
      </c>
      <c r="LR8">
        <f>VLOOKUP(KA8,'Tablas auxiliares'!$O$2:$Y$28,'Tablas auxiliares'!$C$4+1,FALSE)</f>
        <v>4</v>
      </c>
      <c r="LS8">
        <f>VLOOKUP(KB8,'Tablas auxiliares'!$O$2:$Y$28,'Tablas auxiliares'!$C$4+1,FALSE)</f>
        <v>5</v>
      </c>
      <c r="LT8">
        <f>VLOOKUP(KC8,'Tablas auxiliares'!$O$2:$Y$28,'Tablas auxiliares'!$C$4+1,FALSE)</f>
        <v>0</v>
      </c>
      <c r="LU8">
        <f>VLOOKUP(KD8,'Tablas auxiliares'!$O$2:$Y$28,'Tablas auxiliares'!$C$4+1,FALSE)</f>
        <v>0</v>
      </c>
      <c r="LV8">
        <f>VLOOKUP(KE8,'Tablas auxiliares'!$O$2:$Y$28,'Tablas auxiliares'!$C$4+1,FALSE)</f>
        <v>0</v>
      </c>
      <c r="LW8">
        <f>VLOOKUP(KF8,'Tablas auxiliares'!$O$2:$Y$28,'Tablas auxiliares'!$C$4+1,FALSE)</f>
        <v>0</v>
      </c>
      <c r="LX8">
        <f>VLOOKUP(KG8,'Tablas auxiliares'!$O$2:$Y$28,'Tablas auxiliares'!$C$4+1,FALSE)</f>
        <v>0</v>
      </c>
      <c r="LY8">
        <f>VLOOKUP(KH8,'Tablas auxiliares'!$O$2:$Y$28,'Tablas auxiliares'!$C$4+1,FALSE)</f>
        <v>0</v>
      </c>
      <c r="LZ8">
        <f>VLOOKUP(KI8,'Tablas auxiliares'!$O$2:$Y$28,'Tablas auxiliares'!$C$4+1,FALSE)</f>
        <v>0</v>
      </c>
      <c r="MA8">
        <f>VLOOKUP(KJ8,'Tablas auxiliares'!$O$2:$Y$28,'Tablas auxiliares'!$C$4+1,FALSE)</f>
        <v>0</v>
      </c>
      <c r="MB8">
        <f>VLOOKUP(KK8,'Tablas auxiliares'!$O$2:$Y$28,'Tablas auxiliares'!$C$4+1,FALSE)</f>
        <v>0</v>
      </c>
      <c r="MC8">
        <f>VLOOKUP(KL8,'Tablas auxiliares'!$O$2:$Y$28,'Tablas auxiliares'!$C$4+1,FALSE)</f>
        <v>0</v>
      </c>
      <c r="MD8">
        <f>VLOOKUP(KM8,'Tablas auxiliares'!$O$2:$Y$28,'Tablas auxiliares'!$C$4+1,FALSE)</f>
        <v>0</v>
      </c>
      <c r="ME8">
        <f>VLOOKUP(KN8,'Tablas auxiliares'!$O$2:$Y$28,'Tablas auxiliares'!$C$4+1,FALSE)</f>
        <v>0</v>
      </c>
      <c r="MF8">
        <f>VLOOKUP(KO8,'Tablas auxiliares'!$O$2:$Y$28,'Tablas auxiliares'!$C$4+1,FALSE)</f>
        <v>0</v>
      </c>
      <c r="MG8">
        <f>VLOOKUP(KP8,'Tablas auxiliares'!$O$2:$Y$28,'Tablas auxiliares'!$C$4+1,FALSE)</f>
        <v>4</v>
      </c>
      <c r="MH8">
        <v>17</v>
      </c>
      <c r="MI8">
        <v>3</v>
      </c>
      <c r="MJ8">
        <v>3</v>
      </c>
      <c r="MK8">
        <v>8</v>
      </c>
      <c r="ML8">
        <v>1</v>
      </c>
      <c r="MM8">
        <v>5</v>
      </c>
      <c r="MN8">
        <v>10</v>
      </c>
      <c r="MO8">
        <v>6</v>
      </c>
      <c r="MP8">
        <v>8</v>
      </c>
      <c r="MR8">
        <v>3</v>
      </c>
      <c r="MS8">
        <v>6</v>
      </c>
      <c r="MT8">
        <v>5</v>
      </c>
      <c r="MU8">
        <v>3</v>
      </c>
      <c r="MV8">
        <v>2</v>
      </c>
      <c r="MW8">
        <v>6</v>
      </c>
      <c r="MX8">
        <v>6</v>
      </c>
      <c r="MY8">
        <v>13</v>
      </c>
      <c r="MZ8">
        <v>11</v>
      </c>
      <c r="NA8">
        <v>4</v>
      </c>
      <c r="NB8">
        <v>3</v>
      </c>
      <c r="NC8">
        <v>4</v>
      </c>
      <c r="ND8">
        <v>2</v>
      </c>
      <c r="NE8">
        <v>1</v>
      </c>
      <c r="NF8">
        <v>12</v>
      </c>
      <c r="NG8">
        <v>7</v>
      </c>
      <c r="NH8">
        <v>3</v>
      </c>
      <c r="NI8">
        <v>6</v>
      </c>
      <c r="NJ8">
        <v>8</v>
      </c>
      <c r="NK8">
        <v>5</v>
      </c>
      <c r="NL8">
        <v>12</v>
      </c>
      <c r="NM8">
        <v>7</v>
      </c>
      <c r="NN8">
        <v>5</v>
      </c>
      <c r="NO8">
        <v>7</v>
      </c>
      <c r="NP8">
        <v>15</v>
      </c>
      <c r="NQ8">
        <v>6</v>
      </c>
      <c r="NR8">
        <v>8</v>
      </c>
      <c r="NS8">
        <v>9</v>
      </c>
      <c r="NT8">
        <v>2</v>
      </c>
      <c r="NU8">
        <v>6</v>
      </c>
      <c r="NV8">
        <v>8</v>
      </c>
      <c r="NW8">
        <v>13</v>
      </c>
      <c r="NX8">
        <v>2</v>
      </c>
      <c r="NY8">
        <f>VLOOKUP(MH8,'Tablas auxiliares'!$O$2:$Y$28,_xlfn.SINGLE('Tablas auxiliares'!$C$4)+1,FALSE)</f>
        <v>0</v>
      </c>
      <c r="NZ8">
        <f>VLOOKUP(MI8,'Tablas auxiliares'!$O$2:$Y$28,_xlfn.SINGLE('Tablas auxiliares'!$C$4)+1,FALSE)</f>
        <v>8</v>
      </c>
      <c r="OA8">
        <f>VLOOKUP(MJ8,'Tablas auxiliares'!$O$2:$Y$28,_xlfn.SINGLE('Tablas auxiliares'!$C$4)+1,FALSE)</f>
        <v>8</v>
      </c>
      <c r="OB8">
        <f>VLOOKUP(MK8,'Tablas auxiliares'!$O$2:$Y$28,_xlfn.SINGLE('Tablas auxiliares'!$C$4)+1,FALSE)</f>
        <v>3</v>
      </c>
      <c r="OC8">
        <f>VLOOKUP(ML8,'Tablas auxiliares'!$O$2:$Y$28,_xlfn.SINGLE('Tablas auxiliares'!$C$4)+1,FALSE)</f>
        <v>12</v>
      </c>
      <c r="OD8">
        <f>VLOOKUP(MM8,'Tablas auxiliares'!$O$2:$Y$28,_xlfn.SINGLE('Tablas auxiliares'!$C$4)+1,FALSE)</f>
        <v>6</v>
      </c>
      <c r="OE8">
        <f>VLOOKUP(MN8,'Tablas auxiliares'!$O$2:$Y$28,_xlfn.SINGLE('Tablas auxiliares'!$C$4)+1,FALSE)</f>
        <v>1</v>
      </c>
      <c r="OF8">
        <f>VLOOKUP(MO8,'Tablas auxiliares'!$O$2:$Y$28,_xlfn.SINGLE('Tablas auxiliares'!$C$4)+1,FALSE)</f>
        <v>5</v>
      </c>
      <c r="OG8">
        <f>VLOOKUP(MP8,'Tablas auxiliares'!$O$2:$Y$28,_xlfn.SINGLE('Tablas auxiliares'!$C$4)+1,FALSE)</f>
        <v>3</v>
      </c>
      <c r="OI8">
        <f>VLOOKUP(MR8,'Tablas auxiliares'!$O$2:$Y$28,_xlfn.SINGLE('Tablas auxiliares'!$C$4)+1,FALSE)</f>
        <v>8</v>
      </c>
      <c r="OJ8">
        <f>VLOOKUP(MS8,'Tablas auxiliares'!$O$2:$Y$28,_xlfn.SINGLE('Tablas auxiliares'!$C$4)+1,FALSE)</f>
        <v>5</v>
      </c>
      <c r="OK8">
        <f>VLOOKUP(MT8,'Tablas auxiliares'!$O$2:$Y$28,_xlfn.SINGLE('Tablas auxiliares'!$C$4)+1,FALSE)</f>
        <v>6</v>
      </c>
      <c r="OL8">
        <f>VLOOKUP(MU8,'Tablas auxiliares'!$O$2:$Y$28,_xlfn.SINGLE('Tablas auxiliares'!$C$4)+1,FALSE)</f>
        <v>8</v>
      </c>
      <c r="OM8">
        <f>VLOOKUP(MV8,'Tablas auxiliares'!$O$2:$Y$28,_xlfn.SINGLE('Tablas auxiliares'!$C$4)+1,FALSE)</f>
        <v>10</v>
      </c>
      <c r="ON8">
        <f>VLOOKUP(MW8,'Tablas auxiliares'!$O$2:$Y$28,_xlfn.SINGLE('Tablas auxiliares'!$C$4)+1,FALSE)</f>
        <v>5</v>
      </c>
      <c r="OO8">
        <f>VLOOKUP(MX8,'Tablas auxiliares'!$O$2:$Y$28,_xlfn.SINGLE('Tablas auxiliares'!$C$4)+1,FALSE)</f>
        <v>5</v>
      </c>
      <c r="OP8">
        <f>VLOOKUP(MY8,'Tablas auxiliares'!$O$2:$Y$28,_xlfn.SINGLE('Tablas auxiliares'!$C$4)+1,FALSE)</f>
        <v>0</v>
      </c>
      <c r="OQ8">
        <f>VLOOKUP(MZ8,'Tablas auxiliares'!$O$2:$Y$28,_xlfn.SINGLE('Tablas auxiliares'!$C$4)+1,FALSE)</f>
        <v>0</v>
      </c>
      <c r="OR8">
        <f>VLOOKUP(NA8,'Tablas auxiliares'!$O$2:$Y$28,_xlfn.SINGLE('Tablas auxiliares'!$C$4)+1,FALSE)</f>
        <v>7</v>
      </c>
      <c r="OS8">
        <f>VLOOKUP(NB8,'Tablas auxiliares'!$O$2:$Y$28,_xlfn.SINGLE('Tablas auxiliares'!$C$4)+1,FALSE)</f>
        <v>8</v>
      </c>
      <c r="OT8">
        <f>VLOOKUP(NC8,'Tablas auxiliares'!$O$2:$Y$28,_xlfn.SINGLE('Tablas auxiliares'!$C$4)+1,FALSE)</f>
        <v>7</v>
      </c>
      <c r="OU8">
        <f>VLOOKUP(ND8,'Tablas auxiliares'!$O$2:$Y$28,_xlfn.SINGLE('Tablas auxiliares'!$C$4)+1,FALSE)</f>
        <v>10</v>
      </c>
      <c r="OV8">
        <f>VLOOKUP(NE8,'Tablas auxiliares'!$O$2:$Y$28,_xlfn.SINGLE('Tablas auxiliares'!$C$4)+1,FALSE)</f>
        <v>12</v>
      </c>
      <c r="OW8">
        <f>VLOOKUP(NF8,'Tablas auxiliares'!$O$2:$Y$28,_xlfn.SINGLE('Tablas auxiliares'!$C$4)+1,FALSE)</f>
        <v>0</v>
      </c>
      <c r="OX8">
        <f>VLOOKUP(NG8,'Tablas auxiliares'!$O$2:$Y$28,_xlfn.SINGLE('Tablas auxiliares'!$C$4)+1,FALSE)</f>
        <v>4</v>
      </c>
      <c r="OY8">
        <f>VLOOKUP(NH8,'Tablas auxiliares'!$O$2:$Y$28,_xlfn.SINGLE('Tablas auxiliares'!$C$4)+1,FALSE)</f>
        <v>8</v>
      </c>
      <c r="OZ8">
        <f>VLOOKUP(NI8,'Tablas auxiliares'!$O$2:$Y$28,_xlfn.SINGLE('Tablas auxiliares'!$C$4)+1,FALSE)</f>
        <v>5</v>
      </c>
      <c r="PA8">
        <f>VLOOKUP(NJ8,'Tablas auxiliares'!$O$2:$Y$28,_xlfn.SINGLE('Tablas auxiliares'!$C$4)+1,FALSE)</f>
        <v>3</v>
      </c>
      <c r="PB8">
        <f>VLOOKUP(NK8,'Tablas auxiliares'!$O$2:$Y$28,_xlfn.SINGLE('Tablas auxiliares'!$C$4)+1,FALSE)</f>
        <v>6</v>
      </c>
      <c r="PC8">
        <f>VLOOKUP(NL8,'Tablas auxiliares'!$O$2:$Y$28,_xlfn.SINGLE('Tablas auxiliares'!$C$4)+1,FALSE)</f>
        <v>0</v>
      </c>
      <c r="PD8">
        <f>VLOOKUP(NM8,'Tablas auxiliares'!$O$2:$Y$28,_xlfn.SINGLE('Tablas auxiliares'!$C$4)+1,FALSE)</f>
        <v>4</v>
      </c>
      <c r="PE8">
        <f>VLOOKUP(NN8,'Tablas auxiliares'!$O$2:$Y$28,_xlfn.SINGLE('Tablas auxiliares'!$C$4)+1,FALSE)</f>
        <v>6</v>
      </c>
      <c r="PF8">
        <f>VLOOKUP(NO8,'Tablas auxiliares'!$O$2:$Y$28,_xlfn.SINGLE('Tablas auxiliares'!$C$4)+1,FALSE)</f>
        <v>4</v>
      </c>
      <c r="PG8">
        <f>VLOOKUP(NP8,'Tablas auxiliares'!$O$2:$Y$28,_xlfn.SINGLE('Tablas auxiliares'!$C$4)+1,FALSE)</f>
        <v>0</v>
      </c>
      <c r="PH8">
        <f>VLOOKUP(NQ8,'Tablas auxiliares'!$O$2:$Y$28,_xlfn.SINGLE('Tablas auxiliares'!$C$4)+1,FALSE)</f>
        <v>5</v>
      </c>
      <c r="PI8">
        <f>VLOOKUP(NR8,'Tablas auxiliares'!$O$2:$Y$28,_xlfn.SINGLE('Tablas auxiliares'!$C$4)+1,FALSE)</f>
        <v>3</v>
      </c>
      <c r="PJ8">
        <f>VLOOKUP(NS8,'Tablas auxiliares'!$O$2:$Y$28,_xlfn.SINGLE('Tablas auxiliares'!$C$4)+1,FALSE)</f>
        <v>2</v>
      </c>
      <c r="PK8">
        <f>VLOOKUP(NT8,'Tablas auxiliares'!$O$2:$Y$28,_xlfn.SINGLE('Tablas auxiliares'!$C$4)+1,FALSE)</f>
        <v>10</v>
      </c>
      <c r="PL8">
        <f>VLOOKUP(NU8,'Tablas auxiliares'!$O$2:$Y$28,_xlfn.SINGLE('Tablas auxiliares'!$C$4)+1,FALSE)</f>
        <v>5</v>
      </c>
      <c r="PM8">
        <f>VLOOKUP(NV8,'Tablas auxiliares'!$O$2:$Y$28,_xlfn.SINGLE('Tablas auxiliares'!$C$4)+1,FALSE)</f>
        <v>3</v>
      </c>
      <c r="PN8">
        <f>VLOOKUP(NW8,'Tablas auxiliares'!$O$2:$Y$28,_xlfn.SINGLE('Tablas auxiliares'!$C$4)+1,FALSE)</f>
        <v>0</v>
      </c>
      <c r="PO8">
        <f>VLOOKUP(NX8,'Tablas auxiliares'!$O$2:$Y$28,_xlfn.SINGLE('Tablas auxiliares'!$C$4)+1,FALSE)</f>
        <v>10</v>
      </c>
      <c r="PP8" s="132">
        <f>IF('Tablas auxiliares'!$C$6&lt;&gt;2,IF('Tablas auxiliares'!$C$5=1,SUM(KQ8:MG8),SUMIF($IZ$29:$KP$29,"=325",KQ8:MG8)),0)+IF('Tablas auxiliares'!$C$6&lt;&gt;3,IF('Tablas auxiliares'!$C$5=1,SUM(NY8:PO8),SUMIF($IZ$29:$KP$29,"=325",NY8:PO8)),0)</f>
        <v>281</v>
      </c>
      <c r="PQ8">
        <f t="shared" si="15"/>
        <v>13.516999999999999</v>
      </c>
      <c r="PR8">
        <f t="shared" si="1"/>
        <v>9.0030000000000001</v>
      </c>
      <c r="PS8">
        <f t="shared" si="1"/>
        <v>4.0030000000000001</v>
      </c>
      <c r="PT8">
        <f t="shared" si="1"/>
        <v>9.0079999999999991</v>
      </c>
      <c r="PU8">
        <f t="shared" si="1"/>
        <v>4.5010000000000003</v>
      </c>
      <c r="PV8">
        <f t="shared" si="1"/>
        <v>10.505000000000001</v>
      </c>
      <c r="PW8">
        <f t="shared" si="1"/>
        <v>7.01</v>
      </c>
      <c r="PX8">
        <f t="shared" si="1"/>
        <v>5.5060000000000002</v>
      </c>
      <c r="PY8">
        <f t="shared" si="1"/>
        <v>5.508</v>
      </c>
      <c r="QA8">
        <f t="shared" si="1"/>
        <v>4.5030000000000001</v>
      </c>
      <c r="QB8">
        <f t="shared" si="1"/>
        <v>6.5060000000000002</v>
      </c>
      <c r="QC8">
        <f t="shared" si="1"/>
        <v>9.0050000000000008</v>
      </c>
      <c r="QD8">
        <f t="shared" si="1"/>
        <v>5.5030000000000001</v>
      </c>
      <c r="QE8">
        <f t="shared" si="1"/>
        <v>4.5019999999999998</v>
      </c>
      <c r="QF8">
        <f t="shared" si="1"/>
        <v>10.506</v>
      </c>
      <c r="QG8">
        <f t="shared" si="1"/>
        <v>8.5060000000000002</v>
      </c>
      <c r="QH8">
        <f t="shared" si="1"/>
        <v>10.013</v>
      </c>
      <c r="QI8">
        <f t="shared" si="1"/>
        <v>16.010999999999999</v>
      </c>
      <c r="QJ8">
        <f t="shared" si="1"/>
        <v>8.5039999999999996</v>
      </c>
      <c r="QK8">
        <f t="shared" si="1"/>
        <v>13.003</v>
      </c>
      <c r="QL8">
        <f t="shared" si="1"/>
        <v>10.004</v>
      </c>
      <c r="QM8">
        <f t="shared" si="1"/>
        <v>6.0019999999999998</v>
      </c>
      <c r="QN8">
        <f t="shared" si="1"/>
        <v>8.0009999999999994</v>
      </c>
      <c r="QO8">
        <f t="shared" si="1"/>
        <v>15.012</v>
      </c>
      <c r="QP8">
        <f t="shared" si="1"/>
        <v>10.007</v>
      </c>
      <c r="QQ8">
        <f t="shared" si="1"/>
        <v>11.503</v>
      </c>
      <c r="QR8">
        <f t="shared" si="1"/>
        <v>6.5060000000000002</v>
      </c>
      <c r="QS8">
        <f t="shared" si="1"/>
        <v>7.008</v>
      </c>
      <c r="QT8">
        <f t="shared" si="1"/>
        <v>8.5050000000000008</v>
      </c>
      <c r="QU8">
        <f t="shared" si="1"/>
        <v>17.012</v>
      </c>
      <c r="QV8">
        <f t="shared" si="1"/>
        <v>10.007</v>
      </c>
      <c r="QW8">
        <f t="shared" si="1"/>
        <v>11.005000000000001</v>
      </c>
      <c r="QX8">
        <f t="shared" si="1"/>
        <v>12.507</v>
      </c>
      <c r="QY8">
        <f t="shared" si="1"/>
        <v>14.015000000000001</v>
      </c>
      <c r="QZ8">
        <f t="shared" si="1"/>
        <v>8.5060000000000002</v>
      </c>
      <c r="RA8">
        <f t="shared" si="1"/>
        <v>15.007999999999999</v>
      </c>
      <c r="RB8">
        <f t="shared" si="1"/>
        <v>13.509</v>
      </c>
      <c r="RC8">
        <f t="shared" si="1"/>
        <v>6.5019999999999998</v>
      </c>
      <c r="RD8">
        <f t="shared" si="1"/>
        <v>13.506</v>
      </c>
      <c r="RE8">
        <f t="shared" si="1"/>
        <v>12.007999999999999</v>
      </c>
      <c r="RF8">
        <f t="shared" si="1"/>
        <v>12.013</v>
      </c>
      <c r="RG8">
        <f t="shared" si="1"/>
        <v>4.5019999999999998</v>
      </c>
      <c r="RH8">
        <f>RANK(PQ8,PQ3:PQ28,1)</f>
        <v>12</v>
      </c>
      <c r="RI8">
        <f t="shared" ref="RI8:SX8" si="25">RANK(PR8,PR3:PR28,1)</f>
        <v>8</v>
      </c>
      <c r="RJ8">
        <f t="shared" si="25"/>
        <v>3</v>
      </c>
      <c r="RK8">
        <f t="shared" si="25"/>
        <v>9</v>
      </c>
      <c r="RL8">
        <f t="shared" si="25"/>
        <v>3</v>
      </c>
      <c r="RM8">
        <f t="shared" si="25"/>
        <v>11</v>
      </c>
      <c r="RN8">
        <f t="shared" si="25"/>
        <v>6</v>
      </c>
      <c r="RO8">
        <f t="shared" si="25"/>
        <v>3</v>
      </c>
      <c r="RP8">
        <f t="shared" si="25"/>
        <v>4</v>
      </c>
      <c r="RR8">
        <f t="shared" si="25"/>
        <v>2</v>
      </c>
      <c r="RS8">
        <f t="shared" si="25"/>
        <v>2</v>
      </c>
      <c r="RT8">
        <f t="shared" si="25"/>
        <v>7</v>
      </c>
      <c r="RU8">
        <f t="shared" si="25"/>
        <v>2</v>
      </c>
      <c r="RV8">
        <f t="shared" si="25"/>
        <v>3</v>
      </c>
      <c r="RW8">
        <f t="shared" si="25"/>
        <v>8</v>
      </c>
      <c r="RX8">
        <f t="shared" si="25"/>
        <v>8</v>
      </c>
      <c r="RY8">
        <f t="shared" si="25"/>
        <v>7</v>
      </c>
      <c r="RZ8">
        <f t="shared" si="25"/>
        <v>17</v>
      </c>
      <c r="SA8">
        <f t="shared" si="25"/>
        <v>7</v>
      </c>
      <c r="SB8">
        <f t="shared" si="25"/>
        <v>14</v>
      </c>
      <c r="SC8">
        <f t="shared" si="25"/>
        <v>8</v>
      </c>
      <c r="SD8">
        <f t="shared" si="25"/>
        <v>4</v>
      </c>
      <c r="SE8">
        <f t="shared" si="25"/>
        <v>3</v>
      </c>
      <c r="SF8">
        <f t="shared" si="25"/>
        <v>16</v>
      </c>
      <c r="SG8">
        <f t="shared" si="25"/>
        <v>8</v>
      </c>
      <c r="SH8">
        <f t="shared" si="25"/>
        <v>10</v>
      </c>
      <c r="SI8">
        <f t="shared" si="25"/>
        <v>4</v>
      </c>
      <c r="SJ8">
        <f t="shared" si="25"/>
        <v>6</v>
      </c>
      <c r="SK8">
        <f t="shared" si="25"/>
        <v>8</v>
      </c>
      <c r="SL8">
        <f t="shared" si="25"/>
        <v>19</v>
      </c>
      <c r="SM8">
        <f t="shared" si="25"/>
        <v>10</v>
      </c>
      <c r="SN8">
        <f t="shared" si="25"/>
        <v>8</v>
      </c>
      <c r="SO8">
        <f t="shared" si="25"/>
        <v>12</v>
      </c>
      <c r="SP8">
        <f t="shared" si="25"/>
        <v>15</v>
      </c>
      <c r="SQ8">
        <f t="shared" si="25"/>
        <v>6</v>
      </c>
      <c r="SR8">
        <f t="shared" si="25"/>
        <v>16</v>
      </c>
      <c r="SS8">
        <f t="shared" si="25"/>
        <v>14</v>
      </c>
      <c r="ST8">
        <f t="shared" si="25"/>
        <v>4</v>
      </c>
      <c r="SU8">
        <f t="shared" si="25"/>
        <v>16</v>
      </c>
      <c r="SV8">
        <f t="shared" si="25"/>
        <v>13</v>
      </c>
      <c r="SW8">
        <f t="shared" si="25"/>
        <v>11</v>
      </c>
      <c r="SX8">
        <f t="shared" si="25"/>
        <v>3</v>
      </c>
      <c r="SY8">
        <f>VLOOKUP(RH8,'Tablas auxiliares'!$O$2:$Y$28,_xlfn.SINGLE('Tablas auxiliares'!$C$4)+1,FALSE)</f>
        <v>0</v>
      </c>
      <c r="SZ8">
        <f>VLOOKUP(RI8,'Tablas auxiliares'!$O$2:$Y$28,_xlfn.SINGLE('Tablas auxiliares'!$C$4)+1,FALSE)</f>
        <v>3</v>
      </c>
      <c r="TA8">
        <f>VLOOKUP(RJ8,'Tablas auxiliares'!$O$2:$Y$28,_xlfn.SINGLE('Tablas auxiliares'!$C$4)+1,FALSE)</f>
        <v>8</v>
      </c>
      <c r="TB8">
        <f>VLOOKUP(RK8,'Tablas auxiliares'!$O$2:$Y$28,_xlfn.SINGLE('Tablas auxiliares'!$C$4)+1,FALSE)</f>
        <v>2</v>
      </c>
      <c r="TC8">
        <f>VLOOKUP(RL8,'Tablas auxiliares'!$O$2:$Y$28,_xlfn.SINGLE('Tablas auxiliares'!$C$4)+1,FALSE)</f>
        <v>8</v>
      </c>
      <c r="TD8">
        <f>VLOOKUP(RM8,'Tablas auxiliares'!$O$2:$Y$28,_xlfn.SINGLE('Tablas auxiliares'!$C$4)+1,FALSE)</f>
        <v>0</v>
      </c>
      <c r="TE8">
        <f>VLOOKUP(RN8,'Tablas auxiliares'!$O$2:$Y$28,_xlfn.SINGLE('Tablas auxiliares'!$C$4)+1,FALSE)</f>
        <v>5</v>
      </c>
      <c r="TF8">
        <f>VLOOKUP(RO8,'Tablas auxiliares'!$O$2:$Y$28,_xlfn.SINGLE('Tablas auxiliares'!$C$4)+1,FALSE)</f>
        <v>8</v>
      </c>
      <c r="TG8">
        <f>VLOOKUP(RP8,'Tablas auxiliares'!$O$2:$Y$28,_xlfn.SINGLE('Tablas auxiliares'!$C$4)+1,FALSE)</f>
        <v>7</v>
      </c>
      <c r="TI8">
        <f>VLOOKUP(RR8,'Tablas auxiliares'!$O$2:$Y$28,_xlfn.SINGLE('Tablas auxiliares'!$C$4)+1,FALSE)</f>
        <v>10</v>
      </c>
      <c r="TJ8">
        <f>VLOOKUP(RS8,'Tablas auxiliares'!$O$2:$Y$28,_xlfn.SINGLE('Tablas auxiliares'!$C$4)+1,FALSE)</f>
        <v>10</v>
      </c>
      <c r="TK8">
        <f>VLOOKUP(RT8,'Tablas auxiliares'!$O$2:$Y$28,_xlfn.SINGLE('Tablas auxiliares'!$C$4)+1,FALSE)</f>
        <v>4</v>
      </c>
      <c r="TL8">
        <f>VLOOKUP(RU8,'Tablas auxiliares'!$O$2:$Y$28,_xlfn.SINGLE('Tablas auxiliares'!$C$4)+1,FALSE)</f>
        <v>10</v>
      </c>
      <c r="TM8">
        <f>VLOOKUP(RV8,'Tablas auxiliares'!$O$2:$Y$28,_xlfn.SINGLE('Tablas auxiliares'!$C$4)+1,FALSE)</f>
        <v>8</v>
      </c>
      <c r="TN8">
        <f>VLOOKUP(RW8,'Tablas auxiliares'!$O$2:$Y$28,_xlfn.SINGLE('Tablas auxiliares'!$C$4)+1,FALSE)</f>
        <v>3</v>
      </c>
      <c r="TO8">
        <f>VLOOKUP(RX8,'Tablas auxiliares'!$O$2:$Y$28,_xlfn.SINGLE('Tablas auxiliares'!$C$4)+1,FALSE)</f>
        <v>3</v>
      </c>
      <c r="TP8">
        <f>VLOOKUP(RY8,'Tablas auxiliares'!$O$2:$Y$28,_xlfn.SINGLE('Tablas auxiliares'!$C$4)+1,FALSE)</f>
        <v>4</v>
      </c>
      <c r="TQ8">
        <f>VLOOKUP(RZ8,'Tablas auxiliares'!$O$2:$Y$28,_xlfn.SINGLE('Tablas auxiliares'!$C$4)+1,FALSE)</f>
        <v>0</v>
      </c>
      <c r="TR8">
        <f>VLOOKUP(SA8,'Tablas auxiliares'!$O$2:$Y$28,_xlfn.SINGLE('Tablas auxiliares'!$C$4)+1,FALSE)</f>
        <v>4</v>
      </c>
      <c r="TS8">
        <f>VLOOKUP(SB8,'Tablas auxiliares'!$O$2:$Y$28,_xlfn.SINGLE('Tablas auxiliares'!$C$4)+1,FALSE)</f>
        <v>0</v>
      </c>
      <c r="TT8">
        <f>VLOOKUP(SC8,'Tablas auxiliares'!$O$2:$Y$28,_xlfn.SINGLE('Tablas auxiliares'!$C$4)+1,FALSE)</f>
        <v>3</v>
      </c>
      <c r="TU8">
        <f>VLOOKUP(SD8,'Tablas auxiliares'!$O$2:$Y$28,_xlfn.SINGLE('Tablas auxiliares'!$C$4)+1,FALSE)</f>
        <v>7</v>
      </c>
      <c r="TV8">
        <f>VLOOKUP(SE8,'Tablas auxiliares'!$O$2:$Y$28,_xlfn.SINGLE('Tablas auxiliares'!$C$4)+1,FALSE)</f>
        <v>8</v>
      </c>
      <c r="TW8">
        <f>VLOOKUP(SF8,'Tablas auxiliares'!$O$2:$Y$28,_xlfn.SINGLE('Tablas auxiliares'!$C$4)+1,FALSE)</f>
        <v>0</v>
      </c>
      <c r="TX8">
        <f>VLOOKUP(SG8,'Tablas auxiliares'!$O$2:$Y$28,_xlfn.SINGLE('Tablas auxiliares'!$C$4)+1,FALSE)</f>
        <v>3</v>
      </c>
      <c r="TY8">
        <f>VLOOKUP(SH8,'Tablas auxiliares'!$O$2:$Y$28,_xlfn.SINGLE('Tablas auxiliares'!$C$4)+1,FALSE)</f>
        <v>1</v>
      </c>
      <c r="TZ8">
        <f>VLOOKUP(SI8,'Tablas auxiliares'!$O$2:$Y$28,_xlfn.SINGLE('Tablas auxiliares'!$C$4)+1,FALSE)</f>
        <v>7</v>
      </c>
      <c r="UA8">
        <f>VLOOKUP(SJ8,'Tablas auxiliares'!$O$2:$Y$28,_xlfn.SINGLE('Tablas auxiliares'!$C$4)+1,FALSE)</f>
        <v>5</v>
      </c>
      <c r="UB8">
        <f>VLOOKUP(SK8,'Tablas auxiliares'!$O$2:$Y$28,_xlfn.SINGLE('Tablas auxiliares'!$C$4)+1,FALSE)</f>
        <v>3</v>
      </c>
      <c r="UC8">
        <f>VLOOKUP(SL8,'Tablas auxiliares'!$O$2:$Y$28,_xlfn.SINGLE('Tablas auxiliares'!$C$4)+1,FALSE)</f>
        <v>0</v>
      </c>
      <c r="UD8">
        <f>VLOOKUP(SM8,'Tablas auxiliares'!$O$2:$Y$28,_xlfn.SINGLE('Tablas auxiliares'!$C$4)+1,FALSE)</f>
        <v>1</v>
      </c>
      <c r="UE8">
        <f>VLOOKUP(SN8,'Tablas auxiliares'!$O$2:$Y$28,_xlfn.SINGLE('Tablas auxiliares'!$C$4)+1,FALSE)</f>
        <v>3</v>
      </c>
      <c r="UF8">
        <f>VLOOKUP(SO8,'Tablas auxiliares'!$O$2:$Y$28,_xlfn.SINGLE('Tablas auxiliares'!$C$4)+1,FALSE)</f>
        <v>0</v>
      </c>
      <c r="UG8">
        <f>VLOOKUP(SP8,'Tablas auxiliares'!$O$2:$Y$28,_xlfn.SINGLE('Tablas auxiliares'!$C$4)+1,FALSE)</f>
        <v>0</v>
      </c>
      <c r="UH8">
        <f>VLOOKUP(SQ8,'Tablas auxiliares'!$O$2:$Y$28,_xlfn.SINGLE('Tablas auxiliares'!$C$4)+1,FALSE)</f>
        <v>5</v>
      </c>
      <c r="UI8">
        <f>VLOOKUP(SR8,'Tablas auxiliares'!$O$2:$Y$28,_xlfn.SINGLE('Tablas auxiliares'!$C$4)+1,FALSE)</f>
        <v>0</v>
      </c>
      <c r="UJ8">
        <f>VLOOKUP(SS8,'Tablas auxiliares'!$O$2:$Y$28,_xlfn.SINGLE('Tablas auxiliares'!$C$4)+1,FALSE)</f>
        <v>0</v>
      </c>
      <c r="UK8">
        <f>VLOOKUP(ST8,'Tablas auxiliares'!$O$2:$Y$28,_xlfn.SINGLE('Tablas auxiliares'!$C$4)+1,FALSE)</f>
        <v>7</v>
      </c>
      <c r="UL8">
        <f>VLOOKUP(SU8,'Tablas auxiliares'!$O$2:$Y$28,_xlfn.SINGLE('Tablas auxiliares'!$C$4)+1,FALSE)</f>
        <v>0</v>
      </c>
      <c r="UM8">
        <f>VLOOKUP(SV8,'Tablas auxiliares'!$O$2:$Y$28,_xlfn.SINGLE('Tablas auxiliares'!$C$4)+1,FALSE)</f>
        <v>0</v>
      </c>
      <c r="UN8">
        <f>VLOOKUP(SW8,'Tablas auxiliares'!$O$2:$Y$28,_xlfn.SINGLE('Tablas auxiliares'!$C$4)+1,FALSE)</f>
        <v>0</v>
      </c>
      <c r="UO8">
        <f>VLOOKUP(SX8,'Tablas auxiliares'!$O$2:$Y$28,_xlfn.SINGLE('Tablas auxiliares'!$C$4)+1,FALSE)</f>
        <v>8</v>
      </c>
      <c r="UP8">
        <f>IF('Tablas auxiliares'!$C$5=1,SUM(SY8:UO8),SUMIF($IZ$29:$KP$29,"=325",SY8:UO8))</f>
        <v>158</v>
      </c>
      <c r="UQ8">
        <v>1</v>
      </c>
      <c r="UR8">
        <v>0</v>
      </c>
      <c r="US8">
        <v>6</v>
      </c>
      <c r="UT8">
        <v>0</v>
      </c>
      <c r="UU8">
        <v>3</v>
      </c>
      <c r="UV8">
        <v>0</v>
      </c>
      <c r="UW8">
        <v>8</v>
      </c>
      <c r="UX8">
        <v>5</v>
      </c>
      <c r="UY8">
        <v>10</v>
      </c>
      <c r="VA8">
        <v>5</v>
      </c>
      <c r="VB8">
        <v>7</v>
      </c>
      <c r="VC8">
        <v>0</v>
      </c>
      <c r="VD8">
        <v>3</v>
      </c>
      <c r="VE8">
        <v>4</v>
      </c>
      <c r="VF8">
        <v>0</v>
      </c>
      <c r="VG8">
        <v>0</v>
      </c>
      <c r="VH8">
        <v>5</v>
      </c>
      <c r="VI8">
        <v>0</v>
      </c>
      <c r="VJ8">
        <v>1</v>
      </c>
      <c r="VK8">
        <v>0</v>
      </c>
      <c r="VL8">
        <v>0</v>
      </c>
      <c r="VM8">
        <v>0</v>
      </c>
      <c r="VN8">
        <v>3</v>
      </c>
      <c r="VO8">
        <v>0</v>
      </c>
      <c r="VP8">
        <v>0</v>
      </c>
      <c r="VQ8">
        <v>0</v>
      </c>
      <c r="VR8">
        <v>3</v>
      </c>
      <c r="VS8">
        <v>6</v>
      </c>
      <c r="VT8">
        <v>0</v>
      </c>
      <c r="VU8">
        <v>0</v>
      </c>
      <c r="VV8">
        <v>0</v>
      </c>
      <c r="VW8">
        <v>0</v>
      </c>
      <c r="VX8">
        <v>0</v>
      </c>
      <c r="VY8">
        <v>0</v>
      </c>
      <c r="VZ8">
        <v>2</v>
      </c>
      <c r="WA8">
        <v>0</v>
      </c>
      <c r="WB8">
        <v>0</v>
      </c>
      <c r="WC8">
        <v>4</v>
      </c>
      <c r="WD8">
        <v>0</v>
      </c>
      <c r="WE8">
        <v>0</v>
      </c>
      <c r="WF8">
        <v>0</v>
      </c>
      <c r="WG8">
        <v>4</v>
      </c>
      <c r="WH8">
        <v>0</v>
      </c>
      <c r="WI8">
        <v>8</v>
      </c>
      <c r="WJ8">
        <v>8</v>
      </c>
      <c r="WK8">
        <v>3</v>
      </c>
      <c r="WL8">
        <v>12</v>
      </c>
      <c r="WM8">
        <v>6</v>
      </c>
      <c r="WN8">
        <v>1</v>
      </c>
      <c r="WO8">
        <v>5</v>
      </c>
      <c r="WP8">
        <v>3</v>
      </c>
      <c r="WR8">
        <v>8</v>
      </c>
      <c r="WS8">
        <v>5</v>
      </c>
      <c r="WT8">
        <v>6</v>
      </c>
      <c r="WU8">
        <v>8</v>
      </c>
      <c r="WV8">
        <v>10</v>
      </c>
      <c r="WW8">
        <v>5</v>
      </c>
      <c r="WX8">
        <v>5</v>
      </c>
      <c r="WY8">
        <v>0</v>
      </c>
      <c r="WZ8">
        <v>0</v>
      </c>
      <c r="XA8">
        <v>7</v>
      </c>
      <c r="XB8">
        <v>8</v>
      </c>
      <c r="XC8">
        <v>7</v>
      </c>
      <c r="XD8">
        <v>10</v>
      </c>
      <c r="XE8">
        <v>12</v>
      </c>
      <c r="XF8">
        <v>0</v>
      </c>
      <c r="XG8">
        <v>4</v>
      </c>
      <c r="XH8">
        <v>8</v>
      </c>
      <c r="XI8">
        <v>5</v>
      </c>
      <c r="XJ8">
        <v>3</v>
      </c>
      <c r="XK8">
        <v>6</v>
      </c>
      <c r="XL8">
        <v>0</v>
      </c>
      <c r="XM8">
        <v>4</v>
      </c>
      <c r="XN8">
        <v>6</v>
      </c>
      <c r="XO8">
        <v>4</v>
      </c>
      <c r="XP8">
        <v>0</v>
      </c>
      <c r="XQ8">
        <v>5</v>
      </c>
      <c r="XR8">
        <v>3</v>
      </c>
      <c r="XS8">
        <v>2</v>
      </c>
      <c r="XT8">
        <v>10</v>
      </c>
      <c r="XU8">
        <v>5</v>
      </c>
      <c r="XV8">
        <v>3</v>
      </c>
      <c r="XW8">
        <v>0</v>
      </c>
      <c r="XX8">
        <v>10</v>
      </c>
      <c r="XY8">
        <f t="shared" si="7"/>
        <v>1</v>
      </c>
      <c r="XZ8">
        <f t="shared" si="3"/>
        <v>8.0079999999999991</v>
      </c>
      <c r="YA8">
        <f t="shared" si="3"/>
        <v>14.007999999999999</v>
      </c>
      <c r="YB8">
        <f t="shared" si="3"/>
        <v>3.0030000000000001</v>
      </c>
      <c r="YC8">
        <f t="shared" si="3"/>
        <v>15.012</v>
      </c>
      <c r="YD8">
        <f t="shared" si="3"/>
        <v>6.0060000000000002</v>
      </c>
      <c r="YE8">
        <f t="shared" si="3"/>
        <v>9.0009999999999994</v>
      </c>
      <c r="YF8">
        <f t="shared" si="3"/>
        <v>10.005000000000001</v>
      </c>
      <c r="YG8">
        <f t="shared" si="3"/>
        <v>13.003</v>
      </c>
      <c r="YH8">
        <f t="shared" si="3"/>
        <v>0</v>
      </c>
      <c r="YI8">
        <f t="shared" si="3"/>
        <v>13.007999999999999</v>
      </c>
      <c r="YJ8">
        <f t="shared" si="3"/>
        <v>12.005000000000001</v>
      </c>
      <c r="YK8">
        <f t="shared" si="3"/>
        <v>6.0060000000000002</v>
      </c>
      <c r="YL8">
        <f t="shared" si="3"/>
        <v>11.007999999999999</v>
      </c>
      <c r="YM8">
        <f t="shared" si="3"/>
        <v>14.01</v>
      </c>
      <c r="YN8">
        <f t="shared" si="3"/>
        <v>5.0049999999999999</v>
      </c>
      <c r="YO8">
        <f t="shared" si="3"/>
        <v>5.0049999999999999</v>
      </c>
      <c r="YP8">
        <f t="shared" si="3"/>
        <v>5</v>
      </c>
      <c r="YQ8">
        <f t="shared" si="3"/>
        <v>0</v>
      </c>
      <c r="YR8">
        <f t="shared" si="3"/>
        <v>8.0069999999999997</v>
      </c>
      <c r="YS8">
        <f t="shared" si="3"/>
        <v>8.0079999999999991</v>
      </c>
      <c r="YT8">
        <f t="shared" si="3"/>
        <v>7.0069999999999997</v>
      </c>
      <c r="YU8">
        <f t="shared" si="3"/>
        <v>10.01</v>
      </c>
      <c r="YV8">
        <f t="shared" si="3"/>
        <v>15.012</v>
      </c>
      <c r="YW8">
        <f t="shared" si="3"/>
        <v>0</v>
      </c>
      <c r="YX8">
        <f t="shared" si="3"/>
        <v>4.0039999999999996</v>
      </c>
      <c r="YY8">
        <f t="shared" si="3"/>
        <v>8.0079999999999991</v>
      </c>
      <c r="YZ8">
        <f t="shared" si="3"/>
        <v>8.0050000000000008</v>
      </c>
      <c r="ZA8">
        <f t="shared" si="3"/>
        <v>9.0030000000000001</v>
      </c>
      <c r="ZB8">
        <f t="shared" si="3"/>
        <v>6.0060000000000002</v>
      </c>
      <c r="ZC8">
        <f t="shared" si="3"/>
        <v>0</v>
      </c>
      <c r="ZD8">
        <f t="shared" si="3"/>
        <v>4.0039999999999996</v>
      </c>
      <c r="ZE8">
        <f t="shared" si="3"/>
        <v>6.0060000000000002</v>
      </c>
      <c r="ZF8">
        <f t="shared" si="3"/>
        <v>4.0039999999999996</v>
      </c>
      <c r="ZG8">
        <f t="shared" si="3"/>
        <v>0</v>
      </c>
      <c r="ZH8">
        <f t="shared" si="3"/>
        <v>7.0049999999999999</v>
      </c>
      <c r="ZI8">
        <f t="shared" si="3"/>
        <v>3.0030000000000001</v>
      </c>
      <c r="ZJ8">
        <f t="shared" si="3"/>
        <v>2.0019999999999998</v>
      </c>
      <c r="ZK8">
        <f t="shared" si="3"/>
        <v>14.01</v>
      </c>
      <c r="ZL8">
        <f t="shared" si="3"/>
        <v>5.0049999999999999</v>
      </c>
      <c r="ZM8">
        <f t="shared" si="3"/>
        <v>3.0030000000000001</v>
      </c>
      <c r="ZN8">
        <f t="shared" si="3"/>
        <v>0</v>
      </c>
      <c r="ZO8">
        <f t="shared" si="3"/>
        <v>14.01</v>
      </c>
      <c r="ZP8">
        <f>RANK(XY8,XY3:XY28,0)</f>
        <v>14</v>
      </c>
      <c r="ZQ8">
        <f t="shared" ref="ZQ8:ABF8" si="26">RANK(XZ8,XZ3:XZ28,0)</f>
        <v>6</v>
      </c>
      <c r="ZR8">
        <f t="shared" si="26"/>
        <v>3</v>
      </c>
      <c r="ZS8">
        <f t="shared" si="26"/>
        <v>12</v>
      </c>
      <c r="ZT8">
        <f t="shared" si="26"/>
        <v>3</v>
      </c>
      <c r="ZU8">
        <f t="shared" si="26"/>
        <v>9</v>
      </c>
      <c r="ZV8">
        <f t="shared" si="26"/>
        <v>4</v>
      </c>
      <c r="ZW8">
        <f t="shared" si="26"/>
        <v>5</v>
      </c>
      <c r="ZX8">
        <f t="shared" si="26"/>
        <v>4</v>
      </c>
      <c r="ZY8">
        <f t="shared" si="26"/>
        <v>18</v>
      </c>
      <c r="ZZ8">
        <f t="shared" si="26"/>
        <v>2</v>
      </c>
      <c r="AAA8">
        <f t="shared" si="26"/>
        <v>3</v>
      </c>
      <c r="AAB8">
        <f t="shared" si="26"/>
        <v>7</v>
      </c>
      <c r="AAC8">
        <f t="shared" si="26"/>
        <v>6</v>
      </c>
      <c r="AAD8">
        <f t="shared" si="26"/>
        <v>3</v>
      </c>
      <c r="AAE8">
        <f t="shared" si="26"/>
        <v>10</v>
      </c>
      <c r="AAF8">
        <f t="shared" si="26"/>
        <v>11</v>
      </c>
      <c r="AAG8">
        <f t="shared" si="26"/>
        <v>11</v>
      </c>
      <c r="AAH8">
        <f t="shared" si="26"/>
        <v>16</v>
      </c>
      <c r="AAI8">
        <f t="shared" si="26"/>
        <v>6</v>
      </c>
      <c r="AAJ8">
        <f t="shared" si="26"/>
        <v>5</v>
      </c>
      <c r="AAK8">
        <f t="shared" si="26"/>
        <v>8</v>
      </c>
      <c r="AAL8">
        <f t="shared" si="26"/>
        <v>5</v>
      </c>
      <c r="AAM8">
        <f t="shared" si="26"/>
        <v>1</v>
      </c>
      <c r="AAN8">
        <f t="shared" si="26"/>
        <v>17</v>
      </c>
      <c r="AAO8">
        <f t="shared" si="26"/>
        <v>11</v>
      </c>
      <c r="AAP8">
        <f t="shared" si="26"/>
        <v>7</v>
      </c>
      <c r="AAQ8">
        <f t="shared" si="26"/>
        <v>5</v>
      </c>
      <c r="AAR8">
        <f t="shared" si="26"/>
        <v>5</v>
      </c>
      <c r="AAS8">
        <f t="shared" si="26"/>
        <v>9</v>
      </c>
      <c r="AAT8">
        <f t="shared" si="26"/>
        <v>18</v>
      </c>
      <c r="AAU8">
        <f t="shared" si="26"/>
        <v>11</v>
      </c>
      <c r="AAV8">
        <f t="shared" si="26"/>
        <v>9</v>
      </c>
      <c r="AAW8">
        <f t="shared" si="26"/>
        <v>13</v>
      </c>
      <c r="AAX8">
        <f t="shared" si="26"/>
        <v>17</v>
      </c>
      <c r="AAY8">
        <f t="shared" si="26"/>
        <v>8</v>
      </c>
      <c r="AAZ8">
        <f t="shared" si="26"/>
        <v>13</v>
      </c>
      <c r="ABA8">
        <f t="shared" si="26"/>
        <v>13</v>
      </c>
      <c r="ABB8">
        <f t="shared" si="26"/>
        <v>2</v>
      </c>
      <c r="ABC8">
        <f t="shared" si="26"/>
        <v>11</v>
      </c>
      <c r="ABD8">
        <f t="shared" si="26"/>
        <v>12</v>
      </c>
      <c r="ABE8">
        <f t="shared" si="26"/>
        <v>16</v>
      </c>
      <c r="ABF8">
        <f t="shared" si="26"/>
        <v>2</v>
      </c>
      <c r="ABG8">
        <f>VLOOKUP(ZP8,'Tablas auxiliares'!$O$2:$P$28,2,FALSE)</f>
        <v>0</v>
      </c>
      <c r="ABH8">
        <f>VLOOKUP(ZQ8,'Tablas auxiliares'!$O$2:$P$28,2,FALSE)</f>
        <v>5</v>
      </c>
      <c r="ABI8">
        <f>VLOOKUP(ZR8,'Tablas auxiliares'!$O$2:$P$28,2,FALSE)</f>
        <v>8</v>
      </c>
      <c r="ABJ8">
        <f>VLOOKUP(ZS8,'Tablas auxiliares'!$O$2:$P$28,2,FALSE)</f>
        <v>0</v>
      </c>
      <c r="ABK8">
        <f>VLOOKUP(ZT8,'Tablas auxiliares'!$O$2:$P$28,2,FALSE)</f>
        <v>8</v>
      </c>
      <c r="ABL8">
        <f>VLOOKUP(ZU8,'Tablas auxiliares'!$O$2:$P$28,2,FALSE)</f>
        <v>2</v>
      </c>
      <c r="ABM8">
        <f>VLOOKUP(ZV8,'Tablas auxiliares'!$O$2:$P$28,2,FALSE)</f>
        <v>7</v>
      </c>
      <c r="ABN8">
        <f>VLOOKUP(ZW8,'Tablas auxiliares'!$O$2:$P$28,2,FALSE)</f>
        <v>6</v>
      </c>
      <c r="ABO8">
        <f>VLOOKUP(ZX8,'Tablas auxiliares'!$O$2:$P$28,2,FALSE)</f>
        <v>7</v>
      </c>
      <c r="ABP8">
        <f>VLOOKUP(ZY8,'Tablas auxiliares'!$O$2:$P$28,2,FALSE)</f>
        <v>0</v>
      </c>
      <c r="ABQ8">
        <f>VLOOKUP(ZZ8,'Tablas auxiliares'!$O$2:$P$28,2,FALSE)</f>
        <v>10</v>
      </c>
      <c r="ABR8">
        <f>VLOOKUP(AAA8,'Tablas auxiliares'!$O$2:$P$28,2,FALSE)</f>
        <v>8</v>
      </c>
      <c r="ABS8">
        <f>VLOOKUP(AAB8,'Tablas auxiliares'!$O$2:$P$28,2,FALSE)</f>
        <v>4</v>
      </c>
      <c r="ABT8">
        <f>VLOOKUP(AAC8,'Tablas auxiliares'!$O$2:$P$28,2,FALSE)</f>
        <v>5</v>
      </c>
      <c r="ABU8">
        <f>VLOOKUP(AAD8,'Tablas auxiliares'!$O$2:$P$28,2,FALSE)</f>
        <v>8</v>
      </c>
      <c r="ABV8">
        <f>VLOOKUP(AAE8,'Tablas auxiliares'!$O$2:$P$28,2,FALSE)</f>
        <v>1</v>
      </c>
      <c r="ABW8">
        <f>VLOOKUP(AAF8,'Tablas auxiliares'!$O$2:$P$28,2,FALSE)</f>
        <v>0</v>
      </c>
      <c r="ABX8">
        <f>VLOOKUP(AAG8,'Tablas auxiliares'!$O$2:$P$28,2,FALSE)</f>
        <v>0</v>
      </c>
      <c r="ABY8">
        <f>VLOOKUP(AAH8,'Tablas auxiliares'!$O$2:$P$28,2,FALSE)</f>
        <v>0</v>
      </c>
      <c r="ABZ8">
        <f>VLOOKUP(AAI8,'Tablas auxiliares'!$O$2:$P$28,2,FALSE)</f>
        <v>5</v>
      </c>
      <c r="ACA8">
        <f>VLOOKUP(AAJ8,'Tablas auxiliares'!$O$2:$P$28,2,FALSE)</f>
        <v>6</v>
      </c>
      <c r="ACB8">
        <f>VLOOKUP(AAK8,'Tablas auxiliares'!$O$2:$P$28,2,FALSE)</f>
        <v>3</v>
      </c>
      <c r="ACC8">
        <f>VLOOKUP(AAL8,'Tablas auxiliares'!$O$2:$P$28,2,FALSE)</f>
        <v>6</v>
      </c>
      <c r="ACD8">
        <f>VLOOKUP(AAM8,'Tablas auxiliares'!$O$2:$P$28,2,FALSE)</f>
        <v>12</v>
      </c>
      <c r="ACE8">
        <f>VLOOKUP(AAN8,'Tablas auxiliares'!$O$2:$P$28,2,FALSE)</f>
        <v>0</v>
      </c>
      <c r="ACF8">
        <f>VLOOKUP(AAO8,'Tablas auxiliares'!$O$2:$P$28,2,FALSE)</f>
        <v>0</v>
      </c>
      <c r="ACG8">
        <f>VLOOKUP(AAP8,'Tablas auxiliares'!$O$2:$P$28,2,FALSE)</f>
        <v>4</v>
      </c>
      <c r="ACH8">
        <f>VLOOKUP(AAQ8,'Tablas auxiliares'!$O$2:$P$28,2,FALSE)</f>
        <v>6</v>
      </c>
      <c r="ACI8">
        <f>VLOOKUP(AAR8,'Tablas auxiliares'!$O$2:$P$28,2,FALSE)</f>
        <v>6</v>
      </c>
      <c r="ACJ8">
        <f>VLOOKUP(AAS8,'Tablas auxiliares'!$O$2:$P$28,2,FALSE)</f>
        <v>2</v>
      </c>
      <c r="ACK8">
        <f>VLOOKUP(AAT8,'Tablas auxiliares'!$O$2:$P$28,2,FALSE)</f>
        <v>0</v>
      </c>
      <c r="ACL8">
        <f>VLOOKUP(AAU8,'Tablas auxiliares'!$O$2:$P$28,2,FALSE)</f>
        <v>0</v>
      </c>
      <c r="ACM8">
        <f>VLOOKUP(AAV8,'Tablas auxiliares'!$O$2:$P$28,2,FALSE)</f>
        <v>2</v>
      </c>
      <c r="ACN8">
        <f>VLOOKUP(AAW8,'Tablas auxiliares'!$O$2:$P$28,2,FALSE)</f>
        <v>0</v>
      </c>
      <c r="ACO8">
        <f>VLOOKUP(AAX8,'Tablas auxiliares'!$O$2:$P$28,2,FALSE)</f>
        <v>0</v>
      </c>
      <c r="ACP8">
        <f>VLOOKUP(AAY8,'Tablas auxiliares'!$O$2:$P$28,2,FALSE)</f>
        <v>3</v>
      </c>
      <c r="ACQ8">
        <f>VLOOKUP(AAZ8,'Tablas auxiliares'!$O$2:$P$28,2,FALSE)</f>
        <v>0</v>
      </c>
      <c r="ACR8">
        <f>VLOOKUP(ABA8,'Tablas auxiliares'!$O$2:$P$28,2,FALSE)</f>
        <v>0</v>
      </c>
      <c r="ACS8">
        <f>VLOOKUP(ABB8,'Tablas auxiliares'!$O$2:$P$28,2,FALSE)</f>
        <v>10</v>
      </c>
      <c r="ACT8">
        <f>VLOOKUP(ABC8,'Tablas auxiliares'!$O$2:$P$28,2,FALSE)</f>
        <v>0</v>
      </c>
      <c r="ACU8">
        <f>VLOOKUP(ABD8,'Tablas auxiliares'!$O$2:$P$28,2,FALSE)</f>
        <v>0</v>
      </c>
      <c r="ACV8">
        <f>VLOOKUP(ABE8,'Tablas auxiliares'!$O$2:$P$28,2,FALSE)</f>
        <v>0</v>
      </c>
      <c r="ACW8">
        <f>VLOOKUP(ABF8,'Tablas auxiliares'!$O$2:$P$28,2,FALSE)</f>
        <v>10</v>
      </c>
      <c r="ACX8">
        <f>IF('Tablas auxiliares'!$C$5=1,SUM(ABG8:ACW8),SUMIF($IZ$29:$KP$29,"=325",ABG8:ACW8))</f>
        <v>154</v>
      </c>
      <c r="ACZ8">
        <f t="shared" si="9"/>
        <v>154.00200000000001</v>
      </c>
      <c r="ADA8">
        <f t="shared" si="10"/>
        <v>158.00200000000001</v>
      </c>
      <c r="ADB8">
        <f t="shared" si="11"/>
        <v>281.00200000000001</v>
      </c>
      <c r="ADC8">
        <f>IF('Tablas auxiliares'!$C$3=1,'2018 FINAL'!ACZ8,IF('Tablas auxiliares'!$C$3=2,'2018 FINAL'!ADA8,'2018 FINAL'!ADB8))</f>
        <v>281.00200000000001</v>
      </c>
      <c r="ADD8" t="s">
        <v>16</v>
      </c>
      <c r="ADF8">
        <v>6</v>
      </c>
      <c r="ADG8">
        <f t="shared" si="12"/>
        <v>281.00200000000001</v>
      </c>
      <c r="ADH8" t="str">
        <f t="shared" si="13"/>
        <v>Chequia</v>
      </c>
    </row>
    <row r="9" spans="1:788" x14ac:dyDescent="0.25">
      <c r="A9" t="s">
        <v>25</v>
      </c>
      <c r="B9">
        <v>1</v>
      </c>
      <c r="C9">
        <v>6</v>
      </c>
      <c r="D9">
        <v>5</v>
      </c>
      <c r="E9">
        <v>5</v>
      </c>
      <c r="F9">
        <v>19</v>
      </c>
      <c r="G9">
        <v>3</v>
      </c>
      <c r="H9">
        <v>2</v>
      </c>
      <c r="I9">
        <v>1</v>
      </c>
      <c r="J9">
        <v>2</v>
      </c>
      <c r="K9">
        <v>23</v>
      </c>
      <c r="M9">
        <v>18</v>
      </c>
      <c r="N9">
        <v>2</v>
      </c>
      <c r="O9">
        <v>10</v>
      </c>
      <c r="P9">
        <v>1</v>
      </c>
      <c r="Q9">
        <v>1</v>
      </c>
      <c r="R9">
        <v>6</v>
      </c>
      <c r="S9">
        <v>25</v>
      </c>
      <c r="T9">
        <v>23</v>
      </c>
      <c r="U9">
        <v>3</v>
      </c>
      <c r="V9">
        <v>4</v>
      </c>
      <c r="W9">
        <v>10</v>
      </c>
      <c r="X9">
        <v>7</v>
      </c>
      <c r="Y9">
        <v>17</v>
      </c>
      <c r="Z9">
        <v>6</v>
      </c>
      <c r="AA9">
        <v>16</v>
      </c>
      <c r="AB9">
        <v>12</v>
      </c>
      <c r="AC9">
        <v>4</v>
      </c>
      <c r="AD9">
        <v>2</v>
      </c>
      <c r="AE9">
        <v>10</v>
      </c>
      <c r="AF9">
        <v>18</v>
      </c>
      <c r="AG9">
        <v>24</v>
      </c>
      <c r="AH9">
        <v>1</v>
      </c>
      <c r="AI9">
        <v>18</v>
      </c>
      <c r="AJ9">
        <v>11</v>
      </c>
      <c r="AK9">
        <v>7</v>
      </c>
      <c r="AL9">
        <v>3</v>
      </c>
      <c r="AM9">
        <v>10</v>
      </c>
      <c r="AN9">
        <v>23</v>
      </c>
      <c r="AO9">
        <v>10</v>
      </c>
      <c r="AP9">
        <v>1</v>
      </c>
      <c r="AQ9">
        <v>6</v>
      </c>
      <c r="AR9">
        <v>7</v>
      </c>
      <c r="AS9">
        <v>2</v>
      </c>
      <c r="AT9">
        <v>10</v>
      </c>
      <c r="AU9">
        <v>4</v>
      </c>
      <c r="AV9">
        <v>9</v>
      </c>
      <c r="AW9">
        <v>8</v>
      </c>
      <c r="AX9">
        <v>24</v>
      </c>
      <c r="AY9">
        <v>6</v>
      </c>
      <c r="AZ9">
        <v>3</v>
      </c>
      <c r="BA9">
        <v>6</v>
      </c>
      <c r="BB9">
        <v>19</v>
      </c>
      <c r="BD9">
        <v>25</v>
      </c>
      <c r="BE9">
        <v>5</v>
      </c>
      <c r="BF9">
        <v>1</v>
      </c>
      <c r="BG9">
        <v>3</v>
      </c>
      <c r="BH9">
        <v>2</v>
      </c>
      <c r="BI9">
        <v>3</v>
      </c>
      <c r="BJ9">
        <v>19</v>
      </c>
      <c r="BK9">
        <v>24</v>
      </c>
      <c r="BL9">
        <v>2</v>
      </c>
      <c r="BM9">
        <v>18</v>
      </c>
      <c r="BN9">
        <v>3</v>
      </c>
      <c r="BO9">
        <v>7</v>
      </c>
      <c r="BP9">
        <v>15</v>
      </c>
      <c r="BQ9">
        <v>5</v>
      </c>
      <c r="BR9">
        <v>12</v>
      </c>
      <c r="BS9">
        <v>23</v>
      </c>
      <c r="BT9">
        <v>2</v>
      </c>
      <c r="BU9">
        <v>1</v>
      </c>
      <c r="BV9">
        <v>9</v>
      </c>
      <c r="BW9">
        <v>24</v>
      </c>
      <c r="BX9">
        <v>3</v>
      </c>
      <c r="BY9">
        <v>2</v>
      </c>
      <c r="BZ9">
        <v>8</v>
      </c>
      <c r="CA9">
        <v>15</v>
      </c>
      <c r="CB9">
        <v>14</v>
      </c>
      <c r="CC9">
        <v>8</v>
      </c>
      <c r="CD9">
        <v>4</v>
      </c>
      <c r="CE9">
        <v>24</v>
      </c>
      <c r="CF9">
        <v>25</v>
      </c>
      <c r="CG9">
        <v>2</v>
      </c>
      <c r="CH9">
        <v>5</v>
      </c>
      <c r="CI9">
        <v>8</v>
      </c>
      <c r="CJ9">
        <v>2</v>
      </c>
      <c r="CK9">
        <v>10</v>
      </c>
      <c r="CL9">
        <v>23</v>
      </c>
      <c r="CM9">
        <v>22</v>
      </c>
      <c r="CN9">
        <v>18</v>
      </c>
      <c r="CO9">
        <v>5</v>
      </c>
      <c r="CP9">
        <v>10</v>
      </c>
      <c r="CQ9">
        <v>1</v>
      </c>
      <c r="CR9">
        <v>16</v>
      </c>
      <c r="CS9">
        <v>10</v>
      </c>
      <c r="CU9">
        <v>5</v>
      </c>
      <c r="CV9">
        <v>7</v>
      </c>
      <c r="CW9">
        <v>4</v>
      </c>
      <c r="CX9">
        <v>1</v>
      </c>
      <c r="CY9">
        <v>9</v>
      </c>
      <c r="CZ9">
        <v>9</v>
      </c>
      <c r="DA9">
        <v>25</v>
      </c>
      <c r="DB9">
        <v>25</v>
      </c>
      <c r="DC9">
        <v>3</v>
      </c>
      <c r="DD9">
        <v>8</v>
      </c>
      <c r="DE9">
        <v>2</v>
      </c>
      <c r="DF9">
        <v>13</v>
      </c>
      <c r="DG9">
        <v>7</v>
      </c>
      <c r="DH9">
        <v>12</v>
      </c>
      <c r="DI9">
        <v>19</v>
      </c>
      <c r="DJ9">
        <v>20</v>
      </c>
      <c r="DK9">
        <v>4</v>
      </c>
      <c r="DL9">
        <v>2</v>
      </c>
      <c r="DM9">
        <v>2</v>
      </c>
      <c r="DN9">
        <v>17</v>
      </c>
      <c r="DO9">
        <v>7</v>
      </c>
      <c r="DP9">
        <v>18</v>
      </c>
      <c r="DQ9">
        <v>15</v>
      </c>
      <c r="DR9">
        <v>10</v>
      </c>
      <c r="DS9">
        <v>15</v>
      </c>
      <c r="DT9">
        <v>12</v>
      </c>
      <c r="DU9">
        <v>3</v>
      </c>
      <c r="DV9">
        <v>12</v>
      </c>
      <c r="DW9">
        <v>18</v>
      </c>
      <c r="DX9">
        <v>2</v>
      </c>
      <c r="DY9">
        <v>1</v>
      </c>
      <c r="DZ9">
        <v>20</v>
      </c>
      <c r="EA9">
        <v>2</v>
      </c>
      <c r="EB9">
        <v>5</v>
      </c>
      <c r="EC9">
        <v>3</v>
      </c>
      <c r="ED9">
        <v>10</v>
      </c>
      <c r="EE9">
        <v>2</v>
      </c>
      <c r="EF9">
        <v>7</v>
      </c>
      <c r="EG9">
        <v>9</v>
      </c>
      <c r="EH9">
        <v>1</v>
      </c>
      <c r="EI9">
        <v>17</v>
      </c>
      <c r="EJ9">
        <v>25</v>
      </c>
      <c r="EL9">
        <v>8</v>
      </c>
      <c r="EM9">
        <v>12</v>
      </c>
      <c r="EN9">
        <v>4</v>
      </c>
      <c r="EO9">
        <v>2</v>
      </c>
      <c r="EP9">
        <v>3</v>
      </c>
      <c r="EQ9">
        <v>2</v>
      </c>
      <c r="ER9">
        <v>15</v>
      </c>
      <c r="ES9">
        <v>25</v>
      </c>
      <c r="ET9">
        <v>1</v>
      </c>
      <c r="EU9">
        <v>18</v>
      </c>
      <c r="EV9">
        <v>4</v>
      </c>
      <c r="EW9">
        <v>9</v>
      </c>
      <c r="EX9">
        <v>15</v>
      </c>
      <c r="EY9">
        <v>5</v>
      </c>
      <c r="EZ9">
        <v>22</v>
      </c>
      <c r="FA9">
        <v>8</v>
      </c>
      <c r="FB9">
        <v>22</v>
      </c>
      <c r="FC9">
        <v>1</v>
      </c>
      <c r="FD9">
        <v>6</v>
      </c>
      <c r="FE9">
        <v>16</v>
      </c>
      <c r="FF9">
        <v>8</v>
      </c>
      <c r="FG9">
        <v>5</v>
      </c>
      <c r="FH9">
        <v>14</v>
      </c>
      <c r="FI9">
        <v>17</v>
      </c>
      <c r="FJ9">
        <v>7</v>
      </c>
      <c r="FK9">
        <v>7</v>
      </c>
      <c r="FL9">
        <v>4</v>
      </c>
      <c r="FM9">
        <v>10</v>
      </c>
      <c r="FN9">
        <v>23</v>
      </c>
      <c r="FO9">
        <v>1</v>
      </c>
      <c r="FP9">
        <v>20</v>
      </c>
      <c r="FQ9">
        <v>10</v>
      </c>
      <c r="FR9">
        <v>2</v>
      </c>
      <c r="FS9">
        <v>23</v>
      </c>
      <c r="FT9">
        <v>2</v>
      </c>
      <c r="FU9">
        <v>9</v>
      </c>
      <c r="FV9">
        <v>23</v>
      </c>
      <c r="FW9">
        <v>9</v>
      </c>
      <c r="FX9">
        <v>20</v>
      </c>
      <c r="FY9">
        <v>1</v>
      </c>
      <c r="FZ9">
        <v>8</v>
      </c>
      <c r="GA9">
        <v>24</v>
      </c>
      <c r="GC9">
        <v>9</v>
      </c>
      <c r="GD9">
        <v>7</v>
      </c>
      <c r="GE9">
        <v>9</v>
      </c>
      <c r="GF9">
        <v>1</v>
      </c>
      <c r="GG9">
        <v>6</v>
      </c>
      <c r="GH9">
        <v>5</v>
      </c>
      <c r="GI9">
        <v>12</v>
      </c>
      <c r="GJ9">
        <v>19</v>
      </c>
      <c r="GK9">
        <v>1</v>
      </c>
      <c r="GL9">
        <v>11</v>
      </c>
      <c r="GM9">
        <v>1</v>
      </c>
      <c r="GN9">
        <v>6</v>
      </c>
      <c r="GO9">
        <v>11</v>
      </c>
      <c r="GP9">
        <v>16</v>
      </c>
      <c r="GQ9">
        <v>11</v>
      </c>
      <c r="GR9">
        <v>5</v>
      </c>
      <c r="GS9">
        <v>4</v>
      </c>
      <c r="GT9">
        <v>1</v>
      </c>
      <c r="GU9">
        <v>4</v>
      </c>
      <c r="GV9">
        <v>1</v>
      </c>
      <c r="GW9">
        <v>4</v>
      </c>
      <c r="GX9">
        <v>10</v>
      </c>
      <c r="GY9">
        <v>15</v>
      </c>
      <c r="GZ9">
        <v>17</v>
      </c>
      <c r="HA9">
        <v>21</v>
      </c>
      <c r="HB9">
        <v>3</v>
      </c>
      <c r="HC9">
        <v>2</v>
      </c>
      <c r="HD9">
        <v>12</v>
      </c>
      <c r="HE9">
        <v>22</v>
      </c>
      <c r="HF9">
        <v>1</v>
      </c>
      <c r="HG9">
        <v>6</v>
      </c>
      <c r="HH9">
        <v>20</v>
      </c>
      <c r="HI9">
        <f>IF('Tablas auxiliares'!$C$7=1,AVERAGE(B9,AS9,CJ9,EA9,FR9)+B9/10000,(-1)*(SUM(VLOOKUP(B9,'Tablas auxiliares'!$BG$2:$BH$28,2,FALSE),VLOOKUP(AS9,'Tablas auxiliares'!$BG$2:$BH$28,2,FALSE),VLOOKUP(CJ9,'Tablas auxiliares'!$BG$2:$BH$28,2,FALSE),VLOOKUP(EA9,'Tablas auxiliares'!$BG$2:$BH$28,2,FALSE),VLOOKUP(FR9,'Tablas auxiliares'!$BG$2:$BH$28,2,FALSE))-B9/100000000))</f>
        <v>-51.694038419281391</v>
      </c>
      <c r="HJ9">
        <f>IF('Tablas auxiliares'!$C$7=1,AVERAGE(C9,AT9,CK9,EB9,FS9)+C9/10000,(-1)*(SUM(VLOOKUP(C9,'Tablas auxiliares'!$BG$2:$BH$28,2,FALSE),VLOOKUP(AT9,'Tablas auxiliares'!$BG$2:$BH$28,2,FALSE),VLOOKUP(CK9,'Tablas auxiliares'!$BG$2:$BH$28,2,FALSE),VLOOKUP(EB9,'Tablas auxiliares'!$BG$2:$BH$28,2,FALSE),VLOOKUP(FS9,'Tablas auxiliares'!$BG$2:$BH$28,2,FALSE))-C9/100000000))</f>
        <v>-14.777250459184565</v>
      </c>
      <c r="HK9">
        <f>IF('Tablas auxiliares'!$C$7=1,AVERAGE(D9,AU9,CL9,EC9,FT9)+D9/10000,(-1)*(SUM(VLOOKUP(D9,'Tablas auxiliares'!$BG$2:$BH$28,2,FALSE),VLOOKUP(AU9,'Tablas auxiliares'!$BG$2:$BH$28,2,FALSE),VLOOKUP(CL9,'Tablas auxiliares'!$BG$2:$BH$28,2,FALSE),VLOOKUP(EC9,'Tablas auxiliares'!$BG$2:$BH$28,2,FALSE),VLOOKUP(FT9,'Tablas auxiliares'!$BG$2:$BH$28,2,FALSE))-D9/100000000))</f>
        <v>-30.71173094718268</v>
      </c>
      <c r="HL9">
        <f>IF('Tablas auxiliares'!$C$7=1,AVERAGE(E9,AV9,CM9,ED9,FU9)+E9/10000,(-1)*(SUM(VLOOKUP(E9,'Tablas auxiliares'!$BG$2:$BH$28,2,FALSE),VLOOKUP(AV9,'Tablas auxiliares'!$BG$2:$BH$28,2,FALSE),VLOOKUP(CM9,'Tablas auxiliares'!$BG$2:$BH$28,2,FALSE),VLOOKUP(ED9,'Tablas auxiliares'!$BG$2:$BH$28,2,FALSE),VLOOKUP(FU9,'Tablas auxiliares'!$BG$2:$BH$28,2,FALSE))-E9/100000000))</f>
        <v>-13.253468441815361</v>
      </c>
      <c r="HM9">
        <f>IF('Tablas auxiliares'!$C$7=1,AVERAGE(F9,AW9,CN9,EE9,FV9)+F9/10000,(-1)*(SUM(VLOOKUP(F9,'Tablas auxiliares'!$BG$2:$BH$28,2,FALSE),VLOOKUP(AW9,'Tablas auxiliares'!$BG$2:$BH$28,2,FALSE),VLOOKUP(CN9,'Tablas auxiliares'!$BG$2:$BH$28,2,FALSE),VLOOKUP(EE9,'Tablas auxiliares'!$BG$2:$BH$28,2,FALSE),VLOOKUP(FV9,'Tablas auxiliares'!$BG$2:$BH$28,2,FALSE))-F9/100000000))</f>
        <v>-14.148057848447966</v>
      </c>
      <c r="HN9">
        <f>IF('Tablas auxiliares'!$C$7=1,AVERAGE(G9,AX9,CO9,EF9,FW9)+G9/10000,(-1)*(SUM(VLOOKUP(G9,'Tablas auxiliares'!$BG$2:$BH$28,2,FALSE),VLOOKUP(AX9,'Tablas auxiliares'!$BG$2:$BH$28,2,FALSE),VLOOKUP(CO9,'Tablas auxiliares'!$BG$2:$BH$28,2,FALSE),VLOOKUP(EF9,'Tablas auxiliares'!$BG$2:$BH$28,2,FALSE),VLOOKUP(FW9,'Tablas auxiliares'!$BG$2:$BH$28,2,FALSE))-G9/100000000))</f>
        <v>-20.432519796705467</v>
      </c>
      <c r="HO9">
        <f>IF('Tablas auxiliares'!$C$7=1,AVERAGE(H9,AY9,CP9,EG9,FX9)+H9/10000,(-1)*(SUM(VLOOKUP(H9,'Tablas auxiliares'!$BG$2:$BH$28,2,FALSE),VLOOKUP(AY9,'Tablas auxiliares'!$BG$2:$BH$28,2,FALSE),VLOOKUP(CP9,'Tablas auxiliares'!$BG$2:$BH$28,2,FALSE),VLOOKUP(EG9,'Tablas auxiliares'!$BG$2:$BH$28,2,FALSE),VLOOKUP(FX9,'Tablas auxiliares'!$BG$2:$BH$28,2,FALSE))-H9/100000000))</f>
        <v>-19.683956186002607</v>
      </c>
      <c r="HP9">
        <f>IF('Tablas auxiliares'!$C$7=1,AVERAGE(I9,AZ9,CQ9,EH9,FY9)+I9/10000,(-1)*(SUM(VLOOKUP(I9,'Tablas auxiliares'!$BG$2:$BH$28,2,FALSE),VLOOKUP(AZ9,'Tablas auxiliares'!$BG$2:$BH$28,2,FALSE),VLOOKUP(CQ9,'Tablas auxiliares'!$BG$2:$BH$28,2,FALSE),VLOOKUP(EH9,'Tablas auxiliares'!$BG$2:$BH$28,2,FALSE),VLOOKUP(FY9,'Tablas auxiliares'!$BG$2:$BH$28,2,FALSE))-I9/100000000))</f>
        <v>-56.206336900548273</v>
      </c>
      <c r="HQ9">
        <f>IF('Tablas auxiliares'!$C$7=1,AVERAGE(J9,BA9,CR9,EI9,FZ9)+J9/10000,(-1)*(SUM(VLOOKUP(J9,'Tablas auxiliares'!$BG$2:$BH$28,2,FALSE),VLOOKUP(BA9,'Tablas auxiliares'!$BG$2:$BH$28,2,FALSE),VLOOKUP(CR9,'Tablas auxiliares'!$BG$2:$BH$28,2,FALSE),VLOOKUP(EI9,'Tablas auxiliares'!$BG$2:$BH$28,2,FALSE),VLOOKUP(FZ9,'Tablas auxiliares'!$BG$2:$BH$28,2,FALSE))-J9/100000000))</f>
        <v>-19.00627952880069</v>
      </c>
      <c r="HR9">
        <f>IF('Tablas auxiliares'!$C$7=1,AVERAGE(K9,BB9,CS9,EJ9,GA9)+K9/10000,(-1)*(SUM(VLOOKUP(K9,'Tablas auxiliares'!$BG$2:$BH$28,2,FALSE),VLOOKUP(BB9,'Tablas auxiliares'!$BG$2:$BH$28,2,FALSE),VLOOKUP(CS9,'Tablas auxiliares'!$BG$2:$BH$28,2,FALSE),VLOOKUP(EJ9,'Tablas auxiliares'!$BG$2:$BH$28,2,FALSE),VLOOKUP(GA9,'Tablas auxiliares'!$BG$2:$BH$28,2,FALSE))-K9/100000000))</f>
        <v>-3.0238801856115947</v>
      </c>
      <c r="HT9">
        <f>IF('Tablas auxiliares'!$C$7=1,AVERAGE(M9,BD9,CU9,EL9,GC9)+M9/10000,(-1)*(SUM(VLOOKUP(M9,'Tablas auxiliares'!$BG$2:$BH$28,2,FALSE),VLOOKUP(BD9,'Tablas auxiliares'!$BG$2:$BH$28,2,FALSE),VLOOKUP(CU9,'Tablas auxiliares'!$BG$2:$BH$28,2,FALSE),VLOOKUP(EL9,'Tablas auxiliares'!$BG$2:$BH$28,2,FALSE),VLOOKUP(GC9,'Tablas auxiliares'!$BG$2:$BH$28,2,FALSE))-M9/100000000))</f>
        <v>-12.01050141592528</v>
      </c>
      <c r="HU9">
        <f>IF('Tablas auxiliares'!$C$7=1,AVERAGE(N9,BE9,CV9,EM9,GD9)+N9/10000,(-1)*(SUM(VLOOKUP(N9,'Tablas auxiliares'!$BG$2:$BH$28,2,FALSE),VLOOKUP(BE9,'Tablas auxiliares'!$BG$2:$BH$28,2,FALSE),VLOOKUP(CV9,'Tablas auxiliares'!$BG$2:$BH$28,2,FALSE),VLOOKUP(EM9,'Tablas auxiliares'!$BG$2:$BH$28,2,FALSE),VLOOKUP(GD9,'Tablas auxiliares'!$BG$2:$BH$28,2,FALSE))-N9/100000000))</f>
        <v>-24.695408864840008</v>
      </c>
      <c r="HV9">
        <f>IF('Tablas auxiliares'!$C$7=1,AVERAGE(O9,BF9,CW9,EN9,GE9)+O9/10000,(-1)*(SUM(VLOOKUP(O9,'Tablas auxiliares'!$BG$2:$BH$28,2,FALSE),VLOOKUP(BF9,'Tablas auxiliares'!$BG$2:$BH$28,2,FALSE),VLOOKUP(CW9,'Tablas auxiliares'!$BG$2:$BH$28,2,FALSE),VLOOKUP(EN9,'Tablas auxiliares'!$BG$2:$BH$28,2,FALSE),VLOOKUP(GE9,'Tablas auxiliares'!$BG$2:$BH$28,2,FALSE))-O9/100000000))</f>
        <v>-30.367542583620928</v>
      </c>
      <c r="HW9">
        <f>IF('Tablas auxiliares'!$C$7=1,AVERAGE(P9,BG9,CX9,EO9,GF9)+P9/10000,(-1)*(SUM(VLOOKUP(P9,'Tablas auxiliares'!$BG$2:$BH$28,2,FALSE),VLOOKUP(BG9,'Tablas auxiliares'!$BG$2:$BH$28,2,FALSE),VLOOKUP(CX9,'Tablas auxiliares'!$BG$2:$BH$28,2,FALSE),VLOOKUP(EO9,'Tablas auxiliares'!$BG$2:$BH$28,2,FALSE),VLOOKUP(GF9,'Tablas auxiliares'!$BG$2:$BH$28,2,FALSE))-P9/100000000))</f>
        <v>-54.129846507868621</v>
      </c>
      <c r="HX9">
        <f>IF('Tablas auxiliares'!$C$7=1,AVERAGE(Q9,BH9,CY9,EP9,GG9)+Q9/10000,(-1)*(SUM(VLOOKUP(Q9,'Tablas auxiliares'!$BG$2:$BH$28,2,FALSE),VLOOKUP(BH9,'Tablas auxiliares'!$BG$2:$BH$28,2,FALSE),VLOOKUP(CY9,'Tablas auxiliares'!$BG$2:$BH$28,2,FALSE),VLOOKUP(EP9,'Tablas auxiliares'!$BG$2:$BH$28,2,FALSE),VLOOKUP(GG9,'Tablas auxiliares'!$BG$2:$BH$28,2,FALSE))-Q9/100000000))</f>
        <v>-37.395281432749208</v>
      </c>
      <c r="HY9">
        <f>IF('Tablas auxiliares'!$C$7=1,AVERAGE(R9,BI9,CZ9,EQ9,GH9)+R9/10000,(-1)*(SUM(VLOOKUP(R9,'Tablas auxiliares'!$BG$2:$BH$28,2,FALSE),VLOOKUP(BI9,'Tablas auxiliares'!$BG$2:$BH$28,2,FALSE),VLOOKUP(CZ9,'Tablas auxiliares'!$BG$2:$BH$28,2,FALSE),VLOOKUP(EQ9,'Tablas auxiliares'!$BG$2:$BH$28,2,FALSE),VLOOKUP(GH9,'Tablas auxiliares'!$BG$2:$BH$28,2,FALSE))-R9/100000000))</f>
        <v>-31.007278506868118</v>
      </c>
      <c r="HZ9">
        <f>IF('Tablas auxiliares'!$C$7=1,AVERAGE(S9,BJ9,DA9,ER9,GI9)+S9/10000,(-1)*(SUM(VLOOKUP(S9,'Tablas auxiliares'!$BG$2:$BH$28,2,FALSE),VLOOKUP(BJ9,'Tablas auxiliares'!$BG$2:$BH$28,2,FALSE),VLOOKUP(DA9,'Tablas auxiliares'!$BG$2:$BH$28,2,FALSE),VLOOKUP(ER9,'Tablas auxiliares'!$BG$2:$BH$28,2,FALSE),VLOOKUP(GI9,'Tablas auxiliares'!$BG$2:$BH$28,2,FALSE))-S9/100000000))</f>
        <v>-2.9672626746558035</v>
      </c>
      <c r="IA9">
        <f>IF('Tablas auxiliares'!$C$7=1,AVERAGE(T9,BK9,DB9,ES9,GJ9)+T9/10000,(-1)*(SUM(VLOOKUP(T9,'Tablas auxiliares'!$BG$2:$BH$28,2,FALSE),VLOOKUP(BK9,'Tablas auxiliares'!$BG$2:$BH$28,2,FALSE),VLOOKUP(DB9,'Tablas auxiliares'!$BG$2:$BH$28,2,FALSE),VLOOKUP(ES9,'Tablas auxiliares'!$BG$2:$BH$28,2,FALSE),VLOOKUP(GJ9,'Tablas auxiliares'!$BG$2:$BH$28,2,FALSE))-T9/100000000))</f>
        <v>-0.97903538152725078</v>
      </c>
      <c r="IB9">
        <f>IF('Tablas auxiliares'!$C$7=1,AVERAGE(U9,BL9,DC9,ET9,GK9)+U9/10000,(-1)*(SUM(VLOOKUP(U9,'Tablas auxiliares'!$BG$2:$BH$28,2,FALSE),VLOOKUP(BL9,'Tablas auxiliares'!$BG$2:$BH$28,2,FALSE),VLOOKUP(DC9,'Tablas auxiliares'!$BG$2:$BH$28,2,FALSE),VLOOKUP(ET9,'Tablas auxiliares'!$BG$2:$BH$28,2,FALSE),VLOOKUP(GK9,'Tablas auxiliares'!$BG$2:$BH$28,2,FALSE))-U9/100000000))</f>
        <v>-50.336183398416885</v>
      </c>
      <c r="IC9">
        <f>IF('Tablas auxiliares'!$C$7=1,AVERAGE(V9,BM9,DD9,EU9,GL9)+V9/10000,(-1)*(SUM(VLOOKUP(V9,'Tablas auxiliares'!$BG$2:$BH$28,2,FALSE),VLOOKUP(BM9,'Tablas auxiliares'!$BG$2:$BH$28,2,FALSE),VLOOKUP(DD9,'Tablas auxiliares'!$BG$2:$BH$28,2,FALSE),VLOOKUP(EU9,'Tablas auxiliares'!$BG$2:$BH$28,2,FALSE),VLOOKUP(GL9,'Tablas auxiliares'!$BG$2:$BH$28,2,FALSE))-V9/100000000))</f>
        <v>-12.704235761585522</v>
      </c>
      <c r="ID9">
        <f>IF('Tablas auxiliares'!$C$7=1,AVERAGE(W9,BN9,DE9,EV9,GM9)+W9/10000,(-1)*(SUM(VLOOKUP(W9,'Tablas auxiliares'!$BG$2:$BH$28,2,FALSE),VLOOKUP(BN9,'Tablas auxiliares'!$BG$2:$BH$28,2,FALSE),VLOOKUP(DE9,'Tablas auxiliares'!$BG$2:$BH$28,2,FALSE),VLOOKUP(EV9,'Tablas auxiliares'!$BG$2:$BH$28,2,FALSE),VLOOKUP(GM9,'Tablas auxiliares'!$BG$2:$BH$28,2,FALSE))-W9/100000000))</f>
        <v>-39.086541193668523</v>
      </c>
      <c r="IE9">
        <f>IF('Tablas auxiliares'!$C$7=1,AVERAGE(X9,BO9,DF9,EW9,GN9)+X9/10000,(-1)*(SUM(VLOOKUP(X9,'Tablas auxiliares'!$BG$2:$BH$28,2,FALSE),VLOOKUP(BO9,'Tablas auxiliares'!$BG$2:$BH$28,2,FALSE),VLOOKUP(DF9,'Tablas auxiliares'!$BG$2:$BH$28,2,FALSE),VLOOKUP(EW9,'Tablas auxiliares'!$BG$2:$BH$28,2,FALSE),VLOOKUP(GN9,'Tablas auxiliares'!$BG$2:$BH$28,2,FALSE))-X9/100000000))</f>
        <v>-16.168501859058335</v>
      </c>
      <c r="IF9">
        <f>IF('Tablas auxiliares'!$C$7=1,AVERAGE(Y9,BP9,DG9,EX9,GO9)+Y9/10000,(-1)*(SUM(VLOOKUP(Y9,'Tablas auxiliares'!$BG$2:$BH$28,2,FALSE),VLOOKUP(BP9,'Tablas auxiliares'!$BG$2:$BH$28,2,FALSE),VLOOKUP(DG9,'Tablas auxiliares'!$BG$2:$BH$28,2,FALSE),VLOOKUP(EX9,'Tablas auxiliares'!$BG$2:$BH$28,2,FALSE),VLOOKUP(GO9,'Tablas auxiliares'!$BG$2:$BH$28,2,FALSE))-Y9/100000000))</f>
        <v>-7.8854275182693758</v>
      </c>
      <c r="IG9">
        <f>IF('Tablas auxiliares'!$C$7=1,AVERAGE(Z9,BQ9,DH9,EY9,GP9)+Z9/10000,(-1)*(SUM(VLOOKUP(Z9,'Tablas auxiliares'!$BG$2:$BH$28,2,FALSE),VLOOKUP(BQ9,'Tablas auxiliares'!$BG$2:$BH$28,2,FALSE),VLOOKUP(DH9,'Tablas auxiliares'!$BG$2:$BH$28,2,FALSE),VLOOKUP(EY9,'Tablas auxiliares'!$BG$2:$BH$28,2,FALSE),VLOOKUP(GP9,'Tablas auxiliares'!$BG$2:$BH$28,2,FALSE))-Z9/100000000))</f>
        <v>-18.043263949999353</v>
      </c>
      <c r="IH9">
        <f>IF('Tablas auxiliares'!$C$7=1,AVERAGE(AA9,BR9,DI9,EZ9,GQ9)+AA9/10000,(-1)*(SUM(VLOOKUP(AA9,'Tablas auxiliares'!$BG$2:$BH$28,2,FALSE),VLOOKUP(BR9,'Tablas auxiliares'!$BG$2:$BH$28,2,FALSE),VLOOKUP(DI9,'Tablas auxiliares'!$BG$2:$BH$28,2,FALSE),VLOOKUP(EZ9,'Tablas auxiliares'!$BG$2:$BH$28,2,FALSE),VLOOKUP(GQ9,'Tablas auxiliares'!$BG$2:$BH$28,2,FALSE))-AA9/100000000))</f>
        <v>-4.5877465396852086</v>
      </c>
      <c r="II9">
        <f>IF('Tablas auxiliares'!$C$7=1,AVERAGE(AB9,BS9,DJ9,FA9,GR9)+AB9/10000,(-1)*(SUM(VLOOKUP(AB9,'Tablas auxiliares'!$BG$2:$BH$28,2,FALSE),VLOOKUP(BS9,'Tablas auxiliares'!$BG$2:$BH$28,2,FALSE),VLOOKUP(DJ9,'Tablas auxiliares'!$BG$2:$BH$28,2,FALSE),VLOOKUP(FA9,'Tablas auxiliares'!$BG$2:$BH$28,2,FALSE),VLOOKUP(GR9,'Tablas auxiliares'!$BG$2:$BH$28,2,FALSE))-AB9/100000000))</f>
        <v>-10.778174022723169</v>
      </c>
      <c r="IJ9">
        <f>IF('Tablas auxiliares'!$C$7=1,AVERAGE(AC9,BT9,DK9,FB9,GS9)+AC9/10000,(-1)*(SUM(VLOOKUP(AC9,'Tablas auxiliares'!$BG$2:$BH$28,2,FALSE),VLOOKUP(BT9,'Tablas auxiliares'!$BG$2:$BH$28,2,FALSE),VLOOKUP(DK9,'Tablas auxiliares'!$BG$2:$BH$28,2,FALSE),VLOOKUP(FB9,'Tablas auxiliares'!$BG$2:$BH$28,2,FALSE),VLOOKUP(GS9,'Tablas auxiliares'!$BG$2:$BH$28,2,FALSE))-AC9/100000000))</f>
        <v>-30.504421929941511</v>
      </c>
      <c r="IK9">
        <f>IF('Tablas auxiliares'!$C$7=1,AVERAGE(AD9,BU9,DL9,FC9,GT9)+AD9/10000,(-1)*(SUM(VLOOKUP(AD9,'Tablas auxiliares'!$BG$2:$BH$28,2,FALSE),VLOOKUP(BU9,'Tablas auxiliares'!$BG$2:$BH$28,2,FALSE),VLOOKUP(DL9,'Tablas auxiliares'!$BG$2:$BH$28,2,FALSE),VLOOKUP(FC9,'Tablas auxiliares'!$BG$2:$BH$28,2,FALSE),VLOOKUP(GT9,'Tablas auxiliares'!$BG$2:$BH$28,2,FALSE))-AD9/100000000))</f>
        <v>-55.847019194640694</v>
      </c>
      <c r="IL9">
        <f>IF('Tablas auxiliares'!$C$7=1,AVERAGE(AE9,BV9,DM9,FD9,GU9)+AE9/10000,(-1)*(SUM(VLOOKUP(AE9,'Tablas auxiliares'!$BG$2:$BH$28,2,FALSE),VLOOKUP(BV9,'Tablas auxiliares'!$BG$2:$BH$28,2,FALSE),VLOOKUP(DM9,'Tablas auxiliares'!$BG$2:$BH$28,2,FALSE),VLOOKUP(FD9,'Tablas auxiliares'!$BG$2:$BH$28,2,FALSE),VLOOKUP(GU9,'Tablas auxiliares'!$BG$2:$BH$28,2,FALSE))-AE9/100000000))</f>
        <v>-26.145639208000844</v>
      </c>
      <c r="IM9">
        <f>IF('Tablas auxiliares'!$C$7=1,AVERAGE(AF9,BW9,DN9,FE9,GV9)+AF9/10000,(-1)*(SUM(VLOOKUP(AF9,'Tablas auxiliares'!$BG$2:$BH$28,2,FALSE),VLOOKUP(BW9,'Tablas auxiliares'!$BG$2:$BH$28,2,FALSE),VLOOKUP(DN9,'Tablas auxiliares'!$BG$2:$BH$28,2,FALSE),VLOOKUP(FE9,'Tablas auxiliares'!$BG$2:$BH$28,2,FALSE),VLOOKUP(GV9,'Tablas auxiliares'!$BG$2:$BH$28,2,FALSE))-AF9/100000000))</f>
        <v>-13.894655216705289</v>
      </c>
      <c r="IN9">
        <f>IF('Tablas auxiliares'!$C$7=1,AVERAGE(AG9,BX9,DO9,FF9,GW9)+AG9/10000,(-1)*(SUM(VLOOKUP(AG9,'Tablas auxiliares'!$BG$2:$BH$28,2,FALSE),VLOOKUP(BX9,'Tablas auxiliares'!$BG$2:$BH$28,2,FALSE),VLOOKUP(DO9,'Tablas auxiliares'!$BG$2:$BH$28,2,FALSE),VLOOKUP(FF9,'Tablas auxiliares'!$BG$2:$BH$28,2,FALSE),VLOOKUP(GW9,'Tablas auxiliares'!$BG$2:$BH$28,2,FALSE))-AG9/100000000))</f>
        <v>-22.156012219152316</v>
      </c>
      <c r="IO9">
        <f>IF('Tablas auxiliares'!$C$7=1,AVERAGE(AH9,BY9,DP9,FG9,GX9)+AH9/10000,(-1)*(SUM(VLOOKUP(AH9,'Tablas auxiliares'!$BG$2:$BH$28,2,FALSE),VLOOKUP(BY9,'Tablas auxiliares'!$BG$2:$BH$28,2,FALSE),VLOOKUP(DP9,'Tablas auxiliares'!$BG$2:$BH$28,2,FALSE),VLOOKUP(FG9,'Tablas auxiliares'!$BG$2:$BH$28,2,FALSE),VLOOKUP(GX9,'Tablas auxiliares'!$BG$2:$BH$28,2,FALSE))-AH9/100000000))</f>
        <v>-30.180586218305507</v>
      </c>
      <c r="IP9">
        <f>IF('Tablas auxiliares'!$C$7=1,AVERAGE(AI9,BZ9,DQ9,FH9,GY9)+AI9/10000,(-1)*(SUM(VLOOKUP(AI9,'Tablas auxiliares'!$BG$2:$BH$28,2,FALSE),VLOOKUP(BZ9,'Tablas auxiliares'!$BG$2:$BH$28,2,FALSE),VLOOKUP(DQ9,'Tablas auxiliares'!$BG$2:$BH$28,2,FALSE),VLOOKUP(FH9,'Tablas auxiliares'!$BG$2:$BH$28,2,FALSE),VLOOKUP(GY9,'Tablas auxiliares'!$BG$2:$BH$28,2,FALSE))-AI9/100000000))</f>
        <v>-6.3421925709491775</v>
      </c>
      <c r="IQ9">
        <f>IF('Tablas auxiliares'!$C$7=1,AVERAGE(AJ9,CA9,DR9,FI9,GZ9)+AJ9/10000,(-1)*(SUM(VLOOKUP(AJ9,'Tablas auxiliares'!$BG$2:$BH$28,2,FALSE),VLOOKUP(CA9,'Tablas auxiliares'!$BG$2:$BH$28,2,FALSE),VLOOKUP(DR9,'Tablas auxiliares'!$BG$2:$BH$28,2,FALSE),VLOOKUP(FI9,'Tablas auxiliares'!$BG$2:$BH$28,2,FALSE),VLOOKUP(GZ9,'Tablas auxiliares'!$BG$2:$BH$28,2,FALSE))-AJ9/100000000))</f>
        <v>-5.9526288408737109</v>
      </c>
      <c r="IR9">
        <f>IF('Tablas auxiliares'!$C$7=1,AVERAGE(AK9,CB9,DS9,FJ9,HA9)+AK9/10000,(-1)*(SUM(VLOOKUP(AK9,'Tablas auxiliares'!$BG$2:$BH$28,2,FALSE),VLOOKUP(CB9,'Tablas auxiliares'!$BG$2:$BH$28,2,FALSE),VLOOKUP(DS9,'Tablas auxiliares'!$BG$2:$BH$28,2,FALSE),VLOOKUP(FJ9,'Tablas auxiliares'!$BG$2:$BH$28,2,FALSE),VLOOKUP(HA9,'Tablas auxiliares'!$BG$2:$BH$28,2,FALSE))-AK9/100000000))</f>
        <v>-9.7985026848199208</v>
      </c>
      <c r="IS9">
        <f>IF('Tablas auxiliares'!$C$7=1,AVERAGE(AL9,CC9,DT9,FK9,HB9)+AL9/10000,(-1)*(SUM(VLOOKUP(AL9,'Tablas auxiliares'!$BG$2:$BH$28,2,FALSE),VLOOKUP(CC9,'Tablas auxiliares'!$BG$2:$BH$28,2,FALSE),VLOOKUP(DT9,'Tablas auxiliares'!$BG$2:$BH$28,2,FALSE),VLOOKUP(FK9,'Tablas auxiliares'!$BG$2:$BH$28,2,FALSE),VLOOKUP(HB9,'Tablas auxiliares'!$BG$2:$BH$28,2,FALSE))-AL9/100000000))</f>
        <v>-24.908474818299531</v>
      </c>
      <c r="IT9">
        <f>IF('Tablas auxiliares'!$C$7=1,AVERAGE(AM9,CD9,DU9,FL9,HC9)+AM9/10000,(-1)*(SUM(VLOOKUP(AM9,'Tablas auxiliares'!$BG$2:$BH$28,2,FALSE),VLOOKUP(CD9,'Tablas auxiliares'!$BG$2:$BH$28,2,FALSE),VLOOKUP(DU9,'Tablas auxiliares'!$BG$2:$BH$28,2,FALSE),VLOOKUP(FL9,'Tablas auxiliares'!$BG$2:$BH$28,2,FALSE),VLOOKUP(HC9,'Tablas auxiliares'!$BG$2:$BH$28,2,FALSE))-AM9/100000000))</f>
        <v>-33.872846458062973</v>
      </c>
      <c r="IU9">
        <f>IF('Tablas auxiliares'!$C$7=1,AVERAGE(AN9,CE9,DV9,FM9,HD9)+AN9/10000,(-1)*(SUM(VLOOKUP(AN9,'Tablas auxiliares'!$BG$2:$BH$28,2,FALSE),VLOOKUP(CE9,'Tablas auxiliares'!$BG$2:$BH$28,2,FALSE),VLOOKUP(DV9,'Tablas auxiliares'!$BG$2:$BH$28,2,FALSE),VLOOKUP(FM9,'Tablas auxiliares'!$BG$2:$BH$28,2,FALSE),VLOOKUP(HD9,'Tablas auxiliares'!$BG$2:$BH$28,2,FALSE))-AN9/100000000))</f>
        <v>-5.4742775186411512</v>
      </c>
      <c r="IV9">
        <f>IF('Tablas auxiliares'!$C$7=1,AVERAGE(AO9,CF9,DW9,FN9,HE9)+AO9/10000,(-1)*(SUM(VLOOKUP(AO9,'Tablas auxiliares'!$BG$2:$BH$28,2,FALSE),VLOOKUP(CF9,'Tablas auxiliares'!$BG$2:$BH$28,2,FALSE),VLOOKUP(DW9,'Tablas auxiliares'!$BG$2:$BH$28,2,FALSE),VLOOKUP(FN9,'Tablas auxiliares'!$BG$2:$BH$28,2,FALSE),VLOOKUP(HE9,'Tablas auxiliares'!$BG$2:$BH$28,2,FALSE))-AO9/100000000))</f>
        <v>-3.1762027644259092</v>
      </c>
      <c r="IW9">
        <f>IF('Tablas auxiliares'!$C$7=1,AVERAGE(AP9,CG9,DX9,FO9,HF9)+AP9/10000,(-1)*(SUM(VLOOKUP(AP9,'Tablas auxiliares'!$BG$2:$BH$28,2,FALSE),VLOOKUP(CG9,'Tablas auxiliares'!$BG$2:$BH$28,2,FALSE),VLOOKUP(DX9,'Tablas auxiliares'!$BG$2:$BH$28,2,FALSE),VLOOKUP(FO9,'Tablas auxiliares'!$BG$2:$BH$28,2,FALSE),VLOOKUP(HF9,'Tablas auxiliares'!$BG$2:$BH$28,2,FALSE))-AP9/100000000))</f>
        <v>-55.847019204640695</v>
      </c>
      <c r="IX9">
        <f>IF('Tablas auxiliares'!$C$7=1,AVERAGE(AQ9,CH9,DY9,FP9,HG9)+AQ9/10000,(-1)*(SUM(VLOOKUP(AQ9,'Tablas auxiliares'!$BG$2:$BH$28,2,FALSE),VLOOKUP(CH9,'Tablas auxiliares'!$BG$2:$BH$28,2,FALSE),VLOOKUP(DY9,'Tablas auxiliares'!$BG$2:$BH$28,2,FALSE),VLOOKUP(FP9,'Tablas auxiliares'!$BG$2:$BH$28,2,FALSE),VLOOKUP(HG9,'Tablas auxiliares'!$BG$2:$BH$28,2,FALSE))-AQ9/100000000))</f>
        <v>-27.218403789423146</v>
      </c>
      <c r="IY9">
        <f>IF('Tablas auxiliares'!$C$7=1,AVERAGE(AR9,CI9,DZ9,FQ9,HH9)+AR9/10000,(-1)*(SUM(VLOOKUP(AR9,'Tablas auxiliares'!$BG$2:$BH$28,2,FALSE),VLOOKUP(CI9,'Tablas auxiliares'!$BG$2:$BH$28,2,FALSE),VLOOKUP(DZ9,'Tablas auxiliares'!$BG$2:$BH$28,2,FALSE),VLOOKUP(FQ9,'Tablas auxiliares'!$BG$2:$BH$28,2,FALSE),VLOOKUP(HH9,'Tablas auxiliares'!$BG$2:$BH$28,2,FALSE))-AR9/100000000))</f>
        <v>-9.8311891635914073</v>
      </c>
      <c r="IZ9">
        <f>RANK(HI9,HI3:HI28,1)</f>
        <v>2</v>
      </c>
      <c r="JA9">
        <f t="shared" ref="JA9:KP9" si="27">RANK(HJ9,HJ3:HJ28,1)</f>
        <v>8</v>
      </c>
      <c r="JB9">
        <f t="shared" si="27"/>
        <v>4</v>
      </c>
      <c r="JC9">
        <f t="shared" si="27"/>
        <v>11</v>
      </c>
      <c r="JD9">
        <f t="shared" si="27"/>
        <v>12</v>
      </c>
      <c r="JE9">
        <f t="shared" si="27"/>
        <v>7</v>
      </c>
      <c r="JF9">
        <f t="shared" si="27"/>
        <v>7</v>
      </c>
      <c r="JG9">
        <f t="shared" si="27"/>
        <v>1</v>
      </c>
      <c r="JH9">
        <f t="shared" si="27"/>
        <v>8</v>
      </c>
      <c r="JI9">
        <f t="shared" si="27"/>
        <v>17</v>
      </c>
      <c r="JK9">
        <f t="shared" si="27"/>
        <v>11</v>
      </c>
      <c r="JL9">
        <f t="shared" si="27"/>
        <v>6</v>
      </c>
      <c r="JM9">
        <f t="shared" si="27"/>
        <v>3</v>
      </c>
      <c r="JN9">
        <f t="shared" si="27"/>
        <v>1</v>
      </c>
      <c r="JO9">
        <f t="shared" si="27"/>
        <v>3</v>
      </c>
      <c r="JP9">
        <f t="shared" si="27"/>
        <v>5</v>
      </c>
      <c r="JQ9">
        <f t="shared" si="27"/>
        <v>21</v>
      </c>
      <c r="JR9">
        <f t="shared" si="27"/>
        <v>25</v>
      </c>
      <c r="JS9">
        <f t="shared" si="27"/>
        <v>1</v>
      </c>
      <c r="JT9">
        <f t="shared" si="27"/>
        <v>11</v>
      </c>
      <c r="JU9">
        <f t="shared" si="27"/>
        <v>1</v>
      </c>
      <c r="JV9">
        <f t="shared" si="27"/>
        <v>9</v>
      </c>
      <c r="JW9">
        <f t="shared" si="27"/>
        <v>17</v>
      </c>
      <c r="JX9">
        <f t="shared" si="27"/>
        <v>8</v>
      </c>
      <c r="JY9">
        <f t="shared" si="27"/>
        <v>19</v>
      </c>
      <c r="JZ9">
        <f t="shared" si="27"/>
        <v>10</v>
      </c>
      <c r="KA9">
        <f t="shared" si="27"/>
        <v>2</v>
      </c>
      <c r="KB9">
        <f t="shared" si="27"/>
        <v>1</v>
      </c>
      <c r="KC9">
        <f t="shared" si="27"/>
        <v>5</v>
      </c>
      <c r="KD9">
        <f t="shared" si="27"/>
        <v>10</v>
      </c>
      <c r="KE9">
        <f t="shared" si="27"/>
        <v>6</v>
      </c>
      <c r="KF9">
        <f t="shared" si="27"/>
        <v>5</v>
      </c>
      <c r="KG9">
        <f t="shared" si="27"/>
        <v>13</v>
      </c>
      <c r="KH9">
        <f t="shared" si="27"/>
        <v>15</v>
      </c>
      <c r="KI9">
        <f t="shared" si="27"/>
        <v>12</v>
      </c>
      <c r="KJ9">
        <f t="shared" si="27"/>
        <v>6</v>
      </c>
      <c r="KK9">
        <f t="shared" si="27"/>
        <v>4</v>
      </c>
      <c r="KL9">
        <f t="shared" si="27"/>
        <v>20</v>
      </c>
      <c r="KM9">
        <f t="shared" si="27"/>
        <v>19</v>
      </c>
      <c r="KN9">
        <f t="shared" si="27"/>
        <v>1</v>
      </c>
      <c r="KO9">
        <f t="shared" si="27"/>
        <v>4</v>
      </c>
      <c r="KP9">
        <f t="shared" si="27"/>
        <v>13</v>
      </c>
      <c r="KQ9">
        <f>VLOOKUP(IZ9,'Tablas auxiliares'!$O$2:$Y$28,'Tablas auxiliares'!$C$4+1,FALSE)</f>
        <v>10</v>
      </c>
      <c r="KR9">
        <f>VLOOKUP(JA9,'Tablas auxiliares'!$O$2:$Y$28,'Tablas auxiliares'!$C$4+1,FALSE)</f>
        <v>3</v>
      </c>
      <c r="KS9">
        <f>VLOOKUP(JB9,'Tablas auxiliares'!$O$2:$Y$28,'Tablas auxiliares'!$C$4+1,FALSE)</f>
        <v>7</v>
      </c>
      <c r="KT9">
        <f>VLOOKUP(JC9,'Tablas auxiliares'!$O$2:$Y$28,'Tablas auxiliares'!$C$4+1,FALSE)</f>
        <v>0</v>
      </c>
      <c r="KU9">
        <f>VLOOKUP(JD9,'Tablas auxiliares'!$O$2:$Y$28,'Tablas auxiliares'!$C$4+1,FALSE)</f>
        <v>0</v>
      </c>
      <c r="KV9">
        <f>VLOOKUP(JE9,'Tablas auxiliares'!$O$2:$Y$28,'Tablas auxiliares'!$C$4+1,FALSE)</f>
        <v>4</v>
      </c>
      <c r="KW9">
        <f>VLOOKUP(JF9,'Tablas auxiliares'!$O$2:$Y$28,'Tablas auxiliares'!$C$4+1,FALSE)</f>
        <v>4</v>
      </c>
      <c r="KX9">
        <f>VLOOKUP(JG9,'Tablas auxiliares'!$O$2:$Y$28,'Tablas auxiliares'!$C$4+1,FALSE)</f>
        <v>12</v>
      </c>
      <c r="KY9">
        <f>VLOOKUP(JH9,'Tablas auxiliares'!$O$2:$Y$28,'Tablas auxiliares'!$C$4+1,FALSE)</f>
        <v>3</v>
      </c>
      <c r="KZ9">
        <f>VLOOKUP(JI9,'Tablas auxiliares'!$O$2:$Y$28,'Tablas auxiliares'!$C$4+1,FALSE)</f>
        <v>0</v>
      </c>
      <c r="LB9">
        <f>VLOOKUP(JK9,'Tablas auxiliares'!$O$2:$Y$28,'Tablas auxiliares'!$C$4+1,FALSE)</f>
        <v>0</v>
      </c>
      <c r="LC9">
        <f>VLOOKUP(JL9,'Tablas auxiliares'!$O$2:$Y$28,'Tablas auxiliares'!$C$4+1,FALSE)</f>
        <v>5</v>
      </c>
      <c r="LD9">
        <f>VLOOKUP(JM9,'Tablas auxiliares'!$O$2:$Y$28,'Tablas auxiliares'!$C$4+1,FALSE)</f>
        <v>8</v>
      </c>
      <c r="LE9">
        <f>VLOOKUP(JN9,'Tablas auxiliares'!$O$2:$Y$28,'Tablas auxiliares'!$C$4+1,FALSE)</f>
        <v>12</v>
      </c>
      <c r="LF9">
        <f>VLOOKUP(JO9,'Tablas auxiliares'!$O$2:$Y$28,'Tablas auxiliares'!$C$4+1,FALSE)</f>
        <v>8</v>
      </c>
      <c r="LG9">
        <f>VLOOKUP(JP9,'Tablas auxiliares'!$O$2:$Y$28,'Tablas auxiliares'!$C$4+1,FALSE)</f>
        <v>6</v>
      </c>
      <c r="LH9">
        <f>VLOOKUP(JQ9,'Tablas auxiliares'!$O$2:$Y$28,'Tablas auxiliares'!$C$4+1,FALSE)</f>
        <v>0</v>
      </c>
      <c r="LI9">
        <f>VLOOKUP(JR9,'Tablas auxiliares'!$O$2:$Y$28,'Tablas auxiliares'!$C$4+1,FALSE)</f>
        <v>0</v>
      </c>
      <c r="LJ9">
        <f>VLOOKUP(JS9,'Tablas auxiliares'!$O$2:$Y$28,'Tablas auxiliares'!$C$4+1,FALSE)</f>
        <v>12</v>
      </c>
      <c r="LK9">
        <f>VLOOKUP(JT9,'Tablas auxiliares'!$O$2:$Y$28,'Tablas auxiliares'!$C$4+1,FALSE)</f>
        <v>0</v>
      </c>
      <c r="LL9">
        <f>VLOOKUP(JU9,'Tablas auxiliares'!$O$2:$Y$28,'Tablas auxiliares'!$C$4+1,FALSE)</f>
        <v>12</v>
      </c>
      <c r="LM9">
        <f>VLOOKUP(JV9,'Tablas auxiliares'!$O$2:$Y$28,'Tablas auxiliares'!$C$4+1,FALSE)</f>
        <v>2</v>
      </c>
      <c r="LN9">
        <f>VLOOKUP(JW9,'Tablas auxiliares'!$O$2:$Y$28,'Tablas auxiliares'!$C$4+1,FALSE)</f>
        <v>0</v>
      </c>
      <c r="LO9">
        <f>VLOOKUP(JX9,'Tablas auxiliares'!$O$2:$Y$28,'Tablas auxiliares'!$C$4+1,FALSE)</f>
        <v>3</v>
      </c>
      <c r="LP9">
        <f>VLOOKUP(JY9,'Tablas auxiliares'!$O$2:$Y$28,'Tablas auxiliares'!$C$4+1,FALSE)</f>
        <v>0</v>
      </c>
      <c r="LQ9">
        <f>VLOOKUP(JZ9,'Tablas auxiliares'!$O$2:$Y$28,'Tablas auxiliares'!$C$4+1,FALSE)</f>
        <v>1</v>
      </c>
      <c r="LR9">
        <f>VLOOKUP(KA9,'Tablas auxiliares'!$O$2:$Y$28,'Tablas auxiliares'!$C$4+1,FALSE)</f>
        <v>10</v>
      </c>
      <c r="LS9">
        <f>VLOOKUP(KB9,'Tablas auxiliares'!$O$2:$Y$28,'Tablas auxiliares'!$C$4+1,FALSE)</f>
        <v>12</v>
      </c>
      <c r="LT9">
        <f>VLOOKUP(KC9,'Tablas auxiliares'!$O$2:$Y$28,'Tablas auxiliares'!$C$4+1,FALSE)</f>
        <v>6</v>
      </c>
      <c r="LU9">
        <f>VLOOKUP(KD9,'Tablas auxiliares'!$O$2:$Y$28,'Tablas auxiliares'!$C$4+1,FALSE)</f>
        <v>1</v>
      </c>
      <c r="LV9">
        <f>VLOOKUP(KE9,'Tablas auxiliares'!$O$2:$Y$28,'Tablas auxiliares'!$C$4+1,FALSE)</f>
        <v>5</v>
      </c>
      <c r="LW9">
        <f>VLOOKUP(KF9,'Tablas auxiliares'!$O$2:$Y$28,'Tablas auxiliares'!$C$4+1,FALSE)</f>
        <v>6</v>
      </c>
      <c r="LX9">
        <f>VLOOKUP(KG9,'Tablas auxiliares'!$O$2:$Y$28,'Tablas auxiliares'!$C$4+1,FALSE)</f>
        <v>0</v>
      </c>
      <c r="LY9">
        <f>VLOOKUP(KH9,'Tablas auxiliares'!$O$2:$Y$28,'Tablas auxiliares'!$C$4+1,FALSE)</f>
        <v>0</v>
      </c>
      <c r="LZ9">
        <f>VLOOKUP(KI9,'Tablas auxiliares'!$O$2:$Y$28,'Tablas auxiliares'!$C$4+1,FALSE)</f>
        <v>0</v>
      </c>
      <c r="MA9">
        <f>VLOOKUP(KJ9,'Tablas auxiliares'!$O$2:$Y$28,'Tablas auxiliares'!$C$4+1,FALSE)</f>
        <v>5</v>
      </c>
      <c r="MB9">
        <f>VLOOKUP(KK9,'Tablas auxiliares'!$O$2:$Y$28,'Tablas auxiliares'!$C$4+1,FALSE)</f>
        <v>7</v>
      </c>
      <c r="MC9">
        <f>VLOOKUP(KL9,'Tablas auxiliares'!$O$2:$Y$28,'Tablas auxiliares'!$C$4+1,FALSE)</f>
        <v>0</v>
      </c>
      <c r="MD9">
        <f>VLOOKUP(KM9,'Tablas auxiliares'!$O$2:$Y$28,'Tablas auxiliares'!$C$4+1,FALSE)</f>
        <v>0</v>
      </c>
      <c r="ME9">
        <f>VLOOKUP(KN9,'Tablas auxiliares'!$O$2:$Y$28,'Tablas auxiliares'!$C$4+1,FALSE)</f>
        <v>12</v>
      </c>
      <c r="MF9">
        <f>VLOOKUP(KO9,'Tablas auxiliares'!$O$2:$Y$28,'Tablas auxiliares'!$C$4+1,FALSE)</f>
        <v>7</v>
      </c>
      <c r="MG9">
        <f>VLOOKUP(KP9,'Tablas auxiliares'!$O$2:$Y$28,'Tablas auxiliares'!$C$4+1,FALSE)</f>
        <v>0</v>
      </c>
      <c r="MH9">
        <v>2</v>
      </c>
      <c r="MI9">
        <v>5</v>
      </c>
      <c r="MJ9">
        <v>1</v>
      </c>
      <c r="MK9">
        <v>4</v>
      </c>
      <c r="ML9">
        <v>10</v>
      </c>
      <c r="MM9">
        <v>2</v>
      </c>
      <c r="MN9">
        <v>4</v>
      </c>
      <c r="MO9">
        <v>8</v>
      </c>
      <c r="MP9">
        <v>1</v>
      </c>
      <c r="MQ9">
        <v>3</v>
      </c>
      <c r="MS9">
        <v>3</v>
      </c>
      <c r="MT9">
        <v>10</v>
      </c>
      <c r="MU9">
        <v>5</v>
      </c>
      <c r="MV9">
        <v>3</v>
      </c>
      <c r="MW9">
        <v>7</v>
      </c>
      <c r="MX9">
        <v>10</v>
      </c>
      <c r="MY9">
        <v>8</v>
      </c>
      <c r="MZ9">
        <v>2</v>
      </c>
      <c r="NA9">
        <v>1</v>
      </c>
      <c r="NB9">
        <v>4</v>
      </c>
      <c r="NC9">
        <v>6</v>
      </c>
      <c r="ND9">
        <v>10</v>
      </c>
      <c r="NE9">
        <v>9</v>
      </c>
      <c r="NF9">
        <v>6</v>
      </c>
      <c r="NG9">
        <v>10</v>
      </c>
      <c r="NH9">
        <v>5</v>
      </c>
      <c r="NI9">
        <v>3</v>
      </c>
      <c r="NJ9">
        <v>2</v>
      </c>
      <c r="NK9">
        <v>4</v>
      </c>
      <c r="NL9">
        <v>6</v>
      </c>
      <c r="NM9">
        <v>9</v>
      </c>
      <c r="NN9">
        <v>6</v>
      </c>
      <c r="NO9">
        <v>3</v>
      </c>
      <c r="NP9">
        <v>6</v>
      </c>
      <c r="NQ9">
        <v>3</v>
      </c>
      <c r="NR9">
        <v>4</v>
      </c>
      <c r="NS9">
        <v>7</v>
      </c>
      <c r="NT9">
        <v>4</v>
      </c>
      <c r="NU9">
        <v>2</v>
      </c>
      <c r="NV9">
        <v>7</v>
      </c>
      <c r="NW9">
        <v>8</v>
      </c>
      <c r="NX9">
        <v>7</v>
      </c>
      <c r="NY9">
        <f>VLOOKUP(MH9,'Tablas auxiliares'!$O$2:$Y$28,_xlfn.SINGLE('Tablas auxiliares'!$C$4)+1,FALSE)</f>
        <v>10</v>
      </c>
      <c r="NZ9">
        <f>VLOOKUP(MI9,'Tablas auxiliares'!$O$2:$Y$28,_xlfn.SINGLE('Tablas auxiliares'!$C$4)+1,FALSE)</f>
        <v>6</v>
      </c>
      <c r="OA9">
        <f>VLOOKUP(MJ9,'Tablas auxiliares'!$O$2:$Y$28,_xlfn.SINGLE('Tablas auxiliares'!$C$4)+1,FALSE)</f>
        <v>12</v>
      </c>
      <c r="OB9">
        <f>VLOOKUP(MK9,'Tablas auxiliares'!$O$2:$Y$28,_xlfn.SINGLE('Tablas auxiliares'!$C$4)+1,FALSE)</f>
        <v>7</v>
      </c>
      <c r="OC9">
        <f>VLOOKUP(ML9,'Tablas auxiliares'!$O$2:$Y$28,_xlfn.SINGLE('Tablas auxiliares'!$C$4)+1,FALSE)</f>
        <v>1</v>
      </c>
      <c r="OD9">
        <f>VLOOKUP(MM9,'Tablas auxiliares'!$O$2:$Y$28,_xlfn.SINGLE('Tablas auxiliares'!$C$4)+1,FALSE)</f>
        <v>10</v>
      </c>
      <c r="OE9">
        <f>VLOOKUP(MN9,'Tablas auxiliares'!$O$2:$Y$28,_xlfn.SINGLE('Tablas auxiliares'!$C$4)+1,FALSE)</f>
        <v>7</v>
      </c>
      <c r="OF9">
        <f>VLOOKUP(MO9,'Tablas auxiliares'!$O$2:$Y$28,_xlfn.SINGLE('Tablas auxiliares'!$C$4)+1,FALSE)</f>
        <v>3</v>
      </c>
      <c r="OG9">
        <f>VLOOKUP(MP9,'Tablas auxiliares'!$O$2:$Y$28,_xlfn.SINGLE('Tablas auxiliares'!$C$4)+1,FALSE)</f>
        <v>12</v>
      </c>
      <c r="OH9">
        <f>VLOOKUP(MQ9,'Tablas auxiliares'!$O$2:$Y$28,_xlfn.SINGLE('Tablas auxiliares'!$C$4)+1,FALSE)</f>
        <v>8</v>
      </c>
      <c r="OJ9">
        <f>VLOOKUP(MS9,'Tablas auxiliares'!$O$2:$Y$28,_xlfn.SINGLE('Tablas auxiliares'!$C$4)+1,FALSE)</f>
        <v>8</v>
      </c>
      <c r="OK9">
        <f>VLOOKUP(MT9,'Tablas auxiliares'!$O$2:$Y$28,_xlfn.SINGLE('Tablas auxiliares'!$C$4)+1,FALSE)</f>
        <v>1</v>
      </c>
      <c r="OL9">
        <f>VLOOKUP(MU9,'Tablas auxiliares'!$O$2:$Y$28,_xlfn.SINGLE('Tablas auxiliares'!$C$4)+1,FALSE)</f>
        <v>6</v>
      </c>
      <c r="OM9">
        <f>VLOOKUP(MV9,'Tablas auxiliares'!$O$2:$Y$28,_xlfn.SINGLE('Tablas auxiliares'!$C$4)+1,FALSE)</f>
        <v>8</v>
      </c>
      <c r="ON9">
        <f>VLOOKUP(MW9,'Tablas auxiliares'!$O$2:$Y$28,_xlfn.SINGLE('Tablas auxiliares'!$C$4)+1,FALSE)</f>
        <v>4</v>
      </c>
      <c r="OO9">
        <f>VLOOKUP(MX9,'Tablas auxiliares'!$O$2:$Y$28,_xlfn.SINGLE('Tablas auxiliares'!$C$4)+1,FALSE)</f>
        <v>1</v>
      </c>
      <c r="OP9">
        <f>VLOOKUP(MY9,'Tablas auxiliares'!$O$2:$Y$28,_xlfn.SINGLE('Tablas auxiliares'!$C$4)+1,FALSE)</f>
        <v>3</v>
      </c>
      <c r="OQ9">
        <f>VLOOKUP(MZ9,'Tablas auxiliares'!$O$2:$Y$28,_xlfn.SINGLE('Tablas auxiliares'!$C$4)+1,FALSE)</f>
        <v>10</v>
      </c>
      <c r="OR9">
        <f>VLOOKUP(NA9,'Tablas auxiliares'!$O$2:$Y$28,_xlfn.SINGLE('Tablas auxiliares'!$C$4)+1,FALSE)</f>
        <v>12</v>
      </c>
      <c r="OS9">
        <f>VLOOKUP(NB9,'Tablas auxiliares'!$O$2:$Y$28,_xlfn.SINGLE('Tablas auxiliares'!$C$4)+1,FALSE)</f>
        <v>7</v>
      </c>
      <c r="OT9">
        <f>VLOOKUP(NC9,'Tablas auxiliares'!$O$2:$Y$28,_xlfn.SINGLE('Tablas auxiliares'!$C$4)+1,FALSE)</f>
        <v>5</v>
      </c>
      <c r="OU9">
        <f>VLOOKUP(ND9,'Tablas auxiliares'!$O$2:$Y$28,_xlfn.SINGLE('Tablas auxiliares'!$C$4)+1,FALSE)</f>
        <v>1</v>
      </c>
      <c r="OV9">
        <f>VLOOKUP(NE9,'Tablas auxiliares'!$O$2:$Y$28,_xlfn.SINGLE('Tablas auxiliares'!$C$4)+1,FALSE)</f>
        <v>2</v>
      </c>
      <c r="OW9">
        <f>VLOOKUP(NF9,'Tablas auxiliares'!$O$2:$Y$28,_xlfn.SINGLE('Tablas auxiliares'!$C$4)+1,FALSE)</f>
        <v>5</v>
      </c>
      <c r="OX9">
        <f>VLOOKUP(NG9,'Tablas auxiliares'!$O$2:$Y$28,_xlfn.SINGLE('Tablas auxiliares'!$C$4)+1,FALSE)</f>
        <v>1</v>
      </c>
      <c r="OY9">
        <f>VLOOKUP(NH9,'Tablas auxiliares'!$O$2:$Y$28,_xlfn.SINGLE('Tablas auxiliares'!$C$4)+1,FALSE)</f>
        <v>6</v>
      </c>
      <c r="OZ9">
        <f>VLOOKUP(NI9,'Tablas auxiliares'!$O$2:$Y$28,_xlfn.SINGLE('Tablas auxiliares'!$C$4)+1,FALSE)</f>
        <v>8</v>
      </c>
      <c r="PA9">
        <f>VLOOKUP(NJ9,'Tablas auxiliares'!$O$2:$Y$28,_xlfn.SINGLE('Tablas auxiliares'!$C$4)+1,FALSE)</f>
        <v>10</v>
      </c>
      <c r="PB9">
        <f>VLOOKUP(NK9,'Tablas auxiliares'!$O$2:$Y$28,_xlfn.SINGLE('Tablas auxiliares'!$C$4)+1,FALSE)</f>
        <v>7</v>
      </c>
      <c r="PC9">
        <f>VLOOKUP(NL9,'Tablas auxiliares'!$O$2:$Y$28,_xlfn.SINGLE('Tablas auxiliares'!$C$4)+1,FALSE)</f>
        <v>5</v>
      </c>
      <c r="PD9">
        <f>VLOOKUP(NM9,'Tablas auxiliares'!$O$2:$Y$28,_xlfn.SINGLE('Tablas auxiliares'!$C$4)+1,FALSE)</f>
        <v>2</v>
      </c>
      <c r="PE9">
        <f>VLOOKUP(NN9,'Tablas auxiliares'!$O$2:$Y$28,_xlfn.SINGLE('Tablas auxiliares'!$C$4)+1,FALSE)</f>
        <v>5</v>
      </c>
      <c r="PF9">
        <f>VLOOKUP(NO9,'Tablas auxiliares'!$O$2:$Y$28,_xlfn.SINGLE('Tablas auxiliares'!$C$4)+1,FALSE)</f>
        <v>8</v>
      </c>
      <c r="PG9">
        <f>VLOOKUP(NP9,'Tablas auxiliares'!$O$2:$Y$28,_xlfn.SINGLE('Tablas auxiliares'!$C$4)+1,FALSE)</f>
        <v>5</v>
      </c>
      <c r="PH9">
        <f>VLOOKUP(NQ9,'Tablas auxiliares'!$O$2:$Y$28,_xlfn.SINGLE('Tablas auxiliares'!$C$4)+1,FALSE)</f>
        <v>8</v>
      </c>
      <c r="PI9">
        <f>VLOOKUP(NR9,'Tablas auxiliares'!$O$2:$Y$28,_xlfn.SINGLE('Tablas auxiliares'!$C$4)+1,FALSE)</f>
        <v>7</v>
      </c>
      <c r="PJ9">
        <f>VLOOKUP(NS9,'Tablas auxiliares'!$O$2:$Y$28,_xlfn.SINGLE('Tablas auxiliares'!$C$4)+1,FALSE)</f>
        <v>4</v>
      </c>
      <c r="PK9">
        <f>VLOOKUP(NT9,'Tablas auxiliares'!$O$2:$Y$28,_xlfn.SINGLE('Tablas auxiliares'!$C$4)+1,FALSE)</f>
        <v>7</v>
      </c>
      <c r="PL9">
        <f>VLOOKUP(NU9,'Tablas auxiliares'!$O$2:$Y$28,_xlfn.SINGLE('Tablas auxiliares'!$C$4)+1,FALSE)</f>
        <v>10</v>
      </c>
      <c r="PM9">
        <f>VLOOKUP(NV9,'Tablas auxiliares'!$O$2:$Y$28,_xlfn.SINGLE('Tablas auxiliares'!$C$4)+1,FALSE)</f>
        <v>4</v>
      </c>
      <c r="PN9">
        <f>VLOOKUP(NW9,'Tablas auxiliares'!$O$2:$Y$28,_xlfn.SINGLE('Tablas auxiliares'!$C$4)+1,FALSE)</f>
        <v>3</v>
      </c>
      <c r="PO9">
        <f>VLOOKUP(NX9,'Tablas auxiliares'!$O$2:$Y$28,_xlfn.SINGLE('Tablas auxiliares'!$C$4)+1,FALSE)</f>
        <v>4</v>
      </c>
      <c r="PP9" s="132">
        <f>IF('Tablas auxiliares'!$C$6&lt;&gt;2,IF('Tablas auxiliares'!$C$5=1,SUM(KQ9:MG9),SUMIF($IZ$29:$KP$29,"=325",KQ9:MG9)),0)+IF('Tablas auxiliares'!$C$6&lt;&gt;3,IF('Tablas auxiliares'!$C$5=1,SUM(NY9:PO9),SUMIF($IZ$29:$KP$29,"=325",NY9:PO9)),0)</f>
        <v>436</v>
      </c>
      <c r="PQ9">
        <f t="shared" si="15"/>
        <v>2.0019999999999998</v>
      </c>
      <c r="PR9">
        <f t="shared" si="1"/>
        <v>6.5049999999999999</v>
      </c>
      <c r="PS9">
        <f t="shared" si="1"/>
        <v>2.5009999999999999</v>
      </c>
      <c r="PT9">
        <f t="shared" si="1"/>
        <v>7.5039999999999996</v>
      </c>
      <c r="PU9">
        <f t="shared" ref="PU9:PU28" si="28">AVERAGE(JD9,ML9)+ML9/1000</f>
        <v>11.01</v>
      </c>
      <c r="PV9">
        <f t="shared" ref="PV9:PV28" si="29">AVERAGE(JE9,MM9)+MM9/1000</f>
        <v>4.5019999999999998</v>
      </c>
      <c r="PW9">
        <f t="shared" ref="PW9:PW28" si="30">AVERAGE(JF9,MN9)+MN9/1000</f>
        <v>5.5039999999999996</v>
      </c>
      <c r="PX9">
        <f t="shared" ref="PX9:PX28" si="31">AVERAGE(JG9,MO9)+MO9/1000</f>
        <v>4.508</v>
      </c>
      <c r="PY9">
        <f t="shared" ref="PY9:PY28" si="32">AVERAGE(JH9,MP9)+MP9/1000</f>
        <v>4.5010000000000003</v>
      </c>
      <c r="PZ9">
        <f t="shared" ref="PZ9:PZ28" si="33">AVERAGE(JI9,MQ9)+MQ9/1000</f>
        <v>10.003</v>
      </c>
      <c r="QB9">
        <f t="shared" ref="QB9:QB28" si="34">AVERAGE(JK9,MS9)+MS9/1000</f>
        <v>7.0030000000000001</v>
      </c>
      <c r="QC9">
        <f t="shared" ref="QC9:QC28" si="35">AVERAGE(JL9,MT9)+MT9/1000</f>
        <v>8.01</v>
      </c>
      <c r="QD9">
        <f t="shared" ref="QD9:QD28" si="36">AVERAGE(JM9,MU9)+MU9/1000</f>
        <v>4.0049999999999999</v>
      </c>
      <c r="QE9">
        <f t="shared" ref="QE9:QE28" si="37">AVERAGE(JN9,MV9)+MV9/1000</f>
        <v>2.0030000000000001</v>
      </c>
      <c r="QF9">
        <f t="shared" ref="QF9:QF28" si="38">AVERAGE(JO9,MW9)+MW9/1000</f>
        <v>5.0069999999999997</v>
      </c>
      <c r="QG9">
        <f t="shared" ref="QG9:QG28" si="39">AVERAGE(JP9,MX9)+MX9/1000</f>
        <v>7.51</v>
      </c>
      <c r="QH9">
        <f t="shared" ref="QH9:QH28" si="40">AVERAGE(JQ9,MY9)+MY9/1000</f>
        <v>14.507999999999999</v>
      </c>
      <c r="QI9">
        <f t="shared" ref="QI9:QI28" si="41">AVERAGE(JR9,MZ9)+MZ9/1000</f>
        <v>13.502000000000001</v>
      </c>
      <c r="QJ9">
        <f t="shared" ref="QJ9:QJ28" si="42">AVERAGE(JS9,NA9)+NA9/1000</f>
        <v>1.0009999999999999</v>
      </c>
      <c r="QK9">
        <f t="shared" ref="QK9:QK28" si="43">AVERAGE(JT9,NB9)+NB9/1000</f>
        <v>7.5039999999999996</v>
      </c>
      <c r="QL9">
        <f t="shared" ref="QL9:QL28" si="44">AVERAGE(JU9,NC9)+NC9/1000</f>
        <v>3.5059999999999998</v>
      </c>
      <c r="QM9">
        <f t="shared" ref="QM9:QM28" si="45">AVERAGE(JV9,ND9)+ND9/1000</f>
        <v>9.51</v>
      </c>
      <c r="QN9">
        <f t="shared" ref="QN9:QN28" si="46">AVERAGE(JW9,NE9)+NE9/1000</f>
        <v>13.009</v>
      </c>
      <c r="QO9">
        <f t="shared" ref="QO9:QO28" si="47">AVERAGE(JX9,NF9)+NF9/1000</f>
        <v>7.0060000000000002</v>
      </c>
      <c r="QP9">
        <f t="shared" ref="QP9:QP28" si="48">AVERAGE(JY9,NG9)+NG9/1000</f>
        <v>14.51</v>
      </c>
      <c r="QQ9">
        <f t="shared" ref="QQ9:QQ28" si="49">AVERAGE(JZ9,NH9)+NH9/1000</f>
        <v>7.5049999999999999</v>
      </c>
      <c r="QR9">
        <f t="shared" ref="QR9:QR28" si="50">AVERAGE(KA9,NI9)+NI9/1000</f>
        <v>2.5030000000000001</v>
      </c>
      <c r="QS9">
        <f t="shared" ref="QS9:QS28" si="51">AVERAGE(KB9,NJ9)+NJ9/1000</f>
        <v>1.502</v>
      </c>
      <c r="QT9">
        <f t="shared" ref="QT9:QT28" si="52">AVERAGE(KC9,NK9)+NK9/1000</f>
        <v>4.5039999999999996</v>
      </c>
      <c r="QU9">
        <f t="shared" ref="QU9:QU28" si="53">AVERAGE(KD9,NL9)+NL9/1000</f>
        <v>8.0060000000000002</v>
      </c>
      <c r="QV9">
        <f t="shared" ref="QV9:QV28" si="54">AVERAGE(KE9,NM9)+NM9/1000</f>
        <v>7.5090000000000003</v>
      </c>
      <c r="QW9">
        <f t="shared" ref="QW9:QW28" si="55">AVERAGE(KF9,NN9)+NN9/1000</f>
        <v>5.5060000000000002</v>
      </c>
      <c r="QX9">
        <f t="shared" ref="QX9:QX28" si="56">AVERAGE(KG9,NO9)+NO9/1000</f>
        <v>8.0030000000000001</v>
      </c>
      <c r="QY9">
        <f t="shared" ref="QY9:QY28" si="57">AVERAGE(KH9,NP9)+NP9/1000</f>
        <v>10.506</v>
      </c>
      <c r="QZ9">
        <f t="shared" ref="QZ9:QZ28" si="58">AVERAGE(KI9,NQ9)+NQ9/1000</f>
        <v>7.5030000000000001</v>
      </c>
      <c r="RA9">
        <f t="shared" ref="RA9:RA28" si="59">AVERAGE(KJ9,NR9)+NR9/1000</f>
        <v>5.0039999999999996</v>
      </c>
      <c r="RB9">
        <f t="shared" ref="RB9:RB28" si="60">AVERAGE(KK9,NS9)+NS9/1000</f>
        <v>5.5069999999999997</v>
      </c>
      <c r="RC9">
        <f t="shared" ref="RC9:RC28" si="61">AVERAGE(KL9,NT9)+NT9/1000</f>
        <v>12.004</v>
      </c>
      <c r="RD9">
        <f t="shared" ref="RD9:RD28" si="62">AVERAGE(KM9,NU9)+NU9/1000</f>
        <v>10.502000000000001</v>
      </c>
      <c r="RE9">
        <f t="shared" ref="RE9:RE28" si="63">AVERAGE(KN9,NV9)+NV9/1000</f>
        <v>4.0069999999999997</v>
      </c>
      <c r="RF9">
        <f t="shared" ref="RF9:RF28" si="64">AVERAGE(KO9,NW9)+NW9/1000</f>
        <v>6.008</v>
      </c>
      <c r="RG9">
        <f t="shared" ref="RG9:RG27" si="65">AVERAGE(KP9,NX9)+NX9/1000</f>
        <v>10.007</v>
      </c>
      <c r="RH9">
        <f>RANK(PQ9,PQ3:PQ28,1)</f>
        <v>2</v>
      </c>
      <c r="RI9">
        <f t="shared" ref="RI9:SX9" si="66">RANK(PR9,PR3:PR28,1)</f>
        <v>4</v>
      </c>
      <c r="RJ9">
        <f t="shared" si="66"/>
        <v>1</v>
      </c>
      <c r="RK9">
        <f t="shared" si="66"/>
        <v>7</v>
      </c>
      <c r="RL9">
        <f t="shared" si="66"/>
        <v>10</v>
      </c>
      <c r="RM9">
        <f t="shared" si="66"/>
        <v>2</v>
      </c>
      <c r="RN9">
        <f t="shared" si="66"/>
        <v>5</v>
      </c>
      <c r="RO9">
        <f t="shared" si="66"/>
        <v>2</v>
      </c>
      <c r="RP9">
        <f t="shared" si="66"/>
        <v>2</v>
      </c>
      <c r="RQ9">
        <f t="shared" si="66"/>
        <v>7</v>
      </c>
      <c r="RS9">
        <f t="shared" si="66"/>
        <v>3</v>
      </c>
      <c r="RT9">
        <f t="shared" si="66"/>
        <v>5</v>
      </c>
      <c r="RU9">
        <f t="shared" si="66"/>
        <v>1</v>
      </c>
      <c r="RV9">
        <f t="shared" si="66"/>
        <v>2</v>
      </c>
      <c r="RW9">
        <f t="shared" si="66"/>
        <v>3</v>
      </c>
      <c r="RX9">
        <f t="shared" si="66"/>
        <v>6</v>
      </c>
      <c r="RY9">
        <f t="shared" si="66"/>
        <v>18</v>
      </c>
      <c r="RZ9">
        <f t="shared" si="66"/>
        <v>14</v>
      </c>
      <c r="SA9">
        <f t="shared" si="66"/>
        <v>1</v>
      </c>
      <c r="SB9">
        <f t="shared" si="66"/>
        <v>5</v>
      </c>
      <c r="SC9">
        <f t="shared" si="66"/>
        <v>2</v>
      </c>
      <c r="SD9">
        <f t="shared" si="66"/>
        <v>9</v>
      </c>
      <c r="SE9">
        <f t="shared" si="66"/>
        <v>14</v>
      </c>
      <c r="SF9">
        <f t="shared" si="66"/>
        <v>5</v>
      </c>
      <c r="SG9">
        <f t="shared" si="66"/>
        <v>15</v>
      </c>
      <c r="SH9">
        <f t="shared" si="66"/>
        <v>4</v>
      </c>
      <c r="SI9">
        <f t="shared" si="66"/>
        <v>2</v>
      </c>
      <c r="SJ9">
        <f t="shared" si="66"/>
        <v>2</v>
      </c>
      <c r="SK9">
        <f t="shared" si="66"/>
        <v>3</v>
      </c>
      <c r="SL9">
        <f t="shared" si="66"/>
        <v>5</v>
      </c>
      <c r="SM9">
        <f t="shared" si="66"/>
        <v>7</v>
      </c>
      <c r="SN9">
        <f t="shared" si="66"/>
        <v>4</v>
      </c>
      <c r="SO9">
        <f t="shared" si="66"/>
        <v>4</v>
      </c>
      <c r="SP9">
        <f t="shared" si="66"/>
        <v>10</v>
      </c>
      <c r="SQ9">
        <f t="shared" si="66"/>
        <v>4</v>
      </c>
      <c r="SR9">
        <f t="shared" si="66"/>
        <v>2</v>
      </c>
      <c r="SS9">
        <f t="shared" si="66"/>
        <v>3</v>
      </c>
      <c r="ST9">
        <f t="shared" si="66"/>
        <v>11</v>
      </c>
      <c r="SU9">
        <f t="shared" si="66"/>
        <v>11</v>
      </c>
      <c r="SV9">
        <f t="shared" si="66"/>
        <v>2</v>
      </c>
      <c r="SW9">
        <f t="shared" si="66"/>
        <v>3</v>
      </c>
      <c r="SX9">
        <f t="shared" si="66"/>
        <v>8</v>
      </c>
      <c r="SY9">
        <f>VLOOKUP(RH9,'Tablas auxiliares'!$O$2:$Y$28,_xlfn.SINGLE('Tablas auxiliares'!$C$4)+1,FALSE)</f>
        <v>10</v>
      </c>
      <c r="SZ9">
        <f>VLOOKUP(RI9,'Tablas auxiliares'!$O$2:$Y$28,_xlfn.SINGLE('Tablas auxiliares'!$C$4)+1,FALSE)</f>
        <v>7</v>
      </c>
      <c r="TA9">
        <f>VLOOKUP(RJ9,'Tablas auxiliares'!$O$2:$Y$28,_xlfn.SINGLE('Tablas auxiliares'!$C$4)+1,FALSE)</f>
        <v>12</v>
      </c>
      <c r="TB9">
        <f>VLOOKUP(RK9,'Tablas auxiliares'!$O$2:$Y$28,_xlfn.SINGLE('Tablas auxiliares'!$C$4)+1,FALSE)</f>
        <v>4</v>
      </c>
      <c r="TC9">
        <f>VLOOKUP(RL9,'Tablas auxiliares'!$O$2:$Y$28,_xlfn.SINGLE('Tablas auxiliares'!$C$4)+1,FALSE)</f>
        <v>1</v>
      </c>
      <c r="TD9">
        <f>VLOOKUP(RM9,'Tablas auxiliares'!$O$2:$Y$28,_xlfn.SINGLE('Tablas auxiliares'!$C$4)+1,FALSE)</f>
        <v>10</v>
      </c>
      <c r="TE9">
        <f>VLOOKUP(RN9,'Tablas auxiliares'!$O$2:$Y$28,_xlfn.SINGLE('Tablas auxiliares'!$C$4)+1,FALSE)</f>
        <v>6</v>
      </c>
      <c r="TF9">
        <f>VLOOKUP(RO9,'Tablas auxiliares'!$O$2:$Y$28,_xlfn.SINGLE('Tablas auxiliares'!$C$4)+1,FALSE)</f>
        <v>10</v>
      </c>
      <c r="TG9">
        <f>VLOOKUP(RP9,'Tablas auxiliares'!$O$2:$Y$28,_xlfn.SINGLE('Tablas auxiliares'!$C$4)+1,FALSE)</f>
        <v>10</v>
      </c>
      <c r="TH9">
        <f>VLOOKUP(RQ9,'Tablas auxiliares'!$O$2:$Y$28,_xlfn.SINGLE('Tablas auxiliares'!$C$4)+1,FALSE)</f>
        <v>4</v>
      </c>
      <c r="TJ9">
        <f>VLOOKUP(RS9,'Tablas auxiliares'!$O$2:$Y$28,_xlfn.SINGLE('Tablas auxiliares'!$C$4)+1,FALSE)</f>
        <v>8</v>
      </c>
      <c r="TK9">
        <f>VLOOKUP(RT9,'Tablas auxiliares'!$O$2:$Y$28,_xlfn.SINGLE('Tablas auxiliares'!$C$4)+1,FALSE)</f>
        <v>6</v>
      </c>
      <c r="TL9">
        <f>VLOOKUP(RU9,'Tablas auxiliares'!$O$2:$Y$28,_xlfn.SINGLE('Tablas auxiliares'!$C$4)+1,FALSE)</f>
        <v>12</v>
      </c>
      <c r="TM9">
        <f>VLOOKUP(RV9,'Tablas auxiliares'!$O$2:$Y$28,_xlfn.SINGLE('Tablas auxiliares'!$C$4)+1,FALSE)</f>
        <v>10</v>
      </c>
      <c r="TN9">
        <f>VLOOKUP(RW9,'Tablas auxiliares'!$O$2:$Y$28,_xlfn.SINGLE('Tablas auxiliares'!$C$4)+1,FALSE)</f>
        <v>8</v>
      </c>
      <c r="TO9">
        <f>VLOOKUP(RX9,'Tablas auxiliares'!$O$2:$Y$28,_xlfn.SINGLE('Tablas auxiliares'!$C$4)+1,FALSE)</f>
        <v>5</v>
      </c>
      <c r="TP9">
        <f>VLOOKUP(RY9,'Tablas auxiliares'!$O$2:$Y$28,_xlfn.SINGLE('Tablas auxiliares'!$C$4)+1,FALSE)</f>
        <v>0</v>
      </c>
      <c r="TQ9">
        <f>VLOOKUP(RZ9,'Tablas auxiliares'!$O$2:$Y$28,_xlfn.SINGLE('Tablas auxiliares'!$C$4)+1,FALSE)</f>
        <v>0</v>
      </c>
      <c r="TR9">
        <f>VLOOKUP(SA9,'Tablas auxiliares'!$O$2:$Y$28,_xlfn.SINGLE('Tablas auxiliares'!$C$4)+1,FALSE)</f>
        <v>12</v>
      </c>
      <c r="TS9">
        <f>VLOOKUP(SB9,'Tablas auxiliares'!$O$2:$Y$28,_xlfn.SINGLE('Tablas auxiliares'!$C$4)+1,FALSE)</f>
        <v>6</v>
      </c>
      <c r="TT9">
        <f>VLOOKUP(SC9,'Tablas auxiliares'!$O$2:$Y$28,_xlfn.SINGLE('Tablas auxiliares'!$C$4)+1,FALSE)</f>
        <v>10</v>
      </c>
      <c r="TU9">
        <f>VLOOKUP(SD9,'Tablas auxiliares'!$O$2:$Y$28,_xlfn.SINGLE('Tablas auxiliares'!$C$4)+1,FALSE)</f>
        <v>2</v>
      </c>
      <c r="TV9">
        <f>VLOOKUP(SE9,'Tablas auxiliares'!$O$2:$Y$28,_xlfn.SINGLE('Tablas auxiliares'!$C$4)+1,FALSE)</f>
        <v>0</v>
      </c>
      <c r="TW9">
        <f>VLOOKUP(SF9,'Tablas auxiliares'!$O$2:$Y$28,_xlfn.SINGLE('Tablas auxiliares'!$C$4)+1,FALSE)</f>
        <v>6</v>
      </c>
      <c r="TX9">
        <f>VLOOKUP(SG9,'Tablas auxiliares'!$O$2:$Y$28,_xlfn.SINGLE('Tablas auxiliares'!$C$4)+1,FALSE)</f>
        <v>0</v>
      </c>
      <c r="TY9">
        <f>VLOOKUP(SH9,'Tablas auxiliares'!$O$2:$Y$28,_xlfn.SINGLE('Tablas auxiliares'!$C$4)+1,FALSE)</f>
        <v>7</v>
      </c>
      <c r="TZ9">
        <f>VLOOKUP(SI9,'Tablas auxiliares'!$O$2:$Y$28,_xlfn.SINGLE('Tablas auxiliares'!$C$4)+1,FALSE)</f>
        <v>10</v>
      </c>
      <c r="UA9">
        <f>VLOOKUP(SJ9,'Tablas auxiliares'!$O$2:$Y$28,_xlfn.SINGLE('Tablas auxiliares'!$C$4)+1,FALSE)</f>
        <v>10</v>
      </c>
      <c r="UB9">
        <f>VLOOKUP(SK9,'Tablas auxiliares'!$O$2:$Y$28,_xlfn.SINGLE('Tablas auxiliares'!$C$4)+1,FALSE)</f>
        <v>8</v>
      </c>
      <c r="UC9">
        <f>VLOOKUP(SL9,'Tablas auxiliares'!$O$2:$Y$28,_xlfn.SINGLE('Tablas auxiliares'!$C$4)+1,FALSE)</f>
        <v>6</v>
      </c>
      <c r="UD9">
        <f>VLOOKUP(SM9,'Tablas auxiliares'!$O$2:$Y$28,_xlfn.SINGLE('Tablas auxiliares'!$C$4)+1,FALSE)</f>
        <v>4</v>
      </c>
      <c r="UE9">
        <f>VLOOKUP(SN9,'Tablas auxiliares'!$O$2:$Y$28,_xlfn.SINGLE('Tablas auxiliares'!$C$4)+1,FALSE)</f>
        <v>7</v>
      </c>
      <c r="UF9">
        <f>VLOOKUP(SO9,'Tablas auxiliares'!$O$2:$Y$28,_xlfn.SINGLE('Tablas auxiliares'!$C$4)+1,FALSE)</f>
        <v>7</v>
      </c>
      <c r="UG9">
        <f>VLOOKUP(SP9,'Tablas auxiliares'!$O$2:$Y$28,_xlfn.SINGLE('Tablas auxiliares'!$C$4)+1,FALSE)</f>
        <v>1</v>
      </c>
      <c r="UH9">
        <f>VLOOKUP(SQ9,'Tablas auxiliares'!$O$2:$Y$28,_xlfn.SINGLE('Tablas auxiliares'!$C$4)+1,FALSE)</f>
        <v>7</v>
      </c>
      <c r="UI9">
        <f>VLOOKUP(SR9,'Tablas auxiliares'!$O$2:$Y$28,_xlfn.SINGLE('Tablas auxiliares'!$C$4)+1,FALSE)</f>
        <v>10</v>
      </c>
      <c r="UJ9">
        <f>VLOOKUP(SS9,'Tablas auxiliares'!$O$2:$Y$28,_xlfn.SINGLE('Tablas auxiliares'!$C$4)+1,FALSE)</f>
        <v>8</v>
      </c>
      <c r="UK9">
        <f>VLOOKUP(ST9,'Tablas auxiliares'!$O$2:$Y$28,_xlfn.SINGLE('Tablas auxiliares'!$C$4)+1,FALSE)</f>
        <v>0</v>
      </c>
      <c r="UL9">
        <f>VLOOKUP(SU9,'Tablas auxiliares'!$O$2:$Y$28,_xlfn.SINGLE('Tablas auxiliares'!$C$4)+1,FALSE)</f>
        <v>0</v>
      </c>
      <c r="UM9">
        <f>VLOOKUP(SV9,'Tablas auxiliares'!$O$2:$Y$28,_xlfn.SINGLE('Tablas auxiliares'!$C$4)+1,FALSE)</f>
        <v>10</v>
      </c>
      <c r="UN9">
        <f>VLOOKUP(SW9,'Tablas auxiliares'!$O$2:$Y$28,_xlfn.SINGLE('Tablas auxiliares'!$C$4)+1,FALSE)</f>
        <v>8</v>
      </c>
      <c r="UO9">
        <f>VLOOKUP(SX9,'Tablas auxiliares'!$O$2:$Y$28,_xlfn.SINGLE('Tablas auxiliares'!$C$4)+1,FALSE)</f>
        <v>3</v>
      </c>
      <c r="UP9">
        <f>IF('Tablas auxiliares'!$C$5=1,SUM(SY9:UO9),SUMIF($IZ$29:$KP$29,"=325",SY9:UO9))</f>
        <v>265</v>
      </c>
      <c r="UQ9">
        <v>10</v>
      </c>
      <c r="UR9">
        <v>2</v>
      </c>
      <c r="US9">
        <v>7</v>
      </c>
      <c r="UT9">
        <v>3</v>
      </c>
      <c r="UU9">
        <v>0</v>
      </c>
      <c r="UV9">
        <v>4</v>
      </c>
      <c r="UW9">
        <v>1</v>
      </c>
      <c r="UX9">
        <v>12</v>
      </c>
      <c r="UY9">
        <v>3</v>
      </c>
      <c r="UZ9">
        <v>0</v>
      </c>
      <c r="VB9">
        <v>0</v>
      </c>
      <c r="VC9">
        <v>7</v>
      </c>
      <c r="VD9">
        <v>7</v>
      </c>
      <c r="VE9">
        <v>12</v>
      </c>
      <c r="VF9">
        <v>8</v>
      </c>
      <c r="VG9">
        <v>6</v>
      </c>
      <c r="VH9">
        <v>0</v>
      </c>
      <c r="VI9">
        <v>0</v>
      </c>
      <c r="VJ9">
        <v>12</v>
      </c>
      <c r="VK9">
        <v>0</v>
      </c>
      <c r="VL9">
        <v>8</v>
      </c>
      <c r="VM9">
        <v>4</v>
      </c>
      <c r="VN9">
        <v>0</v>
      </c>
      <c r="VO9">
        <v>4</v>
      </c>
      <c r="VP9">
        <v>0</v>
      </c>
      <c r="VQ9">
        <v>0</v>
      </c>
      <c r="VR9">
        <v>10</v>
      </c>
      <c r="VS9">
        <v>12</v>
      </c>
      <c r="VT9">
        <v>7</v>
      </c>
      <c r="VU9">
        <v>0</v>
      </c>
      <c r="VV9">
        <v>3</v>
      </c>
      <c r="VW9">
        <v>6</v>
      </c>
      <c r="VX9">
        <v>0</v>
      </c>
      <c r="VY9">
        <v>0</v>
      </c>
      <c r="VZ9">
        <v>1</v>
      </c>
      <c r="WA9">
        <v>6</v>
      </c>
      <c r="WB9">
        <v>7</v>
      </c>
      <c r="WC9">
        <v>0</v>
      </c>
      <c r="WD9">
        <v>0</v>
      </c>
      <c r="WE9">
        <v>12</v>
      </c>
      <c r="WF9">
        <v>5</v>
      </c>
      <c r="WG9">
        <v>0</v>
      </c>
      <c r="WH9">
        <v>10</v>
      </c>
      <c r="WI9">
        <v>6</v>
      </c>
      <c r="WJ9">
        <v>12</v>
      </c>
      <c r="WK9">
        <v>7</v>
      </c>
      <c r="WL9">
        <v>1</v>
      </c>
      <c r="WM9">
        <v>10</v>
      </c>
      <c r="WN9">
        <v>7</v>
      </c>
      <c r="WO9">
        <v>3</v>
      </c>
      <c r="WP9">
        <v>12</v>
      </c>
      <c r="WQ9">
        <v>8</v>
      </c>
      <c r="WS9">
        <v>8</v>
      </c>
      <c r="WT9">
        <v>1</v>
      </c>
      <c r="WU9">
        <v>6</v>
      </c>
      <c r="WV9">
        <v>8</v>
      </c>
      <c r="WW9">
        <v>4</v>
      </c>
      <c r="WX9">
        <v>1</v>
      </c>
      <c r="WY9">
        <v>3</v>
      </c>
      <c r="WZ9">
        <v>10</v>
      </c>
      <c r="XA9">
        <v>12</v>
      </c>
      <c r="XB9">
        <v>7</v>
      </c>
      <c r="XC9">
        <v>5</v>
      </c>
      <c r="XD9">
        <v>1</v>
      </c>
      <c r="XE9">
        <v>2</v>
      </c>
      <c r="XF9">
        <v>5</v>
      </c>
      <c r="XG9">
        <v>1</v>
      </c>
      <c r="XH9">
        <v>6</v>
      </c>
      <c r="XI9">
        <v>8</v>
      </c>
      <c r="XJ9">
        <v>10</v>
      </c>
      <c r="XK9">
        <v>7</v>
      </c>
      <c r="XL9">
        <v>5</v>
      </c>
      <c r="XM9">
        <v>2</v>
      </c>
      <c r="XN9">
        <v>5</v>
      </c>
      <c r="XO9">
        <v>8</v>
      </c>
      <c r="XP9">
        <v>5</v>
      </c>
      <c r="XQ9">
        <v>8</v>
      </c>
      <c r="XR9">
        <v>7</v>
      </c>
      <c r="XS9">
        <v>4</v>
      </c>
      <c r="XT9">
        <v>7</v>
      </c>
      <c r="XU9">
        <v>10</v>
      </c>
      <c r="XV9">
        <v>4</v>
      </c>
      <c r="XW9">
        <v>3</v>
      </c>
      <c r="XX9">
        <v>4</v>
      </c>
      <c r="XY9">
        <f t="shared" si="7"/>
        <v>20.010000000000002</v>
      </c>
      <c r="XZ9">
        <f t="shared" si="3"/>
        <v>8.0060000000000002</v>
      </c>
      <c r="YA9">
        <f t="shared" si="3"/>
        <v>19.012</v>
      </c>
      <c r="YB9">
        <f t="shared" si="3"/>
        <v>10.007</v>
      </c>
      <c r="YC9">
        <f t="shared" ref="YC9:YC28" si="67">SUM(UU9,WL9)+WL9/1000</f>
        <v>1.0009999999999999</v>
      </c>
      <c r="YD9">
        <f t="shared" ref="YD9:YD28" si="68">SUM(UV9,WM9)+WM9/1000</f>
        <v>14.01</v>
      </c>
      <c r="YE9">
        <f t="shared" ref="YE9:YE28" si="69">SUM(UW9,WN9)+WN9/1000</f>
        <v>8.0069999999999997</v>
      </c>
      <c r="YF9">
        <f t="shared" ref="YF9:YF28" si="70">SUM(UX9,WO9)+WO9/1000</f>
        <v>15.003</v>
      </c>
      <c r="YG9">
        <f t="shared" ref="YG9:YG28" si="71">SUM(UY9,WP9)+WP9/1000</f>
        <v>15.012</v>
      </c>
      <c r="YH9">
        <f t="shared" ref="YH9:YH28" si="72">SUM(UZ9,WQ9)+WQ9/1000</f>
        <v>8.0079999999999991</v>
      </c>
      <c r="YI9">
        <f t="shared" ref="YI9:YI28" si="73">SUM(VA9,WR9)+WR9/1000</f>
        <v>0</v>
      </c>
      <c r="YJ9">
        <f t="shared" ref="YJ9:YJ28" si="74">SUM(VB9,WS9)+WS9/1000</f>
        <v>8.0079999999999991</v>
      </c>
      <c r="YK9">
        <f t="shared" ref="YK9:YK28" si="75">SUM(VC9,WT9)+WT9/1000</f>
        <v>8.0009999999999994</v>
      </c>
      <c r="YL9">
        <f t="shared" ref="YL9:YL28" si="76">SUM(VD9,WU9)+WU9/1000</f>
        <v>13.006</v>
      </c>
      <c r="YM9">
        <f t="shared" ref="YM9:YM28" si="77">SUM(VE9,WV9)+WV9/1000</f>
        <v>20.007999999999999</v>
      </c>
      <c r="YN9">
        <f t="shared" ref="YN9:YN28" si="78">SUM(VF9,WW9)+WW9/1000</f>
        <v>12.004</v>
      </c>
      <c r="YO9">
        <f t="shared" ref="YO9:YO28" si="79">SUM(VG9,WX9)+WX9/1000</f>
        <v>7.0010000000000003</v>
      </c>
      <c r="YP9">
        <f t="shared" ref="YP9:YP28" si="80">SUM(VH9,WY9)+WY9/1000</f>
        <v>3.0030000000000001</v>
      </c>
      <c r="YQ9">
        <f t="shared" ref="YQ9:YQ28" si="81">SUM(VI9,WZ9)+WZ9/1000</f>
        <v>10.01</v>
      </c>
      <c r="YR9">
        <f t="shared" ref="YR9:YR28" si="82">SUM(VJ9,XA9)+XA9/1000</f>
        <v>24.012</v>
      </c>
      <c r="YS9">
        <f t="shared" ref="YS9:YS28" si="83">SUM(VK9,XB9)+XB9/1000</f>
        <v>7.0069999999999997</v>
      </c>
      <c r="YT9">
        <f t="shared" ref="YT9:YT28" si="84">SUM(VL9,XC9)+XC9/1000</f>
        <v>13.005000000000001</v>
      </c>
      <c r="YU9">
        <f t="shared" ref="YU9:YU28" si="85">SUM(VM9,XD9)+XD9/1000</f>
        <v>5.0010000000000003</v>
      </c>
      <c r="YV9">
        <f t="shared" ref="YV9:YV28" si="86">SUM(VN9,XE9)+XE9/1000</f>
        <v>2.0019999999999998</v>
      </c>
      <c r="YW9">
        <f t="shared" ref="YW9:YW28" si="87">SUM(VO9,XF9)+XF9/1000</f>
        <v>9.0050000000000008</v>
      </c>
      <c r="YX9">
        <f t="shared" ref="YX9:YX28" si="88">SUM(VP9,XG9)+XG9/1000</f>
        <v>1.0009999999999999</v>
      </c>
      <c r="YY9">
        <f t="shared" ref="YY9:YY28" si="89">SUM(VQ9,XH9)+XH9/1000</f>
        <v>6.0060000000000002</v>
      </c>
      <c r="YZ9">
        <f t="shared" ref="YZ9:YZ28" si="90">SUM(VR9,XI9)+XI9/1000</f>
        <v>18.007999999999999</v>
      </c>
      <c r="ZA9">
        <f t="shared" ref="ZA9:ZA28" si="91">SUM(VS9,XJ9)+XJ9/1000</f>
        <v>22.01</v>
      </c>
      <c r="ZB9">
        <f t="shared" ref="ZB9:ZB28" si="92">SUM(VT9,XK9)+XK9/1000</f>
        <v>14.007</v>
      </c>
      <c r="ZC9">
        <f t="shared" ref="ZC9:ZC28" si="93">SUM(VU9,XL9)+XL9/1000</f>
        <v>5.0049999999999999</v>
      </c>
      <c r="ZD9">
        <f t="shared" ref="ZD9:ZD28" si="94">SUM(VV9,XM9)+XM9/1000</f>
        <v>5.0019999999999998</v>
      </c>
      <c r="ZE9">
        <f t="shared" ref="ZE9:ZE28" si="95">SUM(VW9,XN9)+XN9/1000</f>
        <v>11.005000000000001</v>
      </c>
      <c r="ZF9">
        <f t="shared" ref="ZF9:ZF28" si="96">SUM(VX9,XO9)+XO9/1000</f>
        <v>8.0079999999999991</v>
      </c>
      <c r="ZG9">
        <f t="shared" ref="ZG9:ZG28" si="97">SUM(VY9,XP9)+XP9/1000</f>
        <v>5.0049999999999999</v>
      </c>
      <c r="ZH9">
        <f t="shared" ref="ZH9:ZH28" si="98">SUM(VZ9,XQ9)+XQ9/1000</f>
        <v>9.0079999999999991</v>
      </c>
      <c r="ZI9">
        <f t="shared" ref="ZI9:ZI28" si="99">SUM(WA9,XR9)+XR9/1000</f>
        <v>13.007</v>
      </c>
      <c r="ZJ9">
        <f t="shared" ref="ZJ9:ZJ28" si="100">SUM(WB9,XS9)+XS9/1000</f>
        <v>11.004</v>
      </c>
      <c r="ZK9">
        <f t="shared" ref="ZK9:ZK28" si="101">SUM(WC9,XT9)+XT9/1000</f>
        <v>7.0069999999999997</v>
      </c>
      <c r="ZL9">
        <f t="shared" ref="ZL9:ZL28" si="102">SUM(WD9,XU9)+XU9/1000</f>
        <v>10.01</v>
      </c>
      <c r="ZM9">
        <f t="shared" ref="ZM9:ZM28" si="103">SUM(WE9,XV9)+XV9/1000</f>
        <v>16.004000000000001</v>
      </c>
      <c r="ZN9">
        <f t="shared" ref="ZN9:ZN28" si="104">SUM(WF9,XW9)+XW9/1000</f>
        <v>8.0030000000000001</v>
      </c>
      <c r="ZO9">
        <f t="shared" ref="ZO9:ZO28" si="105">SUM(WG9,XX9)+XX9/1000</f>
        <v>4.0039999999999996</v>
      </c>
      <c r="ZP9">
        <f>RANK(XY9,XY3:XY28,0)</f>
        <v>2</v>
      </c>
      <c r="ZQ9">
        <f t="shared" ref="ZQ9:ABF9" si="106">RANK(XZ9,XZ3:XZ28,0)</f>
        <v>7</v>
      </c>
      <c r="ZR9">
        <f t="shared" si="106"/>
        <v>2</v>
      </c>
      <c r="ZS9">
        <f t="shared" si="106"/>
        <v>6</v>
      </c>
      <c r="ZT9">
        <f t="shared" si="106"/>
        <v>14</v>
      </c>
      <c r="ZU9">
        <f t="shared" si="106"/>
        <v>1</v>
      </c>
      <c r="ZV9">
        <f t="shared" si="106"/>
        <v>6</v>
      </c>
      <c r="ZW9">
        <f t="shared" si="106"/>
        <v>2</v>
      </c>
      <c r="ZX9">
        <f t="shared" si="106"/>
        <v>2</v>
      </c>
      <c r="ZY9">
        <f t="shared" si="106"/>
        <v>5</v>
      </c>
      <c r="ZZ9">
        <f t="shared" si="106"/>
        <v>16</v>
      </c>
      <c r="AAA9">
        <f t="shared" si="106"/>
        <v>7</v>
      </c>
      <c r="AAB9">
        <f t="shared" si="106"/>
        <v>6</v>
      </c>
      <c r="AAC9">
        <f t="shared" si="106"/>
        <v>1</v>
      </c>
      <c r="AAD9">
        <f t="shared" si="106"/>
        <v>2</v>
      </c>
      <c r="AAE9">
        <f t="shared" si="106"/>
        <v>4</v>
      </c>
      <c r="AAF9">
        <f t="shared" si="106"/>
        <v>10</v>
      </c>
      <c r="AAG9">
        <f t="shared" si="106"/>
        <v>14</v>
      </c>
      <c r="AAH9">
        <f t="shared" si="106"/>
        <v>4</v>
      </c>
      <c r="AAI9">
        <f t="shared" si="106"/>
        <v>1</v>
      </c>
      <c r="AAJ9">
        <f t="shared" si="106"/>
        <v>6</v>
      </c>
      <c r="AAK9">
        <f t="shared" si="106"/>
        <v>3</v>
      </c>
      <c r="AAL9">
        <f t="shared" si="106"/>
        <v>10</v>
      </c>
      <c r="AAM9">
        <f t="shared" si="106"/>
        <v>15</v>
      </c>
      <c r="AAN9">
        <f t="shared" si="106"/>
        <v>7</v>
      </c>
      <c r="AAO9">
        <f t="shared" si="106"/>
        <v>16</v>
      </c>
      <c r="AAP9">
        <f t="shared" si="106"/>
        <v>11</v>
      </c>
      <c r="AAQ9">
        <f t="shared" si="106"/>
        <v>2</v>
      </c>
      <c r="AAR9">
        <f t="shared" si="106"/>
        <v>2</v>
      </c>
      <c r="AAS9">
        <f t="shared" si="106"/>
        <v>3</v>
      </c>
      <c r="AAT9">
        <f t="shared" si="106"/>
        <v>9</v>
      </c>
      <c r="AAU9">
        <f t="shared" si="106"/>
        <v>10</v>
      </c>
      <c r="AAV9">
        <f t="shared" si="106"/>
        <v>4</v>
      </c>
      <c r="AAW9">
        <f t="shared" si="106"/>
        <v>6</v>
      </c>
      <c r="AAX9">
        <f t="shared" si="106"/>
        <v>10</v>
      </c>
      <c r="AAY9">
        <f t="shared" si="106"/>
        <v>6</v>
      </c>
      <c r="AAZ9">
        <f t="shared" si="106"/>
        <v>2</v>
      </c>
      <c r="ABA9">
        <f t="shared" si="106"/>
        <v>3</v>
      </c>
      <c r="ABB9">
        <f t="shared" si="106"/>
        <v>7</v>
      </c>
      <c r="ABC9">
        <f t="shared" si="106"/>
        <v>4</v>
      </c>
      <c r="ABD9">
        <f t="shared" si="106"/>
        <v>2</v>
      </c>
      <c r="ABE9">
        <f t="shared" si="106"/>
        <v>8</v>
      </c>
      <c r="ABF9">
        <f t="shared" si="106"/>
        <v>11</v>
      </c>
      <c r="ABG9">
        <f>VLOOKUP(ZP9,'Tablas auxiliares'!$O$2:$P$28,2,FALSE)</f>
        <v>10</v>
      </c>
      <c r="ABH9">
        <f>VLOOKUP(ZQ9,'Tablas auxiliares'!$O$2:$P$28,2,FALSE)</f>
        <v>4</v>
      </c>
      <c r="ABI9">
        <f>VLOOKUP(ZR9,'Tablas auxiliares'!$O$2:$P$28,2,FALSE)</f>
        <v>10</v>
      </c>
      <c r="ABJ9">
        <f>VLOOKUP(ZS9,'Tablas auxiliares'!$O$2:$P$28,2,FALSE)</f>
        <v>5</v>
      </c>
      <c r="ABK9">
        <f>VLOOKUP(ZT9,'Tablas auxiliares'!$O$2:$P$28,2,FALSE)</f>
        <v>0</v>
      </c>
      <c r="ABL9">
        <f>VLOOKUP(ZU9,'Tablas auxiliares'!$O$2:$P$28,2,FALSE)</f>
        <v>12</v>
      </c>
      <c r="ABM9">
        <f>VLOOKUP(ZV9,'Tablas auxiliares'!$O$2:$P$28,2,FALSE)</f>
        <v>5</v>
      </c>
      <c r="ABN9">
        <f>VLOOKUP(ZW9,'Tablas auxiliares'!$O$2:$P$28,2,FALSE)</f>
        <v>10</v>
      </c>
      <c r="ABO9">
        <f>VLOOKUP(ZX9,'Tablas auxiliares'!$O$2:$P$28,2,FALSE)</f>
        <v>10</v>
      </c>
      <c r="ABP9">
        <f>VLOOKUP(ZY9,'Tablas auxiliares'!$O$2:$P$28,2,FALSE)</f>
        <v>6</v>
      </c>
      <c r="ABQ9">
        <f>VLOOKUP(ZZ9,'Tablas auxiliares'!$O$2:$P$28,2,FALSE)</f>
        <v>0</v>
      </c>
      <c r="ABR9">
        <f>VLOOKUP(AAA9,'Tablas auxiliares'!$O$2:$P$28,2,FALSE)</f>
        <v>4</v>
      </c>
      <c r="ABS9">
        <f>VLOOKUP(AAB9,'Tablas auxiliares'!$O$2:$P$28,2,FALSE)</f>
        <v>5</v>
      </c>
      <c r="ABT9">
        <f>VLOOKUP(AAC9,'Tablas auxiliares'!$O$2:$P$28,2,FALSE)</f>
        <v>12</v>
      </c>
      <c r="ABU9">
        <f>VLOOKUP(AAD9,'Tablas auxiliares'!$O$2:$P$28,2,FALSE)</f>
        <v>10</v>
      </c>
      <c r="ABV9">
        <f>VLOOKUP(AAE9,'Tablas auxiliares'!$O$2:$P$28,2,FALSE)</f>
        <v>7</v>
      </c>
      <c r="ABW9">
        <f>VLOOKUP(AAF9,'Tablas auxiliares'!$O$2:$P$28,2,FALSE)</f>
        <v>1</v>
      </c>
      <c r="ABX9">
        <f>VLOOKUP(AAG9,'Tablas auxiliares'!$O$2:$P$28,2,FALSE)</f>
        <v>0</v>
      </c>
      <c r="ABY9">
        <f>VLOOKUP(AAH9,'Tablas auxiliares'!$O$2:$P$28,2,FALSE)</f>
        <v>7</v>
      </c>
      <c r="ABZ9">
        <f>VLOOKUP(AAI9,'Tablas auxiliares'!$O$2:$P$28,2,FALSE)</f>
        <v>12</v>
      </c>
      <c r="ACA9">
        <f>VLOOKUP(AAJ9,'Tablas auxiliares'!$O$2:$P$28,2,FALSE)</f>
        <v>5</v>
      </c>
      <c r="ACB9">
        <f>VLOOKUP(AAK9,'Tablas auxiliares'!$O$2:$P$28,2,FALSE)</f>
        <v>8</v>
      </c>
      <c r="ACC9">
        <f>VLOOKUP(AAL9,'Tablas auxiliares'!$O$2:$P$28,2,FALSE)</f>
        <v>1</v>
      </c>
      <c r="ACD9">
        <f>VLOOKUP(AAM9,'Tablas auxiliares'!$O$2:$P$28,2,FALSE)</f>
        <v>0</v>
      </c>
      <c r="ACE9">
        <f>VLOOKUP(AAN9,'Tablas auxiliares'!$O$2:$P$28,2,FALSE)</f>
        <v>4</v>
      </c>
      <c r="ACF9">
        <f>VLOOKUP(AAO9,'Tablas auxiliares'!$O$2:$P$28,2,FALSE)</f>
        <v>0</v>
      </c>
      <c r="ACG9">
        <f>VLOOKUP(AAP9,'Tablas auxiliares'!$O$2:$P$28,2,FALSE)</f>
        <v>0</v>
      </c>
      <c r="ACH9">
        <f>VLOOKUP(AAQ9,'Tablas auxiliares'!$O$2:$P$28,2,FALSE)</f>
        <v>10</v>
      </c>
      <c r="ACI9">
        <f>VLOOKUP(AAR9,'Tablas auxiliares'!$O$2:$P$28,2,FALSE)</f>
        <v>10</v>
      </c>
      <c r="ACJ9">
        <f>VLOOKUP(AAS9,'Tablas auxiliares'!$O$2:$P$28,2,FALSE)</f>
        <v>8</v>
      </c>
      <c r="ACK9">
        <f>VLOOKUP(AAT9,'Tablas auxiliares'!$O$2:$P$28,2,FALSE)</f>
        <v>2</v>
      </c>
      <c r="ACL9">
        <f>VLOOKUP(AAU9,'Tablas auxiliares'!$O$2:$P$28,2,FALSE)</f>
        <v>1</v>
      </c>
      <c r="ACM9">
        <f>VLOOKUP(AAV9,'Tablas auxiliares'!$O$2:$P$28,2,FALSE)</f>
        <v>7</v>
      </c>
      <c r="ACN9">
        <f>VLOOKUP(AAW9,'Tablas auxiliares'!$O$2:$P$28,2,FALSE)</f>
        <v>5</v>
      </c>
      <c r="ACO9">
        <f>VLOOKUP(AAX9,'Tablas auxiliares'!$O$2:$P$28,2,FALSE)</f>
        <v>1</v>
      </c>
      <c r="ACP9">
        <f>VLOOKUP(AAY9,'Tablas auxiliares'!$O$2:$P$28,2,FALSE)</f>
        <v>5</v>
      </c>
      <c r="ACQ9">
        <f>VLOOKUP(AAZ9,'Tablas auxiliares'!$O$2:$P$28,2,FALSE)</f>
        <v>10</v>
      </c>
      <c r="ACR9">
        <f>VLOOKUP(ABA9,'Tablas auxiliares'!$O$2:$P$28,2,FALSE)</f>
        <v>8</v>
      </c>
      <c r="ACS9">
        <f>VLOOKUP(ABB9,'Tablas auxiliares'!$O$2:$P$28,2,FALSE)</f>
        <v>4</v>
      </c>
      <c r="ACT9">
        <f>VLOOKUP(ABC9,'Tablas auxiliares'!$O$2:$P$28,2,FALSE)</f>
        <v>7</v>
      </c>
      <c r="ACU9">
        <f>VLOOKUP(ABD9,'Tablas auxiliares'!$O$2:$P$28,2,FALSE)</f>
        <v>10</v>
      </c>
      <c r="ACV9">
        <f>VLOOKUP(ABE9,'Tablas auxiliares'!$O$2:$P$28,2,FALSE)</f>
        <v>3</v>
      </c>
      <c r="ACW9">
        <f>VLOOKUP(ABF9,'Tablas auxiliares'!$O$2:$P$28,2,FALSE)</f>
        <v>0</v>
      </c>
      <c r="ACX9">
        <f>IF('Tablas auxiliares'!$C$5=1,SUM(ABG9:ACW9),SUMIF($IZ$29:$KP$29,"=325",ABG9:ACW9))</f>
        <v>239</v>
      </c>
      <c r="ACZ9">
        <f t="shared" si="9"/>
        <v>239.00190000000001</v>
      </c>
      <c r="ADA9">
        <f t="shared" si="10"/>
        <v>265.00189999999998</v>
      </c>
      <c r="ADB9">
        <f t="shared" si="11"/>
        <v>436.00189999999998</v>
      </c>
      <c r="ADC9">
        <f>IF('Tablas auxiliares'!$C$3=1,'2018 FINAL'!ACZ9,IF('Tablas auxiliares'!$C$3=2,'2018 FINAL'!ADA9,'2018 FINAL'!ADB9))</f>
        <v>436.00189999999998</v>
      </c>
      <c r="ADD9" t="s">
        <v>25</v>
      </c>
      <c r="ADF9">
        <v>7</v>
      </c>
      <c r="ADG9">
        <f t="shared" si="12"/>
        <v>274.00009999999997</v>
      </c>
      <c r="ADH9" t="str">
        <f t="shared" si="13"/>
        <v>Suecia</v>
      </c>
    </row>
    <row r="10" spans="1:788" x14ac:dyDescent="0.25">
      <c r="A10" t="s">
        <v>46</v>
      </c>
      <c r="B10">
        <v>19</v>
      </c>
      <c r="C10">
        <v>13</v>
      </c>
      <c r="D10">
        <v>11</v>
      </c>
      <c r="E10">
        <v>15</v>
      </c>
      <c r="F10">
        <v>21</v>
      </c>
      <c r="G10">
        <v>25</v>
      </c>
      <c r="H10">
        <v>12</v>
      </c>
      <c r="I10">
        <v>12</v>
      </c>
      <c r="J10">
        <v>24</v>
      </c>
      <c r="K10">
        <v>21</v>
      </c>
      <c r="L10">
        <v>25</v>
      </c>
      <c r="M10">
        <v>23</v>
      </c>
      <c r="O10">
        <v>20</v>
      </c>
      <c r="P10">
        <v>23</v>
      </c>
      <c r="Q10">
        <v>14</v>
      </c>
      <c r="R10">
        <v>4</v>
      </c>
      <c r="S10">
        <v>14</v>
      </c>
      <c r="T10">
        <v>10</v>
      </c>
      <c r="U10">
        <v>14</v>
      </c>
      <c r="V10">
        <v>1</v>
      </c>
      <c r="W10">
        <v>19</v>
      </c>
      <c r="X10">
        <v>20</v>
      </c>
      <c r="Y10">
        <v>5</v>
      </c>
      <c r="Z10">
        <v>8</v>
      </c>
      <c r="AA10">
        <v>17</v>
      </c>
      <c r="AB10">
        <v>21</v>
      </c>
      <c r="AC10">
        <v>22</v>
      </c>
      <c r="AD10">
        <v>11</v>
      </c>
      <c r="AE10">
        <v>13</v>
      </c>
      <c r="AF10">
        <v>7</v>
      </c>
      <c r="AG10">
        <v>20</v>
      </c>
      <c r="AH10">
        <v>25</v>
      </c>
      <c r="AI10">
        <v>21</v>
      </c>
      <c r="AJ10">
        <v>22</v>
      </c>
      <c r="AK10">
        <v>20</v>
      </c>
      <c r="AL10">
        <v>26</v>
      </c>
      <c r="AM10">
        <v>12</v>
      </c>
      <c r="AN10">
        <v>11</v>
      </c>
      <c r="AO10">
        <v>18</v>
      </c>
      <c r="AP10">
        <v>17</v>
      </c>
      <c r="AQ10">
        <v>17</v>
      </c>
      <c r="AR10">
        <v>15</v>
      </c>
      <c r="AS10">
        <v>12</v>
      </c>
      <c r="AT10">
        <v>21</v>
      </c>
      <c r="AU10">
        <v>20</v>
      </c>
      <c r="AV10">
        <v>6</v>
      </c>
      <c r="AW10">
        <v>24</v>
      </c>
      <c r="AX10">
        <v>17</v>
      </c>
      <c r="AY10">
        <v>9</v>
      </c>
      <c r="AZ10">
        <v>14</v>
      </c>
      <c r="BA10">
        <v>15</v>
      </c>
      <c r="BB10">
        <v>23</v>
      </c>
      <c r="BC10">
        <v>24</v>
      </c>
      <c r="BD10">
        <v>26</v>
      </c>
      <c r="BF10">
        <v>23</v>
      </c>
      <c r="BG10">
        <v>24</v>
      </c>
      <c r="BH10">
        <v>12</v>
      </c>
      <c r="BI10">
        <v>20</v>
      </c>
      <c r="BJ10">
        <v>22</v>
      </c>
      <c r="BK10">
        <v>21</v>
      </c>
      <c r="BL10">
        <v>26</v>
      </c>
      <c r="BM10">
        <v>1</v>
      </c>
      <c r="BN10">
        <v>18</v>
      </c>
      <c r="BO10">
        <v>15</v>
      </c>
      <c r="BP10">
        <v>22</v>
      </c>
      <c r="BQ10">
        <v>1</v>
      </c>
      <c r="BR10">
        <v>21</v>
      </c>
      <c r="BS10">
        <v>21</v>
      </c>
      <c r="BT10">
        <v>18</v>
      </c>
      <c r="BU10">
        <v>12</v>
      </c>
      <c r="BV10">
        <v>6</v>
      </c>
      <c r="BW10">
        <v>12</v>
      </c>
      <c r="BX10">
        <v>24</v>
      </c>
      <c r="BY10">
        <v>23</v>
      </c>
      <c r="BZ10">
        <v>25</v>
      </c>
      <c r="CA10">
        <v>22</v>
      </c>
      <c r="CB10">
        <v>24</v>
      </c>
      <c r="CC10">
        <v>26</v>
      </c>
      <c r="CD10">
        <v>11</v>
      </c>
      <c r="CE10">
        <v>14</v>
      </c>
      <c r="CF10">
        <v>9</v>
      </c>
      <c r="CG10">
        <v>11</v>
      </c>
      <c r="CH10">
        <v>26</v>
      </c>
      <c r="CI10">
        <v>18</v>
      </c>
      <c r="CJ10">
        <v>20</v>
      </c>
      <c r="CK10">
        <v>23</v>
      </c>
      <c r="CL10">
        <v>18</v>
      </c>
      <c r="CM10">
        <v>15</v>
      </c>
      <c r="CN10">
        <v>24</v>
      </c>
      <c r="CO10">
        <v>18</v>
      </c>
      <c r="CP10">
        <v>21</v>
      </c>
      <c r="CQ10">
        <v>6</v>
      </c>
      <c r="CR10">
        <v>22</v>
      </c>
      <c r="CS10">
        <v>17</v>
      </c>
      <c r="CT10">
        <v>23</v>
      </c>
      <c r="CU10">
        <v>25</v>
      </c>
      <c r="CW10">
        <v>14</v>
      </c>
      <c r="CX10">
        <v>24</v>
      </c>
      <c r="CY10">
        <v>16</v>
      </c>
      <c r="CZ10">
        <v>3</v>
      </c>
      <c r="DA10">
        <v>16</v>
      </c>
      <c r="DB10">
        <v>11</v>
      </c>
      <c r="DC10">
        <v>25</v>
      </c>
      <c r="DD10">
        <v>3</v>
      </c>
      <c r="DE10">
        <v>21</v>
      </c>
      <c r="DF10">
        <v>7</v>
      </c>
      <c r="DG10">
        <v>24</v>
      </c>
      <c r="DH10">
        <v>1</v>
      </c>
      <c r="DI10">
        <v>22</v>
      </c>
      <c r="DJ10">
        <v>23</v>
      </c>
      <c r="DK10">
        <v>23</v>
      </c>
      <c r="DL10">
        <v>26</v>
      </c>
      <c r="DM10">
        <v>23</v>
      </c>
      <c r="DN10">
        <v>11</v>
      </c>
      <c r="DO10">
        <v>23</v>
      </c>
      <c r="DP10">
        <v>23</v>
      </c>
      <c r="DQ10">
        <v>23</v>
      </c>
      <c r="DR10">
        <v>23</v>
      </c>
      <c r="DS10">
        <v>22</v>
      </c>
      <c r="DT10">
        <v>25</v>
      </c>
      <c r="DU10">
        <v>20</v>
      </c>
      <c r="DV10">
        <v>17</v>
      </c>
      <c r="DW10">
        <v>15</v>
      </c>
      <c r="DX10">
        <v>16</v>
      </c>
      <c r="DY10">
        <v>12</v>
      </c>
      <c r="DZ10">
        <v>8</v>
      </c>
      <c r="EA10">
        <v>21</v>
      </c>
      <c r="EB10">
        <v>20</v>
      </c>
      <c r="EC10">
        <v>19</v>
      </c>
      <c r="ED10">
        <v>16</v>
      </c>
      <c r="EE10">
        <v>20</v>
      </c>
      <c r="EF10">
        <v>25</v>
      </c>
      <c r="EG10">
        <v>22</v>
      </c>
      <c r="EH10">
        <v>3</v>
      </c>
      <c r="EI10">
        <v>18</v>
      </c>
      <c r="EJ10">
        <v>23</v>
      </c>
      <c r="EK10">
        <v>25</v>
      </c>
      <c r="EL10">
        <v>14</v>
      </c>
      <c r="EN10">
        <v>24</v>
      </c>
      <c r="EO10">
        <v>18</v>
      </c>
      <c r="EP10">
        <v>21</v>
      </c>
      <c r="EQ10">
        <v>15</v>
      </c>
      <c r="ER10">
        <v>14</v>
      </c>
      <c r="ES10">
        <v>2</v>
      </c>
      <c r="ET10">
        <v>26</v>
      </c>
      <c r="EU10">
        <v>1</v>
      </c>
      <c r="EV10">
        <v>15</v>
      </c>
      <c r="EW10">
        <v>22</v>
      </c>
      <c r="EX10">
        <v>6</v>
      </c>
      <c r="EY10">
        <v>10</v>
      </c>
      <c r="EZ10">
        <v>13</v>
      </c>
      <c r="FA10">
        <v>24</v>
      </c>
      <c r="FB10">
        <v>15</v>
      </c>
      <c r="FC10">
        <v>13</v>
      </c>
      <c r="FD10">
        <v>25</v>
      </c>
      <c r="FE10">
        <v>1</v>
      </c>
      <c r="FF10">
        <v>20</v>
      </c>
      <c r="FG10">
        <v>18</v>
      </c>
      <c r="FH10">
        <v>21</v>
      </c>
      <c r="FI10">
        <v>23</v>
      </c>
      <c r="FJ10">
        <v>12</v>
      </c>
      <c r="FK10">
        <v>26</v>
      </c>
      <c r="FL10">
        <v>16</v>
      </c>
      <c r="FM10">
        <v>26</v>
      </c>
      <c r="FN10">
        <v>14</v>
      </c>
      <c r="FO10">
        <v>5</v>
      </c>
      <c r="FP10">
        <v>26</v>
      </c>
      <c r="FQ10">
        <v>13</v>
      </c>
      <c r="FR10">
        <v>21</v>
      </c>
      <c r="FS10">
        <v>22</v>
      </c>
      <c r="FT10">
        <v>16</v>
      </c>
      <c r="FU10">
        <v>6</v>
      </c>
      <c r="FV10">
        <v>24</v>
      </c>
      <c r="FW10">
        <v>22</v>
      </c>
      <c r="FX10">
        <v>26</v>
      </c>
      <c r="FY10">
        <v>13</v>
      </c>
      <c r="FZ10">
        <v>20</v>
      </c>
      <c r="GA10">
        <v>19</v>
      </c>
      <c r="GB10">
        <v>22</v>
      </c>
      <c r="GC10">
        <v>14</v>
      </c>
      <c r="GE10">
        <v>25</v>
      </c>
      <c r="GF10">
        <v>23</v>
      </c>
      <c r="GG10">
        <v>14</v>
      </c>
      <c r="GH10">
        <v>9</v>
      </c>
      <c r="GI10">
        <v>16</v>
      </c>
      <c r="GJ10">
        <v>16</v>
      </c>
      <c r="GK10">
        <v>26</v>
      </c>
      <c r="GL10">
        <v>2</v>
      </c>
      <c r="GM10">
        <v>9</v>
      </c>
      <c r="GN10">
        <v>19</v>
      </c>
      <c r="GO10">
        <v>8</v>
      </c>
      <c r="GP10">
        <v>8</v>
      </c>
      <c r="GQ10">
        <v>19</v>
      </c>
      <c r="GR10">
        <v>17</v>
      </c>
      <c r="GS10">
        <v>11</v>
      </c>
      <c r="GT10">
        <v>24</v>
      </c>
      <c r="GU10">
        <v>24</v>
      </c>
      <c r="GV10">
        <v>16</v>
      </c>
      <c r="GW10">
        <v>14</v>
      </c>
      <c r="GX10">
        <v>25</v>
      </c>
      <c r="GY10">
        <v>17</v>
      </c>
      <c r="GZ10">
        <v>23</v>
      </c>
      <c r="HA10">
        <v>24</v>
      </c>
      <c r="HB10">
        <v>23</v>
      </c>
      <c r="HC10">
        <v>11</v>
      </c>
      <c r="HD10">
        <v>3</v>
      </c>
      <c r="HE10">
        <v>14</v>
      </c>
      <c r="HF10">
        <v>16</v>
      </c>
      <c r="HG10">
        <v>18</v>
      </c>
      <c r="HH10">
        <v>2</v>
      </c>
      <c r="HI10">
        <f>IF('Tablas auxiliares'!$C$7=1,AVERAGE(B10,AS10,CJ10,EA10,FR10)+B10/10000,(-1)*(SUM(VLOOKUP(B10,'Tablas auxiliares'!$BG$2:$BH$28,2,FALSE),VLOOKUP(AS10,'Tablas auxiliares'!$BG$2:$BH$28,2,FALSE),VLOOKUP(CJ10,'Tablas auxiliares'!$BG$2:$BH$28,2,FALSE),VLOOKUP(EA10,'Tablas auxiliares'!$BG$2:$BH$28,2,FALSE),VLOOKUP(FR10,'Tablas auxiliares'!$BG$2:$BH$28,2,FALSE))-B10/100000000))</f>
        <v>-2.7383153460218752</v>
      </c>
      <c r="HJ10">
        <f>IF('Tablas auxiliares'!$C$7=1,AVERAGE(C10,AT10,CK10,EB10,FS10)+C10/10000,(-1)*(SUM(VLOOKUP(C10,'Tablas auxiliares'!$BG$2:$BH$28,2,FALSE),VLOOKUP(AT10,'Tablas auxiliares'!$BG$2:$BH$28,2,FALSE),VLOOKUP(CK10,'Tablas auxiliares'!$BG$2:$BH$28,2,FALSE),VLOOKUP(EB10,'Tablas auxiliares'!$BG$2:$BH$28,2,FALSE),VLOOKUP(FS10,'Tablas auxiliares'!$BG$2:$BH$28,2,FALSE))-C10/100000000))</f>
        <v>-2.2260604354951785</v>
      </c>
      <c r="HK10">
        <f>IF('Tablas auxiliares'!$C$7=1,AVERAGE(D10,AU10,CL10,EC10,FT10)+D10/10000,(-1)*(SUM(VLOOKUP(D10,'Tablas auxiliares'!$BG$2:$BH$28,2,FALSE),VLOOKUP(AU10,'Tablas auxiliares'!$BG$2:$BH$28,2,FALSE),VLOOKUP(CL10,'Tablas auxiliares'!$BG$2:$BH$28,2,FALSE),VLOOKUP(EC10,'Tablas auxiliares'!$BG$2:$BH$28,2,FALSE),VLOOKUP(FT10,'Tablas auxiliares'!$BG$2:$BH$28,2,FALSE))-D10/100000000))</f>
        <v>-3.6808165382949096</v>
      </c>
      <c r="HL10">
        <f>IF('Tablas auxiliares'!$C$7=1,AVERAGE(E10,AV10,CM10,ED10,FU10)+E10/10000,(-1)*(SUM(VLOOKUP(E10,'Tablas auxiliares'!$BG$2:$BH$28,2,FALSE),VLOOKUP(AV10,'Tablas auxiliares'!$BG$2:$BH$28,2,FALSE),VLOOKUP(CM10,'Tablas auxiliares'!$BG$2:$BH$28,2,FALSE),VLOOKUP(ED10,'Tablas auxiliares'!$BG$2:$BH$28,2,FALSE),VLOOKUP(FU10,'Tablas auxiliares'!$BG$2:$BH$28,2,FALSE))-E10/100000000))</f>
        <v>-11.65467358527782</v>
      </c>
      <c r="HM10">
        <f>IF('Tablas auxiliares'!$C$7=1,AVERAGE(F10,AW10,CN10,EE10,FV10)+F10/10000,(-1)*(SUM(VLOOKUP(F10,'Tablas auxiliares'!$BG$2:$BH$28,2,FALSE),VLOOKUP(AW10,'Tablas auxiliares'!$BG$2:$BH$28,2,FALSE),VLOOKUP(CN10,'Tablas auxiliares'!$BG$2:$BH$28,2,FALSE),VLOOKUP(EE10,'Tablas auxiliares'!$BG$2:$BH$28,2,FALSE),VLOOKUP(FV10,'Tablas auxiliares'!$BG$2:$BH$28,2,FALSE))-F10/100000000))</f>
        <v>-1.0485158751183832</v>
      </c>
      <c r="HN10">
        <f>IF('Tablas auxiliares'!$C$7=1,AVERAGE(G10,AX10,CO10,EF10,FW10)+G10/10000,(-1)*(SUM(VLOOKUP(G10,'Tablas auxiliares'!$BG$2:$BH$28,2,FALSE),VLOOKUP(AX10,'Tablas auxiliares'!$BG$2:$BH$28,2,FALSE),VLOOKUP(CO10,'Tablas auxiliares'!$BG$2:$BH$28,2,FALSE),VLOOKUP(EF10,'Tablas auxiliares'!$BG$2:$BH$28,2,FALSE),VLOOKUP(FW10,'Tablas auxiliares'!$BG$2:$BH$28,2,FALSE))-G10/100000000))</f>
        <v>-1.521794393471239</v>
      </c>
      <c r="HO10">
        <f>IF('Tablas auxiliares'!$C$7=1,AVERAGE(H10,AY10,CP10,EG10,FX10)+H10/10000,(-1)*(SUM(VLOOKUP(H10,'Tablas auxiliares'!$BG$2:$BH$28,2,FALSE),VLOOKUP(AY10,'Tablas auxiliares'!$BG$2:$BH$28,2,FALSE),VLOOKUP(CP10,'Tablas auxiliares'!$BG$2:$BH$28,2,FALSE),VLOOKUP(EG10,'Tablas auxiliares'!$BG$2:$BH$28,2,FALSE),VLOOKUP(FX10,'Tablas auxiliares'!$BG$2:$BH$28,2,FALSE))-H10/100000000))</f>
        <v>-4.7030543273853009</v>
      </c>
      <c r="HP10">
        <f>IF('Tablas auxiliares'!$C$7=1,AVERAGE(I10,AZ10,CQ10,EH10,FY10)+I10/10000,(-1)*(SUM(VLOOKUP(I10,'Tablas auxiliares'!$BG$2:$BH$28,2,FALSE),VLOOKUP(AZ10,'Tablas auxiliares'!$BG$2:$BH$28,2,FALSE),VLOOKUP(CQ10,'Tablas auxiliares'!$BG$2:$BH$28,2,FALSE),VLOOKUP(EH10,'Tablas auxiliares'!$BG$2:$BH$28,2,FALSE),VLOOKUP(FY10,'Tablas auxiliares'!$BG$2:$BH$28,2,FALSE))-I10/100000000))</f>
        <v>-16.573903490416967</v>
      </c>
      <c r="HQ10">
        <f>IF('Tablas auxiliares'!$C$7=1,AVERAGE(J10,BA10,CR10,EI10,FZ10)+J10/10000,(-1)*(SUM(VLOOKUP(J10,'Tablas auxiliares'!$BG$2:$BH$28,2,FALSE),VLOOKUP(BA10,'Tablas auxiliares'!$BG$2:$BH$28,2,FALSE),VLOOKUP(CR10,'Tablas auxiliares'!$BG$2:$BH$28,2,FALSE),VLOOKUP(EI10,'Tablas auxiliares'!$BG$2:$BH$28,2,FALSE),VLOOKUP(FZ10,'Tablas auxiliares'!$BG$2:$BH$28,2,FALSE))-J10/100000000))</f>
        <v>-2.0125020250467487</v>
      </c>
      <c r="HR10">
        <f>IF('Tablas auxiliares'!$C$7=1,AVERAGE(K10,BB10,CS10,EJ10,GA10)+K10/10000,(-1)*(SUM(VLOOKUP(K10,'Tablas auxiliares'!$BG$2:$BH$28,2,FALSE),VLOOKUP(BB10,'Tablas auxiliares'!$BG$2:$BH$28,2,FALSE),VLOOKUP(CS10,'Tablas auxiliares'!$BG$2:$BH$28,2,FALSE),VLOOKUP(EJ10,'Tablas auxiliares'!$BG$2:$BH$28,2,FALSE),VLOOKUP(GA10,'Tablas auxiliares'!$BG$2:$BH$28,2,FALSE))-K10/100000000))</f>
        <v>-1.6021811270740178</v>
      </c>
      <c r="HS10">
        <f>IF('Tablas auxiliares'!$C$7=1,AVERAGE(L10,BC10,CT10,EK10,GB10)+L10/10000,(-1)*(SUM(VLOOKUP(L10,'Tablas auxiliares'!$BG$2:$BH$28,2,FALSE),VLOOKUP(BC10,'Tablas auxiliares'!$BG$2:$BH$28,2,FALSE),VLOOKUP(CT10,'Tablas auxiliares'!$BG$2:$BH$28,2,FALSE),VLOOKUP(EK10,'Tablas auxiliares'!$BG$2:$BH$28,2,FALSE),VLOOKUP(GB10,'Tablas auxiliares'!$BG$2:$BH$28,2,FALSE))-L10/100000000))</f>
        <v>-0.80848271169684383</v>
      </c>
      <c r="HT10">
        <f>IF('Tablas auxiliares'!$C$7=1,AVERAGE(M10,BD10,CU10,EL10,GC10)+M10/10000,(-1)*(SUM(VLOOKUP(M10,'Tablas auxiliares'!$BG$2:$BH$28,2,FALSE),VLOOKUP(BD10,'Tablas auxiliares'!$BG$2:$BH$28,2,FALSE),VLOOKUP(CU10,'Tablas auxiliares'!$BG$2:$BH$28,2,FALSE),VLOOKUP(EL10,'Tablas auxiliares'!$BG$2:$BH$28,2,FALSE),VLOOKUP(GC10,'Tablas auxiliares'!$BG$2:$BH$28,2,FALSE))-M10/100000000))</f>
        <v>-2.4429835265968278</v>
      </c>
      <c r="HV10">
        <f>IF('Tablas auxiliares'!$C$7=1,AVERAGE(O10,BF10,CW10,EN10,GE10)+O10/10000,(-1)*(SUM(VLOOKUP(O10,'Tablas auxiliares'!$BG$2:$BH$28,2,FALSE),VLOOKUP(BF10,'Tablas auxiliares'!$BG$2:$BH$28,2,FALSE),VLOOKUP(CW10,'Tablas auxiliares'!$BG$2:$BH$28,2,FALSE),VLOOKUP(EN10,'Tablas auxiliares'!$BG$2:$BH$28,2,FALSE),VLOOKUP(GE10,'Tablas auxiliares'!$BG$2:$BH$28,2,FALSE))-O10/100000000))</f>
        <v>-1.8005819553528726</v>
      </c>
      <c r="HW10">
        <f>IF('Tablas auxiliares'!$C$7=1,AVERAGE(P10,BG10,CX10,EO10,GF10)+P10/10000,(-1)*(SUM(VLOOKUP(P10,'Tablas auxiliares'!$BG$2:$BH$28,2,FALSE),VLOOKUP(BG10,'Tablas auxiliares'!$BG$2:$BH$28,2,FALSE),VLOOKUP(CX10,'Tablas auxiliares'!$BG$2:$BH$28,2,FALSE),VLOOKUP(EO10,'Tablas auxiliares'!$BG$2:$BH$28,2,FALSE),VLOOKUP(GF10,'Tablas auxiliares'!$BG$2:$BH$28,2,FALSE))-P10/100000000))</f>
        <v>-1.1454837106943245</v>
      </c>
      <c r="HX10">
        <f>IF('Tablas auxiliares'!$C$7=1,AVERAGE(Q10,BH10,CY10,EP10,GG10)+Q10/10000,(-1)*(SUM(VLOOKUP(Q10,'Tablas auxiliares'!$BG$2:$BH$28,2,FALSE),VLOOKUP(BH10,'Tablas auxiliares'!$BG$2:$BH$28,2,FALSE),VLOOKUP(CY10,'Tablas auxiliares'!$BG$2:$BH$28,2,FALSE),VLOOKUP(EP10,'Tablas auxiliares'!$BG$2:$BH$28,2,FALSE),VLOOKUP(GG10,'Tablas auxiliares'!$BG$2:$BH$28,2,FALSE))-Q10/100000000))</f>
        <v>-4.4768632186190596</v>
      </c>
      <c r="HY10">
        <f>IF('Tablas auxiliares'!$C$7=1,AVERAGE(R10,BI10,CZ10,EQ10,GH10)+R10/10000,(-1)*(SUM(VLOOKUP(R10,'Tablas auxiliares'!$BG$2:$BH$28,2,FALSE),VLOOKUP(BI10,'Tablas auxiliares'!$BG$2:$BH$28,2,FALSE),VLOOKUP(CZ10,'Tablas auxiliares'!$BG$2:$BH$28,2,FALSE),VLOOKUP(EQ10,'Tablas auxiliares'!$BG$2:$BH$28,2,FALSE),VLOOKUP(GH10,'Tablas auxiliares'!$BG$2:$BH$28,2,FALSE))-R10/100000000))</f>
        <v>-18.78118560170136</v>
      </c>
      <c r="HZ10">
        <f>IF('Tablas auxiliares'!$C$7=1,AVERAGE(S10,BJ10,DA10,ER10,GI10)+S10/10000,(-1)*(SUM(VLOOKUP(S10,'Tablas auxiliares'!$BG$2:$BH$28,2,FALSE),VLOOKUP(BJ10,'Tablas auxiliares'!$BG$2:$BH$28,2,FALSE),VLOOKUP(DA10,'Tablas auxiliares'!$BG$2:$BH$28,2,FALSE),VLOOKUP(ER10,'Tablas auxiliares'!$BG$2:$BH$28,2,FALSE),VLOOKUP(GI10,'Tablas auxiliares'!$BG$2:$BH$28,2,FALSE))-S10/100000000))</f>
        <v>-3.6402967464715061</v>
      </c>
      <c r="IA10">
        <f>IF('Tablas auxiliares'!$C$7=1,AVERAGE(T10,BK10,DB10,ES10,GJ10)+T10/10000,(-1)*(SUM(VLOOKUP(T10,'Tablas auxiliares'!$BG$2:$BH$28,2,FALSE),VLOOKUP(BK10,'Tablas auxiliares'!$BG$2:$BH$28,2,FALSE),VLOOKUP(DB10,'Tablas auxiliares'!$BG$2:$BH$28,2,FALSE),VLOOKUP(ES10,'Tablas auxiliares'!$BG$2:$BH$28,2,FALSE),VLOOKUP(GJ10,'Tablas auxiliares'!$BG$2:$BH$28,2,FALSE))-T10/100000000))</f>
        <v>-14.851303562169484</v>
      </c>
      <c r="IB10">
        <f>IF('Tablas auxiliares'!$C$7=1,AVERAGE(U10,BL10,DC10,ET10,GK10)+U10/10000,(-1)*(SUM(VLOOKUP(U10,'Tablas auxiliares'!$BG$2:$BH$28,2,FALSE),VLOOKUP(BL10,'Tablas auxiliares'!$BG$2:$BH$28,2,FALSE),VLOOKUP(DC10,'Tablas auxiliares'!$BG$2:$BH$28,2,FALSE),VLOOKUP(ET10,'Tablas auxiliares'!$BG$2:$BH$28,2,FALSE),VLOOKUP(GK10,'Tablas auxiliares'!$BG$2:$BH$28,2,FALSE))-U10/100000000))</f>
        <v>-1.4520239026522404</v>
      </c>
      <c r="IC10">
        <f>IF('Tablas auxiliares'!$C$7=1,AVERAGE(V10,BM10,DD10,EU10,GL10)+V10/10000,(-1)*(SUM(VLOOKUP(V10,'Tablas auxiliares'!$BG$2:$BH$28,2,FALSE),VLOOKUP(BM10,'Tablas auxiliares'!$BG$2:$BH$28,2,FALSE),VLOOKUP(DD10,'Tablas auxiliares'!$BG$2:$BH$28,2,FALSE),VLOOKUP(EU10,'Tablas auxiliares'!$BG$2:$BH$28,2,FALSE),VLOOKUP(GL10,'Tablas auxiliares'!$BG$2:$BH$28,2,FALSE))-V10/100000000))</f>
        <v>-54.129846507868621</v>
      </c>
      <c r="ID10">
        <f>IF('Tablas auxiliares'!$C$7=1,AVERAGE(W10,BN10,DE10,EV10,GM10)+W10/10000,(-1)*(SUM(VLOOKUP(W10,'Tablas auxiliares'!$BG$2:$BH$28,2,FALSE),VLOOKUP(BN10,'Tablas auxiliares'!$BG$2:$BH$28,2,FALSE),VLOOKUP(DE10,'Tablas auxiliares'!$BG$2:$BH$28,2,FALSE),VLOOKUP(EV10,'Tablas auxiliares'!$BG$2:$BH$28,2,FALSE),VLOOKUP(GM10,'Tablas auxiliares'!$BG$2:$BH$28,2,FALSE))-W10/100000000))</f>
        <v>-4.5996095813654509</v>
      </c>
      <c r="IE10">
        <f>IF('Tablas auxiliares'!$C$7=1,AVERAGE(X10,BO10,DF10,EW10,GN10)+X10/10000,(-1)*(SUM(VLOOKUP(X10,'Tablas auxiliares'!$BG$2:$BH$28,2,FALSE),VLOOKUP(BO10,'Tablas auxiliares'!$BG$2:$BH$28,2,FALSE),VLOOKUP(DF10,'Tablas auxiliares'!$BG$2:$BH$28,2,FALSE),VLOOKUP(EW10,'Tablas auxiliares'!$BG$2:$BH$28,2,FALSE),VLOOKUP(GN10,'Tablas auxiliares'!$BG$2:$BH$28,2,FALSE))-X10/100000000))</f>
        <v>-5.6163746738337847</v>
      </c>
      <c r="IF10">
        <f>IF('Tablas auxiliares'!$C$7=1,AVERAGE(Y10,BP10,DG10,EX10,GO10)+Y10/10000,(-1)*(SUM(VLOOKUP(Y10,'Tablas auxiliares'!$BG$2:$BH$28,2,FALSE),VLOOKUP(BP10,'Tablas auxiliares'!$BG$2:$BH$28,2,FALSE),VLOOKUP(DG10,'Tablas auxiliares'!$BG$2:$BH$28,2,FALSE),VLOOKUP(EX10,'Tablas auxiliares'!$BG$2:$BH$28,2,FALSE),VLOOKUP(GO10,'Tablas auxiliares'!$BG$2:$BH$28,2,FALSE))-Y10/100000000))</f>
        <v>-13.800427947424708</v>
      </c>
      <c r="IG10">
        <f>IF('Tablas auxiliares'!$C$7=1,AVERAGE(Z10,BQ10,DH10,EY10,GP10)+Z10/10000,(-1)*(SUM(VLOOKUP(Z10,'Tablas auxiliares'!$BG$2:$BH$28,2,FALSE),VLOOKUP(BQ10,'Tablas auxiliares'!$BG$2:$BH$28,2,FALSE),VLOOKUP(DH10,'Tablas auxiliares'!$BG$2:$BH$28,2,FALSE),VLOOKUP(EY10,'Tablas auxiliares'!$BG$2:$BH$28,2,FALSE),VLOOKUP(GP10,'Tablas auxiliares'!$BG$2:$BH$28,2,FALSE))-Z10/100000000))</f>
        <v>-32.51784370260124</v>
      </c>
      <c r="IH10">
        <f>IF('Tablas auxiliares'!$C$7=1,AVERAGE(AA10,BR10,DI10,EZ10,GQ10)+AA10/10000,(-1)*(SUM(VLOOKUP(AA10,'Tablas auxiliares'!$BG$2:$BH$28,2,FALSE),VLOOKUP(BR10,'Tablas auxiliares'!$BG$2:$BH$28,2,FALSE),VLOOKUP(DI10,'Tablas auxiliares'!$BG$2:$BH$28,2,FALSE),VLOOKUP(EZ10,'Tablas auxiliares'!$BG$2:$BH$28,2,FALSE),VLOOKUP(GQ10,'Tablas auxiliares'!$BG$2:$BH$28,2,FALSE))-AA10/100000000))</f>
        <v>-2.6844240354968862</v>
      </c>
      <c r="II10">
        <f>IF('Tablas auxiliares'!$C$7=1,AVERAGE(AB10,BS10,DJ10,FA10,GR10)+AB10/10000,(-1)*(SUM(VLOOKUP(AB10,'Tablas auxiliares'!$BG$2:$BH$28,2,FALSE),VLOOKUP(BS10,'Tablas auxiliares'!$BG$2:$BH$28,2,FALSE),VLOOKUP(DJ10,'Tablas auxiliares'!$BG$2:$BH$28,2,FALSE),VLOOKUP(FA10,'Tablas auxiliares'!$BG$2:$BH$28,2,FALSE),VLOOKUP(GR10,'Tablas auxiliares'!$BG$2:$BH$28,2,FALSE))-AB10/100000000))</f>
        <v>-1.4463139660951247</v>
      </c>
      <c r="IJ10">
        <f>IF('Tablas auxiliares'!$C$7=1,AVERAGE(AC10,BT10,DK10,FB10,GS10)+AC10/10000,(-1)*(SUM(VLOOKUP(AC10,'Tablas auxiliares'!$BG$2:$BH$28,2,FALSE),VLOOKUP(BT10,'Tablas auxiliares'!$BG$2:$BH$28,2,FALSE),VLOOKUP(DK10,'Tablas auxiliares'!$BG$2:$BH$28,2,FALSE),VLOOKUP(FB10,'Tablas auxiliares'!$BG$2:$BH$28,2,FALSE),VLOOKUP(GS10,'Tablas auxiliares'!$BG$2:$BH$28,2,FALSE))-AC10/100000000))</f>
        <v>-3.5144705173068069</v>
      </c>
      <c r="IK10">
        <f>IF('Tablas auxiliares'!$C$7=1,AVERAGE(AD10,BU10,DL10,FC10,GT10)+AD10/10000,(-1)*(SUM(VLOOKUP(AD10,'Tablas auxiliares'!$BG$2:$BH$28,2,FALSE),VLOOKUP(BU10,'Tablas auxiliares'!$BG$2:$BH$28,2,FALSE),VLOOKUP(DL10,'Tablas auxiliares'!$BG$2:$BH$28,2,FALSE),VLOOKUP(FC10,'Tablas auxiliares'!$BG$2:$BH$28,2,FALSE),VLOOKUP(GT10,'Tablas auxiliares'!$BG$2:$BH$28,2,FALSE))-AD10/100000000))</f>
        <v>-4.7621146603210391</v>
      </c>
      <c r="IL10">
        <f>IF('Tablas auxiliares'!$C$7=1,AVERAGE(AE10,BV10,DM10,FD10,GU10)+AE10/10000,(-1)*(SUM(VLOOKUP(AE10,'Tablas auxiliares'!$BG$2:$BH$28,2,FALSE),VLOOKUP(BV10,'Tablas auxiliares'!$BG$2:$BH$28,2,FALSE),VLOOKUP(DM10,'Tablas auxiliares'!$BG$2:$BH$28,2,FALSE),VLOOKUP(FD10,'Tablas auxiliares'!$BG$2:$BH$28,2,FALSE),VLOOKUP(GU10,'Tablas auxiliares'!$BG$2:$BH$28,2,FALSE))-AE10/100000000))</f>
        <v>-6.3292443169783557</v>
      </c>
      <c r="IM10">
        <f>IF('Tablas auxiliares'!$C$7=1,AVERAGE(AF10,BW10,DN10,FE10,GV10)+AF10/10000,(-1)*(SUM(VLOOKUP(AF10,'Tablas auxiliares'!$BG$2:$BH$28,2,FALSE),VLOOKUP(BW10,'Tablas auxiliares'!$BG$2:$BH$28,2,FALSE),VLOOKUP(DN10,'Tablas auxiliares'!$BG$2:$BH$28,2,FALSE),VLOOKUP(FE10,'Tablas auxiliares'!$BG$2:$BH$28,2,FALSE),VLOOKUP(GV10,'Tablas auxiliares'!$BG$2:$BH$28,2,FALSE))-AF10/100000000))</f>
        <v>-19.811029102774786</v>
      </c>
      <c r="IN10">
        <f>IF('Tablas auxiliares'!$C$7=1,AVERAGE(AG10,BX10,DO10,FF10,GW10)+AG10/10000,(-1)*(SUM(VLOOKUP(AG10,'Tablas auxiliares'!$BG$2:$BH$28,2,FALSE),VLOOKUP(BX10,'Tablas auxiliares'!$BG$2:$BH$28,2,FALSE),VLOOKUP(DO10,'Tablas auxiliares'!$BG$2:$BH$28,2,FALSE),VLOOKUP(FF10,'Tablas auxiliares'!$BG$2:$BH$28,2,FALSE),VLOOKUP(GW10,'Tablas auxiliares'!$BG$2:$BH$28,2,FALSE))-AG10/100000000))</f>
        <v>-1.9996594104279561</v>
      </c>
      <c r="IO10">
        <f>IF('Tablas auxiliares'!$C$7=1,AVERAGE(AH10,BY10,DP10,FG10,GX10)+AH10/10000,(-1)*(SUM(VLOOKUP(AH10,'Tablas auxiliares'!$BG$2:$BH$28,2,FALSE),VLOOKUP(BY10,'Tablas auxiliares'!$BG$2:$BH$28,2,FALSE),VLOOKUP(DP10,'Tablas auxiliares'!$BG$2:$BH$28,2,FALSE),VLOOKUP(FG10,'Tablas auxiliares'!$BG$2:$BH$28,2,FALSE),VLOOKUP(GX10,'Tablas auxiliares'!$BG$2:$BH$28,2,FALSE))-AH10/100000000))</f>
        <v>-1.0929433317044401</v>
      </c>
      <c r="IP10">
        <f>IF('Tablas auxiliares'!$C$7=1,AVERAGE(AI10,BZ10,DQ10,FH10,GY10)+AI10/10000,(-1)*(SUM(VLOOKUP(AI10,'Tablas auxiliares'!$BG$2:$BH$28,2,FALSE),VLOOKUP(BZ10,'Tablas auxiliares'!$BG$2:$BH$28,2,FALSE),VLOOKUP(DQ10,'Tablas auxiliares'!$BG$2:$BH$28,2,FALSE),VLOOKUP(FH10,'Tablas auxiliares'!$BG$2:$BH$28,2,FALSE),VLOOKUP(GY10,'Tablas auxiliares'!$BG$2:$BH$28,2,FALSE))-AI10/100000000))</f>
        <v>-1.4200437866001825</v>
      </c>
      <c r="IQ10">
        <f>IF('Tablas auxiliares'!$C$7=1,AVERAGE(AJ10,CA10,DR10,FI10,GZ10)+AJ10/10000,(-1)*(SUM(VLOOKUP(AJ10,'Tablas auxiliares'!$BG$2:$BH$28,2,FALSE),VLOOKUP(CA10,'Tablas auxiliares'!$BG$2:$BH$28,2,FALSE),VLOOKUP(DR10,'Tablas auxiliares'!$BG$2:$BH$28,2,FALSE),VLOOKUP(FI10,'Tablas auxiliares'!$BG$2:$BH$28,2,FALSE),VLOOKUP(GZ10,'Tablas auxiliares'!$BG$2:$BH$28,2,FALSE))-AJ10/100000000))</f>
        <v>-0.99473919127778043</v>
      </c>
      <c r="IR10">
        <f>IF('Tablas auxiliares'!$C$7=1,AVERAGE(AK10,CB10,DS10,FJ10,HA10)+AK10/10000,(-1)*(SUM(VLOOKUP(AK10,'Tablas auxiliares'!$BG$2:$BH$28,2,FALSE),VLOOKUP(CB10,'Tablas auxiliares'!$BG$2:$BH$28,2,FALSE),VLOOKUP(DS10,'Tablas auxiliares'!$BG$2:$BH$28,2,FALSE),VLOOKUP(FJ10,'Tablas auxiliares'!$BG$2:$BH$28,2,FALSE),VLOOKUP(HA10,'Tablas auxiliares'!$BG$2:$BH$28,2,FALSE))-AK10/100000000))</f>
        <v>-2.3344939352756211</v>
      </c>
      <c r="IS10">
        <f>IF('Tablas auxiliares'!$C$7=1,AVERAGE(AL10,CC10,DT10,FK10,HB10)+AL10/10000,(-1)*(SUM(VLOOKUP(AL10,'Tablas auxiliares'!$BG$2:$BH$28,2,FALSE),VLOOKUP(CC10,'Tablas auxiliares'!$BG$2:$BH$28,2,FALSE),VLOOKUP(DT10,'Tablas auxiliares'!$BG$2:$BH$28,2,FALSE),VLOOKUP(FK10,'Tablas auxiliares'!$BG$2:$BH$28,2,FALSE),VLOOKUP(HB10,'Tablas auxiliares'!$BG$2:$BH$28,2,FALSE))-AL10/100000000))</f>
        <v>-0.6205875654341706</v>
      </c>
      <c r="IT10">
        <f>IF('Tablas auxiliares'!$C$7=1,AVERAGE(AM10,CD10,DU10,FL10,HC10)+AM10/10000,(-1)*(SUM(VLOOKUP(AM10,'Tablas auxiliares'!$BG$2:$BH$28,2,FALSE),VLOOKUP(CD10,'Tablas auxiliares'!$BG$2:$BH$28,2,FALSE),VLOOKUP(DU10,'Tablas auxiliares'!$BG$2:$BH$28,2,FALSE),VLOOKUP(FL10,'Tablas auxiliares'!$BG$2:$BH$28,2,FALSE),VLOOKUP(HC10,'Tablas auxiliares'!$BG$2:$BH$28,2,FALSE))-AM10/100000000))</f>
        <v>-6.092646384046966</v>
      </c>
      <c r="IU10">
        <f>IF('Tablas auxiliares'!$C$7=1,AVERAGE(AN10,CE10,DV10,FM10,HD10)+AN10/10000,(-1)*(SUM(VLOOKUP(AN10,'Tablas auxiliares'!$BG$2:$BH$28,2,FALSE),VLOOKUP(CE10,'Tablas auxiliares'!$BG$2:$BH$28,2,FALSE),VLOOKUP(DV10,'Tablas auxiliares'!$BG$2:$BH$28,2,FALSE),VLOOKUP(FM10,'Tablas auxiliares'!$BG$2:$BH$28,2,FALSE),VLOOKUP(HD10,'Tablas auxiliares'!$BG$2:$BH$28,2,FALSE))-AN10/100000000))</f>
        <v>-11.694017555606495</v>
      </c>
      <c r="IV10">
        <f>IF('Tablas auxiliares'!$C$7=1,AVERAGE(AO10,CF10,DW10,FN10,HE10)+AO10/10000,(-1)*(SUM(VLOOKUP(AO10,'Tablas auxiliares'!$BG$2:$BH$28,2,FALSE),VLOOKUP(CF10,'Tablas auxiliares'!$BG$2:$BH$28,2,FALSE),VLOOKUP(DW10,'Tablas auxiliares'!$BG$2:$BH$28,2,FALSE),VLOOKUP(FN10,'Tablas auxiliares'!$BG$2:$BH$28,2,FALSE),VLOOKUP(HE10,'Tablas auxiliares'!$BG$2:$BH$28,2,FALSE))-AO10/100000000))</f>
        <v>-5.9686477258607784</v>
      </c>
      <c r="IW10">
        <f>IF('Tablas auxiliares'!$C$7=1,AVERAGE(AP10,CG10,DX10,FO10,HF10)+AP10/10000,(-1)*(SUM(VLOOKUP(AP10,'Tablas auxiliares'!$BG$2:$BH$28,2,FALSE),VLOOKUP(CG10,'Tablas auxiliares'!$BG$2:$BH$28,2,FALSE),VLOOKUP(DX10,'Tablas auxiliares'!$BG$2:$BH$28,2,FALSE),VLOOKUP(FO10,'Tablas auxiliares'!$BG$2:$BH$28,2,FALSE),VLOOKUP(HF10,'Tablas auxiliares'!$BG$2:$BH$28,2,FALSE))-AP10/100000000))</f>
        <v>-9.3691027597170358</v>
      </c>
      <c r="IX10">
        <f>IF('Tablas auxiliares'!$C$7=1,AVERAGE(AQ10,CH10,DY10,FP10,HG10)+AQ10/10000,(-1)*(SUM(VLOOKUP(AQ10,'Tablas auxiliares'!$BG$2:$BH$28,2,FALSE),VLOOKUP(CH10,'Tablas auxiliares'!$BG$2:$BH$28,2,FALSE),VLOOKUP(DY10,'Tablas auxiliares'!$BG$2:$BH$28,2,FALSE),VLOOKUP(FP10,'Tablas auxiliares'!$BG$2:$BH$28,2,FALSE),VLOOKUP(HG10,'Tablas auxiliares'!$BG$2:$BH$28,2,FALSE))-AQ10/100000000))</f>
        <v>-2.7405948040755184</v>
      </c>
      <c r="IY10">
        <f>IF('Tablas auxiliares'!$C$7=1,AVERAGE(AR10,CI10,DZ10,FQ10,HH10)+AR10/10000,(-1)*(SUM(VLOOKUP(AR10,'Tablas auxiliares'!$BG$2:$BH$28,2,FALSE),VLOOKUP(CI10,'Tablas auxiliares'!$BG$2:$BH$28,2,FALSE),VLOOKUP(DZ10,'Tablas auxiliares'!$BG$2:$BH$28,2,FALSE),VLOOKUP(FQ10,'Tablas auxiliares'!$BG$2:$BH$28,2,FALSE),VLOOKUP(HH10,'Tablas auxiliares'!$BG$2:$BH$28,2,FALSE))-AR10/100000000))</f>
        <v>-15.638715719901334</v>
      </c>
      <c r="IZ10">
        <f>RANK(HI10,HI3:HI28,1)</f>
        <v>21</v>
      </c>
      <c r="JA10">
        <f t="shared" ref="JA10:KP10" si="107">RANK(HJ10,HJ3:HJ28,1)</f>
        <v>22</v>
      </c>
      <c r="JB10">
        <f t="shared" si="107"/>
        <v>20</v>
      </c>
      <c r="JC10">
        <f t="shared" si="107"/>
        <v>13</v>
      </c>
      <c r="JD10">
        <f t="shared" si="107"/>
        <v>25</v>
      </c>
      <c r="JE10">
        <f t="shared" si="107"/>
        <v>24</v>
      </c>
      <c r="JF10">
        <f t="shared" si="107"/>
        <v>15</v>
      </c>
      <c r="JG10">
        <f t="shared" si="107"/>
        <v>8</v>
      </c>
      <c r="JH10">
        <f t="shared" si="107"/>
        <v>23</v>
      </c>
      <c r="JI10">
        <f t="shared" si="107"/>
        <v>24</v>
      </c>
      <c r="JJ10">
        <f t="shared" si="107"/>
        <v>25</v>
      </c>
      <c r="JK10">
        <f t="shared" si="107"/>
        <v>23</v>
      </c>
      <c r="JM10">
        <f t="shared" si="107"/>
        <v>22</v>
      </c>
      <c r="JN10">
        <f t="shared" si="107"/>
        <v>24</v>
      </c>
      <c r="JO10">
        <f t="shared" si="107"/>
        <v>17</v>
      </c>
      <c r="JP10">
        <f t="shared" si="107"/>
        <v>8</v>
      </c>
      <c r="JQ10">
        <f t="shared" si="107"/>
        <v>18</v>
      </c>
      <c r="JR10">
        <f t="shared" si="107"/>
        <v>10</v>
      </c>
      <c r="JS10">
        <f t="shared" si="107"/>
        <v>21</v>
      </c>
      <c r="JT10">
        <f t="shared" si="107"/>
        <v>1</v>
      </c>
      <c r="JU10">
        <f t="shared" si="107"/>
        <v>17</v>
      </c>
      <c r="JV10">
        <f t="shared" si="107"/>
        <v>16</v>
      </c>
      <c r="JW10">
        <f t="shared" si="107"/>
        <v>9</v>
      </c>
      <c r="JX10">
        <f t="shared" si="107"/>
        <v>3</v>
      </c>
      <c r="JY10">
        <f t="shared" si="107"/>
        <v>24</v>
      </c>
      <c r="JZ10">
        <f t="shared" si="107"/>
        <v>23</v>
      </c>
      <c r="KA10">
        <f t="shared" si="107"/>
        <v>23</v>
      </c>
      <c r="KB10">
        <f t="shared" si="107"/>
        <v>15</v>
      </c>
      <c r="KC10">
        <f t="shared" si="107"/>
        <v>17</v>
      </c>
      <c r="KD10">
        <f t="shared" si="107"/>
        <v>5</v>
      </c>
      <c r="KE10">
        <f t="shared" si="107"/>
        <v>23</v>
      </c>
      <c r="KF10">
        <f t="shared" si="107"/>
        <v>25</v>
      </c>
      <c r="KG10">
        <f t="shared" si="107"/>
        <v>23</v>
      </c>
      <c r="KH10">
        <f t="shared" si="107"/>
        <v>24</v>
      </c>
      <c r="KI10">
        <f t="shared" si="107"/>
        <v>24</v>
      </c>
      <c r="KJ10">
        <f t="shared" si="107"/>
        <v>26</v>
      </c>
      <c r="KK10">
        <f t="shared" si="107"/>
        <v>14</v>
      </c>
      <c r="KL10">
        <f t="shared" si="107"/>
        <v>14</v>
      </c>
      <c r="KM10">
        <f t="shared" si="107"/>
        <v>15</v>
      </c>
      <c r="KN10">
        <f t="shared" si="107"/>
        <v>12</v>
      </c>
      <c r="KO10">
        <f t="shared" si="107"/>
        <v>22</v>
      </c>
      <c r="KP10">
        <f t="shared" si="107"/>
        <v>8</v>
      </c>
      <c r="KQ10">
        <f>VLOOKUP(IZ10,'Tablas auxiliares'!$O$2:$Y$28,'Tablas auxiliares'!$C$4+1,FALSE)</f>
        <v>0</v>
      </c>
      <c r="KR10">
        <f>VLOOKUP(JA10,'Tablas auxiliares'!$O$2:$Y$28,'Tablas auxiliares'!$C$4+1,FALSE)</f>
        <v>0</v>
      </c>
      <c r="KS10">
        <f>VLOOKUP(JB10,'Tablas auxiliares'!$O$2:$Y$28,'Tablas auxiliares'!$C$4+1,FALSE)</f>
        <v>0</v>
      </c>
      <c r="KT10">
        <f>VLOOKUP(JC10,'Tablas auxiliares'!$O$2:$Y$28,'Tablas auxiliares'!$C$4+1,FALSE)</f>
        <v>0</v>
      </c>
      <c r="KU10">
        <f>VLOOKUP(JD10,'Tablas auxiliares'!$O$2:$Y$28,'Tablas auxiliares'!$C$4+1,FALSE)</f>
        <v>0</v>
      </c>
      <c r="KV10">
        <f>VLOOKUP(JE10,'Tablas auxiliares'!$O$2:$Y$28,'Tablas auxiliares'!$C$4+1,FALSE)</f>
        <v>0</v>
      </c>
      <c r="KW10">
        <f>VLOOKUP(JF10,'Tablas auxiliares'!$O$2:$Y$28,'Tablas auxiliares'!$C$4+1,FALSE)</f>
        <v>0</v>
      </c>
      <c r="KX10">
        <f>VLOOKUP(JG10,'Tablas auxiliares'!$O$2:$Y$28,'Tablas auxiliares'!$C$4+1,FALSE)</f>
        <v>3</v>
      </c>
      <c r="KY10">
        <f>VLOOKUP(JH10,'Tablas auxiliares'!$O$2:$Y$28,'Tablas auxiliares'!$C$4+1,FALSE)</f>
        <v>0</v>
      </c>
      <c r="KZ10">
        <f>VLOOKUP(JI10,'Tablas auxiliares'!$O$2:$Y$28,'Tablas auxiliares'!$C$4+1,FALSE)</f>
        <v>0</v>
      </c>
      <c r="LA10">
        <f>VLOOKUP(JJ10,'Tablas auxiliares'!$O$2:$Y$28,'Tablas auxiliares'!$C$4+1,FALSE)</f>
        <v>0</v>
      </c>
      <c r="LB10">
        <f>VLOOKUP(JK10,'Tablas auxiliares'!$O$2:$Y$28,'Tablas auxiliares'!$C$4+1,FALSE)</f>
        <v>0</v>
      </c>
      <c r="LD10">
        <f>VLOOKUP(JM10,'Tablas auxiliares'!$O$2:$Y$28,'Tablas auxiliares'!$C$4+1,FALSE)</f>
        <v>0</v>
      </c>
      <c r="LE10">
        <f>VLOOKUP(JN10,'Tablas auxiliares'!$O$2:$Y$28,'Tablas auxiliares'!$C$4+1,FALSE)</f>
        <v>0</v>
      </c>
      <c r="LF10">
        <f>VLOOKUP(JO10,'Tablas auxiliares'!$O$2:$Y$28,'Tablas auxiliares'!$C$4+1,FALSE)</f>
        <v>0</v>
      </c>
      <c r="LG10">
        <f>VLOOKUP(JP10,'Tablas auxiliares'!$O$2:$Y$28,'Tablas auxiliares'!$C$4+1,FALSE)</f>
        <v>3</v>
      </c>
      <c r="LH10">
        <f>VLOOKUP(JQ10,'Tablas auxiliares'!$O$2:$Y$28,'Tablas auxiliares'!$C$4+1,FALSE)</f>
        <v>0</v>
      </c>
      <c r="LI10">
        <f>VLOOKUP(JR10,'Tablas auxiliares'!$O$2:$Y$28,'Tablas auxiliares'!$C$4+1,FALSE)</f>
        <v>1</v>
      </c>
      <c r="LJ10">
        <f>VLOOKUP(JS10,'Tablas auxiliares'!$O$2:$Y$28,'Tablas auxiliares'!$C$4+1,FALSE)</f>
        <v>0</v>
      </c>
      <c r="LK10">
        <f>VLOOKUP(JT10,'Tablas auxiliares'!$O$2:$Y$28,'Tablas auxiliares'!$C$4+1,FALSE)</f>
        <v>12</v>
      </c>
      <c r="LL10">
        <f>VLOOKUP(JU10,'Tablas auxiliares'!$O$2:$Y$28,'Tablas auxiliares'!$C$4+1,FALSE)</f>
        <v>0</v>
      </c>
      <c r="LM10">
        <f>VLOOKUP(JV10,'Tablas auxiliares'!$O$2:$Y$28,'Tablas auxiliares'!$C$4+1,FALSE)</f>
        <v>0</v>
      </c>
      <c r="LN10">
        <f>VLOOKUP(JW10,'Tablas auxiliares'!$O$2:$Y$28,'Tablas auxiliares'!$C$4+1,FALSE)</f>
        <v>2</v>
      </c>
      <c r="LO10">
        <f>VLOOKUP(JX10,'Tablas auxiliares'!$O$2:$Y$28,'Tablas auxiliares'!$C$4+1,FALSE)</f>
        <v>8</v>
      </c>
      <c r="LP10">
        <f>VLOOKUP(JY10,'Tablas auxiliares'!$O$2:$Y$28,'Tablas auxiliares'!$C$4+1,FALSE)</f>
        <v>0</v>
      </c>
      <c r="LQ10">
        <f>VLOOKUP(JZ10,'Tablas auxiliares'!$O$2:$Y$28,'Tablas auxiliares'!$C$4+1,FALSE)</f>
        <v>0</v>
      </c>
      <c r="LR10">
        <f>VLOOKUP(KA10,'Tablas auxiliares'!$O$2:$Y$28,'Tablas auxiliares'!$C$4+1,FALSE)</f>
        <v>0</v>
      </c>
      <c r="LS10">
        <f>VLOOKUP(KB10,'Tablas auxiliares'!$O$2:$Y$28,'Tablas auxiliares'!$C$4+1,FALSE)</f>
        <v>0</v>
      </c>
      <c r="LT10">
        <f>VLOOKUP(KC10,'Tablas auxiliares'!$O$2:$Y$28,'Tablas auxiliares'!$C$4+1,FALSE)</f>
        <v>0</v>
      </c>
      <c r="LU10">
        <f>VLOOKUP(KD10,'Tablas auxiliares'!$O$2:$Y$28,'Tablas auxiliares'!$C$4+1,FALSE)</f>
        <v>6</v>
      </c>
      <c r="LV10">
        <f>VLOOKUP(KE10,'Tablas auxiliares'!$O$2:$Y$28,'Tablas auxiliares'!$C$4+1,FALSE)</f>
        <v>0</v>
      </c>
      <c r="LW10">
        <f>VLOOKUP(KF10,'Tablas auxiliares'!$O$2:$Y$28,'Tablas auxiliares'!$C$4+1,FALSE)</f>
        <v>0</v>
      </c>
      <c r="LX10">
        <f>VLOOKUP(KG10,'Tablas auxiliares'!$O$2:$Y$28,'Tablas auxiliares'!$C$4+1,FALSE)</f>
        <v>0</v>
      </c>
      <c r="LY10">
        <f>VLOOKUP(KH10,'Tablas auxiliares'!$O$2:$Y$28,'Tablas auxiliares'!$C$4+1,FALSE)</f>
        <v>0</v>
      </c>
      <c r="LZ10">
        <f>VLOOKUP(KI10,'Tablas auxiliares'!$O$2:$Y$28,'Tablas auxiliares'!$C$4+1,FALSE)</f>
        <v>0</v>
      </c>
      <c r="MA10">
        <f>VLOOKUP(KJ10,'Tablas auxiliares'!$O$2:$Y$28,'Tablas auxiliares'!$C$4+1,FALSE)</f>
        <v>0</v>
      </c>
      <c r="MB10">
        <f>VLOOKUP(KK10,'Tablas auxiliares'!$O$2:$Y$28,'Tablas auxiliares'!$C$4+1,FALSE)</f>
        <v>0</v>
      </c>
      <c r="MC10">
        <f>VLOOKUP(KL10,'Tablas auxiliares'!$O$2:$Y$28,'Tablas auxiliares'!$C$4+1,FALSE)</f>
        <v>0</v>
      </c>
      <c r="MD10">
        <f>VLOOKUP(KM10,'Tablas auxiliares'!$O$2:$Y$28,'Tablas auxiliares'!$C$4+1,FALSE)</f>
        <v>0</v>
      </c>
      <c r="ME10">
        <f>VLOOKUP(KN10,'Tablas auxiliares'!$O$2:$Y$28,'Tablas auxiliares'!$C$4+1,FALSE)</f>
        <v>0</v>
      </c>
      <c r="MF10">
        <f>VLOOKUP(KO10,'Tablas auxiliares'!$O$2:$Y$28,'Tablas auxiliares'!$C$4+1,FALSE)</f>
        <v>0</v>
      </c>
      <c r="MG10">
        <f>VLOOKUP(KP10,'Tablas auxiliares'!$O$2:$Y$28,'Tablas auxiliares'!$C$4+1,FALSE)</f>
        <v>3</v>
      </c>
      <c r="MH10">
        <v>20</v>
      </c>
      <c r="MI10">
        <v>8</v>
      </c>
      <c r="MJ10">
        <v>14</v>
      </c>
      <c r="MK10">
        <v>2</v>
      </c>
      <c r="ML10">
        <v>6</v>
      </c>
      <c r="MM10">
        <v>13</v>
      </c>
      <c r="MN10">
        <v>6</v>
      </c>
      <c r="MO10">
        <v>4</v>
      </c>
      <c r="MP10">
        <v>14</v>
      </c>
      <c r="MQ10">
        <v>4</v>
      </c>
      <c r="MR10">
        <v>19</v>
      </c>
      <c r="MS10">
        <v>9</v>
      </c>
      <c r="MU10">
        <v>4</v>
      </c>
      <c r="MV10">
        <v>17</v>
      </c>
      <c r="MW10">
        <v>3</v>
      </c>
      <c r="MX10">
        <v>2</v>
      </c>
      <c r="MY10">
        <v>9</v>
      </c>
      <c r="MZ10">
        <v>9</v>
      </c>
      <c r="NA10">
        <v>14</v>
      </c>
      <c r="NB10">
        <v>1</v>
      </c>
      <c r="NC10">
        <v>9</v>
      </c>
      <c r="ND10">
        <v>1</v>
      </c>
      <c r="NE10">
        <v>7</v>
      </c>
      <c r="NF10">
        <v>7</v>
      </c>
      <c r="NG10">
        <v>6</v>
      </c>
      <c r="NH10">
        <v>2</v>
      </c>
      <c r="NI10">
        <v>12</v>
      </c>
      <c r="NJ10">
        <v>9</v>
      </c>
      <c r="NK10">
        <v>12</v>
      </c>
      <c r="NL10">
        <v>13</v>
      </c>
      <c r="NM10">
        <v>2</v>
      </c>
      <c r="NN10">
        <v>3</v>
      </c>
      <c r="NO10">
        <v>5</v>
      </c>
      <c r="NP10">
        <v>9</v>
      </c>
      <c r="NQ10">
        <v>9</v>
      </c>
      <c r="NR10">
        <v>9</v>
      </c>
      <c r="NS10">
        <v>4</v>
      </c>
      <c r="NT10">
        <v>5</v>
      </c>
      <c r="NU10">
        <v>7</v>
      </c>
      <c r="NV10">
        <v>1</v>
      </c>
      <c r="NW10">
        <v>9</v>
      </c>
      <c r="NX10">
        <v>3</v>
      </c>
      <c r="NY10">
        <f>VLOOKUP(MH10,'Tablas auxiliares'!$O$2:$Y$28,_xlfn.SINGLE('Tablas auxiliares'!$C$4)+1,FALSE)</f>
        <v>0</v>
      </c>
      <c r="NZ10">
        <f>VLOOKUP(MI10,'Tablas auxiliares'!$O$2:$Y$28,_xlfn.SINGLE('Tablas auxiliares'!$C$4)+1,FALSE)</f>
        <v>3</v>
      </c>
      <c r="OA10">
        <f>VLOOKUP(MJ10,'Tablas auxiliares'!$O$2:$Y$28,_xlfn.SINGLE('Tablas auxiliares'!$C$4)+1,FALSE)</f>
        <v>0</v>
      </c>
      <c r="OB10">
        <f>VLOOKUP(MK10,'Tablas auxiliares'!$O$2:$Y$28,_xlfn.SINGLE('Tablas auxiliares'!$C$4)+1,FALSE)</f>
        <v>10</v>
      </c>
      <c r="OC10">
        <f>VLOOKUP(ML10,'Tablas auxiliares'!$O$2:$Y$28,_xlfn.SINGLE('Tablas auxiliares'!$C$4)+1,FALSE)</f>
        <v>5</v>
      </c>
      <c r="OD10">
        <f>VLOOKUP(MM10,'Tablas auxiliares'!$O$2:$Y$28,_xlfn.SINGLE('Tablas auxiliares'!$C$4)+1,FALSE)</f>
        <v>0</v>
      </c>
      <c r="OE10">
        <f>VLOOKUP(MN10,'Tablas auxiliares'!$O$2:$Y$28,_xlfn.SINGLE('Tablas auxiliares'!$C$4)+1,FALSE)</f>
        <v>5</v>
      </c>
      <c r="OF10">
        <f>VLOOKUP(MO10,'Tablas auxiliares'!$O$2:$Y$28,_xlfn.SINGLE('Tablas auxiliares'!$C$4)+1,FALSE)</f>
        <v>7</v>
      </c>
      <c r="OG10">
        <f>VLOOKUP(MP10,'Tablas auxiliares'!$O$2:$Y$28,_xlfn.SINGLE('Tablas auxiliares'!$C$4)+1,FALSE)</f>
        <v>0</v>
      </c>
      <c r="OH10">
        <f>VLOOKUP(MQ10,'Tablas auxiliares'!$O$2:$Y$28,_xlfn.SINGLE('Tablas auxiliares'!$C$4)+1,FALSE)</f>
        <v>7</v>
      </c>
      <c r="OI10">
        <f>VLOOKUP(MR10,'Tablas auxiliares'!$O$2:$Y$28,_xlfn.SINGLE('Tablas auxiliares'!$C$4)+1,FALSE)</f>
        <v>0</v>
      </c>
      <c r="OJ10">
        <f>VLOOKUP(MS10,'Tablas auxiliares'!$O$2:$Y$28,_xlfn.SINGLE('Tablas auxiliares'!$C$4)+1,FALSE)</f>
        <v>2</v>
      </c>
      <c r="OL10">
        <f>VLOOKUP(MU10,'Tablas auxiliares'!$O$2:$Y$28,_xlfn.SINGLE('Tablas auxiliares'!$C$4)+1,FALSE)</f>
        <v>7</v>
      </c>
      <c r="OM10">
        <f>VLOOKUP(MV10,'Tablas auxiliares'!$O$2:$Y$28,_xlfn.SINGLE('Tablas auxiliares'!$C$4)+1,FALSE)</f>
        <v>0</v>
      </c>
      <c r="ON10">
        <f>VLOOKUP(MW10,'Tablas auxiliares'!$O$2:$Y$28,_xlfn.SINGLE('Tablas auxiliares'!$C$4)+1,FALSE)</f>
        <v>8</v>
      </c>
      <c r="OO10">
        <f>VLOOKUP(MX10,'Tablas auxiliares'!$O$2:$Y$28,_xlfn.SINGLE('Tablas auxiliares'!$C$4)+1,FALSE)</f>
        <v>10</v>
      </c>
      <c r="OP10">
        <f>VLOOKUP(MY10,'Tablas auxiliares'!$O$2:$Y$28,_xlfn.SINGLE('Tablas auxiliares'!$C$4)+1,FALSE)</f>
        <v>2</v>
      </c>
      <c r="OQ10">
        <f>VLOOKUP(MZ10,'Tablas auxiliares'!$O$2:$Y$28,_xlfn.SINGLE('Tablas auxiliares'!$C$4)+1,FALSE)</f>
        <v>2</v>
      </c>
      <c r="OR10">
        <f>VLOOKUP(NA10,'Tablas auxiliares'!$O$2:$Y$28,_xlfn.SINGLE('Tablas auxiliares'!$C$4)+1,FALSE)</f>
        <v>0</v>
      </c>
      <c r="OS10">
        <f>VLOOKUP(NB10,'Tablas auxiliares'!$O$2:$Y$28,_xlfn.SINGLE('Tablas auxiliares'!$C$4)+1,FALSE)</f>
        <v>12</v>
      </c>
      <c r="OT10">
        <f>VLOOKUP(NC10,'Tablas auxiliares'!$O$2:$Y$28,_xlfn.SINGLE('Tablas auxiliares'!$C$4)+1,FALSE)</f>
        <v>2</v>
      </c>
      <c r="OU10">
        <f>VLOOKUP(ND10,'Tablas auxiliares'!$O$2:$Y$28,_xlfn.SINGLE('Tablas auxiliares'!$C$4)+1,FALSE)</f>
        <v>12</v>
      </c>
      <c r="OV10">
        <f>VLOOKUP(NE10,'Tablas auxiliares'!$O$2:$Y$28,_xlfn.SINGLE('Tablas auxiliares'!$C$4)+1,FALSE)</f>
        <v>4</v>
      </c>
      <c r="OW10">
        <f>VLOOKUP(NF10,'Tablas auxiliares'!$O$2:$Y$28,_xlfn.SINGLE('Tablas auxiliares'!$C$4)+1,FALSE)</f>
        <v>4</v>
      </c>
      <c r="OX10">
        <f>VLOOKUP(NG10,'Tablas auxiliares'!$O$2:$Y$28,_xlfn.SINGLE('Tablas auxiliares'!$C$4)+1,FALSE)</f>
        <v>5</v>
      </c>
      <c r="OY10">
        <f>VLOOKUP(NH10,'Tablas auxiliares'!$O$2:$Y$28,_xlfn.SINGLE('Tablas auxiliares'!$C$4)+1,FALSE)</f>
        <v>10</v>
      </c>
      <c r="OZ10">
        <f>VLOOKUP(NI10,'Tablas auxiliares'!$O$2:$Y$28,_xlfn.SINGLE('Tablas auxiliares'!$C$4)+1,FALSE)</f>
        <v>0</v>
      </c>
      <c r="PA10">
        <f>VLOOKUP(NJ10,'Tablas auxiliares'!$O$2:$Y$28,_xlfn.SINGLE('Tablas auxiliares'!$C$4)+1,FALSE)</f>
        <v>2</v>
      </c>
      <c r="PB10">
        <f>VLOOKUP(NK10,'Tablas auxiliares'!$O$2:$Y$28,_xlfn.SINGLE('Tablas auxiliares'!$C$4)+1,FALSE)</f>
        <v>0</v>
      </c>
      <c r="PC10">
        <f>VLOOKUP(NL10,'Tablas auxiliares'!$O$2:$Y$28,_xlfn.SINGLE('Tablas auxiliares'!$C$4)+1,FALSE)</f>
        <v>0</v>
      </c>
      <c r="PD10">
        <f>VLOOKUP(NM10,'Tablas auxiliares'!$O$2:$Y$28,_xlfn.SINGLE('Tablas auxiliares'!$C$4)+1,FALSE)</f>
        <v>10</v>
      </c>
      <c r="PE10">
        <f>VLOOKUP(NN10,'Tablas auxiliares'!$O$2:$Y$28,_xlfn.SINGLE('Tablas auxiliares'!$C$4)+1,FALSE)</f>
        <v>8</v>
      </c>
      <c r="PF10">
        <f>VLOOKUP(NO10,'Tablas auxiliares'!$O$2:$Y$28,_xlfn.SINGLE('Tablas auxiliares'!$C$4)+1,FALSE)</f>
        <v>6</v>
      </c>
      <c r="PG10">
        <f>VLOOKUP(NP10,'Tablas auxiliares'!$O$2:$Y$28,_xlfn.SINGLE('Tablas auxiliares'!$C$4)+1,FALSE)</f>
        <v>2</v>
      </c>
      <c r="PH10">
        <f>VLOOKUP(NQ10,'Tablas auxiliares'!$O$2:$Y$28,_xlfn.SINGLE('Tablas auxiliares'!$C$4)+1,FALSE)</f>
        <v>2</v>
      </c>
      <c r="PI10">
        <f>VLOOKUP(NR10,'Tablas auxiliares'!$O$2:$Y$28,_xlfn.SINGLE('Tablas auxiliares'!$C$4)+1,FALSE)</f>
        <v>2</v>
      </c>
      <c r="PJ10">
        <f>VLOOKUP(NS10,'Tablas auxiliares'!$O$2:$Y$28,_xlfn.SINGLE('Tablas auxiliares'!$C$4)+1,FALSE)</f>
        <v>7</v>
      </c>
      <c r="PK10">
        <f>VLOOKUP(NT10,'Tablas auxiliares'!$O$2:$Y$28,_xlfn.SINGLE('Tablas auxiliares'!$C$4)+1,FALSE)</f>
        <v>6</v>
      </c>
      <c r="PL10">
        <f>VLOOKUP(NU10,'Tablas auxiliares'!$O$2:$Y$28,_xlfn.SINGLE('Tablas auxiliares'!$C$4)+1,FALSE)</f>
        <v>4</v>
      </c>
      <c r="PM10">
        <f>VLOOKUP(NV10,'Tablas auxiliares'!$O$2:$Y$28,_xlfn.SINGLE('Tablas auxiliares'!$C$4)+1,FALSE)</f>
        <v>12</v>
      </c>
      <c r="PN10">
        <f>VLOOKUP(NW10,'Tablas auxiliares'!$O$2:$Y$28,_xlfn.SINGLE('Tablas auxiliares'!$C$4)+1,FALSE)</f>
        <v>2</v>
      </c>
      <c r="PO10">
        <f>VLOOKUP(NX10,'Tablas auxiliares'!$O$2:$Y$28,_xlfn.SINGLE('Tablas auxiliares'!$C$4)+1,FALSE)</f>
        <v>8</v>
      </c>
      <c r="PP10" s="132">
        <f>IF('Tablas auxiliares'!$C$6&lt;&gt;2,IF('Tablas auxiliares'!$C$5=1,SUM(KQ10:MG10),SUMIF($IZ$29:$KP$29,"=325",KQ10:MG10)),0)+IF('Tablas auxiliares'!$C$6&lt;&gt;3,IF('Tablas auxiliares'!$C$5=1,SUM(NY10:PO10),SUMIF($IZ$29:$KP$29,"=325",NY10:PO10)),0)</f>
        <v>226</v>
      </c>
      <c r="PQ10">
        <f t="shared" si="15"/>
        <v>20.52</v>
      </c>
      <c r="PR10">
        <f t="shared" ref="PR10:PR28" si="108">AVERAGE(JA10,MI10)+MI10/1000</f>
        <v>15.007999999999999</v>
      </c>
      <c r="PS10">
        <f t="shared" ref="PS10:PS28" si="109">AVERAGE(JB10,MJ10)+MJ10/1000</f>
        <v>17.013999999999999</v>
      </c>
      <c r="PT10">
        <f t="shared" ref="PT10:PT28" si="110">AVERAGE(JC10,MK10)+MK10/1000</f>
        <v>7.5019999999999998</v>
      </c>
      <c r="PU10">
        <f t="shared" si="28"/>
        <v>15.506</v>
      </c>
      <c r="PV10">
        <f t="shared" si="29"/>
        <v>18.513000000000002</v>
      </c>
      <c r="PW10">
        <f t="shared" si="30"/>
        <v>10.506</v>
      </c>
      <c r="PX10">
        <f t="shared" si="31"/>
        <v>6.0039999999999996</v>
      </c>
      <c r="PY10">
        <f t="shared" si="32"/>
        <v>18.513999999999999</v>
      </c>
      <c r="PZ10">
        <f t="shared" si="33"/>
        <v>14.004</v>
      </c>
      <c r="QA10">
        <f t="shared" ref="QA10:QA28" si="111">AVERAGE(JJ10,MR10)+MR10/1000</f>
        <v>22.018999999999998</v>
      </c>
      <c r="QB10">
        <f t="shared" si="34"/>
        <v>16.009</v>
      </c>
      <c r="QD10">
        <f t="shared" si="36"/>
        <v>13.004</v>
      </c>
      <c r="QE10">
        <f t="shared" si="37"/>
        <v>20.516999999999999</v>
      </c>
      <c r="QF10">
        <f t="shared" si="38"/>
        <v>10.003</v>
      </c>
      <c r="QG10">
        <f t="shared" si="39"/>
        <v>5.0019999999999998</v>
      </c>
      <c r="QH10">
        <f t="shared" si="40"/>
        <v>13.509</v>
      </c>
      <c r="QI10">
        <f t="shared" si="41"/>
        <v>9.5090000000000003</v>
      </c>
      <c r="QJ10">
        <f t="shared" si="42"/>
        <v>17.513999999999999</v>
      </c>
      <c r="QK10">
        <f t="shared" si="43"/>
        <v>1.0009999999999999</v>
      </c>
      <c r="QL10">
        <f t="shared" si="44"/>
        <v>13.009</v>
      </c>
      <c r="QM10">
        <f t="shared" si="45"/>
        <v>8.5009999999999994</v>
      </c>
      <c r="QN10">
        <f t="shared" si="46"/>
        <v>8.0069999999999997</v>
      </c>
      <c r="QO10">
        <f t="shared" si="47"/>
        <v>5.0069999999999997</v>
      </c>
      <c r="QP10">
        <f t="shared" si="48"/>
        <v>15.006</v>
      </c>
      <c r="QQ10">
        <f t="shared" si="49"/>
        <v>12.502000000000001</v>
      </c>
      <c r="QR10">
        <f t="shared" si="50"/>
        <v>17.512</v>
      </c>
      <c r="QS10">
        <f t="shared" si="51"/>
        <v>12.009</v>
      </c>
      <c r="QT10">
        <f t="shared" si="52"/>
        <v>14.512</v>
      </c>
      <c r="QU10">
        <f t="shared" si="53"/>
        <v>9.0129999999999999</v>
      </c>
      <c r="QV10">
        <f t="shared" si="54"/>
        <v>12.502000000000001</v>
      </c>
      <c r="QW10">
        <f t="shared" si="55"/>
        <v>14.003</v>
      </c>
      <c r="QX10">
        <f t="shared" si="56"/>
        <v>14.005000000000001</v>
      </c>
      <c r="QY10">
        <f t="shared" si="57"/>
        <v>16.509</v>
      </c>
      <c r="QZ10">
        <f t="shared" si="58"/>
        <v>16.509</v>
      </c>
      <c r="RA10">
        <f t="shared" si="59"/>
        <v>17.509</v>
      </c>
      <c r="RB10">
        <f t="shared" si="60"/>
        <v>9.0039999999999996</v>
      </c>
      <c r="RC10">
        <f t="shared" si="61"/>
        <v>9.5050000000000008</v>
      </c>
      <c r="RD10">
        <f t="shared" si="62"/>
        <v>11.007</v>
      </c>
      <c r="RE10">
        <f t="shared" si="63"/>
        <v>6.5010000000000003</v>
      </c>
      <c r="RF10">
        <f t="shared" si="64"/>
        <v>15.509</v>
      </c>
      <c r="RG10">
        <f t="shared" si="65"/>
        <v>5.5030000000000001</v>
      </c>
      <c r="RH10">
        <f>RANK(PQ10,PQ3:PQ28,1)</f>
        <v>23</v>
      </c>
      <c r="RI10">
        <f t="shared" ref="RI10:SX10" si="112">RANK(PR10,PR3:PR28,1)</f>
        <v>14</v>
      </c>
      <c r="RJ10">
        <f t="shared" si="112"/>
        <v>18</v>
      </c>
      <c r="RK10">
        <f t="shared" si="112"/>
        <v>6</v>
      </c>
      <c r="RL10">
        <f t="shared" si="112"/>
        <v>16</v>
      </c>
      <c r="RM10">
        <f t="shared" si="112"/>
        <v>19</v>
      </c>
      <c r="RN10">
        <f t="shared" si="112"/>
        <v>9</v>
      </c>
      <c r="RO10">
        <f t="shared" si="112"/>
        <v>4</v>
      </c>
      <c r="RP10">
        <f t="shared" si="112"/>
        <v>21</v>
      </c>
      <c r="RQ10">
        <f t="shared" si="112"/>
        <v>14</v>
      </c>
      <c r="RR10">
        <f t="shared" si="112"/>
        <v>23</v>
      </c>
      <c r="RS10">
        <f t="shared" si="112"/>
        <v>19</v>
      </c>
      <c r="RU10">
        <f t="shared" si="112"/>
        <v>15</v>
      </c>
      <c r="RV10">
        <f t="shared" si="112"/>
        <v>22</v>
      </c>
      <c r="RW10">
        <f t="shared" si="112"/>
        <v>6</v>
      </c>
      <c r="RX10">
        <f t="shared" si="112"/>
        <v>2</v>
      </c>
      <c r="RY10">
        <f t="shared" si="112"/>
        <v>16</v>
      </c>
      <c r="RZ10">
        <f t="shared" si="112"/>
        <v>8</v>
      </c>
      <c r="SA10">
        <f t="shared" si="112"/>
        <v>17</v>
      </c>
      <c r="SB10">
        <f t="shared" si="112"/>
        <v>1</v>
      </c>
      <c r="SC10">
        <f t="shared" si="112"/>
        <v>12</v>
      </c>
      <c r="SD10">
        <f t="shared" si="112"/>
        <v>8</v>
      </c>
      <c r="SE10">
        <f t="shared" si="112"/>
        <v>6</v>
      </c>
      <c r="SF10">
        <f t="shared" si="112"/>
        <v>1</v>
      </c>
      <c r="SG10">
        <f t="shared" si="112"/>
        <v>17</v>
      </c>
      <c r="SH10">
        <f t="shared" si="112"/>
        <v>12</v>
      </c>
      <c r="SI10">
        <f t="shared" si="112"/>
        <v>18</v>
      </c>
      <c r="SJ10">
        <f t="shared" si="112"/>
        <v>11</v>
      </c>
      <c r="SK10">
        <f t="shared" si="112"/>
        <v>14</v>
      </c>
      <c r="SL10">
        <f t="shared" si="112"/>
        <v>7</v>
      </c>
      <c r="SM10">
        <f t="shared" si="112"/>
        <v>11</v>
      </c>
      <c r="SN10">
        <f t="shared" si="112"/>
        <v>12</v>
      </c>
      <c r="SO10">
        <f t="shared" si="112"/>
        <v>17</v>
      </c>
      <c r="SP10">
        <f t="shared" si="112"/>
        <v>18</v>
      </c>
      <c r="SQ10">
        <f t="shared" si="112"/>
        <v>19</v>
      </c>
      <c r="SR10">
        <f t="shared" si="112"/>
        <v>18</v>
      </c>
      <c r="SS10">
        <f t="shared" si="112"/>
        <v>8</v>
      </c>
      <c r="ST10">
        <f t="shared" si="112"/>
        <v>8</v>
      </c>
      <c r="SU10">
        <f t="shared" si="112"/>
        <v>13</v>
      </c>
      <c r="SV10">
        <f t="shared" si="112"/>
        <v>5</v>
      </c>
      <c r="SW10">
        <f t="shared" si="112"/>
        <v>16</v>
      </c>
      <c r="SX10">
        <f t="shared" si="112"/>
        <v>4</v>
      </c>
      <c r="SY10">
        <f>VLOOKUP(RH10,'Tablas auxiliares'!$O$2:$Y$28,_xlfn.SINGLE('Tablas auxiliares'!$C$4)+1,FALSE)</f>
        <v>0</v>
      </c>
      <c r="SZ10">
        <f>VLOOKUP(RI10,'Tablas auxiliares'!$O$2:$Y$28,_xlfn.SINGLE('Tablas auxiliares'!$C$4)+1,FALSE)</f>
        <v>0</v>
      </c>
      <c r="TA10">
        <f>VLOOKUP(RJ10,'Tablas auxiliares'!$O$2:$Y$28,_xlfn.SINGLE('Tablas auxiliares'!$C$4)+1,FALSE)</f>
        <v>0</v>
      </c>
      <c r="TB10">
        <f>VLOOKUP(RK10,'Tablas auxiliares'!$O$2:$Y$28,_xlfn.SINGLE('Tablas auxiliares'!$C$4)+1,FALSE)</f>
        <v>5</v>
      </c>
      <c r="TC10">
        <f>VLOOKUP(RL10,'Tablas auxiliares'!$O$2:$Y$28,_xlfn.SINGLE('Tablas auxiliares'!$C$4)+1,FALSE)</f>
        <v>0</v>
      </c>
      <c r="TD10">
        <f>VLOOKUP(RM10,'Tablas auxiliares'!$O$2:$Y$28,_xlfn.SINGLE('Tablas auxiliares'!$C$4)+1,FALSE)</f>
        <v>0</v>
      </c>
      <c r="TE10">
        <f>VLOOKUP(RN10,'Tablas auxiliares'!$O$2:$Y$28,_xlfn.SINGLE('Tablas auxiliares'!$C$4)+1,FALSE)</f>
        <v>2</v>
      </c>
      <c r="TF10">
        <f>VLOOKUP(RO10,'Tablas auxiliares'!$O$2:$Y$28,_xlfn.SINGLE('Tablas auxiliares'!$C$4)+1,FALSE)</f>
        <v>7</v>
      </c>
      <c r="TG10">
        <f>VLOOKUP(RP10,'Tablas auxiliares'!$O$2:$Y$28,_xlfn.SINGLE('Tablas auxiliares'!$C$4)+1,FALSE)</f>
        <v>0</v>
      </c>
      <c r="TH10">
        <f>VLOOKUP(RQ10,'Tablas auxiliares'!$O$2:$Y$28,_xlfn.SINGLE('Tablas auxiliares'!$C$4)+1,FALSE)</f>
        <v>0</v>
      </c>
      <c r="TI10">
        <f>VLOOKUP(RR10,'Tablas auxiliares'!$O$2:$Y$28,_xlfn.SINGLE('Tablas auxiliares'!$C$4)+1,FALSE)</f>
        <v>0</v>
      </c>
      <c r="TJ10">
        <f>VLOOKUP(RS10,'Tablas auxiliares'!$O$2:$Y$28,_xlfn.SINGLE('Tablas auxiliares'!$C$4)+1,FALSE)</f>
        <v>0</v>
      </c>
      <c r="TL10">
        <f>VLOOKUP(RU10,'Tablas auxiliares'!$O$2:$Y$28,_xlfn.SINGLE('Tablas auxiliares'!$C$4)+1,FALSE)</f>
        <v>0</v>
      </c>
      <c r="TM10">
        <f>VLOOKUP(RV10,'Tablas auxiliares'!$O$2:$Y$28,_xlfn.SINGLE('Tablas auxiliares'!$C$4)+1,FALSE)</f>
        <v>0</v>
      </c>
      <c r="TN10">
        <f>VLOOKUP(RW10,'Tablas auxiliares'!$O$2:$Y$28,_xlfn.SINGLE('Tablas auxiliares'!$C$4)+1,FALSE)</f>
        <v>5</v>
      </c>
      <c r="TO10">
        <f>VLOOKUP(RX10,'Tablas auxiliares'!$O$2:$Y$28,_xlfn.SINGLE('Tablas auxiliares'!$C$4)+1,FALSE)</f>
        <v>10</v>
      </c>
      <c r="TP10">
        <f>VLOOKUP(RY10,'Tablas auxiliares'!$O$2:$Y$28,_xlfn.SINGLE('Tablas auxiliares'!$C$4)+1,FALSE)</f>
        <v>0</v>
      </c>
      <c r="TQ10">
        <f>VLOOKUP(RZ10,'Tablas auxiliares'!$O$2:$Y$28,_xlfn.SINGLE('Tablas auxiliares'!$C$4)+1,FALSE)</f>
        <v>3</v>
      </c>
      <c r="TR10">
        <f>VLOOKUP(SA10,'Tablas auxiliares'!$O$2:$Y$28,_xlfn.SINGLE('Tablas auxiliares'!$C$4)+1,FALSE)</f>
        <v>0</v>
      </c>
      <c r="TS10">
        <f>VLOOKUP(SB10,'Tablas auxiliares'!$O$2:$Y$28,_xlfn.SINGLE('Tablas auxiliares'!$C$4)+1,FALSE)</f>
        <v>12</v>
      </c>
      <c r="TT10">
        <f>VLOOKUP(SC10,'Tablas auxiliares'!$O$2:$Y$28,_xlfn.SINGLE('Tablas auxiliares'!$C$4)+1,FALSE)</f>
        <v>0</v>
      </c>
      <c r="TU10">
        <f>VLOOKUP(SD10,'Tablas auxiliares'!$O$2:$Y$28,_xlfn.SINGLE('Tablas auxiliares'!$C$4)+1,FALSE)</f>
        <v>3</v>
      </c>
      <c r="TV10">
        <f>VLOOKUP(SE10,'Tablas auxiliares'!$O$2:$Y$28,_xlfn.SINGLE('Tablas auxiliares'!$C$4)+1,FALSE)</f>
        <v>5</v>
      </c>
      <c r="TW10">
        <f>VLOOKUP(SF10,'Tablas auxiliares'!$O$2:$Y$28,_xlfn.SINGLE('Tablas auxiliares'!$C$4)+1,FALSE)</f>
        <v>12</v>
      </c>
      <c r="TX10">
        <f>VLOOKUP(SG10,'Tablas auxiliares'!$O$2:$Y$28,_xlfn.SINGLE('Tablas auxiliares'!$C$4)+1,FALSE)</f>
        <v>0</v>
      </c>
      <c r="TY10">
        <f>VLOOKUP(SH10,'Tablas auxiliares'!$O$2:$Y$28,_xlfn.SINGLE('Tablas auxiliares'!$C$4)+1,FALSE)</f>
        <v>0</v>
      </c>
      <c r="TZ10">
        <f>VLOOKUP(SI10,'Tablas auxiliares'!$O$2:$Y$28,_xlfn.SINGLE('Tablas auxiliares'!$C$4)+1,FALSE)</f>
        <v>0</v>
      </c>
      <c r="UA10">
        <f>VLOOKUP(SJ10,'Tablas auxiliares'!$O$2:$Y$28,_xlfn.SINGLE('Tablas auxiliares'!$C$4)+1,FALSE)</f>
        <v>0</v>
      </c>
      <c r="UB10">
        <f>VLOOKUP(SK10,'Tablas auxiliares'!$O$2:$Y$28,_xlfn.SINGLE('Tablas auxiliares'!$C$4)+1,FALSE)</f>
        <v>0</v>
      </c>
      <c r="UC10">
        <f>VLOOKUP(SL10,'Tablas auxiliares'!$O$2:$Y$28,_xlfn.SINGLE('Tablas auxiliares'!$C$4)+1,FALSE)</f>
        <v>4</v>
      </c>
      <c r="UD10">
        <f>VLOOKUP(SM10,'Tablas auxiliares'!$O$2:$Y$28,_xlfn.SINGLE('Tablas auxiliares'!$C$4)+1,FALSE)</f>
        <v>0</v>
      </c>
      <c r="UE10">
        <f>VLOOKUP(SN10,'Tablas auxiliares'!$O$2:$Y$28,_xlfn.SINGLE('Tablas auxiliares'!$C$4)+1,FALSE)</f>
        <v>0</v>
      </c>
      <c r="UF10">
        <f>VLOOKUP(SO10,'Tablas auxiliares'!$O$2:$Y$28,_xlfn.SINGLE('Tablas auxiliares'!$C$4)+1,FALSE)</f>
        <v>0</v>
      </c>
      <c r="UG10">
        <f>VLOOKUP(SP10,'Tablas auxiliares'!$O$2:$Y$28,_xlfn.SINGLE('Tablas auxiliares'!$C$4)+1,FALSE)</f>
        <v>0</v>
      </c>
      <c r="UH10">
        <f>VLOOKUP(SQ10,'Tablas auxiliares'!$O$2:$Y$28,_xlfn.SINGLE('Tablas auxiliares'!$C$4)+1,FALSE)</f>
        <v>0</v>
      </c>
      <c r="UI10">
        <f>VLOOKUP(SR10,'Tablas auxiliares'!$O$2:$Y$28,_xlfn.SINGLE('Tablas auxiliares'!$C$4)+1,FALSE)</f>
        <v>0</v>
      </c>
      <c r="UJ10">
        <f>VLOOKUP(SS10,'Tablas auxiliares'!$O$2:$Y$28,_xlfn.SINGLE('Tablas auxiliares'!$C$4)+1,FALSE)</f>
        <v>3</v>
      </c>
      <c r="UK10">
        <f>VLOOKUP(ST10,'Tablas auxiliares'!$O$2:$Y$28,_xlfn.SINGLE('Tablas auxiliares'!$C$4)+1,FALSE)</f>
        <v>3</v>
      </c>
      <c r="UL10">
        <f>VLOOKUP(SU10,'Tablas auxiliares'!$O$2:$Y$28,_xlfn.SINGLE('Tablas auxiliares'!$C$4)+1,FALSE)</f>
        <v>0</v>
      </c>
      <c r="UM10">
        <f>VLOOKUP(SV10,'Tablas auxiliares'!$O$2:$Y$28,_xlfn.SINGLE('Tablas auxiliares'!$C$4)+1,FALSE)</f>
        <v>6</v>
      </c>
      <c r="UN10">
        <f>VLOOKUP(SW10,'Tablas auxiliares'!$O$2:$Y$28,_xlfn.SINGLE('Tablas auxiliares'!$C$4)+1,FALSE)</f>
        <v>0</v>
      </c>
      <c r="UO10">
        <f>VLOOKUP(SX10,'Tablas auxiliares'!$O$2:$Y$28,_xlfn.SINGLE('Tablas auxiliares'!$C$4)+1,FALSE)</f>
        <v>7</v>
      </c>
      <c r="UP10">
        <f>IF('Tablas auxiliares'!$C$5=1,SUM(SY10:UO10),SUMIF($IZ$29:$KP$29,"=325",SY10:UO10))</f>
        <v>87</v>
      </c>
      <c r="UQ10">
        <v>0</v>
      </c>
      <c r="UR10">
        <v>0</v>
      </c>
      <c r="US10">
        <v>0</v>
      </c>
      <c r="UT10">
        <v>1</v>
      </c>
      <c r="UU10">
        <v>0</v>
      </c>
      <c r="UV10">
        <v>0</v>
      </c>
      <c r="UW10">
        <v>0</v>
      </c>
      <c r="UX10">
        <v>3</v>
      </c>
      <c r="UY10">
        <v>0</v>
      </c>
      <c r="UZ10">
        <v>0</v>
      </c>
      <c r="VA10">
        <v>0</v>
      </c>
      <c r="VB10">
        <v>0</v>
      </c>
      <c r="VD10">
        <v>0</v>
      </c>
      <c r="VE10">
        <v>0</v>
      </c>
      <c r="VF10">
        <v>0</v>
      </c>
      <c r="VG10">
        <v>1</v>
      </c>
      <c r="VH10">
        <v>0</v>
      </c>
      <c r="VI10">
        <v>1</v>
      </c>
      <c r="VJ10">
        <v>0</v>
      </c>
      <c r="VK10">
        <v>12</v>
      </c>
      <c r="VL10">
        <v>0</v>
      </c>
      <c r="VM10">
        <v>0</v>
      </c>
      <c r="VN10">
        <v>0</v>
      </c>
      <c r="VO10">
        <v>10</v>
      </c>
      <c r="VP10">
        <v>0</v>
      </c>
      <c r="VQ10">
        <v>0</v>
      </c>
      <c r="VR10">
        <v>0</v>
      </c>
      <c r="VS10">
        <v>0</v>
      </c>
      <c r="VT10">
        <v>0</v>
      </c>
      <c r="VU10">
        <v>4</v>
      </c>
      <c r="VV10">
        <v>0</v>
      </c>
      <c r="VW10">
        <v>0</v>
      </c>
      <c r="VX10">
        <v>0</v>
      </c>
      <c r="VY10">
        <v>0</v>
      </c>
      <c r="VZ10">
        <v>0</v>
      </c>
      <c r="WA10">
        <v>0</v>
      </c>
      <c r="WB10">
        <v>0</v>
      </c>
      <c r="WC10">
        <v>0</v>
      </c>
      <c r="WD10">
        <v>0</v>
      </c>
      <c r="WE10">
        <v>0</v>
      </c>
      <c r="WF10">
        <v>0</v>
      </c>
      <c r="WG10">
        <v>2</v>
      </c>
      <c r="WH10">
        <v>0</v>
      </c>
      <c r="WI10">
        <v>3</v>
      </c>
      <c r="WJ10">
        <v>0</v>
      </c>
      <c r="WK10">
        <v>10</v>
      </c>
      <c r="WL10">
        <v>5</v>
      </c>
      <c r="WM10">
        <v>0</v>
      </c>
      <c r="WN10">
        <v>5</v>
      </c>
      <c r="WO10">
        <v>7</v>
      </c>
      <c r="WP10">
        <v>0</v>
      </c>
      <c r="WQ10">
        <v>7</v>
      </c>
      <c r="WR10">
        <v>0</v>
      </c>
      <c r="WS10">
        <v>2</v>
      </c>
      <c r="WU10">
        <v>7</v>
      </c>
      <c r="WV10">
        <v>0</v>
      </c>
      <c r="WW10">
        <v>8</v>
      </c>
      <c r="WX10">
        <v>10</v>
      </c>
      <c r="WY10">
        <v>2</v>
      </c>
      <c r="WZ10">
        <v>2</v>
      </c>
      <c r="XA10">
        <v>0</v>
      </c>
      <c r="XB10">
        <v>12</v>
      </c>
      <c r="XC10">
        <v>2</v>
      </c>
      <c r="XD10">
        <v>12</v>
      </c>
      <c r="XE10">
        <v>4</v>
      </c>
      <c r="XF10">
        <v>4</v>
      </c>
      <c r="XG10">
        <v>5</v>
      </c>
      <c r="XH10">
        <v>10</v>
      </c>
      <c r="XI10">
        <v>0</v>
      </c>
      <c r="XJ10">
        <v>2</v>
      </c>
      <c r="XK10">
        <v>0</v>
      </c>
      <c r="XL10">
        <v>0</v>
      </c>
      <c r="XM10">
        <v>10</v>
      </c>
      <c r="XN10">
        <v>8</v>
      </c>
      <c r="XO10">
        <v>6</v>
      </c>
      <c r="XP10">
        <v>2</v>
      </c>
      <c r="XQ10">
        <v>2</v>
      </c>
      <c r="XR10">
        <v>2</v>
      </c>
      <c r="XS10">
        <v>7</v>
      </c>
      <c r="XT10">
        <v>6</v>
      </c>
      <c r="XU10">
        <v>4</v>
      </c>
      <c r="XV10">
        <v>12</v>
      </c>
      <c r="XW10">
        <v>2</v>
      </c>
      <c r="XX10">
        <v>8</v>
      </c>
      <c r="XY10">
        <f t="shared" si="7"/>
        <v>0</v>
      </c>
      <c r="XZ10">
        <f t="shared" ref="XZ10:XZ28" si="113">SUM(UR10,WI10)+WI10/1000</f>
        <v>3.0030000000000001</v>
      </c>
      <c r="YA10">
        <f t="shared" ref="YA10:YA28" si="114">SUM(US10,WJ10)+WJ10/1000</f>
        <v>0</v>
      </c>
      <c r="YB10">
        <f t="shared" ref="YB10:YB28" si="115">SUM(UT10,WK10)+WK10/1000</f>
        <v>11.01</v>
      </c>
      <c r="YC10">
        <f t="shared" si="67"/>
        <v>5.0049999999999999</v>
      </c>
      <c r="YD10">
        <f t="shared" si="68"/>
        <v>0</v>
      </c>
      <c r="YE10">
        <f t="shared" si="69"/>
        <v>5.0049999999999999</v>
      </c>
      <c r="YF10">
        <f t="shared" si="70"/>
        <v>10.007</v>
      </c>
      <c r="YG10">
        <f t="shared" si="71"/>
        <v>0</v>
      </c>
      <c r="YH10">
        <f t="shared" si="72"/>
        <v>7.0069999999999997</v>
      </c>
      <c r="YI10">
        <f t="shared" si="73"/>
        <v>0</v>
      </c>
      <c r="YJ10">
        <f t="shared" si="74"/>
        <v>2.0019999999999998</v>
      </c>
      <c r="YK10">
        <f t="shared" si="75"/>
        <v>0</v>
      </c>
      <c r="YL10">
        <f t="shared" si="76"/>
        <v>7.0069999999999997</v>
      </c>
      <c r="YM10">
        <f t="shared" si="77"/>
        <v>0</v>
      </c>
      <c r="YN10">
        <f t="shared" si="78"/>
        <v>8.0079999999999991</v>
      </c>
      <c r="YO10">
        <f t="shared" si="79"/>
        <v>11.01</v>
      </c>
      <c r="YP10">
        <f t="shared" si="80"/>
        <v>2.0019999999999998</v>
      </c>
      <c r="YQ10">
        <f t="shared" si="81"/>
        <v>3.0019999999999998</v>
      </c>
      <c r="YR10">
        <f t="shared" si="82"/>
        <v>0</v>
      </c>
      <c r="YS10">
        <f t="shared" si="83"/>
        <v>24.012</v>
      </c>
      <c r="YT10">
        <f t="shared" si="84"/>
        <v>2.0019999999999998</v>
      </c>
      <c r="YU10">
        <f t="shared" si="85"/>
        <v>12.012</v>
      </c>
      <c r="YV10">
        <f t="shared" si="86"/>
        <v>4.0039999999999996</v>
      </c>
      <c r="YW10">
        <f t="shared" si="87"/>
        <v>14.004</v>
      </c>
      <c r="YX10">
        <f t="shared" si="88"/>
        <v>5.0049999999999999</v>
      </c>
      <c r="YY10">
        <f t="shared" si="89"/>
        <v>10.01</v>
      </c>
      <c r="YZ10">
        <f t="shared" si="90"/>
        <v>0</v>
      </c>
      <c r="ZA10">
        <f t="shared" si="91"/>
        <v>2.0019999999999998</v>
      </c>
      <c r="ZB10">
        <f t="shared" si="92"/>
        <v>0</v>
      </c>
      <c r="ZC10">
        <f t="shared" si="93"/>
        <v>4</v>
      </c>
      <c r="ZD10">
        <f t="shared" si="94"/>
        <v>10.01</v>
      </c>
      <c r="ZE10">
        <f t="shared" si="95"/>
        <v>8.0079999999999991</v>
      </c>
      <c r="ZF10">
        <f t="shared" si="96"/>
        <v>6.0060000000000002</v>
      </c>
      <c r="ZG10">
        <f t="shared" si="97"/>
        <v>2.0019999999999998</v>
      </c>
      <c r="ZH10">
        <f t="shared" si="98"/>
        <v>2.0019999999999998</v>
      </c>
      <c r="ZI10">
        <f t="shared" si="99"/>
        <v>2.0019999999999998</v>
      </c>
      <c r="ZJ10">
        <f t="shared" si="100"/>
        <v>7.0069999999999997</v>
      </c>
      <c r="ZK10">
        <f t="shared" si="101"/>
        <v>6.0060000000000002</v>
      </c>
      <c r="ZL10">
        <f t="shared" si="102"/>
        <v>4.0039999999999996</v>
      </c>
      <c r="ZM10">
        <f t="shared" si="103"/>
        <v>12.012</v>
      </c>
      <c r="ZN10">
        <f t="shared" si="104"/>
        <v>2.0019999999999998</v>
      </c>
      <c r="ZO10">
        <f t="shared" si="105"/>
        <v>10.007999999999999</v>
      </c>
      <c r="ZP10">
        <f>RANK(XY10,XY3:XY28,0)</f>
        <v>15</v>
      </c>
      <c r="ZQ10">
        <f t="shared" ref="ZQ10:ABF10" si="116">RANK(XZ10,XZ3:XZ28,0)</f>
        <v>12</v>
      </c>
      <c r="ZR10">
        <f t="shared" si="116"/>
        <v>14</v>
      </c>
      <c r="ZS10">
        <f t="shared" si="116"/>
        <v>5</v>
      </c>
      <c r="ZT10">
        <f t="shared" si="116"/>
        <v>9</v>
      </c>
      <c r="ZU10">
        <f t="shared" si="116"/>
        <v>15</v>
      </c>
      <c r="ZV10">
        <f t="shared" si="116"/>
        <v>11</v>
      </c>
      <c r="ZW10">
        <f t="shared" si="116"/>
        <v>4</v>
      </c>
      <c r="ZX10">
        <f t="shared" si="116"/>
        <v>17</v>
      </c>
      <c r="ZY10">
        <f t="shared" si="116"/>
        <v>6</v>
      </c>
      <c r="ZZ10">
        <f t="shared" si="116"/>
        <v>16</v>
      </c>
      <c r="AAA10">
        <f t="shared" si="116"/>
        <v>15</v>
      </c>
      <c r="AAB10">
        <f t="shared" si="116"/>
        <v>15</v>
      </c>
      <c r="AAC10">
        <f t="shared" si="116"/>
        <v>8</v>
      </c>
      <c r="AAD10">
        <f t="shared" si="116"/>
        <v>13</v>
      </c>
      <c r="AAE10">
        <f t="shared" si="116"/>
        <v>5</v>
      </c>
      <c r="AAF10">
        <f t="shared" si="116"/>
        <v>3</v>
      </c>
      <c r="AAG10">
        <f t="shared" si="116"/>
        <v>16</v>
      </c>
      <c r="AAH10">
        <f t="shared" si="116"/>
        <v>15</v>
      </c>
      <c r="AAI10">
        <f t="shared" si="116"/>
        <v>15</v>
      </c>
      <c r="AAJ10">
        <f t="shared" si="116"/>
        <v>1</v>
      </c>
      <c r="AAK10">
        <f t="shared" si="116"/>
        <v>13</v>
      </c>
      <c r="AAL10">
        <f t="shared" si="116"/>
        <v>4</v>
      </c>
      <c r="AAM10">
        <f t="shared" si="116"/>
        <v>13</v>
      </c>
      <c r="AAN10">
        <f t="shared" si="116"/>
        <v>1</v>
      </c>
      <c r="AAO10">
        <f t="shared" si="116"/>
        <v>10</v>
      </c>
      <c r="AAP10">
        <f t="shared" si="116"/>
        <v>5</v>
      </c>
      <c r="AAQ10">
        <f t="shared" si="116"/>
        <v>16</v>
      </c>
      <c r="AAR10">
        <f t="shared" si="116"/>
        <v>12</v>
      </c>
      <c r="AAS10">
        <f t="shared" si="116"/>
        <v>14</v>
      </c>
      <c r="AAT10">
        <f t="shared" si="116"/>
        <v>12</v>
      </c>
      <c r="AAU10">
        <f t="shared" si="116"/>
        <v>5</v>
      </c>
      <c r="AAV10">
        <f t="shared" si="116"/>
        <v>5</v>
      </c>
      <c r="AAW10">
        <f t="shared" si="116"/>
        <v>10</v>
      </c>
      <c r="AAX10">
        <f t="shared" si="116"/>
        <v>15</v>
      </c>
      <c r="AAY10">
        <f t="shared" si="116"/>
        <v>14</v>
      </c>
      <c r="AAZ10">
        <f t="shared" si="116"/>
        <v>14</v>
      </c>
      <c r="ABA10">
        <f t="shared" si="116"/>
        <v>7</v>
      </c>
      <c r="ABB10">
        <f t="shared" si="116"/>
        <v>8</v>
      </c>
      <c r="ABC10">
        <f t="shared" si="116"/>
        <v>13</v>
      </c>
      <c r="ABD10">
        <f t="shared" si="116"/>
        <v>3</v>
      </c>
      <c r="ABE10">
        <f t="shared" si="116"/>
        <v>14</v>
      </c>
      <c r="ABF10">
        <f t="shared" si="116"/>
        <v>4</v>
      </c>
      <c r="ABG10">
        <f>VLOOKUP(ZP10,'Tablas auxiliares'!$O$2:$P$28,2,FALSE)</f>
        <v>0</v>
      </c>
      <c r="ABH10">
        <f>VLOOKUP(ZQ10,'Tablas auxiliares'!$O$2:$P$28,2,FALSE)</f>
        <v>0</v>
      </c>
      <c r="ABI10">
        <f>VLOOKUP(ZR10,'Tablas auxiliares'!$O$2:$P$28,2,FALSE)</f>
        <v>0</v>
      </c>
      <c r="ABJ10">
        <f>VLOOKUP(ZS10,'Tablas auxiliares'!$O$2:$P$28,2,FALSE)</f>
        <v>6</v>
      </c>
      <c r="ABK10">
        <f>VLOOKUP(ZT10,'Tablas auxiliares'!$O$2:$P$28,2,FALSE)</f>
        <v>2</v>
      </c>
      <c r="ABL10">
        <f>VLOOKUP(ZU10,'Tablas auxiliares'!$O$2:$P$28,2,FALSE)</f>
        <v>0</v>
      </c>
      <c r="ABM10">
        <f>VLOOKUP(ZV10,'Tablas auxiliares'!$O$2:$P$28,2,FALSE)</f>
        <v>0</v>
      </c>
      <c r="ABN10">
        <f>VLOOKUP(ZW10,'Tablas auxiliares'!$O$2:$P$28,2,FALSE)</f>
        <v>7</v>
      </c>
      <c r="ABO10">
        <f>VLOOKUP(ZX10,'Tablas auxiliares'!$O$2:$P$28,2,FALSE)</f>
        <v>0</v>
      </c>
      <c r="ABP10">
        <f>VLOOKUP(ZY10,'Tablas auxiliares'!$O$2:$P$28,2,FALSE)</f>
        <v>5</v>
      </c>
      <c r="ABQ10">
        <f>VLOOKUP(ZZ10,'Tablas auxiliares'!$O$2:$P$28,2,FALSE)</f>
        <v>0</v>
      </c>
      <c r="ABR10">
        <f>VLOOKUP(AAA10,'Tablas auxiliares'!$O$2:$P$28,2,FALSE)</f>
        <v>0</v>
      </c>
      <c r="ABS10">
        <f>VLOOKUP(AAB10,'Tablas auxiliares'!$O$2:$P$28,2,FALSE)</f>
        <v>0</v>
      </c>
      <c r="ABT10">
        <f>VLOOKUP(AAC10,'Tablas auxiliares'!$O$2:$P$28,2,FALSE)</f>
        <v>3</v>
      </c>
      <c r="ABU10">
        <f>VLOOKUP(AAD10,'Tablas auxiliares'!$O$2:$P$28,2,FALSE)</f>
        <v>0</v>
      </c>
      <c r="ABV10">
        <f>VLOOKUP(AAE10,'Tablas auxiliares'!$O$2:$P$28,2,FALSE)</f>
        <v>6</v>
      </c>
      <c r="ABW10">
        <f>VLOOKUP(AAF10,'Tablas auxiliares'!$O$2:$P$28,2,FALSE)</f>
        <v>8</v>
      </c>
      <c r="ABX10">
        <f>VLOOKUP(AAG10,'Tablas auxiliares'!$O$2:$P$28,2,FALSE)</f>
        <v>0</v>
      </c>
      <c r="ABY10">
        <f>VLOOKUP(AAH10,'Tablas auxiliares'!$O$2:$P$28,2,FALSE)</f>
        <v>0</v>
      </c>
      <c r="ABZ10">
        <f>VLOOKUP(AAI10,'Tablas auxiliares'!$O$2:$P$28,2,FALSE)</f>
        <v>0</v>
      </c>
      <c r="ACA10">
        <f>VLOOKUP(AAJ10,'Tablas auxiliares'!$O$2:$P$28,2,FALSE)</f>
        <v>12</v>
      </c>
      <c r="ACB10">
        <f>VLOOKUP(AAK10,'Tablas auxiliares'!$O$2:$P$28,2,FALSE)</f>
        <v>0</v>
      </c>
      <c r="ACC10">
        <f>VLOOKUP(AAL10,'Tablas auxiliares'!$O$2:$P$28,2,FALSE)</f>
        <v>7</v>
      </c>
      <c r="ACD10">
        <f>VLOOKUP(AAM10,'Tablas auxiliares'!$O$2:$P$28,2,FALSE)</f>
        <v>0</v>
      </c>
      <c r="ACE10">
        <f>VLOOKUP(AAN10,'Tablas auxiliares'!$O$2:$P$28,2,FALSE)</f>
        <v>12</v>
      </c>
      <c r="ACF10">
        <f>VLOOKUP(AAO10,'Tablas auxiliares'!$O$2:$P$28,2,FALSE)</f>
        <v>1</v>
      </c>
      <c r="ACG10">
        <f>VLOOKUP(AAP10,'Tablas auxiliares'!$O$2:$P$28,2,FALSE)</f>
        <v>6</v>
      </c>
      <c r="ACH10">
        <f>VLOOKUP(AAQ10,'Tablas auxiliares'!$O$2:$P$28,2,FALSE)</f>
        <v>0</v>
      </c>
      <c r="ACI10">
        <f>VLOOKUP(AAR10,'Tablas auxiliares'!$O$2:$P$28,2,FALSE)</f>
        <v>0</v>
      </c>
      <c r="ACJ10">
        <f>VLOOKUP(AAS10,'Tablas auxiliares'!$O$2:$P$28,2,FALSE)</f>
        <v>0</v>
      </c>
      <c r="ACK10">
        <f>VLOOKUP(AAT10,'Tablas auxiliares'!$O$2:$P$28,2,FALSE)</f>
        <v>0</v>
      </c>
      <c r="ACL10">
        <f>VLOOKUP(AAU10,'Tablas auxiliares'!$O$2:$P$28,2,FALSE)</f>
        <v>6</v>
      </c>
      <c r="ACM10">
        <f>VLOOKUP(AAV10,'Tablas auxiliares'!$O$2:$P$28,2,FALSE)</f>
        <v>6</v>
      </c>
      <c r="ACN10">
        <f>VLOOKUP(AAW10,'Tablas auxiliares'!$O$2:$P$28,2,FALSE)</f>
        <v>1</v>
      </c>
      <c r="ACO10">
        <f>VLOOKUP(AAX10,'Tablas auxiliares'!$O$2:$P$28,2,FALSE)</f>
        <v>0</v>
      </c>
      <c r="ACP10">
        <f>VLOOKUP(AAY10,'Tablas auxiliares'!$O$2:$P$28,2,FALSE)</f>
        <v>0</v>
      </c>
      <c r="ACQ10">
        <f>VLOOKUP(AAZ10,'Tablas auxiliares'!$O$2:$P$28,2,FALSE)</f>
        <v>0</v>
      </c>
      <c r="ACR10">
        <f>VLOOKUP(ABA10,'Tablas auxiliares'!$O$2:$P$28,2,FALSE)</f>
        <v>4</v>
      </c>
      <c r="ACS10">
        <f>VLOOKUP(ABB10,'Tablas auxiliares'!$O$2:$P$28,2,FALSE)</f>
        <v>3</v>
      </c>
      <c r="ACT10">
        <f>VLOOKUP(ABC10,'Tablas auxiliares'!$O$2:$P$28,2,FALSE)</f>
        <v>0</v>
      </c>
      <c r="ACU10">
        <f>VLOOKUP(ABD10,'Tablas auxiliares'!$O$2:$P$28,2,FALSE)</f>
        <v>8</v>
      </c>
      <c r="ACV10">
        <f>VLOOKUP(ABE10,'Tablas auxiliares'!$O$2:$P$28,2,FALSE)</f>
        <v>0</v>
      </c>
      <c r="ACW10">
        <f>VLOOKUP(ABF10,'Tablas auxiliares'!$O$2:$P$28,2,FALSE)</f>
        <v>7</v>
      </c>
      <c r="ACX10">
        <f>IF('Tablas auxiliares'!$C$5=1,SUM(ABG10:ACW10),SUMIF($IZ$29:$KP$29,"=325",ABG10:ACW10))</f>
        <v>110</v>
      </c>
      <c r="ACZ10">
        <f t="shared" si="9"/>
        <v>110.0018</v>
      </c>
      <c r="ADA10">
        <f t="shared" si="10"/>
        <v>87.001800000000003</v>
      </c>
      <c r="ADB10">
        <f t="shared" si="11"/>
        <v>226.0018</v>
      </c>
      <c r="ADC10">
        <f>IF('Tablas auxiliares'!$C$3=1,'2018 FINAL'!ACZ10,IF('Tablas auxiliares'!$C$3=2,'2018 FINAL'!ADA10,'2018 FINAL'!ADB10))</f>
        <v>226.0018</v>
      </c>
      <c r="ADD10" t="s">
        <v>46</v>
      </c>
      <c r="ADF10">
        <v>8</v>
      </c>
      <c r="ADG10">
        <f t="shared" si="12"/>
        <v>245.00149999999999</v>
      </c>
      <c r="ADH10" t="str">
        <f t="shared" si="13"/>
        <v>Estonia</v>
      </c>
    </row>
    <row r="11" spans="1:788" x14ac:dyDescent="0.25">
      <c r="A11" t="s">
        <v>59</v>
      </c>
      <c r="B11">
        <v>21</v>
      </c>
      <c r="C11">
        <v>11</v>
      </c>
      <c r="D11">
        <v>24</v>
      </c>
      <c r="E11">
        <v>25</v>
      </c>
      <c r="F11">
        <v>14</v>
      </c>
      <c r="G11">
        <v>7</v>
      </c>
      <c r="H11">
        <v>25</v>
      </c>
      <c r="I11">
        <v>8</v>
      </c>
      <c r="J11">
        <v>8</v>
      </c>
      <c r="K11">
        <v>3</v>
      </c>
      <c r="L11">
        <v>21</v>
      </c>
      <c r="M11">
        <v>8</v>
      </c>
      <c r="N11">
        <v>9</v>
      </c>
      <c r="P11">
        <v>20</v>
      </c>
      <c r="Q11">
        <v>22</v>
      </c>
      <c r="R11">
        <v>23</v>
      </c>
      <c r="S11">
        <v>5</v>
      </c>
      <c r="T11">
        <v>17</v>
      </c>
      <c r="U11">
        <v>26</v>
      </c>
      <c r="V11">
        <v>16</v>
      </c>
      <c r="W11">
        <v>23</v>
      </c>
      <c r="X11">
        <v>10</v>
      </c>
      <c r="Y11">
        <v>16</v>
      </c>
      <c r="Z11">
        <v>23</v>
      </c>
      <c r="AA11">
        <v>14</v>
      </c>
      <c r="AB11">
        <v>9</v>
      </c>
      <c r="AC11">
        <v>14</v>
      </c>
      <c r="AD11">
        <v>23</v>
      </c>
      <c r="AE11">
        <v>16</v>
      </c>
      <c r="AF11">
        <v>21</v>
      </c>
      <c r="AG11">
        <v>14</v>
      </c>
      <c r="AH11">
        <v>8</v>
      </c>
      <c r="AI11">
        <v>13</v>
      </c>
      <c r="AJ11">
        <v>4</v>
      </c>
      <c r="AK11">
        <v>12</v>
      </c>
      <c r="AL11">
        <v>13</v>
      </c>
      <c r="AM11">
        <v>14</v>
      </c>
      <c r="AN11">
        <v>7</v>
      </c>
      <c r="AO11">
        <v>11</v>
      </c>
      <c r="AP11">
        <v>14</v>
      </c>
      <c r="AQ11">
        <v>22</v>
      </c>
      <c r="AR11">
        <v>2</v>
      </c>
      <c r="AS11">
        <v>17</v>
      </c>
      <c r="AT11">
        <v>11</v>
      </c>
      <c r="AU11">
        <v>18</v>
      </c>
      <c r="AV11">
        <v>23</v>
      </c>
      <c r="AW11">
        <v>3</v>
      </c>
      <c r="AX11">
        <v>11</v>
      </c>
      <c r="AY11">
        <v>21</v>
      </c>
      <c r="AZ11">
        <v>19</v>
      </c>
      <c r="BA11">
        <v>16</v>
      </c>
      <c r="BB11">
        <v>3</v>
      </c>
      <c r="BC11">
        <v>21</v>
      </c>
      <c r="BD11">
        <v>21</v>
      </c>
      <c r="BE11">
        <v>8</v>
      </c>
      <c r="BG11">
        <v>6</v>
      </c>
      <c r="BH11">
        <v>25</v>
      </c>
      <c r="BI11">
        <v>24</v>
      </c>
      <c r="BJ11">
        <v>6</v>
      </c>
      <c r="BK11">
        <v>22</v>
      </c>
      <c r="BL11">
        <v>18</v>
      </c>
      <c r="BM11">
        <v>14</v>
      </c>
      <c r="BN11">
        <v>21</v>
      </c>
      <c r="BO11">
        <v>4</v>
      </c>
      <c r="BP11">
        <v>1</v>
      </c>
      <c r="BQ11">
        <v>18</v>
      </c>
      <c r="BR11">
        <v>26</v>
      </c>
      <c r="BS11">
        <v>10</v>
      </c>
      <c r="BT11">
        <v>3</v>
      </c>
      <c r="BU11">
        <v>23</v>
      </c>
      <c r="BV11">
        <v>18</v>
      </c>
      <c r="BW11">
        <v>16</v>
      </c>
      <c r="BX11">
        <v>14</v>
      </c>
      <c r="BY11">
        <v>6</v>
      </c>
      <c r="BZ11">
        <v>15</v>
      </c>
      <c r="CA11">
        <v>3</v>
      </c>
      <c r="CB11">
        <v>18</v>
      </c>
      <c r="CC11">
        <v>14</v>
      </c>
      <c r="CD11">
        <v>21</v>
      </c>
      <c r="CE11">
        <v>10</v>
      </c>
      <c r="CF11">
        <v>8</v>
      </c>
      <c r="CG11">
        <v>22</v>
      </c>
      <c r="CH11">
        <v>22</v>
      </c>
      <c r="CI11">
        <v>9</v>
      </c>
      <c r="CJ11">
        <v>17</v>
      </c>
      <c r="CK11">
        <v>13</v>
      </c>
      <c r="CL11">
        <v>19</v>
      </c>
      <c r="CM11">
        <v>18</v>
      </c>
      <c r="CN11">
        <v>3</v>
      </c>
      <c r="CO11">
        <v>15</v>
      </c>
      <c r="CP11">
        <v>19</v>
      </c>
      <c r="CQ11">
        <v>3</v>
      </c>
      <c r="CR11">
        <v>13</v>
      </c>
      <c r="CS11">
        <v>4</v>
      </c>
      <c r="CT11">
        <v>20</v>
      </c>
      <c r="CU11">
        <v>7</v>
      </c>
      <c r="CV11">
        <v>23</v>
      </c>
      <c r="CX11">
        <v>17</v>
      </c>
      <c r="CY11">
        <v>17</v>
      </c>
      <c r="CZ11">
        <v>25</v>
      </c>
      <c r="DA11">
        <v>12</v>
      </c>
      <c r="DB11">
        <v>17</v>
      </c>
      <c r="DC11">
        <v>24</v>
      </c>
      <c r="DD11">
        <v>21</v>
      </c>
      <c r="DE11">
        <v>18</v>
      </c>
      <c r="DF11">
        <v>21</v>
      </c>
      <c r="DG11">
        <v>17</v>
      </c>
      <c r="DH11">
        <v>21</v>
      </c>
      <c r="DI11">
        <v>24</v>
      </c>
      <c r="DJ11">
        <v>16</v>
      </c>
      <c r="DK11">
        <v>8</v>
      </c>
      <c r="DL11">
        <v>18</v>
      </c>
      <c r="DM11">
        <v>9</v>
      </c>
      <c r="DN11">
        <v>19</v>
      </c>
      <c r="DO11">
        <v>20</v>
      </c>
      <c r="DP11">
        <v>8</v>
      </c>
      <c r="DQ11">
        <v>19</v>
      </c>
      <c r="DR11">
        <v>16</v>
      </c>
      <c r="DS11">
        <v>21</v>
      </c>
      <c r="DT11">
        <v>14</v>
      </c>
      <c r="DU11">
        <v>23</v>
      </c>
      <c r="DV11">
        <v>2</v>
      </c>
      <c r="DW11">
        <v>12</v>
      </c>
      <c r="DX11">
        <v>14</v>
      </c>
      <c r="DY11">
        <v>11</v>
      </c>
      <c r="DZ11">
        <v>14</v>
      </c>
      <c r="EA11">
        <v>14</v>
      </c>
      <c r="EB11">
        <v>17</v>
      </c>
      <c r="EC11">
        <v>24</v>
      </c>
      <c r="ED11">
        <v>22</v>
      </c>
      <c r="EE11">
        <v>12</v>
      </c>
      <c r="EF11">
        <v>13</v>
      </c>
      <c r="EG11">
        <v>18</v>
      </c>
      <c r="EH11">
        <v>7</v>
      </c>
      <c r="EI11">
        <v>24</v>
      </c>
      <c r="EJ11">
        <v>4</v>
      </c>
      <c r="EK11">
        <v>24</v>
      </c>
      <c r="EL11">
        <v>19</v>
      </c>
      <c r="EM11">
        <v>22</v>
      </c>
      <c r="EO11">
        <v>23</v>
      </c>
      <c r="EP11">
        <v>13</v>
      </c>
      <c r="EQ11">
        <v>24</v>
      </c>
      <c r="ER11">
        <v>4</v>
      </c>
      <c r="ES11">
        <v>23</v>
      </c>
      <c r="ET11">
        <v>23</v>
      </c>
      <c r="EU11">
        <v>21</v>
      </c>
      <c r="EV11">
        <v>22</v>
      </c>
      <c r="EW11">
        <v>14</v>
      </c>
      <c r="EX11">
        <v>9</v>
      </c>
      <c r="EY11">
        <v>22</v>
      </c>
      <c r="EZ11">
        <v>1</v>
      </c>
      <c r="FA11">
        <v>15</v>
      </c>
      <c r="FB11">
        <v>7</v>
      </c>
      <c r="FC11">
        <v>20</v>
      </c>
      <c r="FD11">
        <v>9</v>
      </c>
      <c r="FE11">
        <v>19</v>
      </c>
      <c r="FF11">
        <v>21</v>
      </c>
      <c r="FG11">
        <v>14</v>
      </c>
      <c r="FH11">
        <v>12</v>
      </c>
      <c r="FI11">
        <v>6</v>
      </c>
      <c r="FJ11">
        <v>5</v>
      </c>
      <c r="FK11">
        <v>2</v>
      </c>
      <c r="FL11">
        <v>25</v>
      </c>
      <c r="FM11">
        <v>23</v>
      </c>
      <c r="FN11">
        <v>12</v>
      </c>
      <c r="FO11">
        <v>19</v>
      </c>
      <c r="FP11">
        <v>21</v>
      </c>
      <c r="FQ11">
        <v>3</v>
      </c>
      <c r="FR11">
        <v>16</v>
      </c>
      <c r="FS11">
        <v>21</v>
      </c>
      <c r="FT11">
        <v>20</v>
      </c>
      <c r="FU11">
        <v>25</v>
      </c>
      <c r="FV11">
        <v>9</v>
      </c>
      <c r="FW11">
        <v>24</v>
      </c>
      <c r="FX11">
        <v>21</v>
      </c>
      <c r="FY11">
        <v>12</v>
      </c>
      <c r="FZ11">
        <v>17</v>
      </c>
      <c r="GA11">
        <v>5</v>
      </c>
      <c r="GB11">
        <v>24</v>
      </c>
      <c r="GC11">
        <v>19</v>
      </c>
      <c r="GD11">
        <v>25</v>
      </c>
      <c r="GF11">
        <v>19</v>
      </c>
      <c r="GG11">
        <v>19</v>
      </c>
      <c r="GH11">
        <v>25</v>
      </c>
      <c r="GI11">
        <v>25</v>
      </c>
      <c r="GJ11">
        <v>9</v>
      </c>
      <c r="GK11">
        <v>20</v>
      </c>
      <c r="GL11">
        <v>19</v>
      </c>
      <c r="GM11">
        <v>24</v>
      </c>
      <c r="GN11">
        <v>24</v>
      </c>
      <c r="GO11">
        <v>9</v>
      </c>
      <c r="GP11">
        <v>23</v>
      </c>
      <c r="GQ11">
        <v>13</v>
      </c>
      <c r="GR11">
        <v>8</v>
      </c>
      <c r="GS11">
        <v>19</v>
      </c>
      <c r="GT11">
        <v>19</v>
      </c>
      <c r="GU11">
        <v>17</v>
      </c>
      <c r="GV11">
        <v>24</v>
      </c>
      <c r="GW11">
        <v>19</v>
      </c>
      <c r="GX11">
        <v>16</v>
      </c>
      <c r="GY11">
        <v>24</v>
      </c>
      <c r="GZ11">
        <v>11</v>
      </c>
      <c r="HA11">
        <v>11</v>
      </c>
      <c r="HB11">
        <v>11</v>
      </c>
      <c r="HC11">
        <v>18</v>
      </c>
      <c r="HD11">
        <v>8</v>
      </c>
      <c r="HE11">
        <v>15</v>
      </c>
      <c r="HF11">
        <v>21</v>
      </c>
      <c r="HG11">
        <v>4</v>
      </c>
      <c r="HH11">
        <v>16</v>
      </c>
      <c r="HI11">
        <f>IF('Tablas auxiliares'!$C$7=1,AVERAGE(B11,AS11,CJ11,EA11,FR11)+B11/10000,(-1)*(SUM(VLOOKUP(B11,'Tablas auxiliares'!$BG$2:$BH$28,2,FALSE),VLOOKUP(AS11,'Tablas auxiliares'!$BG$2:$BH$28,2,FALSE),VLOOKUP(CJ11,'Tablas auxiliares'!$BG$2:$BH$28,2,FALSE),VLOOKUP(EA11,'Tablas auxiliares'!$BG$2:$BH$28,2,FALSE),VLOOKUP(FR11,'Tablas auxiliares'!$BG$2:$BH$28,2,FALSE))-B11/100000000))</f>
        <v>-3.1256365586515855</v>
      </c>
      <c r="HJ11">
        <f>IF('Tablas auxiliares'!$C$7=1,AVERAGE(C11,AT11,CK11,EB11,FS11)+C11/10000,(-1)*(SUM(VLOOKUP(C11,'Tablas auxiliares'!$BG$2:$BH$28,2,FALSE),VLOOKUP(AT11,'Tablas auxiliares'!$BG$2:$BH$28,2,FALSE),VLOOKUP(CK11,'Tablas auxiliares'!$BG$2:$BH$28,2,FALSE),VLOOKUP(EB11,'Tablas auxiliares'!$BG$2:$BH$28,2,FALSE),VLOOKUP(FS11,'Tablas auxiliares'!$BG$2:$BH$28,2,FALSE))-C11/100000000))</f>
        <v>-5.6595251681340573</v>
      </c>
      <c r="HK11">
        <f>IF('Tablas auxiliares'!$C$7=1,AVERAGE(D11,AU11,CL11,EC11,FT11)+D11/10000,(-1)*(SUM(VLOOKUP(D11,'Tablas auxiliares'!$BG$2:$BH$28,2,FALSE),VLOOKUP(AU11,'Tablas auxiliares'!$BG$2:$BH$28,2,FALSE),VLOOKUP(CL11,'Tablas auxiliares'!$BG$2:$BH$28,2,FALSE),VLOOKUP(EC11,'Tablas auxiliares'!$BG$2:$BH$28,2,FALSE),VLOOKUP(FT11,'Tablas auxiliares'!$BG$2:$BH$28,2,FALSE))-D11/100000000))</f>
        <v>-1.4954909007573549</v>
      </c>
      <c r="HL11">
        <f>IF('Tablas auxiliares'!$C$7=1,AVERAGE(E11,AV11,CM11,ED11,FU11)+E11/10000,(-1)*(SUM(VLOOKUP(E11,'Tablas auxiliares'!$BG$2:$BH$28,2,FALSE),VLOOKUP(AV11,'Tablas auxiliares'!$BG$2:$BH$28,2,FALSE),VLOOKUP(CM11,'Tablas auxiliares'!$BG$2:$BH$28,2,FALSE),VLOOKUP(ED11,'Tablas auxiliares'!$BG$2:$BH$28,2,FALSE),VLOOKUP(FU11,'Tablas auxiliares'!$BG$2:$BH$28,2,FALSE))-E11/100000000))</f>
        <v>-1.1313578103415649</v>
      </c>
      <c r="HM11">
        <f>IF('Tablas auxiliares'!$C$7=1,AVERAGE(F11,AW11,CN11,EE11,FV11)+F11/10000,(-1)*(SUM(VLOOKUP(F11,'Tablas auxiliares'!$BG$2:$BH$28,2,FALSE),VLOOKUP(AW11,'Tablas auxiliares'!$BG$2:$BH$28,2,FALSE),VLOOKUP(CN11,'Tablas auxiliares'!$BG$2:$BH$28,2,FALSE),VLOOKUP(EE11,'Tablas auxiliares'!$BG$2:$BH$28,2,FALSE),VLOOKUP(FV11,'Tablas auxiliares'!$BG$2:$BH$28,2,FALSE))-F11/100000000))</f>
        <v>-21.536480262351347</v>
      </c>
      <c r="HN11">
        <f>IF('Tablas auxiliares'!$C$7=1,AVERAGE(G11,AX11,CO11,EF11,FW11)+G11/10000,(-1)*(SUM(VLOOKUP(G11,'Tablas auxiliares'!$BG$2:$BH$28,2,FALSE),VLOOKUP(AX11,'Tablas auxiliares'!$BG$2:$BH$28,2,FALSE),VLOOKUP(CO11,'Tablas auxiliares'!$BG$2:$BH$28,2,FALSE),VLOOKUP(EF11,'Tablas auxiliares'!$BG$2:$BH$28,2,FALSE),VLOOKUP(FW11,'Tablas auxiliares'!$BG$2:$BH$28,2,FALSE))-G11/100000000))</f>
        <v>-7.851255650805645</v>
      </c>
      <c r="HO11">
        <f>IF('Tablas auxiliares'!$C$7=1,AVERAGE(H11,AY11,CP11,EG11,FX11)+H11/10000,(-1)*(SUM(VLOOKUP(H11,'Tablas auxiliares'!$BG$2:$BH$28,2,FALSE),VLOOKUP(AY11,'Tablas auxiliares'!$BG$2:$BH$28,2,FALSE),VLOOKUP(CP11,'Tablas auxiliares'!$BG$2:$BH$28,2,FALSE),VLOOKUP(EG11,'Tablas auxiliares'!$BG$2:$BH$28,2,FALSE),VLOOKUP(FX11,'Tablas auxiliares'!$BG$2:$BH$28,2,FALSE))-H11/100000000))</f>
        <v>-1.5296821865981187</v>
      </c>
      <c r="HP11">
        <f>IF('Tablas auxiliares'!$C$7=1,AVERAGE(I11,AZ11,CQ11,EH11,FY11)+I11/10000,(-1)*(SUM(VLOOKUP(I11,'Tablas auxiliares'!$BG$2:$BH$28,2,FALSE),VLOOKUP(AZ11,'Tablas auxiliares'!$BG$2:$BH$28,2,FALSE),VLOOKUP(CQ11,'Tablas auxiliares'!$BG$2:$BH$28,2,FALSE),VLOOKUP(EH11,'Tablas auxiliares'!$BG$2:$BH$28,2,FALSE),VLOOKUP(FY11,'Tablas auxiliares'!$BG$2:$BH$28,2,FALSE))-I11/100000000))</f>
        <v>-17.094687077019501</v>
      </c>
      <c r="HQ11">
        <f>IF('Tablas auxiliares'!$C$7=1,AVERAGE(J11,BA11,CR11,EI11,FZ11)+J11/10000,(-1)*(SUM(VLOOKUP(J11,'Tablas auxiliares'!$BG$2:$BH$28,2,FALSE),VLOOKUP(BA11,'Tablas auxiliares'!$BG$2:$BH$28,2,FALSE),VLOOKUP(CR11,'Tablas auxiliares'!$BG$2:$BH$28,2,FALSE),VLOOKUP(EI11,'Tablas auxiliares'!$BG$2:$BH$28,2,FALSE),VLOOKUP(FZ11,'Tablas auxiliares'!$BG$2:$BH$28,2,FALSE))-J11/100000000))</f>
        <v>-5.8211029474288418</v>
      </c>
      <c r="HR11">
        <f>IF('Tablas auxiliares'!$C$7=1,AVERAGE(K11,BB11,CS11,EJ11,GA11)+K11/10000,(-1)*(SUM(VLOOKUP(K11,'Tablas auxiliares'!$BG$2:$BH$28,2,FALSE),VLOOKUP(BB11,'Tablas auxiliares'!$BG$2:$BH$28,2,FALSE),VLOOKUP(CS11,'Tablas auxiliares'!$BG$2:$BH$28,2,FALSE),VLOOKUP(EJ11,'Tablas auxiliares'!$BG$2:$BH$28,2,FALSE),VLOOKUP(GA11,'Tablas auxiliares'!$BG$2:$BH$28,2,FALSE))-K11/100000000))</f>
        <v>-35.597281444004331</v>
      </c>
      <c r="HS11">
        <f>IF('Tablas auxiliares'!$C$7=1,AVERAGE(L11,BC11,CT11,EK11,GB11)+L11/10000,(-1)*(SUM(VLOOKUP(L11,'Tablas auxiliares'!$BG$2:$BH$28,2,FALSE),VLOOKUP(BC11,'Tablas auxiliares'!$BG$2:$BH$28,2,FALSE),VLOOKUP(CT11,'Tablas auxiliares'!$BG$2:$BH$28,2,FALSE),VLOOKUP(EK11,'Tablas auxiliares'!$BG$2:$BH$28,2,FALSE),VLOOKUP(GB11,'Tablas auxiliares'!$BG$2:$BH$28,2,FALSE))-L11/100000000))</f>
        <v>-1.1651502505763067</v>
      </c>
      <c r="HT11">
        <f>IF('Tablas auxiliares'!$C$7=1,AVERAGE(M11,BD11,CU11,EL11,GC11)+M11/10000,(-1)*(SUM(VLOOKUP(M11,'Tablas auxiliares'!$BG$2:$BH$28,2,FALSE),VLOOKUP(BD11,'Tablas auxiliares'!$BG$2:$BH$28,2,FALSE),VLOOKUP(CU11,'Tablas auxiliares'!$BG$2:$BH$28,2,FALSE),VLOOKUP(EL11,'Tablas auxiliares'!$BG$2:$BH$28,2,FALSE),VLOOKUP(GC11,'Tablas auxiliares'!$BG$2:$BH$28,2,FALSE))-M11/100000000))</f>
        <v>-8.0651030182039971</v>
      </c>
      <c r="HU11">
        <f>IF('Tablas auxiliares'!$C$7=1,AVERAGE(N11,BE11,CV11,EM11,GD11)+N11/10000,(-1)*(SUM(VLOOKUP(N11,'Tablas auxiliares'!$BG$2:$BH$28,2,FALSE),VLOOKUP(BE11,'Tablas auxiliares'!$BG$2:$BH$28,2,FALSE),VLOOKUP(CV11,'Tablas auxiliares'!$BG$2:$BH$28,2,FALSE),VLOOKUP(EM11,'Tablas auxiliares'!$BG$2:$BH$28,2,FALSE),VLOOKUP(GD11,'Tablas auxiliares'!$BG$2:$BH$28,2,FALSE))-N11/100000000))</f>
        <v>-6.3293930565841219</v>
      </c>
      <c r="HW11">
        <f>IF('Tablas auxiliares'!$C$7=1,AVERAGE(P11,BG11,CX11,EO11,GF11)+P11/10000,(-1)*(SUM(VLOOKUP(P11,'Tablas auxiliares'!$BG$2:$BH$28,2,FALSE),VLOOKUP(BG11,'Tablas auxiliares'!$BG$2:$BH$28,2,FALSE),VLOOKUP(CX11,'Tablas auxiliares'!$BG$2:$BH$28,2,FALSE),VLOOKUP(EO11,'Tablas auxiliares'!$BG$2:$BH$28,2,FALSE),VLOOKUP(GF11,'Tablas auxiliares'!$BG$2:$BH$28,2,FALSE))-P11/100000000))</f>
        <v>-6.1156642278495443</v>
      </c>
      <c r="HX11">
        <f>IF('Tablas auxiliares'!$C$7=1,AVERAGE(Q11,BH11,CY11,EP11,GG11)+Q11/10000,(-1)*(SUM(VLOOKUP(Q11,'Tablas auxiliares'!$BG$2:$BH$28,2,FALSE),VLOOKUP(BH11,'Tablas auxiliares'!$BG$2:$BH$28,2,FALSE),VLOOKUP(CY11,'Tablas auxiliares'!$BG$2:$BH$28,2,FALSE),VLOOKUP(EP11,'Tablas auxiliares'!$BG$2:$BH$28,2,FALSE),VLOOKUP(GG11,'Tablas auxiliares'!$BG$2:$BH$28,2,FALSE))-Q11/100000000))</f>
        <v>-2.5415194305440196</v>
      </c>
      <c r="HY11">
        <f>IF('Tablas auxiliares'!$C$7=1,AVERAGE(R11,BI11,CZ11,EQ11,GH11)+R11/10000,(-1)*(SUM(VLOOKUP(R11,'Tablas auxiliares'!$BG$2:$BH$28,2,FALSE),VLOOKUP(BI11,'Tablas auxiliares'!$BG$2:$BH$28,2,FALSE),VLOOKUP(CZ11,'Tablas auxiliares'!$BG$2:$BH$28,2,FALSE),VLOOKUP(EQ11,'Tablas auxiliares'!$BG$2:$BH$28,2,FALSE),VLOOKUP(GH11,'Tablas auxiliares'!$BG$2:$BH$28,2,FALSE))-R11/100000000))</f>
        <v>-0.73830104907507665</v>
      </c>
      <c r="HZ11">
        <f>IF('Tablas auxiliares'!$C$7=1,AVERAGE(S11,BJ11,DA11,ER11,GI11)+S11/10000,(-1)*(SUM(VLOOKUP(S11,'Tablas auxiliares'!$BG$2:$BH$28,2,FALSE),VLOOKUP(BJ11,'Tablas auxiliares'!$BG$2:$BH$28,2,FALSE),VLOOKUP(DA11,'Tablas auxiliares'!$BG$2:$BH$28,2,FALSE),VLOOKUP(ER11,'Tablas auxiliares'!$BG$2:$BH$28,2,FALSE),VLOOKUP(GI11,'Tablas auxiliares'!$BG$2:$BH$28,2,FALSE))-S11/100000000))</f>
        <v>-18.648984957097952</v>
      </c>
      <c r="IA11">
        <f>IF('Tablas auxiliares'!$C$7=1,AVERAGE(T11,BK11,DB11,ES11,GJ11)+T11/10000,(-1)*(SUM(VLOOKUP(T11,'Tablas auxiliares'!$BG$2:$BH$28,2,FALSE),VLOOKUP(BK11,'Tablas auxiliares'!$BG$2:$BH$28,2,FALSE),VLOOKUP(DB11,'Tablas auxiliares'!$BG$2:$BH$28,2,FALSE),VLOOKUP(ES11,'Tablas auxiliares'!$BG$2:$BH$28,2,FALSE),VLOOKUP(GJ11,'Tablas auxiliares'!$BG$2:$BH$28,2,FALSE))-T11/100000000))</f>
        <v>-4.178158481525875</v>
      </c>
      <c r="IB11">
        <f>IF('Tablas auxiliares'!$C$7=1,AVERAGE(U11,BL11,DC11,ET11,GK11)+U11/10000,(-1)*(SUM(VLOOKUP(U11,'Tablas auxiliares'!$BG$2:$BH$28,2,FALSE),VLOOKUP(BL11,'Tablas auxiliares'!$BG$2:$BH$28,2,FALSE),VLOOKUP(DC11,'Tablas auxiliares'!$BG$2:$BH$28,2,FALSE),VLOOKUP(ET11,'Tablas auxiliares'!$BG$2:$BH$28,2,FALSE),VLOOKUP(GK11,'Tablas auxiliares'!$BG$2:$BH$28,2,FALSE))-U11/100000000))</f>
        <v>-1.2385292079112074</v>
      </c>
      <c r="IC11">
        <f>IF('Tablas auxiliares'!$C$7=1,AVERAGE(V11,BM11,DD11,EU11,GL11)+V11/10000,(-1)*(SUM(VLOOKUP(V11,'Tablas auxiliares'!$BG$2:$BH$28,2,FALSE),VLOOKUP(BM11,'Tablas auxiliares'!$BG$2:$BH$28,2,FALSE),VLOOKUP(DD11,'Tablas auxiliares'!$BG$2:$BH$28,2,FALSE),VLOOKUP(EU11,'Tablas auxiliares'!$BG$2:$BH$28,2,FALSE),VLOOKUP(GL11,'Tablas auxiliares'!$BG$2:$BH$28,2,FALSE))-V11/100000000))</f>
        <v>-2.63859774233305</v>
      </c>
      <c r="ID11">
        <f>IF('Tablas auxiliares'!$C$7=1,AVERAGE(W11,BN11,DE11,EV11,GM11)+W11/10000,(-1)*(SUM(VLOOKUP(W11,'Tablas auxiliares'!$BG$2:$BH$28,2,FALSE),VLOOKUP(BN11,'Tablas auxiliares'!$BG$2:$BH$28,2,FALSE),VLOOKUP(DE11,'Tablas auxiliares'!$BG$2:$BH$28,2,FALSE),VLOOKUP(EV11,'Tablas auxiliares'!$BG$2:$BH$28,2,FALSE),VLOOKUP(GM11,'Tablas auxiliares'!$BG$2:$BH$28,2,FALSE))-W11/100000000))</f>
        <v>-1.3005325647893726</v>
      </c>
      <c r="IE11">
        <f>IF('Tablas auxiliares'!$C$7=1,AVERAGE(X11,BO11,DF11,EW11,GN11)+X11/10000,(-1)*(SUM(VLOOKUP(X11,'Tablas auxiliares'!$BG$2:$BH$28,2,FALSE),VLOOKUP(BO11,'Tablas auxiliares'!$BG$2:$BH$28,2,FALSE),VLOOKUP(DF11,'Tablas auxiliares'!$BG$2:$BH$28,2,FALSE),VLOOKUP(EW11,'Tablas auxiliares'!$BG$2:$BH$28,2,FALSE),VLOOKUP(GN11,'Tablas auxiliares'!$BG$2:$BH$28,2,FALSE))-X11/100000000))</f>
        <v>-10.391977132908739</v>
      </c>
      <c r="IF11">
        <f>IF('Tablas auxiliares'!$C$7=1,AVERAGE(Y11,BP11,DG11,EX11,GO11)+Y11/10000,(-1)*(SUM(VLOOKUP(Y11,'Tablas auxiliares'!$BG$2:$BH$28,2,FALSE),VLOOKUP(BP11,'Tablas auxiliares'!$BG$2:$BH$28,2,FALSE),VLOOKUP(DG11,'Tablas auxiliares'!$BG$2:$BH$28,2,FALSE),VLOOKUP(EX11,'Tablas auxiliares'!$BG$2:$BH$28,2,FALSE),VLOOKUP(GO11,'Tablas auxiliares'!$BG$2:$BH$28,2,FALSE))-Y11/100000000))</f>
        <v>-18.517235651281595</v>
      </c>
      <c r="IG11">
        <f>IF('Tablas auxiliares'!$C$7=1,AVERAGE(Z11,BQ11,DH11,EY11,GP11)+Z11/10000,(-1)*(SUM(VLOOKUP(Z11,'Tablas auxiliares'!$BG$2:$BH$28,2,FALSE),VLOOKUP(BQ11,'Tablas auxiliares'!$BG$2:$BH$28,2,FALSE),VLOOKUP(DH11,'Tablas auxiliares'!$BG$2:$BH$28,2,FALSE),VLOOKUP(EY11,'Tablas auxiliares'!$BG$2:$BH$28,2,FALSE),VLOOKUP(GP11,'Tablas auxiliares'!$BG$2:$BH$28,2,FALSE))-Z11/100000000))</f>
        <v>-1.3322997687740152</v>
      </c>
      <c r="IH11">
        <f>IF('Tablas auxiliares'!$C$7=1,AVERAGE(AA11,BR11,DI11,EZ11,GQ11)+AA11/10000,(-1)*(SUM(VLOOKUP(AA11,'Tablas auxiliares'!$BG$2:$BH$28,2,FALSE),VLOOKUP(BR11,'Tablas auxiliares'!$BG$2:$BH$28,2,FALSE),VLOOKUP(DI11,'Tablas auxiliares'!$BG$2:$BH$28,2,FALSE),VLOOKUP(EZ11,'Tablas auxiliares'!$BG$2:$BH$28,2,FALSE),VLOOKUP(GQ11,'Tablas auxiliares'!$BG$2:$BH$28,2,FALSE))-AA11/100000000))</f>
        <v>-14.498063877858739</v>
      </c>
      <c r="II11">
        <f>IF('Tablas auxiliares'!$C$7=1,AVERAGE(AB11,BS11,DJ11,FA11,GR11)+AB11/10000,(-1)*(SUM(VLOOKUP(AB11,'Tablas auxiliares'!$BG$2:$BH$28,2,FALSE),VLOOKUP(BS11,'Tablas auxiliares'!$BG$2:$BH$28,2,FALSE),VLOOKUP(DJ11,'Tablas auxiliares'!$BG$2:$BH$28,2,FALSE),VLOOKUP(FA11,'Tablas auxiliares'!$BG$2:$BH$28,2,FALSE),VLOOKUP(GR11,'Tablas auxiliares'!$BG$2:$BH$28,2,FALSE))-AB11/100000000))</f>
        <v>-9.5021697118638553</v>
      </c>
      <c r="IJ11">
        <f>IF('Tablas auxiliares'!$C$7=1,AVERAGE(AC11,BT11,DK11,FB11,GS11)+AC11/10000,(-1)*(SUM(VLOOKUP(AC11,'Tablas auxiliares'!$BG$2:$BH$28,2,FALSE),VLOOKUP(BT11,'Tablas auxiliares'!$BG$2:$BH$28,2,FALSE),VLOOKUP(DK11,'Tablas auxiliares'!$BG$2:$BH$28,2,FALSE),VLOOKUP(FB11,'Tablas auxiliares'!$BG$2:$BH$28,2,FALSE),VLOOKUP(GS11,'Tablas auxiliares'!$BG$2:$BH$28,2,FALSE))-AC11/100000000))</f>
        <v>-16.625459695228816</v>
      </c>
      <c r="IK11">
        <f>IF('Tablas auxiliares'!$C$7=1,AVERAGE(AD11,BU11,DL11,FC11,GT11)+AD11/10000,(-1)*(SUM(VLOOKUP(AD11,'Tablas auxiliares'!$BG$2:$BH$28,2,FALSE),VLOOKUP(BU11,'Tablas auxiliares'!$BG$2:$BH$28,2,FALSE),VLOOKUP(DL11,'Tablas auxiliares'!$BG$2:$BH$28,2,FALSE),VLOOKUP(FC11,'Tablas auxiliares'!$BG$2:$BH$28,2,FALSE),VLOOKUP(GT11,'Tablas auxiliares'!$BG$2:$BH$28,2,FALSE))-AD11/100000000))</f>
        <v>-1.5590253187266401</v>
      </c>
      <c r="IL11">
        <f>IF('Tablas auxiliares'!$C$7=1,AVERAGE(AE11,BV11,DM11,FD11,GU11)+AE11/10000,(-1)*(SUM(VLOOKUP(AE11,'Tablas auxiliares'!$BG$2:$BH$28,2,FALSE),VLOOKUP(BV11,'Tablas auxiliares'!$BG$2:$BH$28,2,FALSE),VLOOKUP(DM11,'Tablas auxiliares'!$BG$2:$BH$28,2,FALSE),VLOOKUP(FD11,'Tablas auxiliares'!$BG$2:$BH$28,2,FALSE),VLOOKUP(GU11,'Tablas auxiliares'!$BG$2:$BH$28,2,FALSE))-AE11/100000000))</f>
        <v>-6.9919256367423808</v>
      </c>
      <c r="IM11">
        <f>IF('Tablas auxiliares'!$C$7=1,AVERAGE(AF11,BW11,DN11,FE11,GV11)+AF11/10000,(-1)*(SUM(VLOOKUP(AF11,'Tablas auxiliares'!$BG$2:$BH$28,2,FALSE),VLOOKUP(BW11,'Tablas auxiliares'!$BG$2:$BH$28,2,FALSE),VLOOKUP(DN11,'Tablas auxiliares'!$BG$2:$BH$28,2,FALSE),VLOOKUP(FE11,'Tablas auxiliares'!$BG$2:$BH$28,2,FALSE),VLOOKUP(GV11,'Tablas auxiliares'!$BG$2:$BH$28,2,FALSE))-AF11/100000000))</f>
        <v>-1.8994942281245879</v>
      </c>
      <c r="IN11">
        <f>IF('Tablas auxiliares'!$C$7=1,AVERAGE(AG11,BX11,DO11,FF11,GW11)+AG11/10000,(-1)*(SUM(VLOOKUP(AG11,'Tablas auxiliares'!$BG$2:$BH$28,2,FALSE),VLOOKUP(BX11,'Tablas auxiliares'!$BG$2:$BH$28,2,FALSE),VLOOKUP(DO11,'Tablas auxiliares'!$BG$2:$BH$28,2,FALSE),VLOOKUP(FF11,'Tablas auxiliares'!$BG$2:$BH$28,2,FALSE),VLOOKUP(GW11,'Tablas auxiliares'!$BG$2:$BH$28,2,FALSE))-AG11/100000000))</f>
        <v>-3.015657119975983</v>
      </c>
      <c r="IO11">
        <f>IF('Tablas auxiliares'!$C$7=1,AVERAGE(AH11,BY11,DP11,FG11,GX11)+AH11/10000,(-1)*(SUM(VLOOKUP(AH11,'Tablas auxiliares'!$BG$2:$BH$28,2,FALSE),VLOOKUP(BY11,'Tablas auxiliares'!$BG$2:$BH$28,2,FALSE),VLOOKUP(DP11,'Tablas auxiliares'!$BG$2:$BH$28,2,FALSE),VLOOKUP(FG11,'Tablas auxiliares'!$BG$2:$BH$28,2,FALSE),VLOOKUP(GX11,'Tablas auxiliares'!$BG$2:$BH$28,2,FALSE))-AH11/100000000))</f>
        <v>-12.697496631166629</v>
      </c>
      <c r="IP11">
        <f>IF('Tablas auxiliares'!$C$7=1,AVERAGE(AI11,BZ11,DQ11,FH11,GY11)+AI11/10000,(-1)*(SUM(VLOOKUP(AI11,'Tablas auxiliares'!$BG$2:$BH$28,2,FALSE),VLOOKUP(BZ11,'Tablas auxiliares'!$BG$2:$BH$28,2,FALSE),VLOOKUP(DQ11,'Tablas auxiliares'!$BG$2:$BH$28,2,FALSE),VLOOKUP(FH11,'Tablas auxiliares'!$BG$2:$BH$28,2,FALSE),VLOOKUP(GY11,'Tablas auxiliares'!$BG$2:$BH$28,2,FALSE))-AI11/100000000))</f>
        <v>-4.0953987474160725</v>
      </c>
      <c r="IQ11">
        <f>IF('Tablas auxiliares'!$C$7=1,AVERAGE(AJ11,CA11,DR11,FI11,GZ11)+AJ11/10000,(-1)*(SUM(VLOOKUP(AJ11,'Tablas auxiliares'!$BG$2:$BH$28,2,FALSE),VLOOKUP(CA11,'Tablas auxiliares'!$BG$2:$BH$28,2,FALSE),VLOOKUP(DR11,'Tablas auxiliares'!$BG$2:$BH$28,2,FALSE),VLOOKUP(FI11,'Tablas auxiliares'!$BG$2:$BH$28,2,FALSE),VLOOKUP(GZ11,'Tablas auxiliares'!$BG$2:$BH$28,2,FALSE))-AJ11/100000000))</f>
        <v>-22.122489697566412</v>
      </c>
      <c r="IR11">
        <f>IF('Tablas auxiliares'!$C$7=1,AVERAGE(AK11,CB11,DS11,FJ11,HA11)+AK11/10000,(-1)*(SUM(VLOOKUP(AK11,'Tablas auxiliares'!$BG$2:$BH$28,2,FALSE),VLOOKUP(CB11,'Tablas auxiliares'!$BG$2:$BH$28,2,FALSE),VLOOKUP(DS11,'Tablas auxiliares'!$BG$2:$BH$28,2,FALSE),VLOOKUP(FJ11,'Tablas auxiliares'!$BG$2:$BH$28,2,FALSE),VLOOKUP(HA11,'Tablas auxiliares'!$BG$2:$BH$28,2,FALSE))-AK11/100000000))</f>
        <v>-9.6342053123347622</v>
      </c>
      <c r="IS11">
        <f>IF('Tablas auxiliares'!$C$7=1,AVERAGE(AL11,CC11,DT11,FK11,HB11)+AL11/10000,(-1)*(SUM(VLOOKUP(AL11,'Tablas auxiliares'!$BG$2:$BH$28,2,FALSE),VLOOKUP(CC11,'Tablas auxiliares'!$BG$2:$BH$28,2,FALSE),VLOOKUP(DT11,'Tablas auxiliares'!$BG$2:$BH$28,2,FALSE),VLOOKUP(FK11,'Tablas auxiliares'!$BG$2:$BH$28,2,FALSE),VLOOKUP(HB11,'Tablas auxiliares'!$BG$2:$BH$28,2,FALSE))-AL11/100000000))</f>
        <v>-14.97578000461597</v>
      </c>
      <c r="IT11">
        <f>IF('Tablas auxiliares'!$C$7=1,AVERAGE(AM11,CD11,DU11,FL11,HC11)+AM11/10000,(-1)*(SUM(VLOOKUP(AM11,'Tablas auxiliares'!$BG$2:$BH$28,2,FALSE),VLOOKUP(CD11,'Tablas auxiliares'!$BG$2:$BH$28,2,FALSE),VLOOKUP(DU11,'Tablas auxiliares'!$BG$2:$BH$28,2,FALSE),VLOOKUP(FL11,'Tablas auxiliares'!$BG$2:$BH$28,2,FALSE),VLOOKUP(HC11,'Tablas auxiliares'!$BG$2:$BH$28,2,FALSE))-AM11/100000000))</f>
        <v>-2.067284213875376</v>
      </c>
      <c r="IU11">
        <f>IF('Tablas auxiliares'!$C$7=1,AVERAGE(AN11,CE11,DV11,FM11,HD11)+AN11/10000,(-1)*(SUM(VLOOKUP(AN11,'Tablas auxiliares'!$BG$2:$BH$28,2,FALSE),VLOOKUP(CE11,'Tablas auxiliares'!$BG$2:$BH$28,2,FALSE),VLOOKUP(DV11,'Tablas auxiliares'!$BG$2:$BH$28,2,FALSE),VLOOKUP(FM11,'Tablas auxiliares'!$BG$2:$BH$28,2,FALSE),VLOOKUP(HD11,'Tablas auxiliares'!$BG$2:$BH$28,2,FALSE))-AN11/100000000))</f>
        <v>-19.289036536920051</v>
      </c>
      <c r="IV11">
        <f>IF('Tablas auxiliares'!$C$7=1,AVERAGE(AO11,CF11,DW11,FN11,HE11)+AO11/10000,(-1)*(SUM(VLOOKUP(AO11,'Tablas auxiliares'!$BG$2:$BH$28,2,FALSE),VLOOKUP(CF11,'Tablas auxiliares'!$BG$2:$BH$28,2,FALSE),VLOOKUP(DW11,'Tablas auxiliares'!$BG$2:$BH$28,2,FALSE),VLOOKUP(FN11,'Tablas auxiliares'!$BG$2:$BH$28,2,FALSE),VLOOKUP(HE11,'Tablas auxiliares'!$BG$2:$BH$28,2,FALSE))-AO11/100000000))</f>
        <v>-8.7764203768242872</v>
      </c>
      <c r="IW11">
        <f>IF('Tablas auxiliares'!$C$7=1,AVERAGE(AP11,CG11,DX11,FO11,HF11)+AP11/10000,(-1)*(SUM(VLOOKUP(AP11,'Tablas auxiliares'!$BG$2:$BH$28,2,FALSE),VLOOKUP(CG11,'Tablas auxiliares'!$BG$2:$BH$28,2,FALSE),VLOOKUP(DX11,'Tablas auxiliares'!$BG$2:$BH$28,2,FALSE),VLOOKUP(FO11,'Tablas auxiliares'!$BG$2:$BH$28,2,FALSE),VLOOKUP(HF11,'Tablas auxiliares'!$BG$2:$BH$28,2,FALSE))-AP11/100000000))</f>
        <v>-2.9130315270176088</v>
      </c>
      <c r="IX11">
        <f>IF('Tablas auxiliares'!$C$7=1,AVERAGE(AQ11,CH11,DY11,FP11,HG11)+AQ11/10000,(-1)*(SUM(VLOOKUP(AQ11,'Tablas auxiliares'!$BG$2:$BH$28,2,FALSE),VLOOKUP(CH11,'Tablas auxiliares'!$BG$2:$BH$28,2,FALSE),VLOOKUP(DY11,'Tablas auxiliares'!$BG$2:$BH$28,2,FALSE),VLOOKUP(FP11,'Tablas auxiliares'!$BG$2:$BH$28,2,FALSE),VLOOKUP(HG11,'Tablas auxiliares'!$BG$2:$BH$28,2,FALSE))-AQ11/100000000))</f>
        <v>-9.2935708762157141</v>
      </c>
      <c r="IY11">
        <f>IF('Tablas auxiliares'!$C$7=1,AVERAGE(AR11,CI11,DZ11,FQ11,HH11)+AR11/10000,(-1)*(SUM(VLOOKUP(AR11,'Tablas auxiliares'!$BG$2:$BH$28,2,FALSE),VLOOKUP(CI11,'Tablas auxiliares'!$BG$2:$BH$28,2,FALSE),VLOOKUP(DZ11,'Tablas auxiliares'!$BG$2:$BH$28,2,FALSE),VLOOKUP(FQ11,'Tablas auxiliares'!$BG$2:$BH$28,2,FALSE),VLOOKUP(HH11,'Tablas auxiliares'!$BG$2:$BH$28,2,FALSE))-AR11/100000000))</f>
        <v>-22.463539299812027</v>
      </c>
      <c r="IZ11">
        <f>RANK(HI11,HI3:HI28,1)</f>
        <v>18</v>
      </c>
      <c r="JA11">
        <f t="shared" ref="JA11:KP11" si="117">RANK(HJ11,HJ3:HJ28,1)</f>
        <v>14</v>
      </c>
      <c r="JB11">
        <f t="shared" si="117"/>
        <v>26</v>
      </c>
      <c r="JC11">
        <f t="shared" si="117"/>
        <v>25</v>
      </c>
      <c r="JD11">
        <f t="shared" si="117"/>
        <v>6</v>
      </c>
      <c r="JE11">
        <f t="shared" si="117"/>
        <v>11</v>
      </c>
      <c r="JF11">
        <f t="shared" si="117"/>
        <v>25</v>
      </c>
      <c r="JG11">
        <f t="shared" si="117"/>
        <v>7</v>
      </c>
      <c r="JH11">
        <f t="shared" si="117"/>
        <v>15</v>
      </c>
      <c r="JI11">
        <f t="shared" si="117"/>
        <v>4</v>
      </c>
      <c r="JJ11">
        <f t="shared" si="117"/>
        <v>24</v>
      </c>
      <c r="JK11">
        <f t="shared" si="117"/>
        <v>16</v>
      </c>
      <c r="JL11">
        <f t="shared" si="117"/>
        <v>16</v>
      </c>
      <c r="JN11">
        <f t="shared" si="117"/>
        <v>17</v>
      </c>
      <c r="JO11">
        <f t="shared" si="117"/>
        <v>23</v>
      </c>
      <c r="JP11">
        <f t="shared" si="117"/>
        <v>25</v>
      </c>
      <c r="JQ11">
        <f t="shared" si="117"/>
        <v>9</v>
      </c>
      <c r="JR11">
        <f t="shared" si="117"/>
        <v>17</v>
      </c>
      <c r="JS11">
        <f t="shared" si="117"/>
        <v>23</v>
      </c>
      <c r="JT11">
        <f t="shared" si="117"/>
        <v>22</v>
      </c>
      <c r="JU11">
        <f t="shared" si="117"/>
        <v>24</v>
      </c>
      <c r="JV11">
        <f t="shared" si="117"/>
        <v>13</v>
      </c>
      <c r="JW11">
        <f t="shared" si="117"/>
        <v>7</v>
      </c>
      <c r="JX11">
        <f t="shared" si="117"/>
        <v>24</v>
      </c>
      <c r="JY11">
        <f t="shared" si="117"/>
        <v>10</v>
      </c>
      <c r="JZ11">
        <f t="shared" si="117"/>
        <v>12</v>
      </c>
      <c r="KA11">
        <f t="shared" si="117"/>
        <v>9</v>
      </c>
      <c r="KB11">
        <f t="shared" si="117"/>
        <v>23</v>
      </c>
      <c r="KC11">
        <f t="shared" si="117"/>
        <v>15</v>
      </c>
      <c r="KD11">
        <f t="shared" si="117"/>
        <v>23</v>
      </c>
      <c r="KE11">
        <f t="shared" si="117"/>
        <v>21</v>
      </c>
      <c r="KF11">
        <f t="shared" si="117"/>
        <v>10</v>
      </c>
      <c r="KG11">
        <f t="shared" si="117"/>
        <v>17</v>
      </c>
      <c r="KH11">
        <f t="shared" si="117"/>
        <v>8</v>
      </c>
      <c r="KI11">
        <f t="shared" si="117"/>
        <v>13</v>
      </c>
      <c r="KJ11">
        <f t="shared" si="117"/>
        <v>10</v>
      </c>
      <c r="KK11">
        <f t="shared" si="117"/>
        <v>20</v>
      </c>
      <c r="KL11">
        <f t="shared" si="117"/>
        <v>5</v>
      </c>
      <c r="KM11">
        <f t="shared" si="117"/>
        <v>13</v>
      </c>
      <c r="KN11">
        <f t="shared" si="117"/>
        <v>21</v>
      </c>
      <c r="KO11">
        <f t="shared" si="117"/>
        <v>12</v>
      </c>
      <c r="KP11">
        <f t="shared" si="117"/>
        <v>6</v>
      </c>
      <c r="KQ11">
        <f>VLOOKUP(IZ11,'Tablas auxiliares'!$O$2:$Y$28,'Tablas auxiliares'!$C$4+1,FALSE)</f>
        <v>0</v>
      </c>
      <c r="KR11">
        <f>VLOOKUP(JA11,'Tablas auxiliares'!$O$2:$Y$28,'Tablas auxiliares'!$C$4+1,FALSE)</f>
        <v>0</v>
      </c>
      <c r="KS11">
        <f>VLOOKUP(JB11,'Tablas auxiliares'!$O$2:$Y$28,'Tablas auxiliares'!$C$4+1,FALSE)</f>
        <v>0</v>
      </c>
      <c r="KT11">
        <f>VLOOKUP(JC11,'Tablas auxiliares'!$O$2:$Y$28,'Tablas auxiliares'!$C$4+1,FALSE)</f>
        <v>0</v>
      </c>
      <c r="KU11">
        <f>VLOOKUP(JD11,'Tablas auxiliares'!$O$2:$Y$28,'Tablas auxiliares'!$C$4+1,FALSE)</f>
        <v>5</v>
      </c>
      <c r="KV11">
        <f>VLOOKUP(JE11,'Tablas auxiliares'!$O$2:$Y$28,'Tablas auxiliares'!$C$4+1,FALSE)</f>
        <v>0</v>
      </c>
      <c r="KW11">
        <f>VLOOKUP(JF11,'Tablas auxiliares'!$O$2:$Y$28,'Tablas auxiliares'!$C$4+1,FALSE)</f>
        <v>0</v>
      </c>
      <c r="KX11">
        <f>VLOOKUP(JG11,'Tablas auxiliares'!$O$2:$Y$28,'Tablas auxiliares'!$C$4+1,FALSE)</f>
        <v>4</v>
      </c>
      <c r="KY11">
        <f>VLOOKUP(JH11,'Tablas auxiliares'!$O$2:$Y$28,'Tablas auxiliares'!$C$4+1,FALSE)</f>
        <v>0</v>
      </c>
      <c r="KZ11">
        <f>VLOOKUP(JI11,'Tablas auxiliares'!$O$2:$Y$28,'Tablas auxiliares'!$C$4+1,FALSE)</f>
        <v>7</v>
      </c>
      <c r="LA11">
        <f>VLOOKUP(JJ11,'Tablas auxiliares'!$O$2:$Y$28,'Tablas auxiliares'!$C$4+1,FALSE)</f>
        <v>0</v>
      </c>
      <c r="LB11">
        <f>VLOOKUP(JK11,'Tablas auxiliares'!$O$2:$Y$28,'Tablas auxiliares'!$C$4+1,FALSE)</f>
        <v>0</v>
      </c>
      <c r="LC11">
        <f>VLOOKUP(JL11,'Tablas auxiliares'!$O$2:$Y$28,'Tablas auxiliares'!$C$4+1,FALSE)</f>
        <v>0</v>
      </c>
      <c r="LE11">
        <f>VLOOKUP(JN11,'Tablas auxiliares'!$O$2:$Y$28,'Tablas auxiliares'!$C$4+1,FALSE)</f>
        <v>0</v>
      </c>
      <c r="LF11">
        <f>VLOOKUP(JO11,'Tablas auxiliares'!$O$2:$Y$28,'Tablas auxiliares'!$C$4+1,FALSE)</f>
        <v>0</v>
      </c>
      <c r="LG11">
        <f>VLOOKUP(JP11,'Tablas auxiliares'!$O$2:$Y$28,'Tablas auxiliares'!$C$4+1,FALSE)</f>
        <v>0</v>
      </c>
      <c r="LH11">
        <f>VLOOKUP(JQ11,'Tablas auxiliares'!$O$2:$Y$28,'Tablas auxiliares'!$C$4+1,FALSE)</f>
        <v>2</v>
      </c>
      <c r="LI11">
        <f>VLOOKUP(JR11,'Tablas auxiliares'!$O$2:$Y$28,'Tablas auxiliares'!$C$4+1,FALSE)</f>
        <v>0</v>
      </c>
      <c r="LJ11">
        <f>VLOOKUP(JS11,'Tablas auxiliares'!$O$2:$Y$28,'Tablas auxiliares'!$C$4+1,FALSE)</f>
        <v>0</v>
      </c>
      <c r="LK11">
        <f>VLOOKUP(JT11,'Tablas auxiliares'!$O$2:$Y$28,'Tablas auxiliares'!$C$4+1,FALSE)</f>
        <v>0</v>
      </c>
      <c r="LL11">
        <f>VLOOKUP(JU11,'Tablas auxiliares'!$O$2:$Y$28,'Tablas auxiliares'!$C$4+1,FALSE)</f>
        <v>0</v>
      </c>
      <c r="LM11">
        <f>VLOOKUP(JV11,'Tablas auxiliares'!$O$2:$Y$28,'Tablas auxiliares'!$C$4+1,FALSE)</f>
        <v>0</v>
      </c>
      <c r="LN11">
        <f>VLOOKUP(JW11,'Tablas auxiliares'!$O$2:$Y$28,'Tablas auxiliares'!$C$4+1,FALSE)</f>
        <v>4</v>
      </c>
      <c r="LO11">
        <f>VLOOKUP(JX11,'Tablas auxiliares'!$O$2:$Y$28,'Tablas auxiliares'!$C$4+1,FALSE)</f>
        <v>0</v>
      </c>
      <c r="LP11">
        <f>VLOOKUP(JY11,'Tablas auxiliares'!$O$2:$Y$28,'Tablas auxiliares'!$C$4+1,FALSE)</f>
        <v>1</v>
      </c>
      <c r="LQ11">
        <f>VLOOKUP(JZ11,'Tablas auxiliares'!$O$2:$Y$28,'Tablas auxiliares'!$C$4+1,FALSE)</f>
        <v>0</v>
      </c>
      <c r="LR11">
        <f>VLOOKUP(KA11,'Tablas auxiliares'!$O$2:$Y$28,'Tablas auxiliares'!$C$4+1,FALSE)</f>
        <v>2</v>
      </c>
      <c r="LS11">
        <f>VLOOKUP(KB11,'Tablas auxiliares'!$O$2:$Y$28,'Tablas auxiliares'!$C$4+1,FALSE)</f>
        <v>0</v>
      </c>
      <c r="LT11">
        <f>VLOOKUP(KC11,'Tablas auxiliares'!$O$2:$Y$28,'Tablas auxiliares'!$C$4+1,FALSE)</f>
        <v>0</v>
      </c>
      <c r="LU11">
        <f>VLOOKUP(KD11,'Tablas auxiliares'!$O$2:$Y$28,'Tablas auxiliares'!$C$4+1,FALSE)</f>
        <v>0</v>
      </c>
      <c r="LV11">
        <f>VLOOKUP(KE11,'Tablas auxiliares'!$O$2:$Y$28,'Tablas auxiliares'!$C$4+1,FALSE)</f>
        <v>0</v>
      </c>
      <c r="LW11">
        <f>VLOOKUP(KF11,'Tablas auxiliares'!$O$2:$Y$28,'Tablas auxiliares'!$C$4+1,FALSE)</f>
        <v>1</v>
      </c>
      <c r="LX11">
        <f>VLOOKUP(KG11,'Tablas auxiliares'!$O$2:$Y$28,'Tablas auxiliares'!$C$4+1,FALSE)</f>
        <v>0</v>
      </c>
      <c r="LY11">
        <f>VLOOKUP(KH11,'Tablas auxiliares'!$O$2:$Y$28,'Tablas auxiliares'!$C$4+1,FALSE)</f>
        <v>3</v>
      </c>
      <c r="LZ11">
        <f>VLOOKUP(KI11,'Tablas auxiliares'!$O$2:$Y$28,'Tablas auxiliares'!$C$4+1,FALSE)</f>
        <v>0</v>
      </c>
      <c r="MA11">
        <f>VLOOKUP(KJ11,'Tablas auxiliares'!$O$2:$Y$28,'Tablas auxiliares'!$C$4+1,FALSE)</f>
        <v>1</v>
      </c>
      <c r="MB11">
        <f>VLOOKUP(KK11,'Tablas auxiliares'!$O$2:$Y$28,'Tablas auxiliares'!$C$4+1,FALSE)</f>
        <v>0</v>
      </c>
      <c r="MC11">
        <f>VLOOKUP(KL11,'Tablas auxiliares'!$O$2:$Y$28,'Tablas auxiliares'!$C$4+1,FALSE)</f>
        <v>6</v>
      </c>
      <c r="MD11">
        <f>VLOOKUP(KM11,'Tablas auxiliares'!$O$2:$Y$28,'Tablas auxiliares'!$C$4+1,FALSE)</f>
        <v>0</v>
      </c>
      <c r="ME11">
        <f>VLOOKUP(KN11,'Tablas auxiliares'!$O$2:$Y$28,'Tablas auxiliares'!$C$4+1,FALSE)</f>
        <v>0</v>
      </c>
      <c r="MF11">
        <f>VLOOKUP(KO11,'Tablas auxiliares'!$O$2:$Y$28,'Tablas auxiliares'!$C$4+1,FALSE)</f>
        <v>0</v>
      </c>
      <c r="MG11">
        <f>VLOOKUP(KP11,'Tablas auxiliares'!$O$2:$Y$28,'Tablas auxiliares'!$C$4+1,FALSE)</f>
        <v>5</v>
      </c>
      <c r="MH11">
        <v>19</v>
      </c>
      <c r="MI11">
        <v>24</v>
      </c>
      <c r="MJ11">
        <v>25</v>
      </c>
      <c r="MK11">
        <v>14</v>
      </c>
      <c r="ML11">
        <v>20</v>
      </c>
      <c r="MM11">
        <v>25</v>
      </c>
      <c r="MN11">
        <v>25</v>
      </c>
      <c r="MO11">
        <v>18</v>
      </c>
      <c r="MP11">
        <v>25</v>
      </c>
      <c r="MQ11">
        <v>23</v>
      </c>
      <c r="MR11">
        <v>25</v>
      </c>
      <c r="MS11">
        <v>4</v>
      </c>
      <c r="MT11">
        <v>21</v>
      </c>
      <c r="MV11">
        <v>24</v>
      </c>
      <c r="MW11">
        <v>24</v>
      </c>
      <c r="MX11">
        <v>22</v>
      </c>
      <c r="MY11">
        <v>25</v>
      </c>
      <c r="MZ11">
        <v>25</v>
      </c>
      <c r="NA11">
        <v>25</v>
      </c>
      <c r="NB11">
        <v>18</v>
      </c>
      <c r="NC11">
        <v>24</v>
      </c>
      <c r="ND11">
        <v>21</v>
      </c>
      <c r="NE11">
        <v>18</v>
      </c>
      <c r="NF11">
        <v>22</v>
      </c>
      <c r="NG11">
        <v>22</v>
      </c>
      <c r="NH11">
        <v>22</v>
      </c>
      <c r="NI11">
        <v>9</v>
      </c>
      <c r="NJ11">
        <v>24</v>
      </c>
      <c r="NK11">
        <v>22</v>
      </c>
      <c r="NL11">
        <v>5</v>
      </c>
      <c r="NM11">
        <v>23</v>
      </c>
      <c r="NN11">
        <v>25</v>
      </c>
      <c r="NO11">
        <v>16</v>
      </c>
      <c r="NP11">
        <v>24</v>
      </c>
      <c r="NQ11">
        <v>24</v>
      </c>
      <c r="NR11">
        <v>25</v>
      </c>
      <c r="NS11">
        <v>22</v>
      </c>
      <c r="NT11">
        <v>24</v>
      </c>
      <c r="NU11">
        <v>3</v>
      </c>
      <c r="NV11">
        <v>23</v>
      </c>
      <c r="NW11">
        <v>26</v>
      </c>
      <c r="NX11">
        <v>17</v>
      </c>
      <c r="NY11">
        <f>VLOOKUP(MH11,'Tablas auxiliares'!$O$2:$Y$28,_xlfn.SINGLE('Tablas auxiliares'!$C$4)+1,FALSE)</f>
        <v>0</v>
      </c>
      <c r="NZ11">
        <f>VLOOKUP(MI11,'Tablas auxiliares'!$O$2:$Y$28,_xlfn.SINGLE('Tablas auxiliares'!$C$4)+1,FALSE)</f>
        <v>0</v>
      </c>
      <c r="OA11">
        <f>VLOOKUP(MJ11,'Tablas auxiliares'!$O$2:$Y$28,_xlfn.SINGLE('Tablas auxiliares'!$C$4)+1,FALSE)</f>
        <v>0</v>
      </c>
      <c r="OB11">
        <f>VLOOKUP(MK11,'Tablas auxiliares'!$O$2:$Y$28,_xlfn.SINGLE('Tablas auxiliares'!$C$4)+1,FALSE)</f>
        <v>0</v>
      </c>
      <c r="OC11">
        <f>VLOOKUP(ML11,'Tablas auxiliares'!$O$2:$Y$28,_xlfn.SINGLE('Tablas auxiliares'!$C$4)+1,FALSE)</f>
        <v>0</v>
      </c>
      <c r="OD11">
        <f>VLOOKUP(MM11,'Tablas auxiliares'!$O$2:$Y$28,_xlfn.SINGLE('Tablas auxiliares'!$C$4)+1,FALSE)</f>
        <v>0</v>
      </c>
      <c r="OE11">
        <f>VLOOKUP(MN11,'Tablas auxiliares'!$O$2:$Y$28,_xlfn.SINGLE('Tablas auxiliares'!$C$4)+1,FALSE)</f>
        <v>0</v>
      </c>
      <c r="OF11">
        <f>VLOOKUP(MO11,'Tablas auxiliares'!$O$2:$Y$28,_xlfn.SINGLE('Tablas auxiliares'!$C$4)+1,FALSE)</f>
        <v>0</v>
      </c>
      <c r="OG11">
        <f>VLOOKUP(MP11,'Tablas auxiliares'!$O$2:$Y$28,_xlfn.SINGLE('Tablas auxiliares'!$C$4)+1,FALSE)</f>
        <v>0</v>
      </c>
      <c r="OH11">
        <f>VLOOKUP(MQ11,'Tablas auxiliares'!$O$2:$Y$28,_xlfn.SINGLE('Tablas auxiliares'!$C$4)+1,FALSE)</f>
        <v>0</v>
      </c>
      <c r="OI11">
        <f>VLOOKUP(MR11,'Tablas auxiliares'!$O$2:$Y$28,_xlfn.SINGLE('Tablas auxiliares'!$C$4)+1,FALSE)</f>
        <v>0</v>
      </c>
      <c r="OJ11">
        <f>VLOOKUP(MS11,'Tablas auxiliares'!$O$2:$Y$28,_xlfn.SINGLE('Tablas auxiliares'!$C$4)+1,FALSE)</f>
        <v>7</v>
      </c>
      <c r="OK11">
        <f>VLOOKUP(MT11,'Tablas auxiliares'!$O$2:$Y$28,_xlfn.SINGLE('Tablas auxiliares'!$C$4)+1,FALSE)</f>
        <v>0</v>
      </c>
      <c r="OM11">
        <f>VLOOKUP(MV11,'Tablas auxiliares'!$O$2:$Y$28,_xlfn.SINGLE('Tablas auxiliares'!$C$4)+1,FALSE)</f>
        <v>0</v>
      </c>
      <c r="ON11">
        <f>VLOOKUP(MW11,'Tablas auxiliares'!$O$2:$Y$28,_xlfn.SINGLE('Tablas auxiliares'!$C$4)+1,FALSE)</f>
        <v>0</v>
      </c>
      <c r="OO11">
        <f>VLOOKUP(MX11,'Tablas auxiliares'!$O$2:$Y$28,_xlfn.SINGLE('Tablas auxiliares'!$C$4)+1,FALSE)</f>
        <v>0</v>
      </c>
      <c r="OP11">
        <f>VLOOKUP(MY11,'Tablas auxiliares'!$O$2:$Y$28,_xlfn.SINGLE('Tablas auxiliares'!$C$4)+1,FALSE)</f>
        <v>0</v>
      </c>
      <c r="OQ11">
        <f>VLOOKUP(MZ11,'Tablas auxiliares'!$O$2:$Y$28,_xlfn.SINGLE('Tablas auxiliares'!$C$4)+1,FALSE)</f>
        <v>0</v>
      </c>
      <c r="OR11">
        <f>VLOOKUP(NA11,'Tablas auxiliares'!$O$2:$Y$28,_xlfn.SINGLE('Tablas auxiliares'!$C$4)+1,FALSE)</f>
        <v>0</v>
      </c>
      <c r="OS11">
        <f>VLOOKUP(NB11,'Tablas auxiliares'!$O$2:$Y$28,_xlfn.SINGLE('Tablas auxiliares'!$C$4)+1,FALSE)</f>
        <v>0</v>
      </c>
      <c r="OT11">
        <f>VLOOKUP(NC11,'Tablas auxiliares'!$O$2:$Y$28,_xlfn.SINGLE('Tablas auxiliares'!$C$4)+1,FALSE)</f>
        <v>0</v>
      </c>
      <c r="OU11">
        <f>VLOOKUP(ND11,'Tablas auxiliares'!$O$2:$Y$28,_xlfn.SINGLE('Tablas auxiliares'!$C$4)+1,FALSE)</f>
        <v>0</v>
      </c>
      <c r="OV11">
        <f>VLOOKUP(NE11,'Tablas auxiliares'!$O$2:$Y$28,_xlfn.SINGLE('Tablas auxiliares'!$C$4)+1,FALSE)</f>
        <v>0</v>
      </c>
      <c r="OW11">
        <f>VLOOKUP(NF11,'Tablas auxiliares'!$O$2:$Y$28,_xlfn.SINGLE('Tablas auxiliares'!$C$4)+1,FALSE)</f>
        <v>0</v>
      </c>
      <c r="OX11">
        <f>VLOOKUP(NG11,'Tablas auxiliares'!$O$2:$Y$28,_xlfn.SINGLE('Tablas auxiliares'!$C$4)+1,FALSE)</f>
        <v>0</v>
      </c>
      <c r="OY11">
        <f>VLOOKUP(NH11,'Tablas auxiliares'!$O$2:$Y$28,_xlfn.SINGLE('Tablas auxiliares'!$C$4)+1,FALSE)</f>
        <v>0</v>
      </c>
      <c r="OZ11">
        <f>VLOOKUP(NI11,'Tablas auxiliares'!$O$2:$Y$28,_xlfn.SINGLE('Tablas auxiliares'!$C$4)+1,FALSE)</f>
        <v>2</v>
      </c>
      <c r="PA11">
        <f>VLOOKUP(NJ11,'Tablas auxiliares'!$O$2:$Y$28,_xlfn.SINGLE('Tablas auxiliares'!$C$4)+1,FALSE)</f>
        <v>0</v>
      </c>
      <c r="PB11">
        <f>VLOOKUP(NK11,'Tablas auxiliares'!$O$2:$Y$28,_xlfn.SINGLE('Tablas auxiliares'!$C$4)+1,FALSE)</f>
        <v>0</v>
      </c>
      <c r="PC11">
        <f>VLOOKUP(NL11,'Tablas auxiliares'!$O$2:$Y$28,_xlfn.SINGLE('Tablas auxiliares'!$C$4)+1,FALSE)</f>
        <v>6</v>
      </c>
      <c r="PD11">
        <f>VLOOKUP(NM11,'Tablas auxiliares'!$O$2:$Y$28,_xlfn.SINGLE('Tablas auxiliares'!$C$4)+1,FALSE)</f>
        <v>0</v>
      </c>
      <c r="PE11">
        <f>VLOOKUP(NN11,'Tablas auxiliares'!$O$2:$Y$28,_xlfn.SINGLE('Tablas auxiliares'!$C$4)+1,FALSE)</f>
        <v>0</v>
      </c>
      <c r="PF11">
        <f>VLOOKUP(NO11,'Tablas auxiliares'!$O$2:$Y$28,_xlfn.SINGLE('Tablas auxiliares'!$C$4)+1,FALSE)</f>
        <v>0</v>
      </c>
      <c r="PG11">
        <f>VLOOKUP(NP11,'Tablas auxiliares'!$O$2:$Y$28,_xlfn.SINGLE('Tablas auxiliares'!$C$4)+1,FALSE)</f>
        <v>0</v>
      </c>
      <c r="PH11">
        <f>VLOOKUP(NQ11,'Tablas auxiliares'!$O$2:$Y$28,_xlfn.SINGLE('Tablas auxiliares'!$C$4)+1,FALSE)</f>
        <v>0</v>
      </c>
      <c r="PI11">
        <f>VLOOKUP(NR11,'Tablas auxiliares'!$O$2:$Y$28,_xlfn.SINGLE('Tablas auxiliares'!$C$4)+1,FALSE)</f>
        <v>0</v>
      </c>
      <c r="PJ11">
        <f>VLOOKUP(NS11,'Tablas auxiliares'!$O$2:$Y$28,_xlfn.SINGLE('Tablas auxiliares'!$C$4)+1,FALSE)</f>
        <v>0</v>
      </c>
      <c r="PK11">
        <f>VLOOKUP(NT11,'Tablas auxiliares'!$O$2:$Y$28,_xlfn.SINGLE('Tablas auxiliares'!$C$4)+1,FALSE)</f>
        <v>0</v>
      </c>
      <c r="PL11">
        <f>VLOOKUP(NU11,'Tablas auxiliares'!$O$2:$Y$28,_xlfn.SINGLE('Tablas auxiliares'!$C$4)+1,FALSE)</f>
        <v>8</v>
      </c>
      <c r="PM11">
        <f>VLOOKUP(NV11,'Tablas auxiliares'!$O$2:$Y$28,_xlfn.SINGLE('Tablas auxiliares'!$C$4)+1,FALSE)</f>
        <v>0</v>
      </c>
      <c r="PN11">
        <f>VLOOKUP(NW11,'Tablas auxiliares'!$O$2:$Y$28,_xlfn.SINGLE('Tablas auxiliares'!$C$4)+1,FALSE)</f>
        <v>0</v>
      </c>
      <c r="PO11">
        <f>VLOOKUP(NX11,'Tablas auxiliares'!$O$2:$Y$28,_xlfn.SINGLE('Tablas auxiliares'!$C$4)+1,FALSE)</f>
        <v>0</v>
      </c>
      <c r="PP11" s="132">
        <f>IF('Tablas auxiliares'!$C$6&lt;&gt;2,IF('Tablas auxiliares'!$C$5=1,SUM(KQ11:MG11),SUMIF($IZ$29:$KP$29,"=325",KQ11:MG11)),0)+IF('Tablas auxiliares'!$C$6&lt;&gt;3,IF('Tablas auxiliares'!$C$5=1,SUM(NY11:PO11),SUMIF($IZ$29:$KP$29,"=325",NY11:PO11)),0)</f>
        <v>64</v>
      </c>
      <c r="PQ11">
        <f t="shared" si="15"/>
        <v>18.518999999999998</v>
      </c>
      <c r="PR11">
        <f t="shared" si="108"/>
        <v>19.024000000000001</v>
      </c>
      <c r="PS11">
        <f t="shared" si="109"/>
        <v>25.524999999999999</v>
      </c>
      <c r="PT11">
        <f t="shared" si="110"/>
        <v>19.513999999999999</v>
      </c>
      <c r="PU11">
        <f t="shared" si="28"/>
        <v>13.02</v>
      </c>
      <c r="PV11">
        <f t="shared" si="29"/>
        <v>18.024999999999999</v>
      </c>
      <c r="PW11">
        <f t="shared" si="30"/>
        <v>25.024999999999999</v>
      </c>
      <c r="PX11">
        <f t="shared" si="31"/>
        <v>12.518000000000001</v>
      </c>
      <c r="PY11">
        <f t="shared" si="32"/>
        <v>20.024999999999999</v>
      </c>
      <c r="PZ11">
        <f t="shared" si="33"/>
        <v>13.523</v>
      </c>
      <c r="QA11">
        <f t="shared" si="111"/>
        <v>24.524999999999999</v>
      </c>
      <c r="QB11">
        <f t="shared" si="34"/>
        <v>10.004</v>
      </c>
      <c r="QC11">
        <f t="shared" si="35"/>
        <v>18.521000000000001</v>
      </c>
      <c r="QE11">
        <f t="shared" si="37"/>
        <v>20.524000000000001</v>
      </c>
      <c r="QF11">
        <f t="shared" si="38"/>
        <v>23.524000000000001</v>
      </c>
      <c r="QG11">
        <f t="shared" si="39"/>
        <v>23.521999999999998</v>
      </c>
      <c r="QH11">
        <f t="shared" si="40"/>
        <v>17.024999999999999</v>
      </c>
      <c r="QI11">
        <f t="shared" si="41"/>
        <v>21.024999999999999</v>
      </c>
      <c r="QJ11">
        <f t="shared" si="42"/>
        <v>24.024999999999999</v>
      </c>
      <c r="QK11">
        <f t="shared" si="43"/>
        <v>20.018000000000001</v>
      </c>
      <c r="QL11">
        <f t="shared" si="44"/>
        <v>24.024000000000001</v>
      </c>
      <c r="QM11">
        <f t="shared" si="45"/>
        <v>17.021000000000001</v>
      </c>
      <c r="QN11">
        <f t="shared" si="46"/>
        <v>12.518000000000001</v>
      </c>
      <c r="QO11">
        <f t="shared" si="47"/>
        <v>23.021999999999998</v>
      </c>
      <c r="QP11">
        <f t="shared" si="48"/>
        <v>16.021999999999998</v>
      </c>
      <c r="QQ11">
        <f t="shared" si="49"/>
        <v>17.021999999999998</v>
      </c>
      <c r="QR11">
        <f t="shared" si="50"/>
        <v>9.0090000000000003</v>
      </c>
      <c r="QS11">
        <f t="shared" si="51"/>
        <v>23.524000000000001</v>
      </c>
      <c r="QT11">
        <f t="shared" si="52"/>
        <v>18.521999999999998</v>
      </c>
      <c r="QU11">
        <f t="shared" si="53"/>
        <v>14.005000000000001</v>
      </c>
      <c r="QV11">
        <f t="shared" si="54"/>
        <v>22.023</v>
      </c>
      <c r="QW11">
        <f t="shared" si="55"/>
        <v>17.524999999999999</v>
      </c>
      <c r="QX11">
        <f t="shared" si="56"/>
        <v>16.515999999999998</v>
      </c>
      <c r="QY11">
        <f t="shared" si="57"/>
        <v>16.024000000000001</v>
      </c>
      <c r="QZ11">
        <f t="shared" si="58"/>
        <v>18.524000000000001</v>
      </c>
      <c r="RA11">
        <f t="shared" si="59"/>
        <v>17.524999999999999</v>
      </c>
      <c r="RB11">
        <f t="shared" si="60"/>
        <v>21.021999999999998</v>
      </c>
      <c r="RC11">
        <f t="shared" si="61"/>
        <v>14.523999999999999</v>
      </c>
      <c r="RD11">
        <f t="shared" si="62"/>
        <v>8.0030000000000001</v>
      </c>
      <c r="RE11">
        <f t="shared" si="63"/>
        <v>22.023</v>
      </c>
      <c r="RF11">
        <f t="shared" si="64"/>
        <v>19.026</v>
      </c>
      <c r="RG11">
        <f t="shared" si="65"/>
        <v>11.516999999999999</v>
      </c>
      <c r="RH11">
        <f>RANK(PQ11,PQ3:PQ28,1)</f>
        <v>18</v>
      </c>
      <c r="RI11">
        <f t="shared" ref="RI11:SX11" si="118">RANK(PR11,PR3:PR28,1)</f>
        <v>23</v>
      </c>
      <c r="RJ11">
        <f t="shared" si="118"/>
        <v>26</v>
      </c>
      <c r="RK11">
        <f t="shared" si="118"/>
        <v>20</v>
      </c>
      <c r="RL11">
        <f t="shared" si="118"/>
        <v>12</v>
      </c>
      <c r="RM11">
        <f t="shared" si="118"/>
        <v>18</v>
      </c>
      <c r="RN11">
        <f t="shared" si="118"/>
        <v>25</v>
      </c>
      <c r="RO11">
        <f t="shared" si="118"/>
        <v>10</v>
      </c>
      <c r="RP11">
        <f t="shared" si="118"/>
        <v>24</v>
      </c>
      <c r="RQ11">
        <f t="shared" si="118"/>
        <v>13</v>
      </c>
      <c r="RR11">
        <f t="shared" si="118"/>
        <v>25</v>
      </c>
      <c r="RS11">
        <f t="shared" si="118"/>
        <v>8</v>
      </c>
      <c r="RT11">
        <f t="shared" si="118"/>
        <v>20</v>
      </c>
      <c r="RV11">
        <f t="shared" si="118"/>
        <v>23</v>
      </c>
      <c r="RW11">
        <f t="shared" si="118"/>
        <v>24</v>
      </c>
      <c r="RX11">
        <f t="shared" si="118"/>
        <v>24</v>
      </c>
      <c r="RY11">
        <f t="shared" si="118"/>
        <v>19</v>
      </c>
      <c r="RZ11">
        <f t="shared" si="118"/>
        <v>23</v>
      </c>
      <c r="SA11">
        <f t="shared" si="118"/>
        <v>25</v>
      </c>
      <c r="SB11">
        <f t="shared" si="118"/>
        <v>21</v>
      </c>
      <c r="SC11">
        <f t="shared" si="118"/>
        <v>24</v>
      </c>
      <c r="SD11">
        <f t="shared" si="118"/>
        <v>18</v>
      </c>
      <c r="SE11">
        <f t="shared" si="118"/>
        <v>13</v>
      </c>
      <c r="SF11">
        <f t="shared" si="118"/>
        <v>24</v>
      </c>
      <c r="SG11">
        <f t="shared" si="118"/>
        <v>19</v>
      </c>
      <c r="SH11">
        <f t="shared" si="118"/>
        <v>19</v>
      </c>
      <c r="SI11">
        <f t="shared" si="118"/>
        <v>7</v>
      </c>
      <c r="SJ11">
        <f t="shared" si="118"/>
        <v>24</v>
      </c>
      <c r="SK11">
        <f t="shared" si="118"/>
        <v>21</v>
      </c>
      <c r="SL11">
        <f t="shared" si="118"/>
        <v>13</v>
      </c>
      <c r="SM11">
        <f t="shared" si="118"/>
        <v>25</v>
      </c>
      <c r="SN11">
        <f t="shared" si="118"/>
        <v>21</v>
      </c>
      <c r="SO11">
        <f t="shared" si="118"/>
        <v>20</v>
      </c>
      <c r="SP11">
        <f t="shared" si="118"/>
        <v>17</v>
      </c>
      <c r="SQ11">
        <f t="shared" si="118"/>
        <v>20</v>
      </c>
      <c r="SR11">
        <f t="shared" si="118"/>
        <v>19</v>
      </c>
      <c r="SS11">
        <f t="shared" si="118"/>
        <v>22</v>
      </c>
      <c r="ST11">
        <f t="shared" si="118"/>
        <v>15</v>
      </c>
      <c r="SU11">
        <f t="shared" si="118"/>
        <v>5</v>
      </c>
      <c r="SV11">
        <f t="shared" si="118"/>
        <v>23</v>
      </c>
      <c r="SW11">
        <f t="shared" si="118"/>
        <v>24</v>
      </c>
      <c r="SX11">
        <f t="shared" si="118"/>
        <v>12</v>
      </c>
      <c r="SY11">
        <f>VLOOKUP(RH11,'Tablas auxiliares'!$O$2:$Y$28,_xlfn.SINGLE('Tablas auxiliares'!$C$4)+1,FALSE)</f>
        <v>0</v>
      </c>
      <c r="SZ11">
        <f>VLOOKUP(RI11,'Tablas auxiliares'!$O$2:$Y$28,_xlfn.SINGLE('Tablas auxiliares'!$C$4)+1,FALSE)</f>
        <v>0</v>
      </c>
      <c r="TA11">
        <f>VLOOKUP(RJ11,'Tablas auxiliares'!$O$2:$Y$28,_xlfn.SINGLE('Tablas auxiliares'!$C$4)+1,FALSE)</f>
        <v>0</v>
      </c>
      <c r="TB11">
        <f>VLOOKUP(RK11,'Tablas auxiliares'!$O$2:$Y$28,_xlfn.SINGLE('Tablas auxiliares'!$C$4)+1,FALSE)</f>
        <v>0</v>
      </c>
      <c r="TC11">
        <f>VLOOKUP(RL11,'Tablas auxiliares'!$O$2:$Y$28,_xlfn.SINGLE('Tablas auxiliares'!$C$4)+1,FALSE)</f>
        <v>0</v>
      </c>
      <c r="TD11">
        <f>VLOOKUP(RM11,'Tablas auxiliares'!$O$2:$Y$28,_xlfn.SINGLE('Tablas auxiliares'!$C$4)+1,FALSE)</f>
        <v>0</v>
      </c>
      <c r="TE11">
        <f>VLOOKUP(RN11,'Tablas auxiliares'!$O$2:$Y$28,_xlfn.SINGLE('Tablas auxiliares'!$C$4)+1,FALSE)</f>
        <v>0</v>
      </c>
      <c r="TF11">
        <f>VLOOKUP(RO11,'Tablas auxiliares'!$O$2:$Y$28,_xlfn.SINGLE('Tablas auxiliares'!$C$4)+1,FALSE)</f>
        <v>1</v>
      </c>
      <c r="TG11">
        <f>VLOOKUP(RP11,'Tablas auxiliares'!$O$2:$Y$28,_xlfn.SINGLE('Tablas auxiliares'!$C$4)+1,FALSE)</f>
        <v>0</v>
      </c>
      <c r="TH11">
        <f>VLOOKUP(RQ11,'Tablas auxiliares'!$O$2:$Y$28,_xlfn.SINGLE('Tablas auxiliares'!$C$4)+1,FALSE)</f>
        <v>0</v>
      </c>
      <c r="TI11">
        <f>VLOOKUP(RR11,'Tablas auxiliares'!$O$2:$Y$28,_xlfn.SINGLE('Tablas auxiliares'!$C$4)+1,FALSE)</f>
        <v>0</v>
      </c>
      <c r="TJ11">
        <f>VLOOKUP(RS11,'Tablas auxiliares'!$O$2:$Y$28,_xlfn.SINGLE('Tablas auxiliares'!$C$4)+1,FALSE)</f>
        <v>3</v>
      </c>
      <c r="TK11">
        <f>VLOOKUP(RT11,'Tablas auxiliares'!$O$2:$Y$28,_xlfn.SINGLE('Tablas auxiliares'!$C$4)+1,FALSE)</f>
        <v>0</v>
      </c>
      <c r="TM11">
        <f>VLOOKUP(RV11,'Tablas auxiliares'!$O$2:$Y$28,_xlfn.SINGLE('Tablas auxiliares'!$C$4)+1,FALSE)</f>
        <v>0</v>
      </c>
      <c r="TN11">
        <f>VLOOKUP(RW11,'Tablas auxiliares'!$O$2:$Y$28,_xlfn.SINGLE('Tablas auxiliares'!$C$4)+1,FALSE)</f>
        <v>0</v>
      </c>
      <c r="TO11">
        <f>VLOOKUP(RX11,'Tablas auxiliares'!$O$2:$Y$28,_xlfn.SINGLE('Tablas auxiliares'!$C$4)+1,FALSE)</f>
        <v>0</v>
      </c>
      <c r="TP11">
        <f>VLOOKUP(RY11,'Tablas auxiliares'!$O$2:$Y$28,_xlfn.SINGLE('Tablas auxiliares'!$C$4)+1,FALSE)</f>
        <v>0</v>
      </c>
      <c r="TQ11">
        <f>VLOOKUP(RZ11,'Tablas auxiliares'!$O$2:$Y$28,_xlfn.SINGLE('Tablas auxiliares'!$C$4)+1,FALSE)</f>
        <v>0</v>
      </c>
      <c r="TR11">
        <f>VLOOKUP(SA11,'Tablas auxiliares'!$O$2:$Y$28,_xlfn.SINGLE('Tablas auxiliares'!$C$4)+1,FALSE)</f>
        <v>0</v>
      </c>
      <c r="TS11">
        <f>VLOOKUP(SB11,'Tablas auxiliares'!$O$2:$Y$28,_xlfn.SINGLE('Tablas auxiliares'!$C$4)+1,FALSE)</f>
        <v>0</v>
      </c>
      <c r="TT11">
        <f>VLOOKUP(SC11,'Tablas auxiliares'!$O$2:$Y$28,_xlfn.SINGLE('Tablas auxiliares'!$C$4)+1,FALSE)</f>
        <v>0</v>
      </c>
      <c r="TU11">
        <f>VLOOKUP(SD11,'Tablas auxiliares'!$O$2:$Y$28,_xlfn.SINGLE('Tablas auxiliares'!$C$4)+1,FALSE)</f>
        <v>0</v>
      </c>
      <c r="TV11">
        <f>VLOOKUP(SE11,'Tablas auxiliares'!$O$2:$Y$28,_xlfn.SINGLE('Tablas auxiliares'!$C$4)+1,FALSE)</f>
        <v>0</v>
      </c>
      <c r="TW11">
        <f>VLOOKUP(SF11,'Tablas auxiliares'!$O$2:$Y$28,_xlfn.SINGLE('Tablas auxiliares'!$C$4)+1,FALSE)</f>
        <v>0</v>
      </c>
      <c r="TX11">
        <f>VLOOKUP(SG11,'Tablas auxiliares'!$O$2:$Y$28,_xlfn.SINGLE('Tablas auxiliares'!$C$4)+1,FALSE)</f>
        <v>0</v>
      </c>
      <c r="TY11">
        <f>VLOOKUP(SH11,'Tablas auxiliares'!$O$2:$Y$28,_xlfn.SINGLE('Tablas auxiliares'!$C$4)+1,FALSE)</f>
        <v>0</v>
      </c>
      <c r="TZ11">
        <f>VLOOKUP(SI11,'Tablas auxiliares'!$O$2:$Y$28,_xlfn.SINGLE('Tablas auxiliares'!$C$4)+1,FALSE)</f>
        <v>4</v>
      </c>
      <c r="UA11">
        <f>VLOOKUP(SJ11,'Tablas auxiliares'!$O$2:$Y$28,_xlfn.SINGLE('Tablas auxiliares'!$C$4)+1,FALSE)</f>
        <v>0</v>
      </c>
      <c r="UB11">
        <f>VLOOKUP(SK11,'Tablas auxiliares'!$O$2:$Y$28,_xlfn.SINGLE('Tablas auxiliares'!$C$4)+1,FALSE)</f>
        <v>0</v>
      </c>
      <c r="UC11">
        <f>VLOOKUP(SL11,'Tablas auxiliares'!$O$2:$Y$28,_xlfn.SINGLE('Tablas auxiliares'!$C$4)+1,FALSE)</f>
        <v>0</v>
      </c>
      <c r="UD11">
        <f>VLOOKUP(SM11,'Tablas auxiliares'!$O$2:$Y$28,_xlfn.SINGLE('Tablas auxiliares'!$C$4)+1,FALSE)</f>
        <v>0</v>
      </c>
      <c r="UE11">
        <f>VLOOKUP(SN11,'Tablas auxiliares'!$O$2:$Y$28,_xlfn.SINGLE('Tablas auxiliares'!$C$4)+1,FALSE)</f>
        <v>0</v>
      </c>
      <c r="UF11">
        <f>VLOOKUP(SO11,'Tablas auxiliares'!$O$2:$Y$28,_xlfn.SINGLE('Tablas auxiliares'!$C$4)+1,FALSE)</f>
        <v>0</v>
      </c>
      <c r="UG11">
        <f>VLOOKUP(SP11,'Tablas auxiliares'!$O$2:$Y$28,_xlfn.SINGLE('Tablas auxiliares'!$C$4)+1,FALSE)</f>
        <v>0</v>
      </c>
      <c r="UH11">
        <f>VLOOKUP(SQ11,'Tablas auxiliares'!$O$2:$Y$28,_xlfn.SINGLE('Tablas auxiliares'!$C$4)+1,FALSE)</f>
        <v>0</v>
      </c>
      <c r="UI11">
        <f>VLOOKUP(SR11,'Tablas auxiliares'!$O$2:$Y$28,_xlfn.SINGLE('Tablas auxiliares'!$C$4)+1,FALSE)</f>
        <v>0</v>
      </c>
      <c r="UJ11">
        <f>VLOOKUP(SS11,'Tablas auxiliares'!$O$2:$Y$28,_xlfn.SINGLE('Tablas auxiliares'!$C$4)+1,FALSE)</f>
        <v>0</v>
      </c>
      <c r="UK11">
        <f>VLOOKUP(ST11,'Tablas auxiliares'!$O$2:$Y$28,_xlfn.SINGLE('Tablas auxiliares'!$C$4)+1,FALSE)</f>
        <v>0</v>
      </c>
      <c r="UL11">
        <f>VLOOKUP(SU11,'Tablas auxiliares'!$O$2:$Y$28,_xlfn.SINGLE('Tablas auxiliares'!$C$4)+1,FALSE)</f>
        <v>6</v>
      </c>
      <c r="UM11">
        <f>VLOOKUP(SV11,'Tablas auxiliares'!$O$2:$Y$28,_xlfn.SINGLE('Tablas auxiliares'!$C$4)+1,FALSE)</f>
        <v>0</v>
      </c>
      <c r="UN11">
        <f>VLOOKUP(SW11,'Tablas auxiliares'!$O$2:$Y$28,_xlfn.SINGLE('Tablas auxiliares'!$C$4)+1,FALSE)</f>
        <v>0</v>
      </c>
      <c r="UO11">
        <f>VLOOKUP(SX11,'Tablas auxiliares'!$O$2:$Y$28,_xlfn.SINGLE('Tablas auxiliares'!$C$4)+1,FALSE)</f>
        <v>0</v>
      </c>
      <c r="UP11">
        <f>IF('Tablas auxiliares'!$C$5=1,SUM(SY11:UO11),SUMIF($IZ$29:$KP$29,"=325",SY11:UO11))</f>
        <v>14</v>
      </c>
      <c r="UQ11">
        <v>0</v>
      </c>
      <c r="UR11">
        <v>0</v>
      </c>
      <c r="US11">
        <v>0</v>
      </c>
      <c r="UT11">
        <v>0</v>
      </c>
      <c r="UU11">
        <v>2</v>
      </c>
      <c r="UV11">
        <v>0</v>
      </c>
      <c r="UW11">
        <v>0</v>
      </c>
      <c r="UX11">
        <v>2</v>
      </c>
      <c r="UY11">
        <v>0</v>
      </c>
      <c r="UZ11">
        <v>10</v>
      </c>
      <c r="VA11">
        <v>0</v>
      </c>
      <c r="VB11">
        <v>0</v>
      </c>
      <c r="VC11">
        <v>0</v>
      </c>
      <c r="VE11">
        <v>0</v>
      </c>
      <c r="VF11">
        <v>0</v>
      </c>
      <c r="VG11">
        <v>0</v>
      </c>
      <c r="VH11">
        <v>2</v>
      </c>
      <c r="VI11">
        <v>0</v>
      </c>
      <c r="VJ11">
        <v>0</v>
      </c>
      <c r="VK11">
        <v>0</v>
      </c>
      <c r="VL11">
        <v>0</v>
      </c>
      <c r="VM11">
        <v>0</v>
      </c>
      <c r="VN11">
        <v>4</v>
      </c>
      <c r="VO11">
        <v>0</v>
      </c>
      <c r="VP11">
        <v>0</v>
      </c>
      <c r="VQ11">
        <v>3</v>
      </c>
      <c r="VR11">
        <v>5</v>
      </c>
      <c r="VS11">
        <v>0</v>
      </c>
      <c r="VT11">
        <v>0</v>
      </c>
      <c r="VU11">
        <v>0</v>
      </c>
      <c r="VV11">
        <v>0</v>
      </c>
      <c r="VW11">
        <v>2</v>
      </c>
      <c r="VX11">
        <v>0</v>
      </c>
      <c r="VY11">
        <v>3</v>
      </c>
      <c r="VZ11">
        <v>0</v>
      </c>
      <c r="WA11">
        <v>1</v>
      </c>
      <c r="WB11">
        <v>0</v>
      </c>
      <c r="WC11">
        <v>6</v>
      </c>
      <c r="WD11">
        <v>0</v>
      </c>
      <c r="WE11">
        <v>0</v>
      </c>
      <c r="WF11">
        <v>0</v>
      </c>
      <c r="WG11">
        <v>5</v>
      </c>
      <c r="WH11">
        <v>0</v>
      </c>
      <c r="WI11">
        <v>0</v>
      </c>
      <c r="WJ11">
        <v>0</v>
      </c>
      <c r="WK11">
        <v>0</v>
      </c>
      <c r="WL11">
        <v>0</v>
      </c>
      <c r="WM11">
        <v>0</v>
      </c>
      <c r="WN11">
        <v>0</v>
      </c>
      <c r="WO11">
        <v>0</v>
      </c>
      <c r="WP11">
        <v>0</v>
      </c>
      <c r="WQ11">
        <v>0</v>
      </c>
      <c r="WR11">
        <v>0</v>
      </c>
      <c r="WS11">
        <v>7</v>
      </c>
      <c r="WT11">
        <v>0</v>
      </c>
      <c r="WV11">
        <v>0</v>
      </c>
      <c r="WW11">
        <v>0</v>
      </c>
      <c r="WX11">
        <v>0</v>
      </c>
      <c r="WY11">
        <v>0</v>
      </c>
      <c r="WZ11">
        <v>0</v>
      </c>
      <c r="XA11">
        <v>0</v>
      </c>
      <c r="XB11">
        <v>0</v>
      </c>
      <c r="XC11">
        <v>0</v>
      </c>
      <c r="XD11">
        <v>0</v>
      </c>
      <c r="XE11">
        <v>0</v>
      </c>
      <c r="XF11">
        <v>0</v>
      </c>
      <c r="XG11">
        <v>0</v>
      </c>
      <c r="XH11">
        <v>0</v>
      </c>
      <c r="XI11">
        <v>2</v>
      </c>
      <c r="XJ11">
        <v>0</v>
      </c>
      <c r="XK11">
        <v>0</v>
      </c>
      <c r="XL11">
        <v>6</v>
      </c>
      <c r="XM11">
        <v>0</v>
      </c>
      <c r="XN11">
        <v>0</v>
      </c>
      <c r="XO11">
        <v>0</v>
      </c>
      <c r="XP11">
        <v>0</v>
      </c>
      <c r="XQ11">
        <v>0</v>
      </c>
      <c r="XR11">
        <v>0</v>
      </c>
      <c r="XS11">
        <v>0</v>
      </c>
      <c r="XT11">
        <v>0</v>
      </c>
      <c r="XU11">
        <v>8</v>
      </c>
      <c r="XV11">
        <v>0</v>
      </c>
      <c r="XW11">
        <v>0</v>
      </c>
      <c r="XX11">
        <v>0</v>
      </c>
      <c r="XY11">
        <f t="shared" si="7"/>
        <v>0</v>
      </c>
      <c r="XZ11">
        <f t="shared" si="113"/>
        <v>0</v>
      </c>
      <c r="YA11">
        <f t="shared" si="114"/>
        <v>0</v>
      </c>
      <c r="YB11">
        <f t="shared" si="115"/>
        <v>0</v>
      </c>
      <c r="YC11">
        <f t="shared" si="67"/>
        <v>2</v>
      </c>
      <c r="YD11">
        <f t="shared" si="68"/>
        <v>0</v>
      </c>
      <c r="YE11">
        <f t="shared" si="69"/>
        <v>0</v>
      </c>
      <c r="YF11">
        <f t="shared" si="70"/>
        <v>2</v>
      </c>
      <c r="YG11">
        <f t="shared" si="71"/>
        <v>0</v>
      </c>
      <c r="YH11">
        <f t="shared" si="72"/>
        <v>10</v>
      </c>
      <c r="YI11">
        <f t="shared" si="73"/>
        <v>0</v>
      </c>
      <c r="YJ11">
        <f t="shared" si="74"/>
        <v>7.0069999999999997</v>
      </c>
      <c r="YK11">
        <f t="shared" si="75"/>
        <v>0</v>
      </c>
      <c r="YL11">
        <f t="shared" si="76"/>
        <v>0</v>
      </c>
      <c r="YM11">
        <f t="shared" si="77"/>
        <v>0</v>
      </c>
      <c r="YN11">
        <f t="shared" si="78"/>
        <v>0</v>
      </c>
      <c r="YO11">
        <f t="shared" si="79"/>
        <v>0</v>
      </c>
      <c r="YP11">
        <f t="shared" si="80"/>
        <v>2</v>
      </c>
      <c r="YQ11">
        <f t="shared" si="81"/>
        <v>0</v>
      </c>
      <c r="YR11">
        <f t="shared" si="82"/>
        <v>0</v>
      </c>
      <c r="YS11">
        <f t="shared" si="83"/>
        <v>0</v>
      </c>
      <c r="YT11">
        <f t="shared" si="84"/>
        <v>0</v>
      </c>
      <c r="YU11">
        <f t="shared" si="85"/>
        <v>0</v>
      </c>
      <c r="YV11">
        <f t="shared" si="86"/>
        <v>4</v>
      </c>
      <c r="YW11">
        <f t="shared" si="87"/>
        <v>0</v>
      </c>
      <c r="YX11">
        <f t="shared" si="88"/>
        <v>0</v>
      </c>
      <c r="YY11">
        <f t="shared" si="89"/>
        <v>3</v>
      </c>
      <c r="YZ11">
        <f t="shared" si="90"/>
        <v>7.0019999999999998</v>
      </c>
      <c r="ZA11">
        <f t="shared" si="91"/>
        <v>0</v>
      </c>
      <c r="ZB11">
        <f t="shared" si="92"/>
        <v>0</v>
      </c>
      <c r="ZC11">
        <f t="shared" si="93"/>
        <v>6.0060000000000002</v>
      </c>
      <c r="ZD11">
        <f t="shared" si="94"/>
        <v>0</v>
      </c>
      <c r="ZE11">
        <f t="shared" si="95"/>
        <v>2</v>
      </c>
      <c r="ZF11">
        <f t="shared" si="96"/>
        <v>0</v>
      </c>
      <c r="ZG11">
        <f t="shared" si="97"/>
        <v>3</v>
      </c>
      <c r="ZH11">
        <f t="shared" si="98"/>
        <v>0</v>
      </c>
      <c r="ZI11">
        <f t="shared" si="99"/>
        <v>1</v>
      </c>
      <c r="ZJ11">
        <f t="shared" si="100"/>
        <v>0</v>
      </c>
      <c r="ZK11">
        <f t="shared" si="101"/>
        <v>6</v>
      </c>
      <c r="ZL11">
        <f t="shared" si="102"/>
        <v>8.0079999999999991</v>
      </c>
      <c r="ZM11">
        <f t="shared" si="103"/>
        <v>0</v>
      </c>
      <c r="ZN11">
        <f t="shared" si="104"/>
        <v>0</v>
      </c>
      <c r="ZO11">
        <f t="shared" si="105"/>
        <v>5</v>
      </c>
      <c r="ZP11">
        <f>RANK(XY11,XY3:XY28,0)</f>
        <v>15</v>
      </c>
      <c r="ZQ11">
        <f t="shared" ref="ZQ11:ABF11" si="119">RANK(XZ11,XZ3:XZ28,0)</f>
        <v>16</v>
      </c>
      <c r="ZR11">
        <f t="shared" si="119"/>
        <v>14</v>
      </c>
      <c r="ZS11">
        <f t="shared" si="119"/>
        <v>15</v>
      </c>
      <c r="ZT11">
        <f t="shared" si="119"/>
        <v>13</v>
      </c>
      <c r="ZU11">
        <f t="shared" si="119"/>
        <v>15</v>
      </c>
      <c r="ZV11">
        <f t="shared" si="119"/>
        <v>14</v>
      </c>
      <c r="ZW11">
        <f t="shared" si="119"/>
        <v>14</v>
      </c>
      <c r="ZX11">
        <f t="shared" si="119"/>
        <v>17</v>
      </c>
      <c r="ZY11">
        <f t="shared" si="119"/>
        <v>4</v>
      </c>
      <c r="ZZ11">
        <f t="shared" si="119"/>
        <v>16</v>
      </c>
      <c r="AAA11">
        <f t="shared" si="119"/>
        <v>9</v>
      </c>
      <c r="AAB11">
        <f t="shared" si="119"/>
        <v>15</v>
      </c>
      <c r="AAC11">
        <f t="shared" si="119"/>
        <v>16</v>
      </c>
      <c r="AAD11">
        <f t="shared" si="119"/>
        <v>13</v>
      </c>
      <c r="AAE11">
        <f t="shared" si="119"/>
        <v>16</v>
      </c>
      <c r="AAF11">
        <f t="shared" si="119"/>
        <v>15</v>
      </c>
      <c r="AAG11">
        <f t="shared" si="119"/>
        <v>17</v>
      </c>
      <c r="AAH11">
        <f t="shared" si="119"/>
        <v>16</v>
      </c>
      <c r="AAI11">
        <f t="shared" si="119"/>
        <v>15</v>
      </c>
      <c r="AAJ11">
        <f t="shared" si="119"/>
        <v>16</v>
      </c>
      <c r="AAK11">
        <f t="shared" si="119"/>
        <v>17</v>
      </c>
      <c r="AAL11">
        <f t="shared" si="119"/>
        <v>14</v>
      </c>
      <c r="AAM11">
        <f t="shared" si="119"/>
        <v>14</v>
      </c>
      <c r="AAN11">
        <f t="shared" si="119"/>
        <v>17</v>
      </c>
      <c r="AAO11">
        <f t="shared" si="119"/>
        <v>18</v>
      </c>
      <c r="AAP11">
        <f t="shared" si="119"/>
        <v>13</v>
      </c>
      <c r="AAQ11">
        <f t="shared" si="119"/>
        <v>7</v>
      </c>
      <c r="AAR11">
        <f t="shared" si="119"/>
        <v>15</v>
      </c>
      <c r="AAS11">
        <f t="shared" si="119"/>
        <v>14</v>
      </c>
      <c r="AAT11">
        <f t="shared" si="119"/>
        <v>7</v>
      </c>
      <c r="AAU11">
        <f t="shared" si="119"/>
        <v>14</v>
      </c>
      <c r="AAV11">
        <f t="shared" si="119"/>
        <v>14</v>
      </c>
      <c r="AAW11">
        <f t="shared" si="119"/>
        <v>18</v>
      </c>
      <c r="AAX11">
        <f t="shared" si="119"/>
        <v>14</v>
      </c>
      <c r="AAY11">
        <f t="shared" si="119"/>
        <v>16</v>
      </c>
      <c r="AAZ11">
        <f t="shared" si="119"/>
        <v>17</v>
      </c>
      <c r="ABA11">
        <f t="shared" si="119"/>
        <v>15</v>
      </c>
      <c r="ABB11">
        <f t="shared" si="119"/>
        <v>9</v>
      </c>
      <c r="ABC11">
        <f t="shared" si="119"/>
        <v>6</v>
      </c>
      <c r="ABD11">
        <f t="shared" si="119"/>
        <v>16</v>
      </c>
      <c r="ABE11">
        <f t="shared" si="119"/>
        <v>16</v>
      </c>
      <c r="ABF11">
        <f t="shared" si="119"/>
        <v>10</v>
      </c>
      <c r="ABG11">
        <f>VLOOKUP(ZP11,'Tablas auxiliares'!$O$2:$P$28,2,FALSE)</f>
        <v>0</v>
      </c>
      <c r="ABH11">
        <f>VLOOKUP(ZQ11,'Tablas auxiliares'!$O$2:$P$28,2,FALSE)</f>
        <v>0</v>
      </c>
      <c r="ABI11">
        <f>VLOOKUP(ZR11,'Tablas auxiliares'!$O$2:$P$28,2,FALSE)</f>
        <v>0</v>
      </c>
      <c r="ABJ11">
        <f>VLOOKUP(ZS11,'Tablas auxiliares'!$O$2:$P$28,2,FALSE)</f>
        <v>0</v>
      </c>
      <c r="ABK11">
        <f>VLOOKUP(ZT11,'Tablas auxiliares'!$O$2:$P$28,2,FALSE)</f>
        <v>0</v>
      </c>
      <c r="ABL11">
        <f>VLOOKUP(ZU11,'Tablas auxiliares'!$O$2:$P$28,2,FALSE)</f>
        <v>0</v>
      </c>
      <c r="ABM11">
        <f>VLOOKUP(ZV11,'Tablas auxiliares'!$O$2:$P$28,2,FALSE)</f>
        <v>0</v>
      </c>
      <c r="ABN11">
        <f>VLOOKUP(ZW11,'Tablas auxiliares'!$O$2:$P$28,2,FALSE)</f>
        <v>0</v>
      </c>
      <c r="ABO11">
        <f>VLOOKUP(ZX11,'Tablas auxiliares'!$O$2:$P$28,2,FALSE)</f>
        <v>0</v>
      </c>
      <c r="ABP11">
        <f>VLOOKUP(ZY11,'Tablas auxiliares'!$O$2:$P$28,2,FALSE)</f>
        <v>7</v>
      </c>
      <c r="ABQ11">
        <f>VLOOKUP(ZZ11,'Tablas auxiliares'!$O$2:$P$28,2,FALSE)</f>
        <v>0</v>
      </c>
      <c r="ABR11">
        <f>VLOOKUP(AAA11,'Tablas auxiliares'!$O$2:$P$28,2,FALSE)</f>
        <v>2</v>
      </c>
      <c r="ABS11">
        <f>VLOOKUP(AAB11,'Tablas auxiliares'!$O$2:$P$28,2,FALSE)</f>
        <v>0</v>
      </c>
      <c r="ABT11">
        <f>VLOOKUP(AAC11,'Tablas auxiliares'!$O$2:$P$28,2,FALSE)</f>
        <v>0</v>
      </c>
      <c r="ABU11">
        <f>VLOOKUP(AAD11,'Tablas auxiliares'!$O$2:$P$28,2,FALSE)</f>
        <v>0</v>
      </c>
      <c r="ABV11">
        <f>VLOOKUP(AAE11,'Tablas auxiliares'!$O$2:$P$28,2,FALSE)</f>
        <v>0</v>
      </c>
      <c r="ABW11">
        <f>VLOOKUP(AAF11,'Tablas auxiliares'!$O$2:$P$28,2,FALSE)</f>
        <v>0</v>
      </c>
      <c r="ABX11">
        <f>VLOOKUP(AAG11,'Tablas auxiliares'!$O$2:$P$28,2,FALSE)</f>
        <v>0</v>
      </c>
      <c r="ABY11">
        <f>VLOOKUP(AAH11,'Tablas auxiliares'!$O$2:$P$28,2,FALSE)</f>
        <v>0</v>
      </c>
      <c r="ABZ11">
        <f>VLOOKUP(AAI11,'Tablas auxiliares'!$O$2:$P$28,2,FALSE)</f>
        <v>0</v>
      </c>
      <c r="ACA11">
        <f>VLOOKUP(AAJ11,'Tablas auxiliares'!$O$2:$P$28,2,FALSE)</f>
        <v>0</v>
      </c>
      <c r="ACB11">
        <f>VLOOKUP(AAK11,'Tablas auxiliares'!$O$2:$P$28,2,FALSE)</f>
        <v>0</v>
      </c>
      <c r="ACC11">
        <f>VLOOKUP(AAL11,'Tablas auxiliares'!$O$2:$P$28,2,FALSE)</f>
        <v>0</v>
      </c>
      <c r="ACD11">
        <f>VLOOKUP(AAM11,'Tablas auxiliares'!$O$2:$P$28,2,FALSE)</f>
        <v>0</v>
      </c>
      <c r="ACE11">
        <f>VLOOKUP(AAN11,'Tablas auxiliares'!$O$2:$P$28,2,FALSE)</f>
        <v>0</v>
      </c>
      <c r="ACF11">
        <f>VLOOKUP(AAO11,'Tablas auxiliares'!$O$2:$P$28,2,FALSE)</f>
        <v>0</v>
      </c>
      <c r="ACG11">
        <f>VLOOKUP(AAP11,'Tablas auxiliares'!$O$2:$P$28,2,FALSE)</f>
        <v>0</v>
      </c>
      <c r="ACH11">
        <f>VLOOKUP(AAQ11,'Tablas auxiliares'!$O$2:$P$28,2,FALSE)</f>
        <v>4</v>
      </c>
      <c r="ACI11">
        <f>VLOOKUP(AAR11,'Tablas auxiliares'!$O$2:$P$28,2,FALSE)</f>
        <v>0</v>
      </c>
      <c r="ACJ11">
        <f>VLOOKUP(AAS11,'Tablas auxiliares'!$O$2:$P$28,2,FALSE)</f>
        <v>0</v>
      </c>
      <c r="ACK11">
        <f>VLOOKUP(AAT11,'Tablas auxiliares'!$O$2:$P$28,2,FALSE)</f>
        <v>4</v>
      </c>
      <c r="ACL11">
        <f>VLOOKUP(AAU11,'Tablas auxiliares'!$O$2:$P$28,2,FALSE)</f>
        <v>0</v>
      </c>
      <c r="ACM11">
        <f>VLOOKUP(AAV11,'Tablas auxiliares'!$O$2:$P$28,2,FALSE)</f>
        <v>0</v>
      </c>
      <c r="ACN11">
        <f>VLOOKUP(AAW11,'Tablas auxiliares'!$O$2:$P$28,2,FALSE)</f>
        <v>0</v>
      </c>
      <c r="ACO11">
        <f>VLOOKUP(AAX11,'Tablas auxiliares'!$O$2:$P$28,2,FALSE)</f>
        <v>0</v>
      </c>
      <c r="ACP11">
        <f>VLOOKUP(AAY11,'Tablas auxiliares'!$O$2:$P$28,2,FALSE)</f>
        <v>0</v>
      </c>
      <c r="ACQ11">
        <f>VLOOKUP(AAZ11,'Tablas auxiliares'!$O$2:$P$28,2,FALSE)</f>
        <v>0</v>
      </c>
      <c r="ACR11">
        <f>VLOOKUP(ABA11,'Tablas auxiliares'!$O$2:$P$28,2,FALSE)</f>
        <v>0</v>
      </c>
      <c r="ACS11">
        <f>VLOOKUP(ABB11,'Tablas auxiliares'!$O$2:$P$28,2,FALSE)</f>
        <v>2</v>
      </c>
      <c r="ACT11">
        <f>VLOOKUP(ABC11,'Tablas auxiliares'!$O$2:$P$28,2,FALSE)</f>
        <v>5</v>
      </c>
      <c r="ACU11">
        <f>VLOOKUP(ABD11,'Tablas auxiliares'!$O$2:$P$28,2,FALSE)</f>
        <v>0</v>
      </c>
      <c r="ACV11">
        <f>VLOOKUP(ABE11,'Tablas auxiliares'!$O$2:$P$28,2,FALSE)</f>
        <v>0</v>
      </c>
      <c r="ACW11">
        <f>VLOOKUP(ABF11,'Tablas auxiliares'!$O$2:$P$28,2,FALSE)</f>
        <v>1</v>
      </c>
      <c r="ACX11">
        <f>IF('Tablas auxiliares'!$C$5=1,SUM(ABG11:ACW11),SUMIF($IZ$29:$KP$29,"=325",ABG11:ACW11))</f>
        <v>25</v>
      </c>
      <c r="ACZ11">
        <f t="shared" si="9"/>
        <v>25.0017</v>
      </c>
      <c r="ADA11">
        <f t="shared" si="10"/>
        <v>14.0017</v>
      </c>
      <c r="ADB11">
        <f t="shared" si="11"/>
        <v>64.0017</v>
      </c>
      <c r="ADC11">
        <f>IF('Tablas auxiliares'!$C$3=1,'2018 FINAL'!ACZ11,IF('Tablas auxiliares'!$C$3=2,'2018 FINAL'!ADA11,'2018 FINAL'!ADB11))</f>
        <v>64.0017</v>
      </c>
      <c r="ADD11" t="s">
        <v>59</v>
      </c>
      <c r="ADF11">
        <v>9</v>
      </c>
      <c r="ADG11">
        <f t="shared" si="12"/>
        <v>226.0018</v>
      </c>
      <c r="ADH11" t="str">
        <f t="shared" si="13"/>
        <v>Dinamarca</v>
      </c>
    </row>
    <row r="12" spans="1:788" x14ac:dyDescent="0.25">
      <c r="A12" t="s">
        <v>29</v>
      </c>
      <c r="B12">
        <v>13</v>
      </c>
      <c r="C12">
        <v>7</v>
      </c>
      <c r="D12">
        <v>23</v>
      </c>
      <c r="E12">
        <v>2</v>
      </c>
      <c r="F12">
        <v>12</v>
      </c>
      <c r="G12">
        <v>18</v>
      </c>
      <c r="H12">
        <v>9</v>
      </c>
      <c r="I12">
        <v>15</v>
      </c>
      <c r="J12">
        <v>13</v>
      </c>
      <c r="K12">
        <v>18</v>
      </c>
      <c r="L12">
        <v>2</v>
      </c>
      <c r="M12">
        <v>11</v>
      </c>
      <c r="N12">
        <v>4</v>
      </c>
      <c r="O12">
        <v>21</v>
      </c>
      <c r="Q12">
        <v>20</v>
      </c>
      <c r="R12">
        <v>22</v>
      </c>
      <c r="S12">
        <v>12</v>
      </c>
      <c r="T12">
        <v>19</v>
      </c>
      <c r="U12">
        <v>25</v>
      </c>
      <c r="V12">
        <v>19</v>
      </c>
      <c r="W12">
        <v>5</v>
      </c>
      <c r="X12">
        <v>8</v>
      </c>
      <c r="Y12">
        <v>14</v>
      </c>
      <c r="Z12">
        <v>16</v>
      </c>
      <c r="AA12">
        <v>26</v>
      </c>
      <c r="AB12">
        <v>8</v>
      </c>
      <c r="AC12">
        <v>15</v>
      </c>
      <c r="AD12">
        <v>21</v>
      </c>
      <c r="AE12">
        <v>17</v>
      </c>
      <c r="AF12">
        <v>15</v>
      </c>
      <c r="AG12">
        <v>15</v>
      </c>
      <c r="AH12">
        <v>18</v>
      </c>
      <c r="AI12">
        <v>8</v>
      </c>
      <c r="AJ12">
        <v>13</v>
      </c>
      <c r="AK12">
        <v>17</v>
      </c>
      <c r="AL12">
        <v>1</v>
      </c>
      <c r="AM12">
        <v>21</v>
      </c>
      <c r="AN12">
        <v>16</v>
      </c>
      <c r="AO12">
        <v>17</v>
      </c>
      <c r="AP12">
        <v>16</v>
      </c>
      <c r="AQ12">
        <v>15</v>
      </c>
      <c r="AR12">
        <v>17</v>
      </c>
      <c r="AS12">
        <v>13</v>
      </c>
      <c r="AT12">
        <v>4</v>
      </c>
      <c r="AU12">
        <v>19</v>
      </c>
      <c r="AV12">
        <v>25</v>
      </c>
      <c r="AW12">
        <v>16</v>
      </c>
      <c r="AX12">
        <v>15</v>
      </c>
      <c r="AY12">
        <v>10</v>
      </c>
      <c r="AZ12">
        <v>24</v>
      </c>
      <c r="BA12">
        <v>21</v>
      </c>
      <c r="BB12">
        <v>13</v>
      </c>
      <c r="BC12">
        <v>8</v>
      </c>
      <c r="BD12">
        <v>17</v>
      </c>
      <c r="BE12">
        <v>4</v>
      </c>
      <c r="BF12">
        <v>13</v>
      </c>
      <c r="BH12">
        <v>20</v>
      </c>
      <c r="BI12">
        <v>14</v>
      </c>
      <c r="BJ12">
        <v>17</v>
      </c>
      <c r="BK12">
        <v>18</v>
      </c>
      <c r="BL12">
        <v>25</v>
      </c>
      <c r="BM12">
        <v>7</v>
      </c>
      <c r="BN12">
        <v>8</v>
      </c>
      <c r="BO12">
        <v>11</v>
      </c>
      <c r="BP12">
        <v>21</v>
      </c>
      <c r="BQ12">
        <v>17</v>
      </c>
      <c r="BR12">
        <v>14</v>
      </c>
      <c r="BS12">
        <v>11</v>
      </c>
      <c r="BT12">
        <v>24</v>
      </c>
      <c r="BU12">
        <v>24</v>
      </c>
      <c r="BV12">
        <v>19</v>
      </c>
      <c r="BW12">
        <v>21</v>
      </c>
      <c r="BX12">
        <v>4</v>
      </c>
      <c r="BY12">
        <v>11</v>
      </c>
      <c r="BZ12">
        <v>14</v>
      </c>
      <c r="CA12">
        <v>9</v>
      </c>
      <c r="CB12">
        <v>17</v>
      </c>
      <c r="CC12">
        <v>3</v>
      </c>
      <c r="CD12">
        <v>26</v>
      </c>
      <c r="CE12">
        <v>23</v>
      </c>
      <c r="CF12">
        <v>21</v>
      </c>
      <c r="CG12">
        <v>17</v>
      </c>
      <c r="CH12">
        <v>16</v>
      </c>
      <c r="CI12">
        <v>16</v>
      </c>
      <c r="CJ12">
        <v>23</v>
      </c>
      <c r="CK12">
        <v>6</v>
      </c>
      <c r="CL12">
        <v>15</v>
      </c>
      <c r="CM12">
        <v>2</v>
      </c>
      <c r="CN12">
        <v>20</v>
      </c>
      <c r="CO12">
        <v>10</v>
      </c>
      <c r="CP12">
        <v>4</v>
      </c>
      <c r="CQ12">
        <v>18</v>
      </c>
      <c r="CR12">
        <v>9</v>
      </c>
      <c r="CS12">
        <v>23</v>
      </c>
      <c r="CT12">
        <v>9</v>
      </c>
      <c r="CU12">
        <v>8</v>
      </c>
      <c r="CV12">
        <v>21</v>
      </c>
      <c r="CW12">
        <v>13</v>
      </c>
      <c r="CY12">
        <v>6</v>
      </c>
      <c r="CZ12">
        <v>18</v>
      </c>
      <c r="DA12">
        <v>22</v>
      </c>
      <c r="DB12">
        <v>14</v>
      </c>
      <c r="DC12">
        <v>20</v>
      </c>
      <c r="DD12">
        <v>22</v>
      </c>
      <c r="DE12">
        <v>11</v>
      </c>
      <c r="DF12">
        <v>24</v>
      </c>
      <c r="DG12">
        <v>18</v>
      </c>
      <c r="DH12">
        <v>10</v>
      </c>
      <c r="DI12">
        <v>25</v>
      </c>
      <c r="DJ12">
        <v>8</v>
      </c>
      <c r="DK12">
        <v>16</v>
      </c>
      <c r="DL12">
        <v>14</v>
      </c>
      <c r="DM12">
        <v>6</v>
      </c>
      <c r="DN12">
        <v>7</v>
      </c>
      <c r="DO12">
        <v>9</v>
      </c>
      <c r="DP12">
        <v>6</v>
      </c>
      <c r="DQ12">
        <v>12</v>
      </c>
      <c r="DR12">
        <v>7</v>
      </c>
      <c r="DS12">
        <v>11</v>
      </c>
      <c r="DT12">
        <v>2</v>
      </c>
      <c r="DU12">
        <v>24</v>
      </c>
      <c r="DV12">
        <v>8</v>
      </c>
      <c r="DW12">
        <v>20</v>
      </c>
      <c r="DX12">
        <v>23</v>
      </c>
      <c r="DY12">
        <v>14</v>
      </c>
      <c r="DZ12">
        <v>25</v>
      </c>
      <c r="EA12">
        <v>15</v>
      </c>
      <c r="EB12">
        <v>6</v>
      </c>
      <c r="EC12">
        <v>20</v>
      </c>
      <c r="ED12">
        <v>17</v>
      </c>
      <c r="EE12">
        <v>7</v>
      </c>
      <c r="EF12">
        <v>14</v>
      </c>
      <c r="EG12">
        <v>8</v>
      </c>
      <c r="EH12">
        <v>13</v>
      </c>
      <c r="EI12">
        <v>12</v>
      </c>
      <c r="EJ12">
        <v>16</v>
      </c>
      <c r="EK12">
        <v>2</v>
      </c>
      <c r="EL12">
        <v>7</v>
      </c>
      <c r="EM12">
        <v>5</v>
      </c>
      <c r="EN12">
        <v>22</v>
      </c>
      <c r="EP12">
        <v>9</v>
      </c>
      <c r="EQ12">
        <v>7</v>
      </c>
      <c r="ER12">
        <v>19</v>
      </c>
      <c r="ES12">
        <v>8</v>
      </c>
      <c r="ET12">
        <v>19</v>
      </c>
      <c r="EU12">
        <v>14</v>
      </c>
      <c r="EV12">
        <v>9</v>
      </c>
      <c r="EW12">
        <v>13</v>
      </c>
      <c r="EX12">
        <v>24</v>
      </c>
      <c r="EY12">
        <v>13</v>
      </c>
      <c r="EZ12">
        <v>16</v>
      </c>
      <c r="FA12">
        <v>14</v>
      </c>
      <c r="FB12">
        <v>17</v>
      </c>
      <c r="FC12">
        <v>19</v>
      </c>
      <c r="FD12">
        <v>10</v>
      </c>
      <c r="FE12">
        <v>15</v>
      </c>
      <c r="FF12">
        <v>13</v>
      </c>
      <c r="FG12">
        <v>24</v>
      </c>
      <c r="FH12">
        <v>9</v>
      </c>
      <c r="FI12">
        <v>11</v>
      </c>
      <c r="FJ12">
        <v>24</v>
      </c>
      <c r="FK12">
        <v>8</v>
      </c>
      <c r="FL12">
        <v>18</v>
      </c>
      <c r="FM12">
        <v>11</v>
      </c>
      <c r="FN12">
        <v>15</v>
      </c>
      <c r="FO12">
        <v>13</v>
      </c>
      <c r="FP12">
        <v>14</v>
      </c>
      <c r="FQ12">
        <v>23</v>
      </c>
      <c r="FR12">
        <v>18</v>
      </c>
      <c r="FS12">
        <v>7</v>
      </c>
      <c r="FT12">
        <v>26</v>
      </c>
      <c r="FU12">
        <v>13</v>
      </c>
      <c r="FV12">
        <v>17</v>
      </c>
      <c r="FW12">
        <v>11</v>
      </c>
      <c r="FX12">
        <v>10</v>
      </c>
      <c r="FY12">
        <v>18</v>
      </c>
      <c r="FZ12">
        <v>12</v>
      </c>
      <c r="GA12">
        <v>12</v>
      </c>
      <c r="GB12">
        <v>6</v>
      </c>
      <c r="GC12">
        <v>24</v>
      </c>
      <c r="GD12">
        <v>5</v>
      </c>
      <c r="GE12">
        <v>18</v>
      </c>
      <c r="GG12">
        <v>9</v>
      </c>
      <c r="GH12">
        <v>16</v>
      </c>
      <c r="GI12">
        <v>13</v>
      </c>
      <c r="GJ12">
        <v>18</v>
      </c>
      <c r="GK12">
        <v>22</v>
      </c>
      <c r="GL12">
        <v>18</v>
      </c>
      <c r="GM12">
        <v>19</v>
      </c>
      <c r="GN12">
        <v>9</v>
      </c>
      <c r="GO12">
        <v>16</v>
      </c>
      <c r="GP12">
        <v>12</v>
      </c>
      <c r="GQ12">
        <v>15</v>
      </c>
      <c r="GR12">
        <v>20</v>
      </c>
      <c r="GS12">
        <v>23</v>
      </c>
      <c r="GT12">
        <v>18</v>
      </c>
      <c r="GU12">
        <v>16</v>
      </c>
      <c r="GV12">
        <v>23</v>
      </c>
      <c r="GW12">
        <v>7</v>
      </c>
      <c r="GX12">
        <v>6</v>
      </c>
      <c r="GY12">
        <v>11</v>
      </c>
      <c r="GZ12">
        <v>10</v>
      </c>
      <c r="HA12">
        <v>3</v>
      </c>
      <c r="HB12">
        <v>2</v>
      </c>
      <c r="HC12">
        <v>21</v>
      </c>
      <c r="HD12">
        <v>15</v>
      </c>
      <c r="HE12">
        <v>18</v>
      </c>
      <c r="HF12">
        <v>18</v>
      </c>
      <c r="HG12">
        <v>13</v>
      </c>
      <c r="HH12">
        <v>7</v>
      </c>
      <c r="HI12">
        <f>IF('Tablas auxiliares'!$C$7=1,AVERAGE(B12,AS12,CJ12,EA12,FR12)+B12/10000,(-1)*(SUM(VLOOKUP(B12,'Tablas auxiliares'!$BG$2:$BH$28,2,FALSE),VLOOKUP(AS12,'Tablas auxiliares'!$BG$2:$BH$28,2,FALSE),VLOOKUP(CJ12,'Tablas auxiliares'!$BG$2:$BH$28,2,FALSE),VLOOKUP(EA12,'Tablas auxiliares'!$BG$2:$BH$28,2,FALSE),VLOOKUP(FR12,'Tablas auxiliares'!$BG$2:$BH$28,2,FALSE))-B12/100000000))</f>
        <v>-3.9524715683702536</v>
      </c>
      <c r="HJ12">
        <f>IF('Tablas auxiliares'!$C$7=1,AVERAGE(C12,AT12,CK12,EB12,FS12)+C12/10000,(-1)*(SUM(VLOOKUP(C12,'Tablas auxiliares'!$BG$2:$BH$28,2,FALSE),VLOOKUP(AT12,'Tablas auxiliares'!$BG$2:$BH$28,2,FALSE),VLOOKUP(CK12,'Tablas auxiliares'!$BG$2:$BH$28,2,FALSE),VLOOKUP(EB12,'Tablas auxiliares'!$BG$2:$BH$28,2,FALSE),VLOOKUP(FS12,'Tablas auxiliares'!$BG$2:$BH$28,2,FALSE))-C12/100000000))</f>
        <v>-23.74374628089377</v>
      </c>
      <c r="HK12">
        <f>IF('Tablas auxiliares'!$C$7=1,AVERAGE(D12,AU12,CL12,EC12,FT12)+D12/10000,(-1)*(SUM(VLOOKUP(D12,'Tablas auxiliares'!$BG$2:$BH$28,2,FALSE),VLOOKUP(AU12,'Tablas auxiliares'!$BG$2:$BH$28,2,FALSE),VLOOKUP(CL12,'Tablas auxiliares'!$BG$2:$BH$28,2,FALSE),VLOOKUP(EC12,'Tablas auxiliares'!$BG$2:$BH$28,2,FALSE),VLOOKUP(FT12,'Tablas auxiliares'!$BG$2:$BH$28,2,FALSE))-D12/100000000))</f>
        <v>-1.843952245838461</v>
      </c>
      <c r="HL12">
        <f>IF('Tablas auxiliares'!$C$7=1,AVERAGE(E12,AV12,CM12,ED12,FU12)+E12/10000,(-1)*(SUM(VLOOKUP(E12,'Tablas auxiliares'!$BG$2:$BH$28,2,FALSE),VLOOKUP(AV12,'Tablas auxiliares'!$BG$2:$BH$28,2,FALSE),VLOOKUP(CM12,'Tablas auxiliares'!$BG$2:$BH$28,2,FALSE),VLOOKUP(ED12,'Tablas auxiliares'!$BG$2:$BH$28,2,FALSE),VLOOKUP(FU12,'Tablas auxiliares'!$BG$2:$BH$28,2,FALSE))-E12/100000000))</f>
        <v>-21.773993056478645</v>
      </c>
      <c r="HM12">
        <f>IF('Tablas auxiliares'!$C$7=1,AVERAGE(F12,AW12,CN12,EE12,FV12)+F12/10000,(-1)*(SUM(VLOOKUP(F12,'Tablas auxiliares'!$BG$2:$BH$28,2,FALSE),VLOOKUP(AW12,'Tablas auxiliares'!$BG$2:$BH$28,2,FALSE),VLOOKUP(CN12,'Tablas auxiliares'!$BG$2:$BH$28,2,FALSE),VLOOKUP(EE12,'Tablas auxiliares'!$BG$2:$BH$28,2,FALSE),VLOOKUP(FV12,'Tablas auxiliares'!$BG$2:$BH$28,2,FALSE))-F12/100000000))</f>
        <v>-6.9148464584297509</v>
      </c>
      <c r="HN12">
        <f>IF('Tablas auxiliares'!$C$7=1,AVERAGE(G12,AX12,CO12,EF12,FW12)+G12/10000,(-1)*(SUM(VLOOKUP(G12,'Tablas auxiliares'!$BG$2:$BH$28,2,FALSE),VLOOKUP(AX12,'Tablas auxiliares'!$BG$2:$BH$28,2,FALSE),VLOOKUP(CO12,'Tablas auxiliares'!$BG$2:$BH$28,2,FALSE),VLOOKUP(EF12,'Tablas auxiliares'!$BG$2:$BH$28,2,FALSE),VLOOKUP(FW12,'Tablas auxiliares'!$BG$2:$BH$28,2,FALSE))-G12/100000000))</f>
        <v>-6.2942997164925112</v>
      </c>
      <c r="HO12">
        <f>IF('Tablas auxiliares'!$C$7=1,AVERAGE(H12,AY12,CP12,EG12,FX12)+H12/10000,(-1)*(SUM(VLOOKUP(H12,'Tablas auxiliares'!$BG$2:$BH$28,2,FALSE),VLOOKUP(AY12,'Tablas auxiliares'!$BG$2:$BH$28,2,FALSE),VLOOKUP(CP12,'Tablas auxiliares'!$BG$2:$BH$28,2,FALSE),VLOOKUP(EG12,'Tablas auxiliares'!$BG$2:$BH$28,2,FALSE),VLOOKUP(FX12,'Tablas auxiliares'!$BG$2:$BH$28,2,FALSE))-H12/100000000))</f>
        <v>-16.92535397622984</v>
      </c>
      <c r="HP12">
        <f>IF('Tablas auxiliares'!$C$7=1,AVERAGE(I12,AZ12,CQ12,EH12,FY12)+I12/10000,(-1)*(SUM(VLOOKUP(I12,'Tablas auxiliares'!$BG$2:$BH$28,2,FALSE),VLOOKUP(AZ12,'Tablas auxiliares'!$BG$2:$BH$28,2,FALSE),VLOOKUP(CQ12,'Tablas auxiliares'!$BG$2:$BH$28,2,FALSE),VLOOKUP(EH12,'Tablas auxiliares'!$BG$2:$BH$28,2,FALSE),VLOOKUP(FY12,'Tablas auxiliares'!$BG$2:$BH$28,2,FALSE))-I12/100000000))</f>
        <v>-3.1679838492599464</v>
      </c>
      <c r="HQ12">
        <f>IF('Tablas auxiliares'!$C$7=1,AVERAGE(J12,BA12,CR12,EI12,FZ12)+J12/10000,(-1)*(SUM(VLOOKUP(J12,'Tablas auxiliares'!$BG$2:$BH$28,2,FALSE),VLOOKUP(BA12,'Tablas auxiliares'!$BG$2:$BH$28,2,FALSE),VLOOKUP(CR12,'Tablas auxiliares'!$BG$2:$BH$28,2,FALSE),VLOOKUP(EI12,'Tablas auxiliares'!$BG$2:$BH$28,2,FALSE),VLOOKUP(FZ12,'Tablas auxiliares'!$BG$2:$BH$28,2,FALSE))-J12/100000000))</f>
        <v>-7.0888935159059283</v>
      </c>
      <c r="HR12">
        <f>IF('Tablas auxiliares'!$C$7=1,AVERAGE(K12,BB12,CS12,EJ12,GA12)+K12/10000,(-1)*(SUM(VLOOKUP(K12,'Tablas auxiliares'!$BG$2:$BH$28,2,FALSE),VLOOKUP(BB12,'Tablas auxiliares'!$BG$2:$BH$28,2,FALSE),VLOOKUP(CS12,'Tablas auxiliares'!$BG$2:$BH$28,2,FALSE),VLOOKUP(EJ12,'Tablas auxiliares'!$BG$2:$BH$28,2,FALSE),VLOOKUP(GA12,'Tablas auxiliares'!$BG$2:$BH$28,2,FALSE))-K12/100000000))</f>
        <v>-4.0640598571554598</v>
      </c>
      <c r="HS12">
        <f>IF('Tablas auxiliares'!$C$7=1,AVERAGE(L12,BC12,CT12,EK12,GB12)+L12/10000,(-1)*(SUM(VLOOKUP(L12,'Tablas auxiliares'!$BG$2:$BH$28,2,FALSE),VLOOKUP(BC12,'Tablas auxiliares'!$BG$2:$BH$28,2,FALSE),VLOOKUP(CT12,'Tablas auxiliares'!$BG$2:$BH$28,2,FALSE),VLOOKUP(EK12,'Tablas auxiliares'!$BG$2:$BH$28,2,FALSE),VLOOKUP(GB12,'Tablas auxiliares'!$BG$2:$BH$28,2,FALSE))-L12/100000000))</f>
        <v>-30.286181255119175</v>
      </c>
      <c r="HT12">
        <f>IF('Tablas auxiliares'!$C$7=1,AVERAGE(M12,BD12,CU12,EL12,GC12)+M12/10000,(-1)*(SUM(VLOOKUP(M12,'Tablas auxiliares'!$BG$2:$BH$28,2,FALSE),VLOOKUP(BD12,'Tablas auxiliares'!$BG$2:$BH$28,2,FALSE),VLOOKUP(CU12,'Tablas auxiliares'!$BG$2:$BH$28,2,FALSE),VLOOKUP(EL12,'Tablas auxiliares'!$BG$2:$BH$28,2,FALSE),VLOOKUP(GC12,'Tablas auxiliares'!$BG$2:$BH$28,2,FALSE))-M12/100000000))</f>
        <v>-9.532212278811599</v>
      </c>
      <c r="HU12">
        <f>IF('Tablas auxiliares'!$C$7=1,AVERAGE(N12,BE12,CV12,EM12,GD12)+N12/10000,(-1)*(SUM(VLOOKUP(N12,'Tablas auxiliares'!$BG$2:$BH$28,2,FALSE),VLOOKUP(BE12,'Tablas auxiliares'!$BG$2:$BH$28,2,FALSE),VLOOKUP(CV12,'Tablas auxiliares'!$BG$2:$BH$28,2,FALSE),VLOOKUP(EM12,'Tablas auxiliares'!$BG$2:$BH$28,2,FALSE),VLOOKUP(GD12,'Tablas auxiliares'!$BG$2:$BH$28,2,FALSE))-N12/100000000))</f>
        <v>-25.065053999300702</v>
      </c>
      <c r="HV12">
        <f>IF('Tablas auxiliares'!$C$7=1,AVERAGE(O12,BF12,CW12,EN12,GE12)+O12/10000,(-1)*(SUM(VLOOKUP(O12,'Tablas auxiliares'!$BG$2:$BH$28,2,FALSE),VLOOKUP(BF12,'Tablas auxiliares'!$BG$2:$BH$28,2,FALSE),VLOOKUP(CW12,'Tablas auxiliares'!$BG$2:$BH$28,2,FALSE),VLOOKUP(EN12,'Tablas auxiliares'!$BG$2:$BH$28,2,FALSE),VLOOKUP(GE12,'Tablas auxiliares'!$BG$2:$BH$28,2,FALSE))-O12/100000000))</f>
        <v>-3.4199565683455013</v>
      </c>
      <c r="HX12">
        <f>IF('Tablas auxiliares'!$C$7=1,AVERAGE(Q12,BH12,CY12,EP12,GG12)+Q12/10000,(-1)*(SUM(VLOOKUP(Q12,'Tablas auxiliares'!$BG$2:$BH$28,2,FALSE),VLOOKUP(BH12,'Tablas auxiliares'!$BG$2:$BH$28,2,FALSE),VLOOKUP(CY12,'Tablas auxiliares'!$BG$2:$BH$28,2,FALSE),VLOOKUP(EP12,'Tablas auxiliares'!$BG$2:$BH$28,2,FALSE),VLOOKUP(GG12,'Tablas auxiliares'!$BG$2:$BH$28,2,FALSE))-Q12/100000000))</f>
        <v>-10.539221693099579</v>
      </c>
      <c r="HY12">
        <f>IF('Tablas auxiliares'!$C$7=1,AVERAGE(R12,BI12,CZ12,EQ12,GH12)+R12/10000,(-1)*(SUM(VLOOKUP(R12,'Tablas auxiliares'!$BG$2:$BH$28,2,FALSE),VLOOKUP(BI12,'Tablas auxiliares'!$BG$2:$BH$28,2,FALSE),VLOOKUP(CZ12,'Tablas auxiliares'!$BG$2:$BH$28,2,FALSE),VLOOKUP(EQ12,'Tablas auxiliares'!$BG$2:$BH$28,2,FALSE),VLOOKUP(GH12,'Tablas auxiliares'!$BG$2:$BH$28,2,FALSE))-R12/100000000))</f>
        <v>-6.2436647552110998</v>
      </c>
      <c r="HZ12">
        <f>IF('Tablas auxiliares'!$C$7=1,AVERAGE(S12,BJ12,DA12,ER12,GI12)+S12/10000,(-1)*(SUM(VLOOKUP(S12,'Tablas auxiliares'!$BG$2:$BH$28,2,FALSE),VLOOKUP(BJ12,'Tablas auxiliares'!$BG$2:$BH$28,2,FALSE),VLOOKUP(DA12,'Tablas auxiliares'!$BG$2:$BH$28,2,FALSE),VLOOKUP(ER12,'Tablas auxiliares'!$BG$2:$BH$28,2,FALSE),VLOOKUP(GI12,'Tablas auxiliares'!$BG$2:$BH$28,2,FALSE))-S12/100000000))</f>
        <v>-3.9002204530323561</v>
      </c>
      <c r="IA12">
        <f>IF('Tablas auxiliares'!$C$7=1,AVERAGE(T12,BK12,DB12,ES12,GJ12)+T12/10000,(-1)*(SUM(VLOOKUP(T12,'Tablas auxiliares'!$BG$2:$BH$28,2,FALSE),VLOOKUP(BK12,'Tablas auxiliares'!$BG$2:$BH$28,2,FALSE),VLOOKUP(DB12,'Tablas auxiliares'!$BG$2:$BH$28,2,FALSE),VLOOKUP(ES12,'Tablas auxiliares'!$BG$2:$BH$28,2,FALSE),VLOOKUP(GJ12,'Tablas auxiliares'!$BG$2:$BH$28,2,FALSE))-T12/100000000))</f>
        <v>-5.530674443806471</v>
      </c>
      <c r="IB12">
        <f>IF('Tablas auxiliares'!$C$7=1,AVERAGE(U12,BL12,DC12,ET12,GK12)+U12/10000,(-1)*(SUM(VLOOKUP(U12,'Tablas auxiliares'!$BG$2:$BH$28,2,FALSE),VLOOKUP(BL12,'Tablas auxiliares'!$BG$2:$BH$28,2,FALSE),VLOOKUP(DC12,'Tablas auxiliares'!$BG$2:$BH$28,2,FALSE),VLOOKUP(ET12,'Tablas auxiliares'!$BG$2:$BH$28,2,FALSE),VLOOKUP(GK12,'Tablas auxiliares'!$BG$2:$BH$28,2,FALSE))-U12/100000000))</f>
        <v>-1.1902571157445168</v>
      </c>
      <c r="IC12">
        <f>IF('Tablas auxiliares'!$C$7=1,AVERAGE(V12,BM12,DD12,EU12,GL12)+V12/10000,(-1)*(SUM(VLOOKUP(V12,'Tablas auxiliares'!$BG$2:$BH$28,2,FALSE),VLOOKUP(BM12,'Tablas auxiliares'!$BG$2:$BH$28,2,FALSE),VLOOKUP(DD12,'Tablas auxiliares'!$BG$2:$BH$28,2,FALSE),VLOOKUP(EU12,'Tablas auxiliares'!$BG$2:$BH$28,2,FALSE),VLOOKUP(GL12,'Tablas auxiliares'!$BG$2:$BH$28,2,FALSE))-V12/100000000))</f>
        <v>-5.9420821539812758</v>
      </c>
      <c r="ID12">
        <f>IF('Tablas auxiliares'!$C$7=1,AVERAGE(W12,BN12,DE12,EV12,GM12)+W12/10000,(-1)*(SUM(VLOOKUP(W12,'Tablas auxiliares'!$BG$2:$BH$28,2,FALSE),VLOOKUP(BN12,'Tablas auxiliares'!$BG$2:$BH$28,2,FALSE),VLOOKUP(DE12,'Tablas auxiliares'!$BG$2:$BH$28,2,FALSE),VLOOKUP(EV12,'Tablas auxiliares'!$BG$2:$BH$28,2,FALSE),VLOOKUP(GM12,'Tablas auxiliares'!$BG$2:$BH$28,2,FALSE))-W12/100000000))</f>
        <v>-13.597639503083235</v>
      </c>
      <c r="IE12">
        <f>IF('Tablas auxiliares'!$C$7=1,AVERAGE(X12,BO12,DF12,EW12,GN12)+X12/10000,(-1)*(SUM(VLOOKUP(X12,'Tablas auxiliares'!$BG$2:$BH$28,2,FALSE),VLOOKUP(BO12,'Tablas auxiliares'!$BG$2:$BH$28,2,FALSE),VLOOKUP(DF12,'Tablas auxiliares'!$BG$2:$BH$28,2,FALSE),VLOOKUP(EW12,'Tablas auxiliares'!$BG$2:$BH$28,2,FALSE),VLOOKUP(GN12,'Tablas auxiliares'!$BG$2:$BH$28,2,FALSE))-X12/100000000))</f>
        <v>-8.9723184970985983</v>
      </c>
      <c r="IF12">
        <f>IF('Tablas auxiliares'!$C$7=1,AVERAGE(Y12,BP12,DG12,EX12,GO12)+Y12/10000,(-1)*(SUM(VLOOKUP(Y12,'Tablas auxiliares'!$BG$2:$BH$28,2,FALSE),VLOOKUP(BP12,'Tablas auxiliares'!$BG$2:$BH$28,2,FALSE),VLOOKUP(DG12,'Tablas auxiliares'!$BG$2:$BH$28,2,FALSE),VLOOKUP(EX12,'Tablas auxiliares'!$BG$2:$BH$28,2,FALSE),VLOOKUP(GO12,'Tablas auxiliares'!$BG$2:$BH$28,2,FALSE))-Y12/100000000))</f>
        <v>-2.6041041530676732</v>
      </c>
      <c r="IG12">
        <f>IF('Tablas auxiliares'!$C$7=1,AVERAGE(Z12,BQ12,DH12,EY12,GP12)+Z12/10000,(-1)*(SUM(VLOOKUP(Z12,'Tablas auxiliares'!$BG$2:$BH$28,2,FALSE),VLOOKUP(BQ12,'Tablas auxiliares'!$BG$2:$BH$28,2,FALSE),VLOOKUP(DH12,'Tablas auxiliares'!$BG$2:$BH$28,2,FALSE),VLOOKUP(EY12,'Tablas auxiliares'!$BG$2:$BH$28,2,FALSE),VLOOKUP(GP12,'Tablas auxiliares'!$BG$2:$BH$28,2,FALSE))-Z12/100000000))</f>
        <v>-6.1501959862298134</v>
      </c>
      <c r="IH12">
        <f>IF('Tablas auxiliares'!$C$7=1,AVERAGE(AA12,BR12,DI12,EZ12,GQ12)+AA12/10000,(-1)*(SUM(VLOOKUP(AA12,'Tablas auxiliares'!$BG$2:$BH$28,2,FALSE),VLOOKUP(BR12,'Tablas auxiliares'!$BG$2:$BH$28,2,FALSE),VLOOKUP(DI12,'Tablas auxiliares'!$BG$2:$BH$28,2,FALSE),VLOOKUP(EZ12,'Tablas auxiliares'!$BG$2:$BH$28,2,FALSE),VLOOKUP(GQ12,'Tablas auxiliares'!$BG$2:$BH$28,2,FALSE))-AA12/100000000))</f>
        <v>-2.7778936092112709</v>
      </c>
      <c r="II12">
        <f>IF('Tablas auxiliares'!$C$7=1,AVERAGE(AB12,BS12,DJ12,FA12,GR12)+AB12/10000,(-1)*(SUM(VLOOKUP(AB12,'Tablas auxiliares'!$BG$2:$BH$28,2,FALSE),VLOOKUP(BS12,'Tablas auxiliares'!$BG$2:$BH$28,2,FALSE),VLOOKUP(DJ12,'Tablas auxiliares'!$BG$2:$BH$28,2,FALSE),VLOOKUP(FA12,'Tablas auxiliares'!$BG$2:$BH$28,2,FALSE),VLOOKUP(GR12,'Tablas auxiliares'!$BG$2:$BH$28,2,FALSE))-AB12/100000000))</f>
        <v>-9.4819180922823776</v>
      </c>
      <c r="IJ12">
        <f>IF('Tablas auxiliares'!$C$7=1,AVERAGE(AC12,BT12,DK12,FB12,GS12)+AC12/10000,(-1)*(SUM(VLOOKUP(AC12,'Tablas auxiliares'!$BG$2:$BH$28,2,FALSE),VLOOKUP(BT12,'Tablas auxiliares'!$BG$2:$BH$28,2,FALSE),VLOOKUP(DK12,'Tablas auxiliares'!$BG$2:$BH$28,2,FALSE),VLOOKUP(FB12,'Tablas auxiliares'!$BG$2:$BH$28,2,FALSE),VLOOKUP(GS12,'Tablas auxiliares'!$BG$2:$BH$28,2,FALSE))-AC12/100000000))</f>
        <v>-2.4429260129810761</v>
      </c>
      <c r="IK12">
        <f>IF('Tablas auxiliares'!$C$7=1,AVERAGE(AD12,BU12,DL12,FC12,GT12)+AD12/10000,(-1)*(SUM(VLOOKUP(AD12,'Tablas auxiliares'!$BG$2:$BH$28,2,FALSE),VLOOKUP(BU12,'Tablas auxiliares'!$BG$2:$BH$28,2,FALSE),VLOOKUP(DL12,'Tablas auxiliares'!$BG$2:$BH$28,2,FALSE),VLOOKUP(FC12,'Tablas auxiliares'!$BG$2:$BH$28,2,FALSE),VLOOKUP(GT12,'Tablas auxiliares'!$BG$2:$BH$28,2,FALSE))-AD12/100000000))</f>
        <v>-2.3025214518378498</v>
      </c>
      <c r="IL12">
        <f>IF('Tablas auxiliares'!$C$7=1,AVERAGE(AE12,BV12,DM12,FD12,GU12)+AE12/10000,(-1)*(SUM(VLOOKUP(AE12,'Tablas auxiliares'!$BG$2:$BH$28,2,FALSE),VLOOKUP(BV12,'Tablas auxiliares'!$BG$2:$BH$28,2,FALSE),VLOOKUP(DM12,'Tablas auxiliares'!$BG$2:$BH$28,2,FALSE),VLOOKUP(FD12,'Tablas auxiliares'!$BG$2:$BH$28,2,FALSE),VLOOKUP(GU12,'Tablas auxiliares'!$BG$2:$BH$28,2,FALSE))-AE12/100000000))</f>
        <v>-8.471981366556161</v>
      </c>
      <c r="IM12">
        <f>IF('Tablas auxiliares'!$C$7=1,AVERAGE(AF12,BW12,DN12,FE12,GV12)+AF12/10000,(-1)*(SUM(VLOOKUP(AF12,'Tablas auxiliares'!$BG$2:$BH$28,2,FALSE),VLOOKUP(BW12,'Tablas auxiliares'!$BG$2:$BH$28,2,FALSE),VLOOKUP(DN12,'Tablas auxiliares'!$BG$2:$BH$28,2,FALSE),VLOOKUP(FE12,'Tablas auxiliares'!$BG$2:$BH$28,2,FALSE),VLOOKUP(GV12,'Tablas auxiliares'!$BG$2:$BH$28,2,FALSE))-AF12/100000000))</f>
        <v>-5.9686167867420679</v>
      </c>
      <c r="IN12">
        <f>IF('Tablas auxiliares'!$C$7=1,AVERAGE(AG12,BX12,DO12,FF12,GW12)+AG12/10000,(-1)*(SUM(VLOOKUP(AG12,'Tablas auxiliares'!$BG$2:$BH$28,2,FALSE),VLOOKUP(BX12,'Tablas auxiliares'!$BG$2:$BH$28,2,FALSE),VLOOKUP(DO12,'Tablas auxiliares'!$BG$2:$BH$28,2,FALSE),VLOOKUP(FF12,'Tablas auxiliares'!$BG$2:$BH$28,2,FALSE),VLOOKUP(GW12,'Tablas auxiliares'!$BG$2:$BH$28,2,FALSE))-AG12/100000000))</f>
        <v>-15.315465161138983</v>
      </c>
      <c r="IO12">
        <f>IF('Tablas auxiliares'!$C$7=1,AVERAGE(AH12,BY12,DP12,FG12,GX12)+AH12/10000,(-1)*(SUM(VLOOKUP(AH12,'Tablas auxiliares'!$BG$2:$BH$28,2,FALSE),VLOOKUP(BY12,'Tablas auxiliares'!$BG$2:$BH$28,2,FALSE),VLOOKUP(DP12,'Tablas auxiliares'!$BG$2:$BH$28,2,FALSE),VLOOKUP(FG12,'Tablas auxiliares'!$BG$2:$BH$28,2,FALSE),VLOOKUP(GX12,'Tablas auxiliares'!$BG$2:$BH$28,2,FALSE))-AH12/100000000))</f>
        <v>-11.703112685856498</v>
      </c>
      <c r="IP12">
        <f>IF('Tablas auxiliares'!$C$7=1,AVERAGE(AI12,BZ12,DQ12,FH12,GY12)+AI12/10000,(-1)*(SUM(VLOOKUP(AI12,'Tablas auxiliares'!$BG$2:$BH$28,2,FALSE),VLOOKUP(BZ12,'Tablas auxiliares'!$BG$2:$BH$28,2,FALSE),VLOOKUP(DQ12,'Tablas auxiliares'!$BG$2:$BH$28,2,FALSE),VLOOKUP(FH12,'Tablas auxiliares'!$BG$2:$BH$28,2,FALSE),VLOOKUP(GY12,'Tablas auxiliares'!$BG$2:$BH$28,2,FALSE))-AI12/100000000))</f>
        <v>-10.092357067524318</v>
      </c>
      <c r="IQ12">
        <f>IF('Tablas auxiliares'!$C$7=1,AVERAGE(AJ12,CA12,DR12,FI12,GZ12)+AJ12/10000,(-1)*(SUM(VLOOKUP(AJ12,'Tablas auxiliares'!$BG$2:$BH$28,2,FALSE),VLOOKUP(CA12,'Tablas auxiliares'!$BG$2:$BH$28,2,FALSE),VLOOKUP(DR12,'Tablas auxiliares'!$BG$2:$BH$28,2,FALSE),VLOOKUP(FI12,'Tablas auxiliares'!$BG$2:$BH$28,2,FALSE),VLOOKUP(GZ12,'Tablas auxiliares'!$BG$2:$BH$28,2,FALSE))-AJ12/100000000))</f>
        <v>-11.654994197885758</v>
      </c>
      <c r="IR12">
        <f>IF('Tablas auxiliares'!$C$7=1,AVERAGE(AK12,CB12,DS12,FJ12,HA12)+AK12/10000,(-1)*(SUM(VLOOKUP(AK12,'Tablas auxiliares'!$BG$2:$BH$28,2,FALSE),VLOOKUP(CB12,'Tablas auxiliares'!$BG$2:$BH$28,2,FALSE),VLOOKUP(DS12,'Tablas auxiliares'!$BG$2:$BH$28,2,FALSE),VLOOKUP(FJ12,'Tablas auxiliares'!$BG$2:$BH$28,2,FALSE),VLOOKUP(HA12,'Tablas auxiliares'!$BG$2:$BH$28,2,FALSE))-AK12/100000000))</f>
        <v>-11.301012405896715</v>
      </c>
      <c r="IS12">
        <f>IF('Tablas auxiliares'!$C$7=1,AVERAGE(AL12,CC12,DT12,FK12,HB12)+AL12/10000,(-1)*(SUM(VLOOKUP(AL12,'Tablas auxiliares'!$BG$2:$BH$28,2,FALSE),VLOOKUP(CC12,'Tablas auxiliares'!$BG$2:$BH$28,2,FALSE),VLOOKUP(DT12,'Tablas auxiliares'!$BG$2:$BH$28,2,FALSE),VLOOKUP(FK12,'Tablas auxiliares'!$BG$2:$BH$28,2,FALSE),VLOOKUP(HB12,'Tablas auxiliares'!$BG$2:$BH$28,2,FALSE))-AL12/100000000))</f>
        <v>-43.227083250786855</v>
      </c>
      <c r="IT12">
        <f>IF('Tablas auxiliares'!$C$7=1,AVERAGE(AM12,CD12,DU12,FL12,HC12)+AM12/10000,(-1)*(SUM(VLOOKUP(AM12,'Tablas auxiliares'!$BG$2:$BH$28,2,FALSE),VLOOKUP(CD12,'Tablas auxiliares'!$BG$2:$BH$28,2,FALSE),VLOOKUP(DU12,'Tablas auxiliares'!$BG$2:$BH$28,2,FALSE),VLOOKUP(FL12,'Tablas auxiliares'!$BG$2:$BH$28,2,FALSE),VLOOKUP(HC12,'Tablas auxiliares'!$BG$2:$BH$28,2,FALSE))-AM12/100000000))</f>
        <v>-1.2672235292622704</v>
      </c>
      <c r="IU12">
        <f>IF('Tablas auxiliares'!$C$7=1,AVERAGE(AN12,CE12,DV12,FM12,HD12)+AN12/10000,(-1)*(SUM(VLOOKUP(AN12,'Tablas auxiliares'!$BG$2:$BH$28,2,FALSE),VLOOKUP(CE12,'Tablas auxiliares'!$BG$2:$BH$28,2,FALSE),VLOOKUP(DV12,'Tablas auxiliares'!$BG$2:$BH$28,2,FALSE),VLOOKUP(FM12,'Tablas auxiliares'!$BG$2:$BH$28,2,FALSE),VLOOKUP(HD12,'Tablas auxiliares'!$BG$2:$BH$28,2,FALSE))-AN12/100000000))</f>
        <v>-6.6856430085041394</v>
      </c>
      <c r="IV12">
        <f>IF('Tablas auxiliares'!$C$7=1,AVERAGE(AO12,CF12,DW12,FN12,HE12)+AO12/10000,(-1)*(SUM(VLOOKUP(AO12,'Tablas auxiliares'!$BG$2:$BH$28,2,FALSE),VLOOKUP(CF12,'Tablas auxiliares'!$BG$2:$BH$28,2,FALSE),VLOOKUP(DW12,'Tablas auxiliares'!$BG$2:$BH$28,2,FALSE),VLOOKUP(FN12,'Tablas auxiliares'!$BG$2:$BH$28,2,FALSE),VLOOKUP(HE12,'Tablas auxiliares'!$BG$2:$BH$28,2,FALSE))-AO12/100000000))</f>
        <v>-2.4811585749972216</v>
      </c>
      <c r="IW12">
        <f>IF('Tablas auxiliares'!$C$7=1,AVERAGE(AP12,CG12,DX12,FO12,HF12)+AP12/10000,(-1)*(SUM(VLOOKUP(AP12,'Tablas auxiliares'!$BG$2:$BH$28,2,FALSE),VLOOKUP(CG12,'Tablas auxiliares'!$BG$2:$BH$28,2,FALSE),VLOOKUP(DX12,'Tablas auxiliares'!$BG$2:$BH$28,2,FALSE),VLOOKUP(FO12,'Tablas auxiliares'!$BG$2:$BH$28,2,FALSE),VLOOKUP(HF12,'Tablas auxiliares'!$BG$2:$BH$28,2,FALSE))-AP12/100000000))</f>
        <v>-3.1538329212763818</v>
      </c>
      <c r="IX12">
        <f>IF('Tablas auxiliares'!$C$7=1,AVERAGE(AQ12,CH12,DY12,FP12,HG12)+AQ12/10000,(-1)*(SUM(VLOOKUP(AQ12,'Tablas auxiliares'!$BG$2:$BH$28,2,FALSE),VLOOKUP(CH12,'Tablas auxiliares'!$BG$2:$BH$28,2,FALSE),VLOOKUP(DY12,'Tablas auxiliares'!$BG$2:$BH$28,2,FALSE),VLOOKUP(FP12,'Tablas auxiliares'!$BG$2:$BH$28,2,FALSE),VLOOKUP(HG12,'Tablas auxiliares'!$BG$2:$BH$28,2,FALSE))-AQ12/100000000))</f>
        <v>-4.7909574580579273</v>
      </c>
      <c r="IY12">
        <f>IF('Tablas auxiliares'!$C$7=1,AVERAGE(AR12,CI12,DZ12,FQ12,HH12)+AR12/10000,(-1)*(SUM(VLOOKUP(AR12,'Tablas auxiliares'!$BG$2:$BH$28,2,FALSE),VLOOKUP(CI12,'Tablas auxiliares'!$BG$2:$BH$28,2,FALSE),VLOOKUP(DZ12,'Tablas auxiliares'!$BG$2:$BH$28,2,FALSE),VLOOKUP(FQ12,'Tablas auxiliares'!$BG$2:$BH$28,2,FALSE),VLOOKUP(HH12,'Tablas auxiliares'!$BG$2:$BH$28,2,FALSE))-AR12/100000000))</f>
        <v>-5.4151054143459163</v>
      </c>
      <c r="IZ12">
        <f>RANK(HI12,HI3:HI28,1)</f>
        <v>14</v>
      </c>
      <c r="JA12">
        <f t="shared" ref="JA12:KP12" si="120">RANK(HJ12,HJ3:HJ28,1)</f>
        <v>5</v>
      </c>
      <c r="JB12">
        <f t="shared" si="120"/>
        <v>23</v>
      </c>
      <c r="JC12">
        <f t="shared" si="120"/>
        <v>4</v>
      </c>
      <c r="JD12">
        <f t="shared" si="120"/>
        <v>15</v>
      </c>
      <c r="JE12">
        <f t="shared" si="120"/>
        <v>14</v>
      </c>
      <c r="JF12">
        <f t="shared" si="120"/>
        <v>10</v>
      </c>
      <c r="JG12">
        <f t="shared" si="120"/>
        <v>21</v>
      </c>
      <c r="JH12">
        <f t="shared" si="120"/>
        <v>13</v>
      </c>
      <c r="JI12">
        <f t="shared" si="120"/>
        <v>16</v>
      </c>
      <c r="JJ12">
        <f t="shared" si="120"/>
        <v>4</v>
      </c>
      <c r="JK12">
        <f t="shared" si="120"/>
        <v>15</v>
      </c>
      <c r="JL12">
        <f t="shared" si="120"/>
        <v>5</v>
      </c>
      <c r="JM12">
        <f t="shared" si="120"/>
        <v>20</v>
      </c>
      <c r="JO12">
        <f t="shared" si="120"/>
        <v>13</v>
      </c>
      <c r="JP12">
        <f t="shared" si="120"/>
        <v>15</v>
      </c>
      <c r="JQ12">
        <f t="shared" si="120"/>
        <v>16</v>
      </c>
      <c r="JR12">
        <f t="shared" si="120"/>
        <v>15</v>
      </c>
      <c r="JS12">
        <f t="shared" si="120"/>
        <v>24</v>
      </c>
      <c r="JT12">
        <f t="shared" si="120"/>
        <v>16</v>
      </c>
      <c r="JU12">
        <f t="shared" si="120"/>
        <v>10</v>
      </c>
      <c r="JV12">
        <f t="shared" si="120"/>
        <v>14</v>
      </c>
      <c r="JW12">
        <f t="shared" si="120"/>
        <v>25</v>
      </c>
      <c r="JX12">
        <f t="shared" si="120"/>
        <v>16</v>
      </c>
      <c r="JY12">
        <f t="shared" si="120"/>
        <v>23</v>
      </c>
      <c r="JZ12">
        <f t="shared" si="120"/>
        <v>13</v>
      </c>
      <c r="KA12">
        <f t="shared" si="120"/>
        <v>25</v>
      </c>
      <c r="KB12">
        <f t="shared" si="120"/>
        <v>21</v>
      </c>
      <c r="KC12">
        <f t="shared" si="120"/>
        <v>14</v>
      </c>
      <c r="KD12">
        <f t="shared" si="120"/>
        <v>19</v>
      </c>
      <c r="KE12">
        <f t="shared" si="120"/>
        <v>9</v>
      </c>
      <c r="KF12">
        <f t="shared" si="120"/>
        <v>11</v>
      </c>
      <c r="KG12">
        <f t="shared" si="120"/>
        <v>11</v>
      </c>
      <c r="KH12">
        <f t="shared" si="120"/>
        <v>9</v>
      </c>
      <c r="KI12">
        <f t="shared" si="120"/>
        <v>10</v>
      </c>
      <c r="KJ12">
        <f t="shared" si="120"/>
        <v>2</v>
      </c>
      <c r="KK12">
        <f t="shared" si="120"/>
        <v>24</v>
      </c>
      <c r="KL12">
        <f t="shared" si="120"/>
        <v>19</v>
      </c>
      <c r="KM12">
        <f t="shared" si="120"/>
        <v>20</v>
      </c>
      <c r="KN12">
        <f t="shared" si="120"/>
        <v>20</v>
      </c>
      <c r="KO12">
        <f t="shared" si="120"/>
        <v>20</v>
      </c>
      <c r="KP12">
        <f t="shared" si="120"/>
        <v>18</v>
      </c>
      <c r="KQ12">
        <f>VLOOKUP(IZ12,'Tablas auxiliares'!$O$2:$Y$28,'Tablas auxiliares'!$C$4+1,FALSE)</f>
        <v>0</v>
      </c>
      <c r="KR12">
        <f>VLOOKUP(JA12,'Tablas auxiliares'!$O$2:$Y$28,'Tablas auxiliares'!$C$4+1,FALSE)</f>
        <v>6</v>
      </c>
      <c r="KS12">
        <f>VLOOKUP(JB12,'Tablas auxiliares'!$O$2:$Y$28,'Tablas auxiliares'!$C$4+1,FALSE)</f>
        <v>0</v>
      </c>
      <c r="KT12">
        <f>VLOOKUP(JC12,'Tablas auxiliares'!$O$2:$Y$28,'Tablas auxiliares'!$C$4+1,FALSE)</f>
        <v>7</v>
      </c>
      <c r="KU12">
        <f>VLOOKUP(JD12,'Tablas auxiliares'!$O$2:$Y$28,'Tablas auxiliares'!$C$4+1,FALSE)</f>
        <v>0</v>
      </c>
      <c r="KV12">
        <f>VLOOKUP(JE12,'Tablas auxiliares'!$O$2:$Y$28,'Tablas auxiliares'!$C$4+1,FALSE)</f>
        <v>0</v>
      </c>
      <c r="KW12">
        <f>VLOOKUP(JF12,'Tablas auxiliares'!$O$2:$Y$28,'Tablas auxiliares'!$C$4+1,FALSE)</f>
        <v>1</v>
      </c>
      <c r="KX12">
        <f>VLOOKUP(JG12,'Tablas auxiliares'!$O$2:$Y$28,'Tablas auxiliares'!$C$4+1,FALSE)</f>
        <v>0</v>
      </c>
      <c r="KY12">
        <f>VLOOKUP(JH12,'Tablas auxiliares'!$O$2:$Y$28,'Tablas auxiliares'!$C$4+1,FALSE)</f>
        <v>0</v>
      </c>
      <c r="KZ12">
        <f>VLOOKUP(JI12,'Tablas auxiliares'!$O$2:$Y$28,'Tablas auxiliares'!$C$4+1,FALSE)</f>
        <v>0</v>
      </c>
      <c r="LA12">
        <f>VLOOKUP(JJ12,'Tablas auxiliares'!$O$2:$Y$28,'Tablas auxiliares'!$C$4+1,FALSE)</f>
        <v>7</v>
      </c>
      <c r="LB12">
        <f>VLOOKUP(JK12,'Tablas auxiliares'!$O$2:$Y$28,'Tablas auxiliares'!$C$4+1,FALSE)</f>
        <v>0</v>
      </c>
      <c r="LC12">
        <f>VLOOKUP(JL12,'Tablas auxiliares'!$O$2:$Y$28,'Tablas auxiliares'!$C$4+1,FALSE)</f>
        <v>6</v>
      </c>
      <c r="LD12">
        <f>VLOOKUP(JM12,'Tablas auxiliares'!$O$2:$Y$28,'Tablas auxiliares'!$C$4+1,FALSE)</f>
        <v>0</v>
      </c>
      <c r="LF12">
        <f>VLOOKUP(JO12,'Tablas auxiliares'!$O$2:$Y$28,'Tablas auxiliares'!$C$4+1,FALSE)</f>
        <v>0</v>
      </c>
      <c r="LG12">
        <f>VLOOKUP(JP12,'Tablas auxiliares'!$O$2:$Y$28,'Tablas auxiliares'!$C$4+1,FALSE)</f>
        <v>0</v>
      </c>
      <c r="LH12">
        <f>VLOOKUP(JQ12,'Tablas auxiliares'!$O$2:$Y$28,'Tablas auxiliares'!$C$4+1,FALSE)</f>
        <v>0</v>
      </c>
      <c r="LI12">
        <f>VLOOKUP(JR12,'Tablas auxiliares'!$O$2:$Y$28,'Tablas auxiliares'!$C$4+1,FALSE)</f>
        <v>0</v>
      </c>
      <c r="LJ12">
        <f>VLOOKUP(JS12,'Tablas auxiliares'!$O$2:$Y$28,'Tablas auxiliares'!$C$4+1,FALSE)</f>
        <v>0</v>
      </c>
      <c r="LK12">
        <f>VLOOKUP(JT12,'Tablas auxiliares'!$O$2:$Y$28,'Tablas auxiliares'!$C$4+1,FALSE)</f>
        <v>0</v>
      </c>
      <c r="LL12">
        <f>VLOOKUP(JU12,'Tablas auxiliares'!$O$2:$Y$28,'Tablas auxiliares'!$C$4+1,FALSE)</f>
        <v>1</v>
      </c>
      <c r="LM12">
        <f>VLOOKUP(JV12,'Tablas auxiliares'!$O$2:$Y$28,'Tablas auxiliares'!$C$4+1,FALSE)</f>
        <v>0</v>
      </c>
      <c r="LN12">
        <f>VLOOKUP(JW12,'Tablas auxiliares'!$O$2:$Y$28,'Tablas auxiliares'!$C$4+1,FALSE)</f>
        <v>0</v>
      </c>
      <c r="LO12">
        <f>VLOOKUP(JX12,'Tablas auxiliares'!$O$2:$Y$28,'Tablas auxiliares'!$C$4+1,FALSE)</f>
        <v>0</v>
      </c>
      <c r="LP12">
        <f>VLOOKUP(JY12,'Tablas auxiliares'!$O$2:$Y$28,'Tablas auxiliares'!$C$4+1,FALSE)</f>
        <v>0</v>
      </c>
      <c r="LQ12">
        <f>VLOOKUP(JZ12,'Tablas auxiliares'!$O$2:$Y$28,'Tablas auxiliares'!$C$4+1,FALSE)</f>
        <v>0</v>
      </c>
      <c r="LR12">
        <f>VLOOKUP(KA12,'Tablas auxiliares'!$O$2:$Y$28,'Tablas auxiliares'!$C$4+1,FALSE)</f>
        <v>0</v>
      </c>
      <c r="LS12">
        <f>VLOOKUP(KB12,'Tablas auxiliares'!$O$2:$Y$28,'Tablas auxiliares'!$C$4+1,FALSE)</f>
        <v>0</v>
      </c>
      <c r="LT12">
        <f>VLOOKUP(KC12,'Tablas auxiliares'!$O$2:$Y$28,'Tablas auxiliares'!$C$4+1,FALSE)</f>
        <v>0</v>
      </c>
      <c r="LU12">
        <f>VLOOKUP(KD12,'Tablas auxiliares'!$O$2:$Y$28,'Tablas auxiliares'!$C$4+1,FALSE)</f>
        <v>0</v>
      </c>
      <c r="LV12">
        <f>VLOOKUP(KE12,'Tablas auxiliares'!$O$2:$Y$28,'Tablas auxiliares'!$C$4+1,FALSE)</f>
        <v>2</v>
      </c>
      <c r="LW12">
        <f>VLOOKUP(KF12,'Tablas auxiliares'!$O$2:$Y$28,'Tablas auxiliares'!$C$4+1,FALSE)</f>
        <v>0</v>
      </c>
      <c r="LX12">
        <f>VLOOKUP(KG12,'Tablas auxiliares'!$O$2:$Y$28,'Tablas auxiliares'!$C$4+1,FALSE)</f>
        <v>0</v>
      </c>
      <c r="LY12">
        <f>VLOOKUP(KH12,'Tablas auxiliares'!$O$2:$Y$28,'Tablas auxiliares'!$C$4+1,FALSE)</f>
        <v>2</v>
      </c>
      <c r="LZ12">
        <f>VLOOKUP(KI12,'Tablas auxiliares'!$O$2:$Y$28,'Tablas auxiliares'!$C$4+1,FALSE)</f>
        <v>1</v>
      </c>
      <c r="MA12">
        <f>VLOOKUP(KJ12,'Tablas auxiliares'!$O$2:$Y$28,'Tablas auxiliares'!$C$4+1,FALSE)</f>
        <v>10</v>
      </c>
      <c r="MB12">
        <f>VLOOKUP(KK12,'Tablas auxiliares'!$O$2:$Y$28,'Tablas auxiliares'!$C$4+1,FALSE)</f>
        <v>0</v>
      </c>
      <c r="MC12">
        <f>VLOOKUP(KL12,'Tablas auxiliares'!$O$2:$Y$28,'Tablas auxiliares'!$C$4+1,FALSE)</f>
        <v>0</v>
      </c>
      <c r="MD12">
        <f>VLOOKUP(KM12,'Tablas auxiliares'!$O$2:$Y$28,'Tablas auxiliares'!$C$4+1,FALSE)</f>
        <v>0</v>
      </c>
      <c r="ME12">
        <f>VLOOKUP(KN12,'Tablas auxiliares'!$O$2:$Y$28,'Tablas auxiliares'!$C$4+1,FALSE)</f>
        <v>0</v>
      </c>
      <c r="MF12">
        <f>VLOOKUP(KO12,'Tablas auxiliares'!$O$2:$Y$28,'Tablas auxiliares'!$C$4+1,FALSE)</f>
        <v>0</v>
      </c>
      <c r="MG12">
        <f>VLOOKUP(KP12,'Tablas auxiliares'!$O$2:$Y$28,'Tablas auxiliares'!$C$4+1,FALSE)</f>
        <v>0</v>
      </c>
      <c r="MH12">
        <v>25</v>
      </c>
      <c r="MI12">
        <v>25</v>
      </c>
      <c r="MJ12">
        <v>19</v>
      </c>
      <c r="MK12">
        <v>25</v>
      </c>
      <c r="ML12">
        <v>23</v>
      </c>
      <c r="MM12">
        <v>24</v>
      </c>
      <c r="MN12">
        <v>19</v>
      </c>
      <c r="MO12">
        <v>26</v>
      </c>
      <c r="MP12">
        <v>22</v>
      </c>
      <c r="MQ12">
        <v>24</v>
      </c>
      <c r="MR12">
        <v>21</v>
      </c>
      <c r="MS12">
        <v>19</v>
      </c>
      <c r="MT12">
        <v>20</v>
      </c>
      <c r="MU12">
        <v>21</v>
      </c>
      <c r="MW12">
        <v>18</v>
      </c>
      <c r="MX12">
        <v>24</v>
      </c>
      <c r="MY12">
        <v>6</v>
      </c>
      <c r="MZ12">
        <v>24</v>
      </c>
      <c r="NA12">
        <v>24</v>
      </c>
      <c r="NB12">
        <v>24</v>
      </c>
      <c r="NC12">
        <v>19</v>
      </c>
      <c r="ND12">
        <v>23</v>
      </c>
      <c r="NE12">
        <v>19</v>
      </c>
      <c r="NF12">
        <v>17</v>
      </c>
      <c r="NG12">
        <v>25</v>
      </c>
      <c r="NH12">
        <v>24</v>
      </c>
      <c r="NI12">
        <v>19</v>
      </c>
      <c r="NJ12">
        <v>25</v>
      </c>
      <c r="NK12">
        <v>20</v>
      </c>
      <c r="NL12">
        <v>21</v>
      </c>
      <c r="NM12">
        <v>24</v>
      </c>
      <c r="NN12">
        <v>22</v>
      </c>
      <c r="NO12">
        <v>24</v>
      </c>
      <c r="NP12">
        <v>1</v>
      </c>
      <c r="NQ12">
        <v>22</v>
      </c>
      <c r="NR12">
        <v>23</v>
      </c>
      <c r="NS12">
        <v>25</v>
      </c>
      <c r="NT12">
        <v>25</v>
      </c>
      <c r="NU12">
        <v>20</v>
      </c>
      <c r="NV12">
        <v>24</v>
      </c>
      <c r="NW12">
        <v>10</v>
      </c>
      <c r="NX12">
        <v>24</v>
      </c>
      <c r="NY12">
        <f>VLOOKUP(MH12,'Tablas auxiliares'!$O$2:$Y$28,_xlfn.SINGLE('Tablas auxiliares'!$C$4)+1,FALSE)</f>
        <v>0</v>
      </c>
      <c r="NZ12">
        <f>VLOOKUP(MI12,'Tablas auxiliares'!$O$2:$Y$28,_xlfn.SINGLE('Tablas auxiliares'!$C$4)+1,FALSE)</f>
        <v>0</v>
      </c>
      <c r="OA12">
        <f>VLOOKUP(MJ12,'Tablas auxiliares'!$O$2:$Y$28,_xlfn.SINGLE('Tablas auxiliares'!$C$4)+1,FALSE)</f>
        <v>0</v>
      </c>
      <c r="OB12">
        <f>VLOOKUP(MK12,'Tablas auxiliares'!$O$2:$Y$28,_xlfn.SINGLE('Tablas auxiliares'!$C$4)+1,FALSE)</f>
        <v>0</v>
      </c>
      <c r="OC12">
        <f>VLOOKUP(ML12,'Tablas auxiliares'!$O$2:$Y$28,_xlfn.SINGLE('Tablas auxiliares'!$C$4)+1,FALSE)</f>
        <v>0</v>
      </c>
      <c r="OD12">
        <f>VLOOKUP(MM12,'Tablas auxiliares'!$O$2:$Y$28,_xlfn.SINGLE('Tablas auxiliares'!$C$4)+1,FALSE)</f>
        <v>0</v>
      </c>
      <c r="OE12">
        <f>VLOOKUP(MN12,'Tablas auxiliares'!$O$2:$Y$28,_xlfn.SINGLE('Tablas auxiliares'!$C$4)+1,FALSE)</f>
        <v>0</v>
      </c>
      <c r="OF12">
        <f>VLOOKUP(MO12,'Tablas auxiliares'!$O$2:$Y$28,_xlfn.SINGLE('Tablas auxiliares'!$C$4)+1,FALSE)</f>
        <v>0</v>
      </c>
      <c r="OG12">
        <f>VLOOKUP(MP12,'Tablas auxiliares'!$O$2:$Y$28,_xlfn.SINGLE('Tablas auxiliares'!$C$4)+1,FALSE)</f>
        <v>0</v>
      </c>
      <c r="OH12">
        <f>VLOOKUP(MQ12,'Tablas auxiliares'!$O$2:$Y$28,_xlfn.SINGLE('Tablas auxiliares'!$C$4)+1,FALSE)</f>
        <v>0</v>
      </c>
      <c r="OI12">
        <f>VLOOKUP(MR12,'Tablas auxiliares'!$O$2:$Y$28,_xlfn.SINGLE('Tablas auxiliares'!$C$4)+1,FALSE)</f>
        <v>0</v>
      </c>
      <c r="OJ12">
        <f>VLOOKUP(MS12,'Tablas auxiliares'!$O$2:$Y$28,_xlfn.SINGLE('Tablas auxiliares'!$C$4)+1,FALSE)</f>
        <v>0</v>
      </c>
      <c r="OK12">
        <f>VLOOKUP(MT12,'Tablas auxiliares'!$O$2:$Y$28,_xlfn.SINGLE('Tablas auxiliares'!$C$4)+1,FALSE)</f>
        <v>0</v>
      </c>
      <c r="OL12">
        <f>VLOOKUP(MU12,'Tablas auxiliares'!$O$2:$Y$28,_xlfn.SINGLE('Tablas auxiliares'!$C$4)+1,FALSE)</f>
        <v>0</v>
      </c>
      <c r="ON12">
        <f>VLOOKUP(MW12,'Tablas auxiliares'!$O$2:$Y$28,_xlfn.SINGLE('Tablas auxiliares'!$C$4)+1,FALSE)</f>
        <v>0</v>
      </c>
      <c r="OO12">
        <f>VLOOKUP(MX12,'Tablas auxiliares'!$O$2:$Y$28,_xlfn.SINGLE('Tablas auxiliares'!$C$4)+1,FALSE)</f>
        <v>0</v>
      </c>
      <c r="OP12">
        <f>VLOOKUP(MY12,'Tablas auxiliares'!$O$2:$Y$28,_xlfn.SINGLE('Tablas auxiliares'!$C$4)+1,FALSE)</f>
        <v>5</v>
      </c>
      <c r="OQ12">
        <f>VLOOKUP(MZ12,'Tablas auxiliares'!$O$2:$Y$28,_xlfn.SINGLE('Tablas auxiliares'!$C$4)+1,FALSE)</f>
        <v>0</v>
      </c>
      <c r="OR12">
        <f>VLOOKUP(NA12,'Tablas auxiliares'!$O$2:$Y$28,_xlfn.SINGLE('Tablas auxiliares'!$C$4)+1,FALSE)</f>
        <v>0</v>
      </c>
      <c r="OS12">
        <f>VLOOKUP(NB12,'Tablas auxiliares'!$O$2:$Y$28,_xlfn.SINGLE('Tablas auxiliares'!$C$4)+1,FALSE)</f>
        <v>0</v>
      </c>
      <c r="OT12">
        <f>VLOOKUP(NC12,'Tablas auxiliares'!$O$2:$Y$28,_xlfn.SINGLE('Tablas auxiliares'!$C$4)+1,FALSE)</f>
        <v>0</v>
      </c>
      <c r="OU12">
        <f>VLOOKUP(ND12,'Tablas auxiliares'!$O$2:$Y$28,_xlfn.SINGLE('Tablas auxiliares'!$C$4)+1,FALSE)</f>
        <v>0</v>
      </c>
      <c r="OV12">
        <f>VLOOKUP(NE12,'Tablas auxiliares'!$O$2:$Y$28,_xlfn.SINGLE('Tablas auxiliares'!$C$4)+1,FALSE)</f>
        <v>0</v>
      </c>
      <c r="OW12">
        <f>VLOOKUP(NF12,'Tablas auxiliares'!$O$2:$Y$28,_xlfn.SINGLE('Tablas auxiliares'!$C$4)+1,FALSE)</f>
        <v>0</v>
      </c>
      <c r="OX12">
        <f>VLOOKUP(NG12,'Tablas auxiliares'!$O$2:$Y$28,_xlfn.SINGLE('Tablas auxiliares'!$C$4)+1,FALSE)</f>
        <v>0</v>
      </c>
      <c r="OY12">
        <f>VLOOKUP(NH12,'Tablas auxiliares'!$O$2:$Y$28,_xlfn.SINGLE('Tablas auxiliares'!$C$4)+1,FALSE)</f>
        <v>0</v>
      </c>
      <c r="OZ12">
        <f>VLOOKUP(NI12,'Tablas auxiliares'!$O$2:$Y$28,_xlfn.SINGLE('Tablas auxiliares'!$C$4)+1,FALSE)</f>
        <v>0</v>
      </c>
      <c r="PA12">
        <f>VLOOKUP(NJ12,'Tablas auxiliares'!$O$2:$Y$28,_xlfn.SINGLE('Tablas auxiliares'!$C$4)+1,FALSE)</f>
        <v>0</v>
      </c>
      <c r="PB12">
        <f>VLOOKUP(NK12,'Tablas auxiliares'!$O$2:$Y$28,_xlfn.SINGLE('Tablas auxiliares'!$C$4)+1,FALSE)</f>
        <v>0</v>
      </c>
      <c r="PC12">
        <f>VLOOKUP(NL12,'Tablas auxiliares'!$O$2:$Y$28,_xlfn.SINGLE('Tablas auxiliares'!$C$4)+1,FALSE)</f>
        <v>0</v>
      </c>
      <c r="PD12">
        <f>VLOOKUP(NM12,'Tablas auxiliares'!$O$2:$Y$28,_xlfn.SINGLE('Tablas auxiliares'!$C$4)+1,FALSE)</f>
        <v>0</v>
      </c>
      <c r="PE12">
        <f>VLOOKUP(NN12,'Tablas auxiliares'!$O$2:$Y$28,_xlfn.SINGLE('Tablas auxiliares'!$C$4)+1,FALSE)</f>
        <v>0</v>
      </c>
      <c r="PF12">
        <f>VLOOKUP(NO12,'Tablas auxiliares'!$O$2:$Y$28,_xlfn.SINGLE('Tablas auxiliares'!$C$4)+1,FALSE)</f>
        <v>0</v>
      </c>
      <c r="PG12">
        <f>VLOOKUP(NP12,'Tablas auxiliares'!$O$2:$Y$28,_xlfn.SINGLE('Tablas auxiliares'!$C$4)+1,FALSE)</f>
        <v>12</v>
      </c>
      <c r="PH12">
        <f>VLOOKUP(NQ12,'Tablas auxiliares'!$O$2:$Y$28,_xlfn.SINGLE('Tablas auxiliares'!$C$4)+1,FALSE)</f>
        <v>0</v>
      </c>
      <c r="PI12">
        <f>VLOOKUP(NR12,'Tablas auxiliares'!$O$2:$Y$28,_xlfn.SINGLE('Tablas auxiliares'!$C$4)+1,FALSE)</f>
        <v>0</v>
      </c>
      <c r="PJ12">
        <f>VLOOKUP(NS12,'Tablas auxiliares'!$O$2:$Y$28,_xlfn.SINGLE('Tablas auxiliares'!$C$4)+1,FALSE)</f>
        <v>0</v>
      </c>
      <c r="PK12">
        <f>VLOOKUP(NT12,'Tablas auxiliares'!$O$2:$Y$28,_xlfn.SINGLE('Tablas auxiliares'!$C$4)+1,FALSE)</f>
        <v>0</v>
      </c>
      <c r="PL12">
        <f>VLOOKUP(NU12,'Tablas auxiliares'!$O$2:$Y$28,_xlfn.SINGLE('Tablas auxiliares'!$C$4)+1,FALSE)</f>
        <v>0</v>
      </c>
      <c r="PM12">
        <f>VLOOKUP(NV12,'Tablas auxiliares'!$O$2:$Y$28,_xlfn.SINGLE('Tablas auxiliares'!$C$4)+1,FALSE)</f>
        <v>0</v>
      </c>
      <c r="PN12">
        <f>VLOOKUP(NW12,'Tablas auxiliares'!$O$2:$Y$28,_xlfn.SINGLE('Tablas auxiliares'!$C$4)+1,FALSE)</f>
        <v>1</v>
      </c>
      <c r="PO12">
        <f>VLOOKUP(NX12,'Tablas auxiliares'!$O$2:$Y$28,_xlfn.SINGLE('Tablas auxiliares'!$C$4)+1,FALSE)</f>
        <v>0</v>
      </c>
      <c r="PP12" s="132">
        <f>IF('Tablas auxiliares'!$C$6&lt;&gt;2,IF('Tablas auxiliares'!$C$5=1,SUM(KQ12:MG12),SUMIF($IZ$29:$KP$29,"=325",KQ12:MG12)),0)+IF('Tablas auxiliares'!$C$6&lt;&gt;3,IF('Tablas auxiliares'!$C$5=1,SUM(NY12:PO12),SUMIF($IZ$29:$KP$29,"=325",NY12:PO12)),0)</f>
        <v>61</v>
      </c>
      <c r="PQ12">
        <f t="shared" si="15"/>
        <v>19.524999999999999</v>
      </c>
      <c r="PR12">
        <f t="shared" si="108"/>
        <v>15.025</v>
      </c>
      <c r="PS12">
        <f t="shared" si="109"/>
        <v>21.018999999999998</v>
      </c>
      <c r="PT12">
        <f t="shared" si="110"/>
        <v>14.525</v>
      </c>
      <c r="PU12">
        <f t="shared" si="28"/>
        <v>19.023</v>
      </c>
      <c r="PV12">
        <f t="shared" si="29"/>
        <v>19.024000000000001</v>
      </c>
      <c r="PW12">
        <f t="shared" si="30"/>
        <v>14.519</v>
      </c>
      <c r="PX12">
        <f t="shared" si="31"/>
        <v>23.526</v>
      </c>
      <c r="PY12">
        <f t="shared" si="32"/>
        <v>17.521999999999998</v>
      </c>
      <c r="PZ12">
        <f t="shared" si="33"/>
        <v>20.024000000000001</v>
      </c>
      <c r="QA12">
        <f t="shared" si="111"/>
        <v>12.521000000000001</v>
      </c>
      <c r="QB12">
        <f t="shared" si="34"/>
        <v>17.018999999999998</v>
      </c>
      <c r="QC12">
        <f t="shared" si="35"/>
        <v>12.52</v>
      </c>
      <c r="QD12">
        <f t="shared" si="36"/>
        <v>20.521000000000001</v>
      </c>
      <c r="QF12">
        <f t="shared" si="38"/>
        <v>15.518000000000001</v>
      </c>
      <c r="QG12">
        <f t="shared" si="39"/>
        <v>19.524000000000001</v>
      </c>
      <c r="QH12">
        <f t="shared" si="40"/>
        <v>11.006</v>
      </c>
      <c r="QI12">
        <f t="shared" si="41"/>
        <v>19.524000000000001</v>
      </c>
      <c r="QJ12">
        <f t="shared" si="42"/>
        <v>24.024000000000001</v>
      </c>
      <c r="QK12">
        <f t="shared" si="43"/>
        <v>20.024000000000001</v>
      </c>
      <c r="QL12">
        <f t="shared" si="44"/>
        <v>14.519</v>
      </c>
      <c r="QM12">
        <f t="shared" si="45"/>
        <v>18.523</v>
      </c>
      <c r="QN12">
        <f t="shared" si="46"/>
        <v>22.018999999999998</v>
      </c>
      <c r="QO12">
        <f t="shared" si="47"/>
        <v>16.516999999999999</v>
      </c>
      <c r="QP12">
        <f t="shared" si="48"/>
        <v>24.024999999999999</v>
      </c>
      <c r="QQ12">
        <f t="shared" si="49"/>
        <v>18.524000000000001</v>
      </c>
      <c r="QR12">
        <f t="shared" si="50"/>
        <v>22.018999999999998</v>
      </c>
      <c r="QS12">
        <f t="shared" si="51"/>
        <v>23.024999999999999</v>
      </c>
      <c r="QT12">
        <f t="shared" si="52"/>
        <v>17.02</v>
      </c>
      <c r="QU12">
        <f t="shared" si="53"/>
        <v>20.021000000000001</v>
      </c>
      <c r="QV12">
        <f t="shared" si="54"/>
        <v>16.524000000000001</v>
      </c>
      <c r="QW12">
        <f t="shared" si="55"/>
        <v>16.521999999999998</v>
      </c>
      <c r="QX12">
        <f t="shared" si="56"/>
        <v>17.524000000000001</v>
      </c>
      <c r="QY12">
        <f t="shared" si="57"/>
        <v>5.0010000000000003</v>
      </c>
      <c r="QZ12">
        <f t="shared" si="58"/>
        <v>16.021999999999998</v>
      </c>
      <c r="RA12">
        <f t="shared" si="59"/>
        <v>12.523</v>
      </c>
      <c r="RB12">
        <f t="shared" si="60"/>
        <v>24.524999999999999</v>
      </c>
      <c r="RC12">
        <f t="shared" si="61"/>
        <v>22.024999999999999</v>
      </c>
      <c r="RD12">
        <f t="shared" si="62"/>
        <v>20.02</v>
      </c>
      <c r="RE12">
        <f t="shared" si="63"/>
        <v>22.024000000000001</v>
      </c>
      <c r="RF12">
        <f t="shared" si="64"/>
        <v>15.01</v>
      </c>
      <c r="RG12">
        <f t="shared" si="65"/>
        <v>21.024000000000001</v>
      </c>
      <c r="RH12">
        <f>RANK(PQ12,PQ3:PQ28,1)</f>
        <v>21</v>
      </c>
      <c r="RI12">
        <f t="shared" ref="RI12:SX12" si="121">RANK(PR12,PR3:PR28,1)</f>
        <v>16</v>
      </c>
      <c r="RJ12">
        <f t="shared" si="121"/>
        <v>24</v>
      </c>
      <c r="RK12">
        <f t="shared" si="121"/>
        <v>15</v>
      </c>
      <c r="RL12">
        <f t="shared" si="121"/>
        <v>21</v>
      </c>
      <c r="RM12">
        <f t="shared" si="121"/>
        <v>21</v>
      </c>
      <c r="RN12">
        <f t="shared" si="121"/>
        <v>16</v>
      </c>
      <c r="RO12">
        <f t="shared" si="121"/>
        <v>24</v>
      </c>
      <c r="RP12">
        <f t="shared" si="121"/>
        <v>20</v>
      </c>
      <c r="RQ12">
        <f t="shared" si="121"/>
        <v>24</v>
      </c>
      <c r="RR12">
        <f t="shared" si="121"/>
        <v>14</v>
      </c>
      <c r="RS12">
        <f t="shared" si="121"/>
        <v>20</v>
      </c>
      <c r="RT12">
        <f t="shared" si="121"/>
        <v>14</v>
      </c>
      <c r="RU12">
        <f t="shared" si="121"/>
        <v>23</v>
      </c>
      <c r="RW12">
        <f t="shared" si="121"/>
        <v>16</v>
      </c>
      <c r="RX12">
        <f t="shared" si="121"/>
        <v>21</v>
      </c>
      <c r="RY12">
        <f t="shared" si="121"/>
        <v>8</v>
      </c>
      <c r="RZ12">
        <f t="shared" si="121"/>
        <v>22</v>
      </c>
      <c r="SA12">
        <f t="shared" si="121"/>
        <v>24</v>
      </c>
      <c r="SB12">
        <f t="shared" si="121"/>
        <v>22</v>
      </c>
      <c r="SC12">
        <f t="shared" si="121"/>
        <v>16</v>
      </c>
      <c r="SD12">
        <f t="shared" si="121"/>
        <v>19</v>
      </c>
      <c r="SE12">
        <f t="shared" si="121"/>
        <v>24</v>
      </c>
      <c r="SF12">
        <f t="shared" si="121"/>
        <v>20</v>
      </c>
      <c r="SG12">
        <f t="shared" si="121"/>
        <v>26</v>
      </c>
      <c r="SH12">
        <f t="shared" si="121"/>
        <v>22</v>
      </c>
      <c r="SI12">
        <f t="shared" si="121"/>
        <v>24</v>
      </c>
      <c r="SJ12">
        <f t="shared" si="121"/>
        <v>23</v>
      </c>
      <c r="SK12">
        <f t="shared" si="121"/>
        <v>19</v>
      </c>
      <c r="SL12">
        <f t="shared" si="121"/>
        <v>23</v>
      </c>
      <c r="SM12">
        <f t="shared" si="121"/>
        <v>17</v>
      </c>
      <c r="SN12">
        <f t="shared" si="121"/>
        <v>18</v>
      </c>
      <c r="SO12">
        <f t="shared" si="121"/>
        <v>21</v>
      </c>
      <c r="SP12">
        <f t="shared" si="121"/>
        <v>3</v>
      </c>
      <c r="SQ12">
        <f t="shared" si="121"/>
        <v>18</v>
      </c>
      <c r="SR12">
        <f t="shared" si="121"/>
        <v>13</v>
      </c>
      <c r="SS12">
        <f t="shared" si="121"/>
        <v>25</v>
      </c>
      <c r="ST12">
        <f t="shared" si="121"/>
        <v>25</v>
      </c>
      <c r="SU12">
        <f t="shared" si="121"/>
        <v>22</v>
      </c>
      <c r="SV12">
        <f t="shared" si="121"/>
        <v>24</v>
      </c>
      <c r="SW12">
        <f t="shared" si="121"/>
        <v>15</v>
      </c>
      <c r="SX12">
        <f t="shared" si="121"/>
        <v>21</v>
      </c>
      <c r="SY12">
        <f>VLOOKUP(RH12,'Tablas auxiliares'!$O$2:$Y$28,_xlfn.SINGLE('Tablas auxiliares'!$C$4)+1,FALSE)</f>
        <v>0</v>
      </c>
      <c r="SZ12">
        <f>VLOOKUP(RI12,'Tablas auxiliares'!$O$2:$Y$28,_xlfn.SINGLE('Tablas auxiliares'!$C$4)+1,FALSE)</f>
        <v>0</v>
      </c>
      <c r="TA12">
        <f>VLOOKUP(RJ12,'Tablas auxiliares'!$O$2:$Y$28,_xlfn.SINGLE('Tablas auxiliares'!$C$4)+1,FALSE)</f>
        <v>0</v>
      </c>
      <c r="TB12">
        <f>VLOOKUP(RK12,'Tablas auxiliares'!$O$2:$Y$28,_xlfn.SINGLE('Tablas auxiliares'!$C$4)+1,FALSE)</f>
        <v>0</v>
      </c>
      <c r="TC12">
        <f>VLOOKUP(RL12,'Tablas auxiliares'!$O$2:$Y$28,_xlfn.SINGLE('Tablas auxiliares'!$C$4)+1,FALSE)</f>
        <v>0</v>
      </c>
      <c r="TD12">
        <f>VLOOKUP(RM12,'Tablas auxiliares'!$O$2:$Y$28,_xlfn.SINGLE('Tablas auxiliares'!$C$4)+1,FALSE)</f>
        <v>0</v>
      </c>
      <c r="TE12">
        <f>VLOOKUP(RN12,'Tablas auxiliares'!$O$2:$Y$28,_xlfn.SINGLE('Tablas auxiliares'!$C$4)+1,FALSE)</f>
        <v>0</v>
      </c>
      <c r="TF12">
        <f>VLOOKUP(RO12,'Tablas auxiliares'!$O$2:$Y$28,_xlfn.SINGLE('Tablas auxiliares'!$C$4)+1,FALSE)</f>
        <v>0</v>
      </c>
      <c r="TG12">
        <f>VLOOKUP(RP12,'Tablas auxiliares'!$O$2:$Y$28,_xlfn.SINGLE('Tablas auxiliares'!$C$4)+1,FALSE)</f>
        <v>0</v>
      </c>
      <c r="TH12">
        <f>VLOOKUP(RQ12,'Tablas auxiliares'!$O$2:$Y$28,_xlfn.SINGLE('Tablas auxiliares'!$C$4)+1,FALSE)</f>
        <v>0</v>
      </c>
      <c r="TI12">
        <f>VLOOKUP(RR12,'Tablas auxiliares'!$O$2:$Y$28,_xlfn.SINGLE('Tablas auxiliares'!$C$4)+1,FALSE)</f>
        <v>0</v>
      </c>
      <c r="TJ12">
        <f>VLOOKUP(RS12,'Tablas auxiliares'!$O$2:$Y$28,_xlfn.SINGLE('Tablas auxiliares'!$C$4)+1,FALSE)</f>
        <v>0</v>
      </c>
      <c r="TK12">
        <f>VLOOKUP(RT12,'Tablas auxiliares'!$O$2:$Y$28,_xlfn.SINGLE('Tablas auxiliares'!$C$4)+1,FALSE)</f>
        <v>0</v>
      </c>
      <c r="TL12">
        <f>VLOOKUP(RU12,'Tablas auxiliares'!$O$2:$Y$28,_xlfn.SINGLE('Tablas auxiliares'!$C$4)+1,FALSE)</f>
        <v>0</v>
      </c>
      <c r="TN12">
        <f>VLOOKUP(RW12,'Tablas auxiliares'!$O$2:$Y$28,_xlfn.SINGLE('Tablas auxiliares'!$C$4)+1,FALSE)</f>
        <v>0</v>
      </c>
      <c r="TO12">
        <f>VLOOKUP(RX12,'Tablas auxiliares'!$O$2:$Y$28,_xlfn.SINGLE('Tablas auxiliares'!$C$4)+1,FALSE)</f>
        <v>0</v>
      </c>
      <c r="TP12">
        <f>VLOOKUP(RY12,'Tablas auxiliares'!$O$2:$Y$28,_xlfn.SINGLE('Tablas auxiliares'!$C$4)+1,FALSE)</f>
        <v>3</v>
      </c>
      <c r="TQ12">
        <f>VLOOKUP(RZ12,'Tablas auxiliares'!$O$2:$Y$28,_xlfn.SINGLE('Tablas auxiliares'!$C$4)+1,FALSE)</f>
        <v>0</v>
      </c>
      <c r="TR12">
        <f>VLOOKUP(SA12,'Tablas auxiliares'!$O$2:$Y$28,_xlfn.SINGLE('Tablas auxiliares'!$C$4)+1,FALSE)</f>
        <v>0</v>
      </c>
      <c r="TS12">
        <f>VLOOKUP(SB12,'Tablas auxiliares'!$O$2:$Y$28,_xlfn.SINGLE('Tablas auxiliares'!$C$4)+1,FALSE)</f>
        <v>0</v>
      </c>
      <c r="TT12">
        <f>VLOOKUP(SC12,'Tablas auxiliares'!$O$2:$Y$28,_xlfn.SINGLE('Tablas auxiliares'!$C$4)+1,FALSE)</f>
        <v>0</v>
      </c>
      <c r="TU12">
        <f>VLOOKUP(SD12,'Tablas auxiliares'!$O$2:$Y$28,_xlfn.SINGLE('Tablas auxiliares'!$C$4)+1,FALSE)</f>
        <v>0</v>
      </c>
      <c r="TV12">
        <f>VLOOKUP(SE12,'Tablas auxiliares'!$O$2:$Y$28,_xlfn.SINGLE('Tablas auxiliares'!$C$4)+1,FALSE)</f>
        <v>0</v>
      </c>
      <c r="TW12">
        <f>VLOOKUP(SF12,'Tablas auxiliares'!$O$2:$Y$28,_xlfn.SINGLE('Tablas auxiliares'!$C$4)+1,FALSE)</f>
        <v>0</v>
      </c>
      <c r="TX12">
        <f>VLOOKUP(SG12,'Tablas auxiliares'!$O$2:$Y$28,_xlfn.SINGLE('Tablas auxiliares'!$C$4)+1,FALSE)</f>
        <v>0</v>
      </c>
      <c r="TY12">
        <f>VLOOKUP(SH12,'Tablas auxiliares'!$O$2:$Y$28,_xlfn.SINGLE('Tablas auxiliares'!$C$4)+1,FALSE)</f>
        <v>0</v>
      </c>
      <c r="TZ12">
        <f>VLOOKUP(SI12,'Tablas auxiliares'!$O$2:$Y$28,_xlfn.SINGLE('Tablas auxiliares'!$C$4)+1,FALSE)</f>
        <v>0</v>
      </c>
      <c r="UA12">
        <f>VLOOKUP(SJ12,'Tablas auxiliares'!$O$2:$Y$28,_xlfn.SINGLE('Tablas auxiliares'!$C$4)+1,FALSE)</f>
        <v>0</v>
      </c>
      <c r="UB12">
        <f>VLOOKUP(SK12,'Tablas auxiliares'!$O$2:$Y$28,_xlfn.SINGLE('Tablas auxiliares'!$C$4)+1,FALSE)</f>
        <v>0</v>
      </c>
      <c r="UC12">
        <f>VLOOKUP(SL12,'Tablas auxiliares'!$O$2:$Y$28,_xlfn.SINGLE('Tablas auxiliares'!$C$4)+1,FALSE)</f>
        <v>0</v>
      </c>
      <c r="UD12">
        <f>VLOOKUP(SM12,'Tablas auxiliares'!$O$2:$Y$28,_xlfn.SINGLE('Tablas auxiliares'!$C$4)+1,FALSE)</f>
        <v>0</v>
      </c>
      <c r="UE12">
        <f>VLOOKUP(SN12,'Tablas auxiliares'!$O$2:$Y$28,_xlfn.SINGLE('Tablas auxiliares'!$C$4)+1,FALSE)</f>
        <v>0</v>
      </c>
      <c r="UF12">
        <f>VLOOKUP(SO12,'Tablas auxiliares'!$O$2:$Y$28,_xlfn.SINGLE('Tablas auxiliares'!$C$4)+1,FALSE)</f>
        <v>0</v>
      </c>
      <c r="UG12">
        <f>VLOOKUP(SP12,'Tablas auxiliares'!$O$2:$Y$28,_xlfn.SINGLE('Tablas auxiliares'!$C$4)+1,FALSE)</f>
        <v>8</v>
      </c>
      <c r="UH12">
        <f>VLOOKUP(SQ12,'Tablas auxiliares'!$O$2:$Y$28,_xlfn.SINGLE('Tablas auxiliares'!$C$4)+1,FALSE)</f>
        <v>0</v>
      </c>
      <c r="UI12">
        <f>VLOOKUP(SR12,'Tablas auxiliares'!$O$2:$Y$28,_xlfn.SINGLE('Tablas auxiliares'!$C$4)+1,FALSE)</f>
        <v>0</v>
      </c>
      <c r="UJ12">
        <f>VLOOKUP(SS12,'Tablas auxiliares'!$O$2:$Y$28,_xlfn.SINGLE('Tablas auxiliares'!$C$4)+1,FALSE)</f>
        <v>0</v>
      </c>
      <c r="UK12">
        <f>VLOOKUP(ST12,'Tablas auxiliares'!$O$2:$Y$28,_xlfn.SINGLE('Tablas auxiliares'!$C$4)+1,FALSE)</f>
        <v>0</v>
      </c>
      <c r="UL12">
        <f>VLOOKUP(SU12,'Tablas auxiliares'!$O$2:$Y$28,_xlfn.SINGLE('Tablas auxiliares'!$C$4)+1,FALSE)</f>
        <v>0</v>
      </c>
      <c r="UM12">
        <f>VLOOKUP(SV12,'Tablas auxiliares'!$O$2:$Y$28,_xlfn.SINGLE('Tablas auxiliares'!$C$4)+1,FALSE)</f>
        <v>0</v>
      </c>
      <c r="UN12">
        <f>VLOOKUP(SW12,'Tablas auxiliares'!$O$2:$Y$28,_xlfn.SINGLE('Tablas auxiliares'!$C$4)+1,FALSE)</f>
        <v>0</v>
      </c>
      <c r="UO12">
        <f>VLOOKUP(SX12,'Tablas auxiliares'!$O$2:$Y$28,_xlfn.SINGLE('Tablas auxiliares'!$C$4)+1,FALSE)</f>
        <v>0</v>
      </c>
      <c r="UP12">
        <f>IF('Tablas auxiliares'!$C$5=1,SUM(SY12:UO12),SUMIF($IZ$29:$KP$29,"=325",SY12:UO12))</f>
        <v>11</v>
      </c>
      <c r="UQ12">
        <v>0</v>
      </c>
      <c r="UR12">
        <v>6</v>
      </c>
      <c r="US12">
        <v>0</v>
      </c>
      <c r="UT12">
        <v>0</v>
      </c>
      <c r="UU12">
        <v>0</v>
      </c>
      <c r="UV12">
        <v>0</v>
      </c>
      <c r="UW12">
        <v>4</v>
      </c>
      <c r="UX12">
        <v>0</v>
      </c>
      <c r="UY12">
        <v>0</v>
      </c>
      <c r="UZ12">
        <v>0</v>
      </c>
      <c r="VA12">
        <v>7</v>
      </c>
      <c r="VB12">
        <v>0</v>
      </c>
      <c r="VC12">
        <v>5</v>
      </c>
      <c r="VD12">
        <v>0</v>
      </c>
      <c r="VF12">
        <v>0</v>
      </c>
      <c r="VG12">
        <v>0</v>
      </c>
      <c r="VH12">
        <v>0</v>
      </c>
      <c r="VI12">
        <v>0</v>
      </c>
      <c r="VJ12">
        <v>0</v>
      </c>
      <c r="VK12">
        <v>0</v>
      </c>
      <c r="VL12">
        <v>1</v>
      </c>
      <c r="VM12">
        <v>0</v>
      </c>
      <c r="VN12">
        <v>0</v>
      </c>
      <c r="VO12">
        <v>0</v>
      </c>
      <c r="VP12">
        <v>0</v>
      </c>
      <c r="VQ12">
        <v>0</v>
      </c>
      <c r="VR12">
        <v>0</v>
      </c>
      <c r="VS12">
        <v>0</v>
      </c>
      <c r="VT12">
        <v>0</v>
      </c>
      <c r="VU12">
        <v>0</v>
      </c>
      <c r="VV12">
        <v>2</v>
      </c>
      <c r="VW12">
        <v>0</v>
      </c>
      <c r="VX12">
        <v>0</v>
      </c>
      <c r="VY12">
        <v>2</v>
      </c>
      <c r="VZ12">
        <v>0</v>
      </c>
      <c r="WA12">
        <v>10</v>
      </c>
      <c r="WB12">
        <v>0</v>
      </c>
      <c r="WC12">
        <v>0</v>
      </c>
      <c r="WD12">
        <v>0</v>
      </c>
      <c r="WE12">
        <v>0</v>
      </c>
      <c r="WF12">
        <v>0</v>
      </c>
      <c r="WG12">
        <v>0</v>
      </c>
      <c r="WH12">
        <v>0</v>
      </c>
      <c r="WI12">
        <v>0</v>
      </c>
      <c r="WJ12">
        <v>0</v>
      </c>
      <c r="WK12">
        <v>0</v>
      </c>
      <c r="WL12">
        <v>0</v>
      </c>
      <c r="WM12">
        <v>0</v>
      </c>
      <c r="WN12">
        <v>0</v>
      </c>
      <c r="WO12">
        <v>0</v>
      </c>
      <c r="WP12">
        <v>0</v>
      </c>
      <c r="WQ12">
        <v>0</v>
      </c>
      <c r="WR12">
        <v>0</v>
      </c>
      <c r="WS12">
        <v>0</v>
      </c>
      <c r="WT12">
        <v>0</v>
      </c>
      <c r="WU12">
        <v>0</v>
      </c>
      <c r="WW12">
        <v>0</v>
      </c>
      <c r="WX12">
        <v>0</v>
      </c>
      <c r="WY12">
        <v>5</v>
      </c>
      <c r="WZ12">
        <v>0</v>
      </c>
      <c r="XA12">
        <v>0</v>
      </c>
      <c r="XB12">
        <v>0</v>
      </c>
      <c r="XC12">
        <v>0</v>
      </c>
      <c r="XD12">
        <v>0</v>
      </c>
      <c r="XE12">
        <v>0</v>
      </c>
      <c r="XF12">
        <v>0</v>
      </c>
      <c r="XG12">
        <v>0</v>
      </c>
      <c r="XH12">
        <v>0</v>
      </c>
      <c r="XI12">
        <v>0</v>
      </c>
      <c r="XJ12">
        <v>0</v>
      </c>
      <c r="XK12">
        <v>0</v>
      </c>
      <c r="XL12">
        <v>0</v>
      </c>
      <c r="XM12">
        <v>0</v>
      </c>
      <c r="XN12">
        <v>0</v>
      </c>
      <c r="XO12">
        <v>0</v>
      </c>
      <c r="XP12">
        <v>12</v>
      </c>
      <c r="XQ12">
        <v>0</v>
      </c>
      <c r="XR12">
        <v>0</v>
      </c>
      <c r="XS12">
        <v>0</v>
      </c>
      <c r="XT12">
        <v>0</v>
      </c>
      <c r="XU12">
        <v>0</v>
      </c>
      <c r="XV12">
        <v>0</v>
      </c>
      <c r="XW12">
        <v>1</v>
      </c>
      <c r="XX12">
        <v>0</v>
      </c>
      <c r="XY12">
        <f t="shared" si="7"/>
        <v>0</v>
      </c>
      <c r="XZ12">
        <f t="shared" si="113"/>
        <v>6</v>
      </c>
      <c r="YA12">
        <f t="shared" si="114"/>
        <v>0</v>
      </c>
      <c r="YB12">
        <f t="shared" si="115"/>
        <v>0</v>
      </c>
      <c r="YC12">
        <f t="shared" si="67"/>
        <v>0</v>
      </c>
      <c r="YD12">
        <f t="shared" si="68"/>
        <v>0</v>
      </c>
      <c r="YE12">
        <f t="shared" si="69"/>
        <v>4</v>
      </c>
      <c r="YF12">
        <f t="shared" si="70"/>
        <v>0</v>
      </c>
      <c r="YG12">
        <f t="shared" si="71"/>
        <v>0</v>
      </c>
      <c r="YH12">
        <f t="shared" si="72"/>
        <v>0</v>
      </c>
      <c r="YI12">
        <f t="shared" si="73"/>
        <v>7</v>
      </c>
      <c r="YJ12">
        <f t="shared" si="74"/>
        <v>0</v>
      </c>
      <c r="YK12">
        <f t="shared" si="75"/>
        <v>5</v>
      </c>
      <c r="YL12">
        <f t="shared" si="76"/>
        <v>0</v>
      </c>
      <c r="YM12">
        <f t="shared" si="77"/>
        <v>0</v>
      </c>
      <c r="YN12">
        <f t="shared" si="78"/>
        <v>0</v>
      </c>
      <c r="YO12">
        <f t="shared" si="79"/>
        <v>0</v>
      </c>
      <c r="YP12">
        <f t="shared" si="80"/>
        <v>5.0049999999999999</v>
      </c>
      <c r="YQ12">
        <f t="shared" si="81"/>
        <v>0</v>
      </c>
      <c r="YR12">
        <f t="shared" si="82"/>
        <v>0</v>
      </c>
      <c r="YS12">
        <f t="shared" si="83"/>
        <v>0</v>
      </c>
      <c r="YT12">
        <f t="shared" si="84"/>
        <v>1</v>
      </c>
      <c r="YU12">
        <f t="shared" si="85"/>
        <v>0</v>
      </c>
      <c r="YV12">
        <f t="shared" si="86"/>
        <v>0</v>
      </c>
      <c r="YW12">
        <f t="shared" si="87"/>
        <v>0</v>
      </c>
      <c r="YX12">
        <f t="shared" si="88"/>
        <v>0</v>
      </c>
      <c r="YY12">
        <f t="shared" si="89"/>
        <v>0</v>
      </c>
      <c r="YZ12">
        <f t="shared" si="90"/>
        <v>0</v>
      </c>
      <c r="ZA12">
        <f t="shared" si="91"/>
        <v>0</v>
      </c>
      <c r="ZB12">
        <f t="shared" si="92"/>
        <v>0</v>
      </c>
      <c r="ZC12">
        <f t="shared" si="93"/>
        <v>0</v>
      </c>
      <c r="ZD12">
        <f t="shared" si="94"/>
        <v>2</v>
      </c>
      <c r="ZE12">
        <f t="shared" si="95"/>
        <v>0</v>
      </c>
      <c r="ZF12">
        <f t="shared" si="96"/>
        <v>0</v>
      </c>
      <c r="ZG12">
        <f t="shared" si="97"/>
        <v>14.012</v>
      </c>
      <c r="ZH12">
        <f t="shared" si="98"/>
        <v>0</v>
      </c>
      <c r="ZI12">
        <f t="shared" si="99"/>
        <v>10</v>
      </c>
      <c r="ZJ12">
        <f t="shared" si="100"/>
        <v>0</v>
      </c>
      <c r="ZK12">
        <f t="shared" si="101"/>
        <v>0</v>
      </c>
      <c r="ZL12">
        <f t="shared" si="102"/>
        <v>0</v>
      </c>
      <c r="ZM12">
        <f t="shared" si="103"/>
        <v>0</v>
      </c>
      <c r="ZN12">
        <f t="shared" si="104"/>
        <v>1.0009999999999999</v>
      </c>
      <c r="ZO12">
        <f t="shared" si="105"/>
        <v>0</v>
      </c>
      <c r="ZP12">
        <f>RANK(XY12,XY3:XY28,0)</f>
        <v>15</v>
      </c>
      <c r="ZQ12">
        <f t="shared" ref="ZQ12:ABF12" si="122">RANK(XZ12,XZ3:XZ28,0)</f>
        <v>10</v>
      </c>
      <c r="ZR12">
        <f t="shared" si="122"/>
        <v>14</v>
      </c>
      <c r="ZS12">
        <f t="shared" si="122"/>
        <v>15</v>
      </c>
      <c r="ZT12">
        <f t="shared" si="122"/>
        <v>16</v>
      </c>
      <c r="ZU12">
        <f t="shared" si="122"/>
        <v>15</v>
      </c>
      <c r="ZV12">
        <f t="shared" si="122"/>
        <v>12</v>
      </c>
      <c r="ZW12">
        <f t="shared" si="122"/>
        <v>17</v>
      </c>
      <c r="ZX12">
        <f t="shared" si="122"/>
        <v>17</v>
      </c>
      <c r="ZY12">
        <f t="shared" si="122"/>
        <v>18</v>
      </c>
      <c r="ZZ12">
        <f t="shared" si="122"/>
        <v>8</v>
      </c>
      <c r="AAA12">
        <f t="shared" si="122"/>
        <v>17</v>
      </c>
      <c r="AAB12">
        <f t="shared" si="122"/>
        <v>10</v>
      </c>
      <c r="AAC12">
        <f t="shared" si="122"/>
        <v>16</v>
      </c>
      <c r="AAD12">
        <f t="shared" si="122"/>
        <v>13</v>
      </c>
      <c r="AAE12">
        <f t="shared" si="122"/>
        <v>16</v>
      </c>
      <c r="AAF12">
        <f t="shared" si="122"/>
        <v>15</v>
      </c>
      <c r="AAG12">
        <f t="shared" si="122"/>
        <v>10</v>
      </c>
      <c r="AAH12">
        <f t="shared" si="122"/>
        <v>16</v>
      </c>
      <c r="AAI12">
        <f t="shared" si="122"/>
        <v>15</v>
      </c>
      <c r="AAJ12">
        <f t="shared" si="122"/>
        <v>16</v>
      </c>
      <c r="AAK12">
        <f t="shared" si="122"/>
        <v>16</v>
      </c>
      <c r="AAL12">
        <f t="shared" si="122"/>
        <v>14</v>
      </c>
      <c r="AAM12">
        <f t="shared" si="122"/>
        <v>18</v>
      </c>
      <c r="AAN12">
        <f t="shared" si="122"/>
        <v>17</v>
      </c>
      <c r="AAO12">
        <f t="shared" si="122"/>
        <v>18</v>
      </c>
      <c r="AAP12">
        <f t="shared" si="122"/>
        <v>16</v>
      </c>
      <c r="AAQ12">
        <f t="shared" si="122"/>
        <v>16</v>
      </c>
      <c r="AAR12">
        <f t="shared" si="122"/>
        <v>15</v>
      </c>
      <c r="AAS12">
        <f t="shared" si="122"/>
        <v>14</v>
      </c>
      <c r="AAT12">
        <f t="shared" si="122"/>
        <v>18</v>
      </c>
      <c r="AAU12">
        <f t="shared" si="122"/>
        <v>12</v>
      </c>
      <c r="AAV12">
        <f t="shared" si="122"/>
        <v>16</v>
      </c>
      <c r="AAW12">
        <f t="shared" si="122"/>
        <v>18</v>
      </c>
      <c r="AAX12">
        <f t="shared" si="122"/>
        <v>2</v>
      </c>
      <c r="AAY12">
        <f t="shared" si="122"/>
        <v>16</v>
      </c>
      <c r="AAZ12">
        <f t="shared" si="122"/>
        <v>5</v>
      </c>
      <c r="ABA12">
        <f t="shared" si="122"/>
        <v>15</v>
      </c>
      <c r="ABB12">
        <f t="shared" si="122"/>
        <v>15</v>
      </c>
      <c r="ABC12">
        <f t="shared" si="122"/>
        <v>18</v>
      </c>
      <c r="ABD12">
        <f t="shared" si="122"/>
        <v>16</v>
      </c>
      <c r="ABE12">
        <f t="shared" si="122"/>
        <v>15</v>
      </c>
      <c r="ABF12">
        <f t="shared" si="122"/>
        <v>17</v>
      </c>
      <c r="ABG12">
        <f>VLOOKUP(ZP12,'Tablas auxiliares'!$O$2:$P$28,2,FALSE)</f>
        <v>0</v>
      </c>
      <c r="ABH12">
        <f>VLOOKUP(ZQ12,'Tablas auxiliares'!$O$2:$P$28,2,FALSE)</f>
        <v>1</v>
      </c>
      <c r="ABI12">
        <f>VLOOKUP(ZR12,'Tablas auxiliares'!$O$2:$P$28,2,FALSE)</f>
        <v>0</v>
      </c>
      <c r="ABJ12">
        <f>VLOOKUP(ZS12,'Tablas auxiliares'!$O$2:$P$28,2,FALSE)</f>
        <v>0</v>
      </c>
      <c r="ABK12">
        <f>VLOOKUP(ZT12,'Tablas auxiliares'!$O$2:$P$28,2,FALSE)</f>
        <v>0</v>
      </c>
      <c r="ABL12">
        <f>VLOOKUP(ZU12,'Tablas auxiliares'!$O$2:$P$28,2,FALSE)</f>
        <v>0</v>
      </c>
      <c r="ABM12">
        <f>VLOOKUP(ZV12,'Tablas auxiliares'!$O$2:$P$28,2,FALSE)</f>
        <v>0</v>
      </c>
      <c r="ABN12">
        <f>VLOOKUP(ZW12,'Tablas auxiliares'!$O$2:$P$28,2,FALSE)</f>
        <v>0</v>
      </c>
      <c r="ABO12">
        <f>VLOOKUP(ZX12,'Tablas auxiliares'!$O$2:$P$28,2,FALSE)</f>
        <v>0</v>
      </c>
      <c r="ABP12">
        <f>VLOOKUP(ZY12,'Tablas auxiliares'!$O$2:$P$28,2,FALSE)</f>
        <v>0</v>
      </c>
      <c r="ABQ12">
        <f>VLOOKUP(ZZ12,'Tablas auxiliares'!$O$2:$P$28,2,FALSE)</f>
        <v>3</v>
      </c>
      <c r="ABR12">
        <f>VLOOKUP(AAA12,'Tablas auxiliares'!$O$2:$P$28,2,FALSE)</f>
        <v>0</v>
      </c>
      <c r="ABS12">
        <f>VLOOKUP(AAB12,'Tablas auxiliares'!$O$2:$P$28,2,FALSE)</f>
        <v>1</v>
      </c>
      <c r="ABT12">
        <f>VLOOKUP(AAC12,'Tablas auxiliares'!$O$2:$P$28,2,FALSE)</f>
        <v>0</v>
      </c>
      <c r="ABU12">
        <f>VLOOKUP(AAD12,'Tablas auxiliares'!$O$2:$P$28,2,FALSE)</f>
        <v>0</v>
      </c>
      <c r="ABV12">
        <f>VLOOKUP(AAE12,'Tablas auxiliares'!$O$2:$P$28,2,FALSE)</f>
        <v>0</v>
      </c>
      <c r="ABW12">
        <f>VLOOKUP(AAF12,'Tablas auxiliares'!$O$2:$P$28,2,FALSE)</f>
        <v>0</v>
      </c>
      <c r="ABX12">
        <f>VLOOKUP(AAG12,'Tablas auxiliares'!$O$2:$P$28,2,FALSE)</f>
        <v>1</v>
      </c>
      <c r="ABY12">
        <f>VLOOKUP(AAH12,'Tablas auxiliares'!$O$2:$P$28,2,FALSE)</f>
        <v>0</v>
      </c>
      <c r="ABZ12">
        <f>VLOOKUP(AAI12,'Tablas auxiliares'!$O$2:$P$28,2,FALSE)</f>
        <v>0</v>
      </c>
      <c r="ACA12">
        <f>VLOOKUP(AAJ12,'Tablas auxiliares'!$O$2:$P$28,2,FALSE)</f>
        <v>0</v>
      </c>
      <c r="ACB12">
        <f>VLOOKUP(AAK12,'Tablas auxiliares'!$O$2:$P$28,2,FALSE)</f>
        <v>0</v>
      </c>
      <c r="ACC12">
        <f>VLOOKUP(AAL12,'Tablas auxiliares'!$O$2:$P$28,2,FALSE)</f>
        <v>0</v>
      </c>
      <c r="ACD12">
        <f>VLOOKUP(AAM12,'Tablas auxiliares'!$O$2:$P$28,2,FALSE)</f>
        <v>0</v>
      </c>
      <c r="ACE12">
        <f>VLOOKUP(AAN12,'Tablas auxiliares'!$O$2:$P$28,2,FALSE)</f>
        <v>0</v>
      </c>
      <c r="ACF12">
        <f>VLOOKUP(AAO12,'Tablas auxiliares'!$O$2:$P$28,2,FALSE)</f>
        <v>0</v>
      </c>
      <c r="ACG12">
        <f>VLOOKUP(AAP12,'Tablas auxiliares'!$O$2:$P$28,2,FALSE)</f>
        <v>0</v>
      </c>
      <c r="ACH12">
        <f>VLOOKUP(AAQ12,'Tablas auxiliares'!$O$2:$P$28,2,FALSE)</f>
        <v>0</v>
      </c>
      <c r="ACI12">
        <f>VLOOKUP(AAR12,'Tablas auxiliares'!$O$2:$P$28,2,FALSE)</f>
        <v>0</v>
      </c>
      <c r="ACJ12">
        <f>VLOOKUP(AAS12,'Tablas auxiliares'!$O$2:$P$28,2,FALSE)</f>
        <v>0</v>
      </c>
      <c r="ACK12">
        <f>VLOOKUP(AAT12,'Tablas auxiliares'!$O$2:$P$28,2,FALSE)</f>
        <v>0</v>
      </c>
      <c r="ACL12">
        <f>VLOOKUP(AAU12,'Tablas auxiliares'!$O$2:$P$28,2,FALSE)</f>
        <v>0</v>
      </c>
      <c r="ACM12">
        <f>VLOOKUP(AAV12,'Tablas auxiliares'!$O$2:$P$28,2,FALSE)</f>
        <v>0</v>
      </c>
      <c r="ACN12">
        <f>VLOOKUP(AAW12,'Tablas auxiliares'!$O$2:$P$28,2,FALSE)</f>
        <v>0</v>
      </c>
      <c r="ACO12">
        <f>VLOOKUP(AAX12,'Tablas auxiliares'!$O$2:$P$28,2,FALSE)</f>
        <v>10</v>
      </c>
      <c r="ACP12">
        <f>VLOOKUP(AAY12,'Tablas auxiliares'!$O$2:$P$28,2,FALSE)</f>
        <v>0</v>
      </c>
      <c r="ACQ12">
        <f>VLOOKUP(AAZ12,'Tablas auxiliares'!$O$2:$P$28,2,FALSE)</f>
        <v>6</v>
      </c>
      <c r="ACR12">
        <f>VLOOKUP(ABA12,'Tablas auxiliares'!$O$2:$P$28,2,FALSE)</f>
        <v>0</v>
      </c>
      <c r="ACS12">
        <f>VLOOKUP(ABB12,'Tablas auxiliares'!$O$2:$P$28,2,FALSE)</f>
        <v>0</v>
      </c>
      <c r="ACT12">
        <f>VLOOKUP(ABC12,'Tablas auxiliares'!$O$2:$P$28,2,FALSE)</f>
        <v>0</v>
      </c>
      <c r="ACU12">
        <f>VLOOKUP(ABD12,'Tablas auxiliares'!$O$2:$P$28,2,FALSE)</f>
        <v>0</v>
      </c>
      <c r="ACV12">
        <f>VLOOKUP(ABE12,'Tablas auxiliares'!$O$2:$P$28,2,FALSE)</f>
        <v>0</v>
      </c>
      <c r="ACW12">
        <f>VLOOKUP(ABF12,'Tablas auxiliares'!$O$2:$P$28,2,FALSE)</f>
        <v>0</v>
      </c>
      <c r="ACX12">
        <f>IF('Tablas auxiliares'!$C$5=1,SUM(ABG12:ACW12),SUMIF($IZ$29:$KP$29,"=325",ABG12:ACW12))</f>
        <v>22</v>
      </c>
      <c r="ACZ12">
        <f t="shared" si="9"/>
        <v>22.0016</v>
      </c>
      <c r="ADA12">
        <f t="shared" si="10"/>
        <v>11.0016</v>
      </c>
      <c r="ADB12">
        <f t="shared" si="11"/>
        <v>61.001600000000003</v>
      </c>
      <c r="ADC12">
        <f>IF('Tablas auxiliares'!$C$3=1,'2018 FINAL'!ACZ12,IF('Tablas auxiliares'!$C$3=2,'2018 FINAL'!ADA12,'2018 FINAL'!ADB12))</f>
        <v>61.001600000000003</v>
      </c>
      <c r="ADD12" t="s">
        <v>29</v>
      </c>
      <c r="ADF12">
        <v>10</v>
      </c>
      <c r="ADG12">
        <f t="shared" si="12"/>
        <v>209.00069999999999</v>
      </c>
      <c r="ADH12" t="str">
        <f t="shared" si="13"/>
        <v>Moldavia</v>
      </c>
    </row>
    <row r="13" spans="1:788" x14ac:dyDescent="0.25">
      <c r="A13" t="s">
        <v>12</v>
      </c>
      <c r="B13">
        <v>17</v>
      </c>
      <c r="C13">
        <v>19</v>
      </c>
      <c r="D13">
        <v>13</v>
      </c>
      <c r="E13">
        <v>10</v>
      </c>
      <c r="F13">
        <v>5</v>
      </c>
      <c r="G13">
        <v>19</v>
      </c>
      <c r="H13">
        <v>13</v>
      </c>
      <c r="I13">
        <v>16</v>
      </c>
      <c r="J13">
        <v>18</v>
      </c>
      <c r="K13">
        <v>15</v>
      </c>
      <c r="L13">
        <v>11</v>
      </c>
      <c r="M13">
        <v>16</v>
      </c>
      <c r="N13">
        <v>10</v>
      </c>
      <c r="O13">
        <v>3</v>
      </c>
      <c r="P13">
        <v>8</v>
      </c>
      <c r="R13">
        <v>20</v>
      </c>
      <c r="S13">
        <v>20</v>
      </c>
      <c r="T13">
        <v>1</v>
      </c>
      <c r="U13">
        <v>9</v>
      </c>
      <c r="V13">
        <v>8</v>
      </c>
      <c r="W13">
        <v>13</v>
      </c>
      <c r="X13">
        <v>9</v>
      </c>
      <c r="Y13">
        <v>18</v>
      </c>
      <c r="Z13">
        <v>11</v>
      </c>
      <c r="AA13">
        <v>1</v>
      </c>
      <c r="AB13">
        <v>13</v>
      </c>
      <c r="AC13">
        <v>5</v>
      </c>
      <c r="AD13">
        <v>19</v>
      </c>
      <c r="AE13">
        <v>1</v>
      </c>
      <c r="AF13">
        <v>6</v>
      </c>
      <c r="AG13">
        <v>16</v>
      </c>
      <c r="AH13">
        <v>7</v>
      </c>
      <c r="AI13">
        <v>15</v>
      </c>
      <c r="AJ13">
        <v>1</v>
      </c>
      <c r="AK13">
        <v>15</v>
      </c>
      <c r="AL13">
        <v>8</v>
      </c>
      <c r="AM13">
        <v>4</v>
      </c>
      <c r="AN13">
        <v>5</v>
      </c>
      <c r="AO13">
        <v>4</v>
      </c>
      <c r="AP13">
        <v>10</v>
      </c>
      <c r="AQ13">
        <v>1</v>
      </c>
      <c r="AR13">
        <v>12</v>
      </c>
      <c r="AS13">
        <v>21</v>
      </c>
      <c r="AT13">
        <v>8</v>
      </c>
      <c r="AU13">
        <v>17</v>
      </c>
      <c r="AV13">
        <v>3</v>
      </c>
      <c r="AW13">
        <v>9</v>
      </c>
      <c r="AX13">
        <v>14</v>
      </c>
      <c r="AY13">
        <v>18</v>
      </c>
      <c r="AZ13">
        <v>17</v>
      </c>
      <c r="BA13">
        <v>20</v>
      </c>
      <c r="BB13">
        <v>12</v>
      </c>
      <c r="BC13">
        <v>12</v>
      </c>
      <c r="BD13">
        <v>13</v>
      </c>
      <c r="BE13">
        <v>1</v>
      </c>
      <c r="BF13">
        <v>12</v>
      </c>
      <c r="BG13">
        <v>19</v>
      </c>
      <c r="BI13">
        <v>12</v>
      </c>
      <c r="BJ13">
        <v>24</v>
      </c>
      <c r="BK13">
        <v>2</v>
      </c>
      <c r="BL13">
        <v>10</v>
      </c>
      <c r="BM13">
        <v>9</v>
      </c>
      <c r="BN13">
        <v>9</v>
      </c>
      <c r="BO13">
        <v>3</v>
      </c>
      <c r="BP13">
        <v>19</v>
      </c>
      <c r="BQ13">
        <v>2</v>
      </c>
      <c r="BR13">
        <v>8</v>
      </c>
      <c r="BS13">
        <v>18</v>
      </c>
      <c r="BT13">
        <v>1</v>
      </c>
      <c r="BU13">
        <v>21</v>
      </c>
      <c r="BV13">
        <v>1</v>
      </c>
      <c r="BW13">
        <v>5</v>
      </c>
      <c r="BX13">
        <v>25</v>
      </c>
      <c r="BY13">
        <v>4</v>
      </c>
      <c r="BZ13">
        <v>11</v>
      </c>
      <c r="CA13">
        <v>2</v>
      </c>
      <c r="CB13">
        <v>3</v>
      </c>
      <c r="CC13">
        <v>2</v>
      </c>
      <c r="CD13">
        <v>6</v>
      </c>
      <c r="CE13">
        <v>13</v>
      </c>
      <c r="CF13">
        <v>13</v>
      </c>
      <c r="CG13">
        <v>8</v>
      </c>
      <c r="CH13">
        <v>12</v>
      </c>
      <c r="CI13">
        <v>2</v>
      </c>
      <c r="CJ13">
        <v>12</v>
      </c>
      <c r="CK13">
        <v>20</v>
      </c>
      <c r="CL13">
        <v>4</v>
      </c>
      <c r="CM13">
        <v>1</v>
      </c>
      <c r="CN13">
        <v>7</v>
      </c>
      <c r="CO13">
        <v>4</v>
      </c>
      <c r="CP13">
        <v>6</v>
      </c>
      <c r="CQ13">
        <v>9</v>
      </c>
      <c r="CR13">
        <v>23</v>
      </c>
      <c r="CS13">
        <v>11</v>
      </c>
      <c r="CT13">
        <v>13</v>
      </c>
      <c r="CU13">
        <v>21</v>
      </c>
      <c r="CV13">
        <v>17</v>
      </c>
      <c r="CW13">
        <v>5</v>
      </c>
      <c r="CX13">
        <v>6</v>
      </c>
      <c r="CZ13">
        <v>17</v>
      </c>
      <c r="DA13">
        <v>14</v>
      </c>
      <c r="DB13">
        <v>5</v>
      </c>
      <c r="DC13">
        <v>12</v>
      </c>
      <c r="DD13">
        <v>17</v>
      </c>
      <c r="DE13">
        <v>12</v>
      </c>
      <c r="DF13">
        <v>6</v>
      </c>
      <c r="DG13">
        <v>3</v>
      </c>
      <c r="DH13">
        <v>4</v>
      </c>
      <c r="DI13">
        <v>8</v>
      </c>
      <c r="DJ13">
        <v>14</v>
      </c>
      <c r="DK13">
        <v>6</v>
      </c>
      <c r="DL13">
        <v>19</v>
      </c>
      <c r="DM13">
        <v>4</v>
      </c>
      <c r="DN13">
        <v>6</v>
      </c>
      <c r="DO13">
        <v>12</v>
      </c>
      <c r="DP13">
        <v>10</v>
      </c>
      <c r="DQ13">
        <v>10</v>
      </c>
      <c r="DR13">
        <v>5</v>
      </c>
      <c r="DS13">
        <v>7</v>
      </c>
      <c r="DT13">
        <v>7</v>
      </c>
      <c r="DU13">
        <v>4</v>
      </c>
      <c r="DV13">
        <v>13</v>
      </c>
      <c r="DW13">
        <v>3</v>
      </c>
      <c r="DX13">
        <v>8</v>
      </c>
      <c r="DY13">
        <v>4</v>
      </c>
      <c r="DZ13">
        <v>16</v>
      </c>
      <c r="EA13">
        <v>12</v>
      </c>
      <c r="EB13">
        <v>9</v>
      </c>
      <c r="EC13">
        <v>12</v>
      </c>
      <c r="ED13">
        <v>9</v>
      </c>
      <c r="EE13">
        <v>9</v>
      </c>
      <c r="EF13">
        <v>6</v>
      </c>
      <c r="EG13">
        <v>12</v>
      </c>
      <c r="EH13">
        <v>8</v>
      </c>
      <c r="EI13">
        <v>21</v>
      </c>
      <c r="EJ13">
        <v>14</v>
      </c>
      <c r="EK13">
        <v>4</v>
      </c>
      <c r="EL13">
        <v>25</v>
      </c>
      <c r="EM13">
        <v>7</v>
      </c>
      <c r="EN13">
        <v>5</v>
      </c>
      <c r="EO13">
        <v>12</v>
      </c>
      <c r="EQ13">
        <v>21</v>
      </c>
      <c r="ER13">
        <v>17</v>
      </c>
      <c r="ES13">
        <v>6</v>
      </c>
      <c r="ET13">
        <v>5</v>
      </c>
      <c r="EU13">
        <v>11</v>
      </c>
      <c r="EV13">
        <v>6</v>
      </c>
      <c r="EW13">
        <v>2</v>
      </c>
      <c r="EX13">
        <v>21</v>
      </c>
      <c r="EY13">
        <v>16</v>
      </c>
      <c r="EZ13">
        <v>12</v>
      </c>
      <c r="FA13">
        <v>13</v>
      </c>
      <c r="FB13">
        <v>6</v>
      </c>
      <c r="FC13">
        <v>15</v>
      </c>
      <c r="FD13">
        <v>16</v>
      </c>
      <c r="FE13">
        <v>10</v>
      </c>
      <c r="FF13">
        <v>14</v>
      </c>
      <c r="FG13">
        <v>6</v>
      </c>
      <c r="FH13">
        <v>13</v>
      </c>
      <c r="FI13">
        <v>1</v>
      </c>
      <c r="FJ13">
        <v>16</v>
      </c>
      <c r="FK13">
        <v>5</v>
      </c>
      <c r="FL13">
        <v>8</v>
      </c>
      <c r="FM13">
        <v>2</v>
      </c>
      <c r="FN13">
        <v>11</v>
      </c>
      <c r="FO13">
        <v>12</v>
      </c>
      <c r="FP13">
        <v>2</v>
      </c>
      <c r="FQ13">
        <v>11</v>
      </c>
      <c r="FR13">
        <v>24</v>
      </c>
      <c r="FS13">
        <v>3</v>
      </c>
      <c r="FT13">
        <v>22</v>
      </c>
      <c r="FU13">
        <v>20</v>
      </c>
      <c r="FV13">
        <v>10</v>
      </c>
      <c r="FW13">
        <v>7</v>
      </c>
      <c r="FX13">
        <v>7</v>
      </c>
      <c r="FY13">
        <v>11</v>
      </c>
      <c r="FZ13">
        <v>21</v>
      </c>
      <c r="GA13">
        <v>11</v>
      </c>
      <c r="GB13">
        <v>9</v>
      </c>
      <c r="GC13">
        <v>7</v>
      </c>
      <c r="GD13">
        <v>4</v>
      </c>
      <c r="GE13">
        <v>22</v>
      </c>
      <c r="GF13">
        <v>7</v>
      </c>
      <c r="GH13">
        <v>22</v>
      </c>
      <c r="GI13">
        <v>15</v>
      </c>
      <c r="GJ13">
        <v>2</v>
      </c>
      <c r="GK13">
        <v>3</v>
      </c>
      <c r="GL13">
        <v>13</v>
      </c>
      <c r="GM13">
        <v>5</v>
      </c>
      <c r="GN13">
        <v>10</v>
      </c>
      <c r="GO13">
        <v>15</v>
      </c>
      <c r="GP13">
        <v>22</v>
      </c>
      <c r="GQ13">
        <v>5</v>
      </c>
      <c r="GR13">
        <v>16</v>
      </c>
      <c r="GS13">
        <v>6</v>
      </c>
      <c r="GT13">
        <v>25</v>
      </c>
      <c r="GU13">
        <v>1</v>
      </c>
      <c r="GV13">
        <v>11</v>
      </c>
      <c r="GW13">
        <v>23</v>
      </c>
      <c r="GX13">
        <v>12</v>
      </c>
      <c r="GY13">
        <v>23</v>
      </c>
      <c r="GZ13">
        <v>4</v>
      </c>
      <c r="HA13">
        <v>2</v>
      </c>
      <c r="HB13">
        <v>14</v>
      </c>
      <c r="HC13">
        <v>4</v>
      </c>
      <c r="HD13">
        <v>25</v>
      </c>
      <c r="HE13">
        <v>12</v>
      </c>
      <c r="HF13">
        <v>12</v>
      </c>
      <c r="HG13">
        <v>3</v>
      </c>
      <c r="HH13">
        <v>18</v>
      </c>
      <c r="HI13">
        <f>IF('Tablas auxiliares'!$C$7=1,AVERAGE(B13,AS13,CJ13,EA13,FR13)+B13/10000,(-1)*(SUM(VLOOKUP(B13,'Tablas auxiliares'!$BG$2:$BH$28,2,FALSE),VLOOKUP(AS13,'Tablas auxiliares'!$BG$2:$BH$28,2,FALSE),VLOOKUP(CJ13,'Tablas auxiliares'!$BG$2:$BH$28,2,FALSE),VLOOKUP(EA13,'Tablas auxiliares'!$BG$2:$BH$28,2,FALSE),VLOOKUP(FR13,'Tablas auxiliares'!$BG$2:$BH$28,2,FALSE))-B13/100000000))</f>
        <v>-3.9627739126393475</v>
      </c>
      <c r="HJ13">
        <f>IF('Tablas auxiliares'!$C$7=1,AVERAGE(C13,AT13,CK13,EB13,FS13)+C13/10000,(-1)*(SUM(VLOOKUP(C13,'Tablas auxiliares'!$BG$2:$BH$28,2,FALSE),VLOOKUP(AT13,'Tablas auxiliares'!$BG$2:$BH$28,2,FALSE),VLOOKUP(CK13,'Tablas auxiliares'!$BG$2:$BH$28,2,FALSE),VLOOKUP(EB13,'Tablas auxiliares'!$BG$2:$BH$28,2,FALSE),VLOOKUP(FS13,'Tablas auxiliares'!$BG$2:$BH$28,2,FALSE))-C13/100000000))</f>
        <v>-14.721777881237177</v>
      </c>
      <c r="HK13">
        <f>IF('Tablas auxiliares'!$C$7=1,AVERAGE(D13,AU13,CL13,EC13,FT13)+D13/10000,(-1)*(SUM(VLOOKUP(D13,'Tablas auxiliares'!$BG$2:$BH$28,2,FALSE),VLOOKUP(AU13,'Tablas auxiliares'!$BG$2:$BH$28,2,FALSE),VLOOKUP(CL13,'Tablas auxiliares'!$BG$2:$BH$28,2,FALSE),VLOOKUP(EC13,'Tablas auxiliares'!$BG$2:$BH$28,2,FALSE),VLOOKUP(FT13,'Tablas auxiliares'!$BG$2:$BH$28,2,FALSE))-D13/100000000))</f>
        <v>-10.293976488158563</v>
      </c>
      <c r="HL13">
        <f>IF('Tablas auxiliares'!$C$7=1,AVERAGE(E13,AV13,CM13,ED13,FU13)+E13/10000,(-1)*(SUM(VLOOKUP(E13,'Tablas auxiliares'!$BG$2:$BH$28,2,FALSE),VLOOKUP(AV13,'Tablas auxiliares'!$BG$2:$BH$28,2,FALSE),VLOOKUP(CM13,'Tablas auxiliares'!$BG$2:$BH$28,2,FALSE),VLOOKUP(ED13,'Tablas auxiliares'!$BG$2:$BH$28,2,FALSE),VLOOKUP(FU13,'Tablas auxiliares'!$BG$2:$BH$28,2,FALSE))-E13/100000000))</f>
        <v>-25.325891127776515</v>
      </c>
      <c r="HM13">
        <f>IF('Tablas auxiliares'!$C$7=1,AVERAGE(F13,AW13,CN13,EE13,FV13)+F13/10000,(-1)*(SUM(VLOOKUP(F13,'Tablas auxiliares'!$BG$2:$BH$28,2,FALSE),VLOOKUP(AW13,'Tablas auxiliares'!$BG$2:$BH$28,2,FALSE),VLOOKUP(CN13,'Tablas auxiliares'!$BG$2:$BH$28,2,FALSE),VLOOKUP(EE13,'Tablas auxiliares'!$BG$2:$BH$28,2,FALSE),VLOOKUP(FV13,'Tablas auxiliares'!$BG$2:$BH$28,2,FALSE))-F13/100000000))</f>
        <v>-16.869300134173173</v>
      </c>
      <c r="HN13">
        <f>IF('Tablas auxiliares'!$C$7=1,AVERAGE(G13,AX13,CO13,EF13,FW13)+G13/10000,(-1)*(SUM(VLOOKUP(G13,'Tablas auxiliares'!$BG$2:$BH$28,2,FALSE),VLOOKUP(AX13,'Tablas auxiliares'!$BG$2:$BH$28,2,FALSE),VLOOKUP(CO13,'Tablas auxiliares'!$BG$2:$BH$28,2,FALSE),VLOOKUP(EF13,'Tablas auxiliares'!$BG$2:$BH$28,2,FALSE),VLOOKUP(FW13,'Tablas auxiliares'!$BG$2:$BH$28,2,FALSE))-G13/100000000))</f>
        <v>-16.672593144931117</v>
      </c>
      <c r="HO13">
        <f>IF('Tablas auxiliares'!$C$7=1,AVERAGE(H13,AY13,CP13,EG13,FX13)+H13/10000,(-1)*(SUM(VLOOKUP(H13,'Tablas auxiliares'!$BG$2:$BH$28,2,FALSE),VLOOKUP(AY13,'Tablas auxiliares'!$BG$2:$BH$28,2,FALSE),VLOOKUP(CP13,'Tablas auxiliares'!$BG$2:$BH$28,2,FALSE),VLOOKUP(EG13,'Tablas auxiliares'!$BG$2:$BH$28,2,FALSE),VLOOKUP(FX13,'Tablas auxiliares'!$BG$2:$BH$28,2,FALSE))-H13/100000000))</f>
        <v>-11.665066509106353</v>
      </c>
      <c r="HP13">
        <f>IF('Tablas auxiliares'!$C$7=1,AVERAGE(I13,AZ13,CQ13,EH13,FY13)+I13/10000,(-1)*(SUM(VLOOKUP(I13,'Tablas auxiliares'!$BG$2:$BH$28,2,FALSE),VLOOKUP(AZ13,'Tablas auxiliares'!$BG$2:$BH$28,2,FALSE),VLOOKUP(CQ13,'Tablas auxiliares'!$BG$2:$BH$28,2,FALSE),VLOOKUP(EH13,'Tablas auxiliares'!$BG$2:$BH$28,2,FALSE),VLOOKUP(FY13,'Tablas auxiliares'!$BG$2:$BH$28,2,FALSE))-I13/100000000))</f>
        <v>-8.8612435741245257</v>
      </c>
      <c r="HQ13">
        <f>IF('Tablas auxiliares'!$C$7=1,AVERAGE(J13,BA13,CR13,EI13,FZ13)+J13/10000,(-1)*(SUM(VLOOKUP(J13,'Tablas auxiliares'!$BG$2:$BH$28,2,FALSE),VLOOKUP(BA13,'Tablas auxiliares'!$BG$2:$BH$28,2,FALSE),VLOOKUP(CR13,'Tablas auxiliares'!$BG$2:$BH$28,2,FALSE),VLOOKUP(EI13,'Tablas auxiliares'!$BG$2:$BH$28,2,FALSE),VLOOKUP(FZ13,'Tablas auxiliares'!$BG$2:$BH$28,2,FALSE))-J13/100000000))</f>
        <v>-1.5197925832056705</v>
      </c>
      <c r="HR13">
        <f>IF('Tablas auxiliares'!$C$7=1,AVERAGE(K13,BB13,CS13,EJ13,GA13)+K13/10000,(-1)*(SUM(VLOOKUP(K13,'Tablas auxiliares'!$BG$2:$BH$28,2,FALSE),VLOOKUP(BB13,'Tablas auxiliares'!$BG$2:$BH$28,2,FALSE),VLOOKUP(CS13,'Tablas auxiliares'!$BG$2:$BH$28,2,FALSE),VLOOKUP(EJ13,'Tablas auxiliares'!$BG$2:$BH$28,2,FALSE),VLOOKUP(GA13,'Tablas auxiliares'!$BG$2:$BH$28,2,FALSE))-K13/100000000))</f>
        <v>-6.9282893101073402</v>
      </c>
      <c r="HS13">
        <f>IF('Tablas auxiliares'!$C$7=1,AVERAGE(L13,BC13,CT13,EK13,GB13)+L13/10000,(-1)*(SUM(VLOOKUP(L13,'Tablas auxiliares'!$BG$2:$BH$28,2,FALSE),VLOOKUP(BC13,'Tablas auxiliares'!$BG$2:$BH$28,2,FALSE),VLOOKUP(CT13,'Tablas auxiliares'!$BG$2:$BH$28,2,FALSE),VLOOKUP(EK13,'Tablas auxiliares'!$BG$2:$BH$28,2,FALSE),VLOOKUP(GB13,'Tablas auxiliares'!$BG$2:$BH$28,2,FALSE))-L13/100000000))</f>
        <v>-13.917327338888549</v>
      </c>
      <c r="HT13">
        <f>IF('Tablas auxiliares'!$C$7=1,AVERAGE(M13,BD13,CU13,EL13,GC13)+M13/10000,(-1)*(SUM(VLOOKUP(M13,'Tablas auxiliares'!$BG$2:$BH$28,2,FALSE),VLOOKUP(BD13,'Tablas auxiliares'!$BG$2:$BH$28,2,FALSE),VLOOKUP(CU13,'Tablas auxiliares'!$BG$2:$BH$28,2,FALSE),VLOOKUP(EL13,'Tablas auxiliares'!$BG$2:$BH$28,2,FALSE),VLOOKUP(GC13,'Tablas auxiliares'!$BG$2:$BH$28,2,FALSE))-M13/100000000))</f>
        <v>-6.1533644024752663</v>
      </c>
      <c r="HU13">
        <f>IF('Tablas auxiliares'!$C$7=1,AVERAGE(N13,BE13,CV13,EM13,GD13)+N13/10000,(-1)*(SUM(VLOOKUP(N13,'Tablas auxiliares'!$BG$2:$BH$28,2,FALSE),VLOOKUP(BE13,'Tablas auxiliares'!$BG$2:$BH$28,2,FALSE),VLOOKUP(CV13,'Tablas auxiliares'!$BG$2:$BH$28,2,FALSE),VLOOKUP(EM13,'Tablas auxiliares'!$BG$2:$BH$28,2,FALSE),VLOOKUP(GD13,'Tablas auxiliares'!$BG$2:$BH$28,2,FALSE))-N13/100000000))</f>
        <v>-25.368541611525934</v>
      </c>
      <c r="HV13">
        <f>IF('Tablas auxiliares'!$C$7=1,AVERAGE(O13,BF13,CW13,EN13,GE13)+O13/10000,(-1)*(SUM(VLOOKUP(O13,'Tablas auxiliares'!$BG$2:$BH$28,2,FALSE),VLOOKUP(BF13,'Tablas auxiliares'!$BG$2:$BH$28,2,FALSE),VLOOKUP(CW13,'Tablas auxiliares'!$BG$2:$BH$28,2,FALSE),VLOOKUP(EN13,'Tablas auxiliares'!$BG$2:$BH$28,2,FALSE),VLOOKUP(GE13,'Tablas auxiliares'!$BG$2:$BH$28,2,FALSE))-O13/100000000))</f>
        <v>-21.136573328033382</v>
      </c>
      <c r="HW13">
        <f>IF('Tablas auxiliares'!$C$7=1,AVERAGE(P13,BG13,CX13,EO13,GF13)+P13/10000,(-1)*(SUM(VLOOKUP(P13,'Tablas auxiliares'!$BG$2:$BH$28,2,FALSE),VLOOKUP(BG13,'Tablas auxiliares'!$BG$2:$BH$28,2,FALSE),VLOOKUP(CX13,'Tablas auxiliares'!$BG$2:$BH$28,2,FALSE),VLOOKUP(EO13,'Tablas auxiliares'!$BG$2:$BH$28,2,FALSE),VLOOKUP(GF13,'Tablas auxiliares'!$BG$2:$BH$28,2,FALSE))-P13/100000000))</f>
        <v>-13.529242447925245</v>
      </c>
      <c r="HY13">
        <f>IF('Tablas auxiliares'!$C$7=1,AVERAGE(R13,BI13,CZ13,EQ13,GH13)+R13/10000,(-1)*(SUM(VLOOKUP(R13,'Tablas auxiliares'!$BG$2:$BH$28,2,FALSE),VLOOKUP(BI13,'Tablas auxiliares'!$BG$2:$BH$28,2,FALSE),VLOOKUP(CZ13,'Tablas auxiliares'!$BG$2:$BH$28,2,FALSE),VLOOKUP(EQ13,'Tablas auxiliares'!$BG$2:$BH$28,2,FALSE),VLOOKUP(GH13,'Tablas auxiliares'!$BG$2:$BH$28,2,FALSE))-R13/100000000))</f>
        <v>-2.8733320978478618</v>
      </c>
      <c r="HZ13">
        <f>IF('Tablas auxiliares'!$C$7=1,AVERAGE(S13,BJ13,DA13,ER13,GI13)+S13/10000,(-1)*(SUM(VLOOKUP(S13,'Tablas auxiliares'!$BG$2:$BH$28,2,FALSE),VLOOKUP(BJ13,'Tablas auxiliares'!$BG$2:$BH$28,2,FALSE),VLOOKUP(DA13,'Tablas auxiliares'!$BG$2:$BH$28,2,FALSE),VLOOKUP(ER13,'Tablas auxiliares'!$BG$2:$BH$28,2,FALSE),VLOOKUP(GI13,'Tablas auxiliares'!$BG$2:$BH$28,2,FALSE))-S13/100000000))</f>
        <v>-2.9048524920972896</v>
      </c>
      <c r="IA13">
        <f>IF('Tablas auxiliares'!$C$7=1,AVERAGE(T13,BK13,DB13,ES13,GJ13)+T13/10000,(-1)*(SUM(VLOOKUP(T13,'Tablas auxiliares'!$BG$2:$BH$28,2,FALSE),VLOOKUP(BK13,'Tablas auxiliares'!$BG$2:$BH$28,2,FALSE),VLOOKUP(DB13,'Tablas auxiliares'!$BG$2:$BH$28,2,FALSE),VLOOKUP(ES13,'Tablas auxiliares'!$BG$2:$BH$28,2,FALSE),VLOOKUP(GJ13,'Tablas auxiliares'!$BG$2:$BH$28,2,FALSE))-T13/100000000))</f>
        <v>-42.099908610213618</v>
      </c>
      <c r="IB13">
        <f>IF('Tablas auxiliares'!$C$7=1,AVERAGE(U13,BL13,DC13,ET13,GK13)+U13/10000,(-1)*(SUM(VLOOKUP(U13,'Tablas auxiliares'!$BG$2:$BH$28,2,FALSE),VLOOKUP(BL13,'Tablas auxiliares'!$BG$2:$BH$28,2,FALSE),VLOOKUP(DC13,'Tablas auxiliares'!$BG$2:$BH$28,2,FALSE),VLOOKUP(ET13,'Tablas auxiliares'!$BG$2:$BH$28,2,FALSE),VLOOKUP(GK13,'Tablas auxiliares'!$BG$2:$BH$28,2,FALSE))-U13/100000000))</f>
        <v>-20.097511729308678</v>
      </c>
      <c r="IC13">
        <f>IF('Tablas auxiliares'!$C$7=1,AVERAGE(V13,BM13,DD13,EU13,GL13)+V13/10000,(-1)*(SUM(VLOOKUP(V13,'Tablas auxiliares'!$BG$2:$BH$28,2,FALSE),VLOOKUP(BM13,'Tablas auxiliares'!$BG$2:$BH$28,2,FALSE),VLOOKUP(DD13,'Tablas auxiliares'!$BG$2:$BH$28,2,FALSE),VLOOKUP(EU13,'Tablas auxiliares'!$BG$2:$BH$28,2,FALSE),VLOOKUP(GL13,'Tablas auxiliares'!$BG$2:$BH$28,2,FALSE))-V13/100000000))</f>
        <v>-9.3945222842129148</v>
      </c>
      <c r="ID13">
        <f>IF('Tablas auxiliares'!$C$7=1,AVERAGE(W13,BN13,DE13,EV13,GM13)+W13/10000,(-1)*(SUM(VLOOKUP(W13,'Tablas auxiliares'!$BG$2:$BH$28,2,FALSE),VLOOKUP(BN13,'Tablas auxiliares'!$BG$2:$BH$28,2,FALSE),VLOOKUP(DE13,'Tablas auxiliares'!$BG$2:$BH$28,2,FALSE),VLOOKUP(EV13,'Tablas auxiliares'!$BG$2:$BH$28,2,FALSE),VLOOKUP(GM13,'Tablas auxiliares'!$BG$2:$BH$28,2,FALSE))-W13/100000000))</f>
        <v>-15.589088029395409</v>
      </c>
      <c r="IE13">
        <f>IF('Tablas auxiliares'!$C$7=1,AVERAGE(X13,BO13,DF13,EW13,GN13)+X13/10000,(-1)*(SUM(VLOOKUP(X13,'Tablas auxiliares'!$BG$2:$BH$28,2,FALSE),VLOOKUP(BO13,'Tablas auxiliares'!$BG$2:$BH$28,2,FALSE),VLOOKUP(DF13,'Tablas auxiliares'!$BG$2:$BH$28,2,FALSE),VLOOKUP(EW13,'Tablas auxiliares'!$BG$2:$BH$28,2,FALSE),VLOOKUP(GN13,'Tablas auxiliares'!$BG$2:$BH$28,2,FALSE))-X13/100000000))</f>
        <v>-27.565670864154672</v>
      </c>
      <c r="IF13">
        <f>IF('Tablas auxiliares'!$C$7=1,AVERAGE(Y13,BP13,DG13,EX13,GO13)+Y13/10000,(-1)*(SUM(VLOOKUP(Y13,'Tablas auxiliares'!$BG$2:$BH$28,2,FALSE),VLOOKUP(BP13,'Tablas auxiliares'!$BG$2:$BH$28,2,FALSE),VLOOKUP(DG13,'Tablas auxiliares'!$BG$2:$BH$28,2,FALSE),VLOOKUP(EX13,'Tablas auxiliares'!$BG$2:$BH$28,2,FALSE),VLOOKUP(GO13,'Tablas auxiliares'!$BG$2:$BH$28,2,FALSE))-Y13/100000000))</f>
        <v>-10.181403858487144</v>
      </c>
      <c r="IG13">
        <f>IF('Tablas auxiliares'!$C$7=1,AVERAGE(Z13,BQ13,DH13,EY13,GP13)+Z13/10000,(-1)*(SUM(VLOOKUP(Z13,'Tablas auxiliares'!$BG$2:$BH$28,2,FALSE),VLOOKUP(BQ13,'Tablas auxiliares'!$BG$2:$BH$28,2,FALSE),VLOOKUP(DH13,'Tablas auxiliares'!$BG$2:$BH$28,2,FALSE),VLOOKUP(EY13,'Tablas auxiliares'!$BG$2:$BH$28,2,FALSE),VLOOKUP(GP13,'Tablas auxiliares'!$BG$2:$BH$28,2,FALSE))-Z13/100000000))</f>
        <v>-19.420766612322304</v>
      </c>
      <c r="IH13">
        <f>IF('Tablas auxiliares'!$C$7=1,AVERAGE(AA13,BR13,DI13,EZ13,GQ13)+AA13/10000,(-1)*(SUM(VLOOKUP(AA13,'Tablas auxiliares'!$BG$2:$BH$28,2,FALSE),VLOOKUP(BR13,'Tablas auxiliares'!$BG$2:$BH$28,2,FALSE),VLOOKUP(DI13,'Tablas auxiliares'!$BG$2:$BH$28,2,FALSE),VLOOKUP(EZ13,'Tablas auxiliares'!$BG$2:$BH$28,2,FALSE),VLOOKUP(GQ13,'Tablas auxiliares'!$BG$2:$BH$28,2,FALSE))-AA13/100000000))</f>
        <v>-25.443697015124144</v>
      </c>
      <c r="II13">
        <f>IF('Tablas auxiliares'!$C$7=1,AVERAGE(AB13,BS13,DJ13,FA13,GR13)+AB13/10000,(-1)*(SUM(VLOOKUP(AB13,'Tablas auxiliares'!$BG$2:$BH$28,2,FALSE),VLOOKUP(BS13,'Tablas auxiliares'!$BG$2:$BH$28,2,FALSE),VLOOKUP(DJ13,'Tablas auxiliares'!$BG$2:$BH$28,2,FALSE),VLOOKUP(FA13,'Tablas auxiliares'!$BG$2:$BH$28,2,FALSE),VLOOKUP(GR13,'Tablas auxiliares'!$BG$2:$BH$28,2,FALSE))-AB13/100000000))</f>
        <v>-4.638660975150521</v>
      </c>
      <c r="IJ13">
        <f>IF('Tablas auxiliares'!$C$7=1,AVERAGE(AC13,BT13,DK13,FB13,GS13)+AC13/10000,(-1)*(SUM(VLOOKUP(AC13,'Tablas auxiliares'!$BG$2:$BH$28,2,FALSE),VLOOKUP(BT13,'Tablas auxiliares'!$BG$2:$BH$28,2,FALSE),VLOOKUP(DK13,'Tablas auxiliares'!$BG$2:$BH$28,2,FALSE),VLOOKUP(FB13,'Tablas auxiliares'!$BG$2:$BH$28,2,FALSE),VLOOKUP(GS13,'Tablas auxiliares'!$BG$2:$BH$28,2,FALSE))-AC13/100000000))</f>
        <v>-31.534673918480955</v>
      </c>
      <c r="IK13">
        <f>IF('Tablas auxiliares'!$C$7=1,AVERAGE(AD13,BU13,DL13,FC13,GT13)+AD13/10000,(-1)*(SUM(VLOOKUP(AD13,'Tablas auxiliares'!$BG$2:$BH$28,2,FALSE),VLOOKUP(BU13,'Tablas auxiliares'!$BG$2:$BH$28,2,FALSE),VLOOKUP(DL13,'Tablas auxiliares'!$BG$2:$BH$28,2,FALSE),VLOOKUP(FC13,'Tablas auxiliares'!$BG$2:$BH$28,2,FALSE),VLOOKUP(GT13,'Tablas auxiliares'!$BG$2:$BH$28,2,FALSE))-AD13/100000000))</f>
        <v>-2.0184708790674484</v>
      </c>
      <c r="IL13">
        <f>IF('Tablas auxiliares'!$C$7=1,AVERAGE(AE13,BV13,DM13,FD13,GU13)+AE13/10000,(-1)*(SUM(VLOOKUP(AE13,'Tablas auxiliares'!$BG$2:$BH$28,2,FALSE),VLOOKUP(BV13,'Tablas auxiliares'!$BG$2:$BH$28,2,FALSE),VLOOKUP(DM13,'Tablas auxiliares'!$BG$2:$BH$28,2,FALSE),VLOOKUP(FD13,'Tablas auxiliares'!$BG$2:$BH$28,2,FALSE),VLOOKUP(GU13,'Tablas auxiliares'!$BG$2:$BH$28,2,FALSE))-AE13/100000000))</f>
        <v>-43.480437104892502</v>
      </c>
      <c r="IM13">
        <f>IF('Tablas auxiliares'!$C$7=1,AVERAGE(AF13,BW13,DN13,FE13,GV13)+AF13/10000,(-1)*(SUM(VLOOKUP(AF13,'Tablas auxiliares'!$BG$2:$BH$28,2,FALSE),VLOOKUP(BW13,'Tablas auxiliares'!$BG$2:$BH$28,2,FALSE),VLOOKUP(DN13,'Tablas auxiliares'!$BG$2:$BH$28,2,FALSE),VLOOKUP(FE13,'Tablas auxiliares'!$BG$2:$BH$28,2,FALSE),VLOOKUP(GV13,'Tablas auxiliares'!$BG$2:$BH$28,2,FALSE))-AF13/100000000))</f>
        <v>-18.858994569104023</v>
      </c>
      <c r="IN13">
        <f>IF('Tablas auxiliares'!$C$7=1,AVERAGE(AG13,BX13,DO13,FF13,GW13)+AG13/10000,(-1)*(SUM(VLOOKUP(AG13,'Tablas auxiliares'!$BG$2:$BH$28,2,FALSE),VLOOKUP(BX13,'Tablas auxiliares'!$BG$2:$BH$28,2,FALSE),VLOOKUP(DO13,'Tablas auxiliares'!$BG$2:$BH$28,2,FALSE),VLOOKUP(FF13,'Tablas auxiliares'!$BG$2:$BH$28,2,FALSE),VLOOKUP(GW13,'Tablas auxiliares'!$BG$2:$BH$28,2,FALSE))-AG13/100000000))</f>
        <v>-3.5025224264481238</v>
      </c>
      <c r="IO13">
        <f>IF('Tablas auxiliares'!$C$7=1,AVERAGE(AH13,BY13,DP13,FG13,GX13)+AH13/10000,(-1)*(SUM(VLOOKUP(AH13,'Tablas auxiliares'!$BG$2:$BH$28,2,FALSE),VLOOKUP(BY13,'Tablas auxiliares'!$BG$2:$BH$28,2,FALSE),VLOOKUP(DP13,'Tablas auxiliares'!$BG$2:$BH$28,2,FALSE),VLOOKUP(FG13,'Tablas auxiliares'!$BG$2:$BH$28,2,FALSE),VLOOKUP(GX13,'Tablas auxiliares'!$BG$2:$BH$28,2,FALSE))-AH13/100000000))</f>
        <v>-18.91966087885903</v>
      </c>
      <c r="IP13">
        <f>IF('Tablas auxiliares'!$C$7=1,AVERAGE(AI13,BZ13,DQ13,FH13,GY13)+AI13/10000,(-1)*(SUM(VLOOKUP(AI13,'Tablas auxiliares'!$BG$2:$BH$28,2,FALSE),VLOOKUP(BZ13,'Tablas auxiliares'!$BG$2:$BH$28,2,FALSE),VLOOKUP(DQ13,'Tablas auxiliares'!$BG$2:$BH$28,2,FALSE),VLOOKUP(FH13,'Tablas auxiliares'!$BG$2:$BH$28,2,FALSE),VLOOKUP(GY13,'Tablas auxiliares'!$BG$2:$BH$28,2,FALSE))-AI13/100000000))</f>
        <v>-6.2155840244001057</v>
      </c>
      <c r="IQ13">
        <f>IF('Tablas auxiliares'!$C$7=1,AVERAGE(AJ13,CA13,DR13,FI13,GZ13)+AJ13/10000,(-1)*(SUM(VLOOKUP(AJ13,'Tablas auxiliares'!$BG$2:$BH$28,2,FALSE),VLOOKUP(CA13,'Tablas auxiliares'!$BG$2:$BH$28,2,FALSE),VLOOKUP(DR13,'Tablas auxiliares'!$BG$2:$BH$28,2,FALSE),VLOOKUP(FI13,'Tablas auxiliares'!$BG$2:$BH$28,2,FALSE),VLOOKUP(GZ13,'Tablas auxiliares'!$BG$2:$BH$28,2,FALSE))-AJ13/100000000))</f>
        <v>-46.321811985833698</v>
      </c>
      <c r="IR13">
        <f>IF('Tablas auxiliares'!$C$7=1,AVERAGE(AK13,CB13,DS13,FJ13,HA13)+AK13/10000,(-1)*(SUM(VLOOKUP(AK13,'Tablas auxiliares'!$BG$2:$BH$28,2,FALSE),VLOOKUP(CB13,'Tablas auxiliares'!$BG$2:$BH$28,2,FALSE),VLOOKUP(DS13,'Tablas auxiliares'!$BG$2:$BH$28,2,FALSE),VLOOKUP(FJ13,'Tablas auxiliares'!$BG$2:$BH$28,2,FALSE),VLOOKUP(HA13,'Tablas auxiliares'!$BG$2:$BH$28,2,FALSE))-AK13/100000000))</f>
        <v>-23.501185141098187</v>
      </c>
      <c r="IS13">
        <f>IF('Tablas auxiliares'!$C$7=1,AVERAGE(AL13,CC13,DT13,FK13,HB13)+AL13/10000,(-1)*(SUM(VLOOKUP(AL13,'Tablas auxiliares'!$BG$2:$BH$28,2,FALSE),VLOOKUP(CC13,'Tablas auxiliares'!$BG$2:$BH$28,2,FALSE),VLOOKUP(DT13,'Tablas auxiliares'!$BG$2:$BH$28,2,FALSE),VLOOKUP(FK13,'Tablas auxiliares'!$BG$2:$BH$28,2,FALSE),VLOOKUP(HB13,'Tablas auxiliares'!$BG$2:$BH$28,2,FALSE))-AL13/100000000))</f>
        <v>-23.562080356851567</v>
      </c>
      <c r="IT13">
        <f>IF('Tablas auxiliares'!$C$7=1,AVERAGE(AM13,CD13,DU13,FL13,HC13)+AM13/10000,(-1)*(SUM(VLOOKUP(AM13,'Tablas auxiliares'!$BG$2:$BH$28,2,FALSE),VLOOKUP(CD13,'Tablas auxiliares'!$BG$2:$BH$28,2,FALSE),VLOOKUP(DU13,'Tablas auxiliares'!$BG$2:$BH$28,2,FALSE),VLOOKUP(FL13,'Tablas auxiliares'!$BG$2:$BH$28,2,FALSE),VLOOKUP(HC13,'Tablas auxiliares'!$BG$2:$BH$28,2,FALSE))-AM13/100000000))</f>
        <v>-28.173535170235237</v>
      </c>
      <c r="IU13">
        <f>IF('Tablas auxiliares'!$C$7=1,AVERAGE(AN13,CE13,DV13,FM13,HD13)+AN13/10000,(-1)*(SUM(VLOOKUP(AN13,'Tablas auxiliares'!$BG$2:$BH$28,2,FALSE),VLOOKUP(CE13,'Tablas auxiliares'!$BG$2:$BH$28,2,FALSE),VLOOKUP(DV13,'Tablas auxiliares'!$BG$2:$BH$28,2,FALSE),VLOOKUP(FM13,'Tablas auxiliares'!$BG$2:$BH$28,2,FALSE),VLOOKUP(HD13,'Tablas auxiliares'!$BG$2:$BH$28,2,FALSE))-AN13/100000000))</f>
        <v>-18.11587234993328</v>
      </c>
      <c r="IV13">
        <f>IF('Tablas auxiliares'!$C$7=1,AVERAGE(AO13,CF13,DW13,FN13,HE13)+AO13/10000,(-1)*(SUM(VLOOKUP(AO13,'Tablas auxiliares'!$BG$2:$BH$28,2,FALSE),VLOOKUP(CF13,'Tablas auxiliares'!$BG$2:$BH$28,2,FALSE),VLOOKUP(DW13,'Tablas auxiliares'!$BG$2:$BH$28,2,FALSE),VLOOKUP(FN13,'Tablas auxiliares'!$BG$2:$BH$28,2,FALSE),VLOOKUP(HE13,'Tablas auxiliares'!$BG$2:$BH$28,2,FALSE))-AO13/100000000))</f>
        <v>-19.499121676010244</v>
      </c>
      <c r="IW13">
        <f>IF('Tablas auxiliares'!$C$7=1,AVERAGE(AP13,CG13,DX13,FO13,HF13)+AP13/10000,(-1)*(SUM(VLOOKUP(AP13,'Tablas auxiliares'!$BG$2:$BH$28,2,FALSE),VLOOKUP(CG13,'Tablas auxiliares'!$BG$2:$BH$28,2,FALSE),VLOOKUP(DX13,'Tablas auxiliares'!$BG$2:$BH$28,2,FALSE),VLOOKUP(FO13,'Tablas auxiliares'!$BG$2:$BH$28,2,FALSE),VLOOKUP(HF13,'Tablas auxiliares'!$BG$2:$BH$28,2,FALSE))-AP13/100000000))</f>
        <v>-11.486334942220155</v>
      </c>
      <c r="IX13">
        <f>IF('Tablas auxiliares'!$C$7=1,AVERAGE(AQ13,CH13,DY13,FP13,HG13)+AQ13/10000,(-1)*(SUM(VLOOKUP(AQ13,'Tablas auxiliares'!$BG$2:$BH$28,2,FALSE),VLOOKUP(CH13,'Tablas auxiliares'!$BG$2:$BH$28,2,FALSE),VLOOKUP(DY13,'Tablas auxiliares'!$BG$2:$BH$28,2,FALSE),VLOOKUP(FP13,'Tablas auxiliares'!$BG$2:$BH$28,2,FALSE),VLOOKUP(HG13,'Tablas auxiliares'!$BG$2:$BH$28,2,FALSE))-AQ13/100000000))</f>
        <v>-38.400397402072521</v>
      </c>
      <c r="IY13">
        <f>IF('Tablas auxiliares'!$C$7=1,AVERAGE(AR13,CI13,DZ13,FQ13,HH13)+AR13/10000,(-1)*(SUM(VLOOKUP(AR13,'Tablas auxiliares'!$BG$2:$BH$28,2,FALSE),VLOOKUP(CI13,'Tablas auxiliares'!$BG$2:$BH$28,2,FALSE),VLOOKUP(DZ13,'Tablas auxiliares'!$BG$2:$BH$28,2,FALSE),VLOOKUP(FQ13,'Tablas auxiliares'!$BG$2:$BH$28,2,FALSE),VLOOKUP(HH13,'Tablas auxiliares'!$BG$2:$BH$28,2,FALSE))-AR13/100000000))</f>
        <v>-14.371400383760273</v>
      </c>
      <c r="IZ13">
        <f>RANK(HI13,HI3:HI28,1)</f>
        <v>13</v>
      </c>
      <c r="JA13">
        <f t="shared" ref="JA13:KP13" si="123">RANK(HJ13,HJ3:HJ28,1)</f>
        <v>9</v>
      </c>
      <c r="JB13">
        <f t="shared" si="123"/>
        <v>13</v>
      </c>
      <c r="JC13">
        <f t="shared" si="123"/>
        <v>3</v>
      </c>
      <c r="JD13">
        <f t="shared" si="123"/>
        <v>9</v>
      </c>
      <c r="JE13">
        <f t="shared" si="123"/>
        <v>8</v>
      </c>
      <c r="JF13">
        <f t="shared" si="123"/>
        <v>12</v>
      </c>
      <c r="JG13">
        <f t="shared" si="123"/>
        <v>14</v>
      </c>
      <c r="JH13">
        <f t="shared" si="123"/>
        <v>25</v>
      </c>
      <c r="JI13">
        <f t="shared" si="123"/>
        <v>13</v>
      </c>
      <c r="JJ13">
        <f t="shared" si="123"/>
        <v>10</v>
      </c>
      <c r="JK13">
        <f t="shared" si="123"/>
        <v>18</v>
      </c>
      <c r="JL13">
        <f t="shared" si="123"/>
        <v>4</v>
      </c>
      <c r="JM13">
        <f t="shared" si="123"/>
        <v>6</v>
      </c>
      <c r="JN13">
        <f t="shared" si="123"/>
        <v>10</v>
      </c>
      <c r="JP13">
        <f t="shared" si="123"/>
        <v>18</v>
      </c>
      <c r="JQ13">
        <f t="shared" si="123"/>
        <v>22</v>
      </c>
      <c r="JR13">
        <f t="shared" si="123"/>
        <v>2</v>
      </c>
      <c r="JS13">
        <f t="shared" si="123"/>
        <v>8</v>
      </c>
      <c r="JT13">
        <f t="shared" si="123"/>
        <v>15</v>
      </c>
      <c r="JU13">
        <f t="shared" si="123"/>
        <v>8</v>
      </c>
      <c r="JV13">
        <f t="shared" si="123"/>
        <v>4</v>
      </c>
      <c r="JW13">
        <f t="shared" si="123"/>
        <v>13</v>
      </c>
      <c r="JX13">
        <f t="shared" si="123"/>
        <v>7</v>
      </c>
      <c r="JY13">
        <f t="shared" si="123"/>
        <v>3</v>
      </c>
      <c r="JZ13">
        <f t="shared" si="123"/>
        <v>18</v>
      </c>
      <c r="KA13">
        <f t="shared" si="123"/>
        <v>1</v>
      </c>
      <c r="KB13">
        <f t="shared" si="123"/>
        <v>22</v>
      </c>
      <c r="KC13">
        <f t="shared" si="123"/>
        <v>1</v>
      </c>
      <c r="KD13">
        <f t="shared" si="123"/>
        <v>6</v>
      </c>
      <c r="KE13">
        <f t="shared" si="123"/>
        <v>20</v>
      </c>
      <c r="KF13">
        <f t="shared" si="123"/>
        <v>7</v>
      </c>
      <c r="KG13">
        <f t="shared" si="123"/>
        <v>14</v>
      </c>
      <c r="KH13">
        <f t="shared" si="123"/>
        <v>1</v>
      </c>
      <c r="KI13">
        <f t="shared" si="123"/>
        <v>5</v>
      </c>
      <c r="KJ13">
        <f t="shared" si="123"/>
        <v>8</v>
      </c>
      <c r="KK13">
        <f t="shared" si="123"/>
        <v>5</v>
      </c>
      <c r="KL13">
        <f t="shared" si="123"/>
        <v>6</v>
      </c>
      <c r="KM13">
        <f t="shared" si="123"/>
        <v>8</v>
      </c>
      <c r="KN13">
        <f t="shared" si="123"/>
        <v>11</v>
      </c>
      <c r="KO13">
        <f t="shared" si="123"/>
        <v>2</v>
      </c>
      <c r="KP13">
        <f t="shared" si="123"/>
        <v>10</v>
      </c>
      <c r="KQ13">
        <f>VLOOKUP(IZ13,'Tablas auxiliares'!$O$2:$Y$28,'Tablas auxiliares'!$C$4+1,FALSE)</f>
        <v>0</v>
      </c>
      <c r="KR13">
        <f>VLOOKUP(JA13,'Tablas auxiliares'!$O$2:$Y$28,'Tablas auxiliares'!$C$4+1,FALSE)</f>
        <v>2</v>
      </c>
      <c r="KS13">
        <f>VLOOKUP(JB13,'Tablas auxiliares'!$O$2:$Y$28,'Tablas auxiliares'!$C$4+1,FALSE)</f>
        <v>0</v>
      </c>
      <c r="KT13">
        <f>VLOOKUP(JC13,'Tablas auxiliares'!$O$2:$Y$28,'Tablas auxiliares'!$C$4+1,FALSE)</f>
        <v>8</v>
      </c>
      <c r="KU13">
        <f>VLOOKUP(JD13,'Tablas auxiliares'!$O$2:$Y$28,'Tablas auxiliares'!$C$4+1,FALSE)</f>
        <v>2</v>
      </c>
      <c r="KV13">
        <f>VLOOKUP(JE13,'Tablas auxiliares'!$O$2:$Y$28,'Tablas auxiliares'!$C$4+1,FALSE)</f>
        <v>3</v>
      </c>
      <c r="KW13">
        <f>VLOOKUP(JF13,'Tablas auxiliares'!$O$2:$Y$28,'Tablas auxiliares'!$C$4+1,FALSE)</f>
        <v>0</v>
      </c>
      <c r="KX13">
        <f>VLOOKUP(JG13,'Tablas auxiliares'!$O$2:$Y$28,'Tablas auxiliares'!$C$4+1,FALSE)</f>
        <v>0</v>
      </c>
      <c r="KY13">
        <f>VLOOKUP(JH13,'Tablas auxiliares'!$O$2:$Y$28,'Tablas auxiliares'!$C$4+1,FALSE)</f>
        <v>0</v>
      </c>
      <c r="KZ13">
        <f>VLOOKUP(JI13,'Tablas auxiliares'!$O$2:$Y$28,'Tablas auxiliares'!$C$4+1,FALSE)</f>
        <v>0</v>
      </c>
      <c r="LA13">
        <f>VLOOKUP(JJ13,'Tablas auxiliares'!$O$2:$Y$28,'Tablas auxiliares'!$C$4+1,FALSE)</f>
        <v>1</v>
      </c>
      <c r="LB13">
        <f>VLOOKUP(JK13,'Tablas auxiliares'!$O$2:$Y$28,'Tablas auxiliares'!$C$4+1,FALSE)</f>
        <v>0</v>
      </c>
      <c r="LC13">
        <f>VLOOKUP(JL13,'Tablas auxiliares'!$O$2:$Y$28,'Tablas auxiliares'!$C$4+1,FALSE)</f>
        <v>7</v>
      </c>
      <c r="LD13">
        <f>VLOOKUP(JM13,'Tablas auxiliares'!$O$2:$Y$28,'Tablas auxiliares'!$C$4+1,FALSE)</f>
        <v>5</v>
      </c>
      <c r="LE13">
        <f>VLOOKUP(JN13,'Tablas auxiliares'!$O$2:$Y$28,'Tablas auxiliares'!$C$4+1,FALSE)</f>
        <v>1</v>
      </c>
      <c r="LG13">
        <f>VLOOKUP(JP13,'Tablas auxiliares'!$O$2:$Y$28,'Tablas auxiliares'!$C$4+1,FALSE)</f>
        <v>0</v>
      </c>
      <c r="LH13">
        <f>VLOOKUP(JQ13,'Tablas auxiliares'!$O$2:$Y$28,'Tablas auxiliares'!$C$4+1,FALSE)</f>
        <v>0</v>
      </c>
      <c r="LI13">
        <f>VLOOKUP(JR13,'Tablas auxiliares'!$O$2:$Y$28,'Tablas auxiliares'!$C$4+1,FALSE)</f>
        <v>10</v>
      </c>
      <c r="LJ13">
        <f>VLOOKUP(JS13,'Tablas auxiliares'!$O$2:$Y$28,'Tablas auxiliares'!$C$4+1,FALSE)</f>
        <v>3</v>
      </c>
      <c r="LK13">
        <f>VLOOKUP(JT13,'Tablas auxiliares'!$O$2:$Y$28,'Tablas auxiliares'!$C$4+1,FALSE)</f>
        <v>0</v>
      </c>
      <c r="LL13">
        <f>VLOOKUP(JU13,'Tablas auxiliares'!$O$2:$Y$28,'Tablas auxiliares'!$C$4+1,FALSE)</f>
        <v>3</v>
      </c>
      <c r="LM13">
        <f>VLOOKUP(JV13,'Tablas auxiliares'!$O$2:$Y$28,'Tablas auxiliares'!$C$4+1,FALSE)</f>
        <v>7</v>
      </c>
      <c r="LN13">
        <f>VLOOKUP(JW13,'Tablas auxiliares'!$O$2:$Y$28,'Tablas auxiliares'!$C$4+1,FALSE)</f>
        <v>0</v>
      </c>
      <c r="LO13">
        <f>VLOOKUP(JX13,'Tablas auxiliares'!$O$2:$Y$28,'Tablas auxiliares'!$C$4+1,FALSE)</f>
        <v>4</v>
      </c>
      <c r="LP13">
        <f>VLOOKUP(JY13,'Tablas auxiliares'!$O$2:$Y$28,'Tablas auxiliares'!$C$4+1,FALSE)</f>
        <v>8</v>
      </c>
      <c r="LQ13">
        <f>VLOOKUP(JZ13,'Tablas auxiliares'!$O$2:$Y$28,'Tablas auxiliares'!$C$4+1,FALSE)</f>
        <v>0</v>
      </c>
      <c r="LR13">
        <f>VLOOKUP(KA13,'Tablas auxiliares'!$O$2:$Y$28,'Tablas auxiliares'!$C$4+1,FALSE)</f>
        <v>12</v>
      </c>
      <c r="LS13">
        <f>VLOOKUP(KB13,'Tablas auxiliares'!$O$2:$Y$28,'Tablas auxiliares'!$C$4+1,FALSE)</f>
        <v>0</v>
      </c>
      <c r="LT13">
        <f>VLOOKUP(KC13,'Tablas auxiliares'!$O$2:$Y$28,'Tablas auxiliares'!$C$4+1,FALSE)</f>
        <v>12</v>
      </c>
      <c r="LU13">
        <f>VLOOKUP(KD13,'Tablas auxiliares'!$O$2:$Y$28,'Tablas auxiliares'!$C$4+1,FALSE)</f>
        <v>5</v>
      </c>
      <c r="LV13">
        <f>VLOOKUP(KE13,'Tablas auxiliares'!$O$2:$Y$28,'Tablas auxiliares'!$C$4+1,FALSE)</f>
        <v>0</v>
      </c>
      <c r="LW13">
        <f>VLOOKUP(KF13,'Tablas auxiliares'!$O$2:$Y$28,'Tablas auxiliares'!$C$4+1,FALSE)</f>
        <v>4</v>
      </c>
      <c r="LX13">
        <f>VLOOKUP(KG13,'Tablas auxiliares'!$O$2:$Y$28,'Tablas auxiliares'!$C$4+1,FALSE)</f>
        <v>0</v>
      </c>
      <c r="LY13">
        <f>VLOOKUP(KH13,'Tablas auxiliares'!$O$2:$Y$28,'Tablas auxiliares'!$C$4+1,FALSE)</f>
        <v>12</v>
      </c>
      <c r="LZ13">
        <f>VLOOKUP(KI13,'Tablas auxiliares'!$O$2:$Y$28,'Tablas auxiliares'!$C$4+1,FALSE)</f>
        <v>6</v>
      </c>
      <c r="MA13">
        <f>VLOOKUP(KJ13,'Tablas auxiliares'!$O$2:$Y$28,'Tablas auxiliares'!$C$4+1,FALSE)</f>
        <v>3</v>
      </c>
      <c r="MB13">
        <f>VLOOKUP(KK13,'Tablas auxiliares'!$O$2:$Y$28,'Tablas auxiliares'!$C$4+1,FALSE)</f>
        <v>6</v>
      </c>
      <c r="MC13">
        <f>VLOOKUP(KL13,'Tablas auxiliares'!$O$2:$Y$28,'Tablas auxiliares'!$C$4+1,FALSE)</f>
        <v>5</v>
      </c>
      <c r="MD13">
        <f>VLOOKUP(KM13,'Tablas auxiliares'!$O$2:$Y$28,'Tablas auxiliares'!$C$4+1,FALSE)</f>
        <v>3</v>
      </c>
      <c r="ME13">
        <f>VLOOKUP(KN13,'Tablas auxiliares'!$O$2:$Y$28,'Tablas auxiliares'!$C$4+1,FALSE)</f>
        <v>0</v>
      </c>
      <c r="MF13">
        <f>VLOOKUP(KO13,'Tablas auxiliares'!$O$2:$Y$28,'Tablas auxiliares'!$C$4+1,FALSE)</f>
        <v>10</v>
      </c>
      <c r="MG13">
        <f>VLOOKUP(KP13,'Tablas auxiliares'!$O$2:$Y$28,'Tablas auxiliares'!$C$4+1,FALSE)</f>
        <v>1</v>
      </c>
      <c r="MH13">
        <v>7</v>
      </c>
      <c r="MI13">
        <v>19</v>
      </c>
      <c r="MJ13">
        <v>9</v>
      </c>
      <c r="MK13">
        <v>11</v>
      </c>
      <c r="ML13">
        <v>16</v>
      </c>
      <c r="MM13">
        <v>11</v>
      </c>
      <c r="MN13">
        <v>12</v>
      </c>
      <c r="MO13">
        <v>16</v>
      </c>
      <c r="MP13">
        <v>9</v>
      </c>
      <c r="MQ13">
        <v>6</v>
      </c>
      <c r="MR13">
        <v>7</v>
      </c>
      <c r="MS13">
        <v>13</v>
      </c>
      <c r="MT13">
        <v>12</v>
      </c>
      <c r="MU13">
        <v>16</v>
      </c>
      <c r="MV13">
        <v>9</v>
      </c>
      <c r="MX13">
        <v>1</v>
      </c>
      <c r="MY13">
        <v>4</v>
      </c>
      <c r="MZ13">
        <v>5</v>
      </c>
      <c r="NA13">
        <v>7</v>
      </c>
      <c r="NB13">
        <v>13</v>
      </c>
      <c r="NC13">
        <v>7</v>
      </c>
      <c r="ND13">
        <v>12</v>
      </c>
      <c r="NE13">
        <v>3</v>
      </c>
      <c r="NF13">
        <v>5</v>
      </c>
      <c r="NG13">
        <v>2</v>
      </c>
      <c r="NH13">
        <v>1</v>
      </c>
      <c r="NI13">
        <v>17</v>
      </c>
      <c r="NJ13">
        <v>14</v>
      </c>
      <c r="NK13">
        <v>10</v>
      </c>
      <c r="NL13">
        <v>16</v>
      </c>
      <c r="NM13">
        <v>15</v>
      </c>
      <c r="NN13">
        <v>11</v>
      </c>
      <c r="NO13">
        <v>12</v>
      </c>
      <c r="NP13">
        <v>4</v>
      </c>
      <c r="NQ13">
        <v>11</v>
      </c>
      <c r="NR13">
        <v>12</v>
      </c>
      <c r="NS13">
        <v>8</v>
      </c>
      <c r="NT13">
        <v>11</v>
      </c>
      <c r="NU13">
        <v>11</v>
      </c>
      <c r="NV13">
        <v>15</v>
      </c>
      <c r="NW13">
        <v>18</v>
      </c>
      <c r="NX13">
        <v>8</v>
      </c>
      <c r="NY13">
        <f>VLOOKUP(MH13,'Tablas auxiliares'!$O$2:$Y$28,_xlfn.SINGLE('Tablas auxiliares'!$C$4)+1,FALSE)</f>
        <v>4</v>
      </c>
      <c r="NZ13">
        <f>VLOOKUP(MI13,'Tablas auxiliares'!$O$2:$Y$28,_xlfn.SINGLE('Tablas auxiliares'!$C$4)+1,FALSE)</f>
        <v>0</v>
      </c>
      <c r="OA13">
        <f>VLOOKUP(MJ13,'Tablas auxiliares'!$O$2:$Y$28,_xlfn.SINGLE('Tablas auxiliares'!$C$4)+1,FALSE)</f>
        <v>2</v>
      </c>
      <c r="OB13">
        <f>VLOOKUP(MK13,'Tablas auxiliares'!$O$2:$Y$28,_xlfn.SINGLE('Tablas auxiliares'!$C$4)+1,FALSE)</f>
        <v>0</v>
      </c>
      <c r="OC13">
        <f>VLOOKUP(ML13,'Tablas auxiliares'!$O$2:$Y$28,_xlfn.SINGLE('Tablas auxiliares'!$C$4)+1,FALSE)</f>
        <v>0</v>
      </c>
      <c r="OD13">
        <f>VLOOKUP(MM13,'Tablas auxiliares'!$O$2:$Y$28,_xlfn.SINGLE('Tablas auxiliares'!$C$4)+1,FALSE)</f>
        <v>0</v>
      </c>
      <c r="OE13">
        <f>VLOOKUP(MN13,'Tablas auxiliares'!$O$2:$Y$28,_xlfn.SINGLE('Tablas auxiliares'!$C$4)+1,FALSE)</f>
        <v>0</v>
      </c>
      <c r="OF13">
        <f>VLOOKUP(MO13,'Tablas auxiliares'!$O$2:$Y$28,_xlfn.SINGLE('Tablas auxiliares'!$C$4)+1,FALSE)</f>
        <v>0</v>
      </c>
      <c r="OG13">
        <f>VLOOKUP(MP13,'Tablas auxiliares'!$O$2:$Y$28,_xlfn.SINGLE('Tablas auxiliares'!$C$4)+1,FALSE)</f>
        <v>2</v>
      </c>
      <c r="OH13">
        <f>VLOOKUP(MQ13,'Tablas auxiliares'!$O$2:$Y$28,_xlfn.SINGLE('Tablas auxiliares'!$C$4)+1,FALSE)</f>
        <v>5</v>
      </c>
      <c r="OI13">
        <f>VLOOKUP(MR13,'Tablas auxiliares'!$O$2:$Y$28,_xlfn.SINGLE('Tablas auxiliares'!$C$4)+1,FALSE)</f>
        <v>4</v>
      </c>
      <c r="OJ13">
        <f>VLOOKUP(MS13,'Tablas auxiliares'!$O$2:$Y$28,_xlfn.SINGLE('Tablas auxiliares'!$C$4)+1,FALSE)</f>
        <v>0</v>
      </c>
      <c r="OK13">
        <f>VLOOKUP(MT13,'Tablas auxiliares'!$O$2:$Y$28,_xlfn.SINGLE('Tablas auxiliares'!$C$4)+1,FALSE)</f>
        <v>0</v>
      </c>
      <c r="OL13">
        <f>VLOOKUP(MU13,'Tablas auxiliares'!$O$2:$Y$28,_xlfn.SINGLE('Tablas auxiliares'!$C$4)+1,FALSE)</f>
        <v>0</v>
      </c>
      <c r="OM13">
        <f>VLOOKUP(MV13,'Tablas auxiliares'!$O$2:$Y$28,_xlfn.SINGLE('Tablas auxiliares'!$C$4)+1,FALSE)</f>
        <v>2</v>
      </c>
      <c r="OO13">
        <f>VLOOKUP(MX13,'Tablas auxiliares'!$O$2:$Y$28,_xlfn.SINGLE('Tablas auxiliares'!$C$4)+1,FALSE)</f>
        <v>12</v>
      </c>
      <c r="OP13">
        <f>VLOOKUP(MY13,'Tablas auxiliares'!$O$2:$Y$28,_xlfn.SINGLE('Tablas auxiliares'!$C$4)+1,FALSE)</f>
        <v>7</v>
      </c>
      <c r="OQ13">
        <f>VLOOKUP(MZ13,'Tablas auxiliares'!$O$2:$Y$28,_xlfn.SINGLE('Tablas auxiliares'!$C$4)+1,FALSE)</f>
        <v>6</v>
      </c>
      <c r="OR13">
        <f>VLOOKUP(NA13,'Tablas auxiliares'!$O$2:$Y$28,_xlfn.SINGLE('Tablas auxiliares'!$C$4)+1,FALSE)</f>
        <v>4</v>
      </c>
      <c r="OS13">
        <f>VLOOKUP(NB13,'Tablas auxiliares'!$O$2:$Y$28,_xlfn.SINGLE('Tablas auxiliares'!$C$4)+1,FALSE)</f>
        <v>0</v>
      </c>
      <c r="OT13">
        <f>VLOOKUP(NC13,'Tablas auxiliares'!$O$2:$Y$28,_xlfn.SINGLE('Tablas auxiliares'!$C$4)+1,FALSE)</f>
        <v>4</v>
      </c>
      <c r="OU13">
        <f>VLOOKUP(ND13,'Tablas auxiliares'!$O$2:$Y$28,_xlfn.SINGLE('Tablas auxiliares'!$C$4)+1,FALSE)</f>
        <v>0</v>
      </c>
      <c r="OV13">
        <f>VLOOKUP(NE13,'Tablas auxiliares'!$O$2:$Y$28,_xlfn.SINGLE('Tablas auxiliares'!$C$4)+1,FALSE)</f>
        <v>8</v>
      </c>
      <c r="OW13">
        <f>VLOOKUP(NF13,'Tablas auxiliares'!$O$2:$Y$28,_xlfn.SINGLE('Tablas auxiliares'!$C$4)+1,FALSE)</f>
        <v>6</v>
      </c>
      <c r="OX13">
        <f>VLOOKUP(NG13,'Tablas auxiliares'!$O$2:$Y$28,_xlfn.SINGLE('Tablas auxiliares'!$C$4)+1,FALSE)</f>
        <v>10</v>
      </c>
      <c r="OY13">
        <f>VLOOKUP(NH13,'Tablas auxiliares'!$O$2:$Y$28,_xlfn.SINGLE('Tablas auxiliares'!$C$4)+1,FALSE)</f>
        <v>12</v>
      </c>
      <c r="OZ13">
        <f>VLOOKUP(NI13,'Tablas auxiliares'!$O$2:$Y$28,_xlfn.SINGLE('Tablas auxiliares'!$C$4)+1,FALSE)</f>
        <v>0</v>
      </c>
      <c r="PA13">
        <f>VLOOKUP(NJ13,'Tablas auxiliares'!$O$2:$Y$28,_xlfn.SINGLE('Tablas auxiliares'!$C$4)+1,FALSE)</f>
        <v>0</v>
      </c>
      <c r="PB13">
        <f>VLOOKUP(NK13,'Tablas auxiliares'!$O$2:$Y$28,_xlfn.SINGLE('Tablas auxiliares'!$C$4)+1,FALSE)</f>
        <v>1</v>
      </c>
      <c r="PC13">
        <f>VLOOKUP(NL13,'Tablas auxiliares'!$O$2:$Y$28,_xlfn.SINGLE('Tablas auxiliares'!$C$4)+1,FALSE)</f>
        <v>0</v>
      </c>
      <c r="PD13">
        <f>VLOOKUP(NM13,'Tablas auxiliares'!$O$2:$Y$28,_xlfn.SINGLE('Tablas auxiliares'!$C$4)+1,FALSE)</f>
        <v>0</v>
      </c>
      <c r="PE13">
        <f>VLOOKUP(NN13,'Tablas auxiliares'!$O$2:$Y$28,_xlfn.SINGLE('Tablas auxiliares'!$C$4)+1,FALSE)</f>
        <v>0</v>
      </c>
      <c r="PF13">
        <f>VLOOKUP(NO13,'Tablas auxiliares'!$O$2:$Y$28,_xlfn.SINGLE('Tablas auxiliares'!$C$4)+1,FALSE)</f>
        <v>0</v>
      </c>
      <c r="PG13">
        <f>VLOOKUP(NP13,'Tablas auxiliares'!$O$2:$Y$28,_xlfn.SINGLE('Tablas auxiliares'!$C$4)+1,FALSE)</f>
        <v>7</v>
      </c>
      <c r="PH13">
        <f>VLOOKUP(NQ13,'Tablas auxiliares'!$O$2:$Y$28,_xlfn.SINGLE('Tablas auxiliares'!$C$4)+1,FALSE)</f>
        <v>0</v>
      </c>
      <c r="PI13">
        <f>VLOOKUP(NR13,'Tablas auxiliares'!$O$2:$Y$28,_xlfn.SINGLE('Tablas auxiliares'!$C$4)+1,FALSE)</f>
        <v>0</v>
      </c>
      <c r="PJ13">
        <f>VLOOKUP(NS13,'Tablas auxiliares'!$O$2:$Y$28,_xlfn.SINGLE('Tablas auxiliares'!$C$4)+1,FALSE)</f>
        <v>3</v>
      </c>
      <c r="PK13">
        <f>VLOOKUP(NT13,'Tablas auxiliares'!$O$2:$Y$28,_xlfn.SINGLE('Tablas auxiliares'!$C$4)+1,FALSE)</f>
        <v>0</v>
      </c>
      <c r="PL13">
        <f>VLOOKUP(NU13,'Tablas auxiliares'!$O$2:$Y$28,_xlfn.SINGLE('Tablas auxiliares'!$C$4)+1,FALSE)</f>
        <v>0</v>
      </c>
      <c r="PM13">
        <f>VLOOKUP(NV13,'Tablas auxiliares'!$O$2:$Y$28,_xlfn.SINGLE('Tablas auxiliares'!$C$4)+1,FALSE)</f>
        <v>0</v>
      </c>
      <c r="PN13">
        <f>VLOOKUP(NW13,'Tablas auxiliares'!$O$2:$Y$28,_xlfn.SINGLE('Tablas auxiliares'!$C$4)+1,FALSE)</f>
        <v>0</v>
      </c>
      <c r="PO13">
        <f>VLOOKUP(NX13,'Tablas auxiliares'!$O$2:$Y$28,_xlfn.SINGLE('Tablas auxiliares'!$C$4)+1,FALSE)</f>
        <v>3</v>
      </c>
      <c r="PP13" s="132">
        <f>IF('Tablas auxiliares'!$C$6&lt;&gt;2,IF('Tablas auxiliares'!$C$5=1,SUM(KQ13:MG13),SUMIF($IZ$29:$KP$29,"=325",KQ13:MG13)),0)+IF('Tablas auxiliares'!$C$6&lt;&gt;3,IF('Tablas auxiliares'!$C$5=1,SUM(NY13:PO13),SUMIF($IZ$29:$KP$29,"=325",NY13:PO13)),0)</f>
        <v>245</v>
      </c>
      <c r="PQ13">
        <f t="shared" si="15"/>
        <v>10.007</v>
      </c>
      <c r="PR13">
        <f t="shared" si="108"/>
        <v>14.019</v>
      </c>
      <c r="PS13">
        <f t="shared" si="109"/>
        <v>11.009</v>
      </c>
      <c r="PT13">
        <f t="shared" si="110"/>
        <v>7.0110000000000001</v>
      </c>
      <c r="PU13">
        <f t="shared" si="28"/>
        <v>12.516</v>
      </c>
      <c r="PV13">
        <f t="shared" si="29"/>
        <v>9.5109999999999992</v>
      </c>
      <c r="PW13">
        <f t="shared" si="30"/>
        <v>12.012</v>
      </c>
      <c r="PX13">
        <f t="shared" si="31"/>
        <v>15.016</v>
      </c>
      <c r="PY13">
        <f t="shared" si="32"/>
        <v>17.009</v>
      </c>
      <c r="PZ13">
        <f t="shared" si="33"/>
        <v>9.5060000000000002</v>
      </c>
      <c r="QA13">
        <f t="shared" si="111"/>
        <v>8.5069999999999997</v>
      </c>
      <c r="QB13">
        <f t="shared" si="34"/>
        <v>15.513</v>
      </c>
      <c r="QC13">
        <f t="shared" si="35"/>
        <v>8.0120000000000005</v>
      </c>
      <c r="QD13">
        <f t="shared" si="36"/>
        <v>11.016</v>
      </c>
      <c r="QE13">
        <f t="shared" si="37"/>
        <v>9.5090000000000003</v>
      </c>
      <c r="QG13">
        <f t="shared" si="39"/>
        <v>9.5009999999999994</v>
      </c>
      <c r="QH13">
        <f t="shared" si="40"/>
        <v>13.004</v>
      </c>
      <c r="QI13">
        <f t="shared" si="41"/>
        <v>3.5049999999999999</v>
      </c>
      <c r="QJ13">
        <f t="shared" si="42"/>
        <v>7.5069999999999997</v>
      </c>
      <c r="QK13">
        <f t="shared" si="43"/>
        <v>14.013</v>
      </c>
      <c r="QL13">
        <f t="shared" si="44"/>
        <v>7.5069999999999997</v>
      </c>
      <c r="QM13">
        <f t="shared" si="45"/>
        <v>8.0120000000000005</v>
      </c>
      <c r="QN13">
        <f t="shared" si="46"/>
        <v>8.0030000000000001</v>
      </c>
      <c r="QO13">
        <f t="shared" si="47"/>
        <v>6.0049999999999999</v>
      </c>
      <c r="QP13">
        <f t="shared" si="48"/>
        <v>2.5019999999999998</v>
      </c>
      <c r="QQ13">
        <f t="shared" si="49"/>
        <v>9.5009999999999994</v>
      </c>
      <c r="QR13">
        <f t="shared" si="50"/>
        <v>9.0169999999999995</v>
      </c>
      <c r="QS13">
        <f t="shared" si="51"/>
        <v>18.013999999999999</v>
      </c>
      <c r="QT13">
        <f t="shared" si="52"/>
        <v>5.51</v>
      </c>
      <c r="QU13">
        <f t="shared" si="53"/>
        <v>11.016</v>
      </c>
      <c r="QV13">
        <f t="shared" si="54"/>
        <v>17.515000000000001</v>
      </c>
      <c r="QW13">
        <f t="shared" si="55"/>
        <v>9.0109999999999992</v>
      </c>
      <c r="QX13">
        <f t="shared" si="56"/>
        <v>13.012</v>
      </c>
      <c r="QY13">
        <f t="shared" si="57"/>
        <v>2.504</v>
      </c>
      <c r="QZ13">
        <f t="shared" si="58"/>
        <v>8.0109999999999992</v>
      </c>
      <c r="RA13">
        <f t="shared" si="59"/>
        <v>10.012</v>
      </c>
      <c r="RB13">
        <f t="shared" si="60"/>
        <v>6.508</v>
      </c>
      <c r="RC13">
        <f t="shared" si="61"/>
        <v>8.5109999999999992</v>
      </c>
      <c r="RD13">
        <f t="shared" si="62"/>
        <v>9.5109999999999992</v>
      </c>
      <c r="RE13">
        <f t="shared" si="63"/>
        <v>13.015000000000001</v>
      </c>
      <c r="RF13">
        <f t="shared" si="64"/>
        <v>10.018000000000001</v>
      </c>
      <c r="RG13">
        <f t="shared" si="65"/>
        <v>9.0079999999999991</v>
      </c>
      <c r="RH13">
        <f>RANK(PQ13,PQ3:PQ28,1)</f>
        <v>8</v>
      </c>
      <c r="RI13">
        <f t="shared" ref="RI13:SX13" si="124">RANK(PR13,PR3:PR28,1)</f>
        <v>13</v>
      </c>
      <c r="RJ13">
        <f t="shared" si="124"/>
        <v>9</v>
      </c>
      <c r="RK13">
        <f t="shared" si="124"/>
        <v>5</v>
      </c>
      <c r="RL13">
        <f t="shared" si="124"/>
        <v>11</v>
      </c>
      <c r="RM13">
        <f t="shared" si="124"/>
        <v>8</v>
      </c>
      <c r="RN13">
        <f t="shared" si="124"/>
        <v>11</v>
      </c>
      <c r="RO13">
        <f t="shared" si="124"/>
        <v>17</v>
      </c>
      <c r="RP13">
        <f t="shared" si="124"/>
        <v>19</v>
      </c>
      <c r="RQ13">
        <f t="shared" si="124"/>
        <v>5</v>
      </c>
      <c r="RR13">
        <f t="shared" si="124"/>
        <v>5</v>
      </c>
      <c r="RS13">
        <f t="shared" si="124"/>
        <v>18</v>
      </c>
      <c r="RT13">
        <f t="shared" si="124"/>
        <v>6</v>
      </c>
      <c r="RU13">
        <f t="shared" si="124"/>
        <v>12</v>
      </c>
      <c r="RV13">
        <f t="shared" si="124"/>
        <v>10</v>
      </c>
      <c r="RX13">
        <f t="shared" si="124"/>
        <v>9</v>
      </c>
      <c r="RY13">
        <f t="shared" si="124"/>
        <v>14</v>
      </c>
      <c r="RZ13">
        <f t="shared" si="124"/>
        <v>1</v>
      </c>
      <c r="SA13">
        <f t="shared" si="124"/>
        <v>6</v>
      </c>
      <c r="SB13">
        <f t="shared" si="124"/>
        <v>16</v>
      </c>
      <c r="SC13">
        <f t="shared" si="124"/>
        <v>5</v>
      </c>
      <c r="SD13">
        <f t="shared" si="124"/>
        <v>7</v>
      </c>
      <c r="SE13">
        <f t="shared" si="124"/>
        <v>5</v>
      </c>
      <c r="SF13">
        <f t="shared" si="124"/>
        <v>3</v>
      </c>
      <c r="SG13">
        <f t="shared" si="124"/>
        <v>1</v>
      </c>
      <c r="SH13">
        <f t="shared" si="124"/>
        <v>7</v>
      </c>
      <c r="SI13">
        <f t="shared" si="124"/>
        <v>8</v>
      </c>
      <c r="SJ13">
        <f t="shared" si="124"/>
        <v>18</v>
      </c>
      <c r="SK13">
        <f t="shared" si="124"/>
        <v>5</v>
      </c>
      <c r="SL13">
        <f t="shared" si="124"/>
        <v>9</v>
      </c>
      <c r="SM13">
        <f t="shared" si="124"/>
        <v>19</v>
      </c>
      <c r="SN13">
        <f t="shared" si="124"/>
        <v>7</v>
      </c>
      <c r="SO13">
        <f t="shared" si="124"/>
        <v>13</v>
      </c>
      <c r="SP13">
        <f t="shared" si="124"/>
        <v>1</v>
      </c>
      <c r="SQ13">
        <f t="shared" si="124"/>
        <v>5</v>
      </c>
      <c r="SR13">
        <f t="shared" si="124"/>
        <v>7</v>
      </c>
      <c r="SS13">
        <f t="shared" si="124"/>
        <v>5</v>
      </c>
      <c r="ST13">
        <f t="shared" si="124"/>
        <v>6</v>
      </c>
      <c r="SU13">
        <f t="shared" si="124"/>
        <v>8</v>
      </c>
      <c r="SV13">
        <f t="shared" si="124"/>
        <v>14</v>
      </c>
      <c r="SW13">
        <f t="shared" si="124"/>
        <v>8</v>
      </c>
      <c r="SX13">
        <f t="shared" si="124"/>
        <v>5</v>
      </c>
      <c r="SY13">
        <f>VLOOKUP(RH13,'Tablas auxiliares'!$O$2:$Y$28,_xlfn.SINGLE('Tablas auxiliares'!$C$4)+1,FALSE)</f>
        <v>3</v>
      </c>
      <c r="SZ13">
        <f>VLOOKUP(RI13,'Tablas auxiliares'!$O$2:$Y$28,_xlfn.SINGLE('Tablas auxiliares'!$C$4)+1,FALSE)</f>
        <v>0</v>
      </c>
      <c r="TA13">
        <f>VLOOKUP(RJ13,'Tablas auxiliares'!$O$2:$Y$28,_xlfn.SINGLE('Tablas auxiliares'!$C$4)+1,FALSE)</f>
        <v>2</v>
      </c>
      <c r="TB13">
        <f>VLOOKUP(RK13,'Tablas auxiliares'!$O$2:$Y$28,_xlfn.SINGLE('Tablas auxiliares'!$C$4)+1,FALSE)</f>
        <v>6</v>
      </c>
      <c r="TC13">
        <f>VLOOKUP(RL13,'Tablas auxiliares'!$O$2:$Y$28,_xlfn.SINGLE('Tablas auxiliares'!$C$4)+1,FALSE)</f>
        <v>0</v>
      </c>
      <c r="TD13">
        <f>VLOOKUP(RM13,'Tablas auxiliares'!$O$2:$Y$28,_xlfn.SINGLE('Tablas auxiliares'!$C$4)+1,FALSE)</f>
        <v>3</v>
      </c>
      <c r="TE13">
        <f>VLOOKUP(RN13,'Tablas auxiliares'!$O$2:$Y$28,_xlfn.SINGLE('Tablas auxiliares'!$C$4)+1,FALSE)</f>
        <v>0</v>
      </c>
      <c r="TF13">
        <f>VLOOKUP(RO13,'Tablas auxiliares'!$O$2:$Y$28,_xlfn.SINGLE('Tablas auxiliares'!$C$4)+1,FALSE)</f>
        <v>0</v>
      </c>
      <c r="TG13">
        <f>VLOOKUP(RP13,'Tablas auxiliares'!$O$2:$Y$28,_xlfn.SINGLE('Tablas auxiliares'!$C$4)+1,FALSE)</f>
        <v>0</v>
      </c>
      <c r="TH13">
        <f>VLOOKUP(RQ13,'Tablas auxiliares'!$O$2:$Y$28,_xlfn.SINGLE('Tablas auxiliares'!$C$4)+1,FALSE)</f>
        <v>6</v>
      </c>
      <c r="TI13">
        <f>VLOOKUP(RR13,'Tablas auxiliares'!$O$2:$Y$28,_xlfn.SINGLE('Tablas auxiliares'!$C$4)+1,FALSE)</f>
        <v>6</v>
      </c>
      <c r="TJ13">
        <f>VLOOKUP(RS13,'Tablas auxiliares'!$O$2:$Y$28,_xlfn.SINGLE('Tablas auxiliares'!$C$4)+1,FALSE)</f>
        <v>0</v>
      </c>
      <c r="TK13">
        <f>VLOOKUP(RT13,'Tablas auxiliares'!$O$2:$Y$28,_xlfn.SINGLE('Tablas auxiliares'!$C$4)+1,FALSE)</f>
        <v>5</v>
      </c>
      <c r="TL13">
        <f>VLOOKUP(RU13,'Tablas auxiliares'!$O$2:$Y$28,_xlfn.SINGLE('Tablas auxiliares'!$C$4)+1,FALSE)</f>
        <v>0</v>
      </c>
      <c r="TM13">
        <f>VLOOKUP(RV13,'Tablas auxiliares'!$O$2:$Y$28,_xlfn.SINGLE('Tablas auxiliares'!$C$4)+1,FALSE)</f>
        <v>1</v>
      </c>
      <c r="TO13">
        <f>VLOOKUP(RX13,'Tablas auxiliares'!$O$2:$Y$28,_xlfn.SINGLE('Tablas auxiliares'!$C$4)+1,FALSE)</f>
        <v>2</v>
      </c>
      <c r="TP13">
        <f>VLOOKUP(RY13,'Tablas auxiliares'!$O$2:$Y$28,_xlfn.SINGLE('Tablas auxiliares'!$C$4)+1,FALSE)</f>
        <v>0</v>
      </c>
      <c r="TQ13">
        <f>VLOOKUP(RZ13,'Tablas auxiliares'!$O$2:$Y$28,_xlfn.SINGLE('Tablas auxiliares'!$C$4)+1,FALSE)</f>
        <v>12</v>
      </c>
      <c r="TR13">
        <f>VLOOKUP(SA13,'Tablas auxiliares'!$O$2:$Y$28,_xlfn.SINGLE('Tablas auxiliares'!$C$4)+1,FALSE)</f>
        <v>5</v>
      </c>
      <c r="TS13">
        <f>VLOOKUP(SB13,'Tablas auxiliares'!$O$2:$Y$28,_xlfn.SINGLE('Tablas auxiliares'!$C$4)+1,FALSE)</f>
        <v>0</v>
      </c>
      <c r="TT13">
        <f>VLOOKUP(SC13,'Tablas auxiliares'!$O$2:$Y$28,_xlfn.SINGLE('Tablas auxiliares'!$C$4)+1,FALSE)</f>
        <v>6</v>
      </c>
      <c r="TU13">
        <f>VLOOKUP(SD13,'Tablas auxiliares'!$O$2:$Y$28,_xlfn.SINGLE('Tablas auxiliares'!$C$4)+1,FALSE)</f>
        <v>4</v>
      </c>
      <c r="TV13">
        <f>VLOOKUP(SE13,'Tablas auxiliares'!$O$2:$Y$28,_xlfn.SINGLE('Tablas auxiliares'!$C$4)+1,FALSE)</f>
        <v>6</v>
      </c>
      <c r="TW13">
        <f>VLOOKUP(SF13,'Tablas auxiliares'!$O$2:$Y$28,_xlfn.SINGLE('Tablas auxiliares'!$C$4)+1,FALSE)</f>
        <v>8</v>
      </c>
      <c r="TX13">
        <f>VLOOKUP(SG13,'Tablas auxiliares'!$O$2:$Y$28,_xlfn.SINGLE('Tablas auxiliares'!$C$4)+1,FALSE)</f>
        <v>12</v>
      </c>
      <c r="TY13">
        <f>VLOOKUP(SH13,'Tablas auxiliares'!$O$2:$Y$28,_xlfn.SINGLE('Tablas auxiliares'!$C$4)+1,FALSE)</f>
        <v>4</v>
      </c>
      <c r="TZ13">
        <f>VLOOKUP(SI13,'Tablas auxiliares'!$O$2:$Y$28,_xlfn.SINGLE('Tablas auxiliares'!$C$4)+1,FALSE)</f>
        <v>3</v>
      </c>
      <c r="UA13">
        <f>VLOOKUP(SJ13,'Tablas auxiliares'!$O$2:$Y$28,_xlfn.SINGLE('Tablas auxiliares'!$C$4)+1,FALSE)</f>
        <v>0</v>
      </c>
      <c r="UB13">
        <f>VLOOKUP(SK13,'Tablas auxiliares'!$O$2:$Y$28,_xlfn.SINGLE('Tablas auxiliares'!$C$4)+1,FALSE)</f>
        <v>6</v>
      </c>
      <c r="UC13">
        <f>VLOOKUP(SL13,'Tablas auxiliares'!$O$2:$Y$28,_xlfn.SINGLE('Tablas auxiliares'!$C$4)+1,FALSE)</f>
        <v>2</v>
      </c>
      <c r="UD13">
        <f>VLOOKUP(SM13,'Tablas auxiliares'!$O$2:$Y$28,_xlfn.SINGLE('Tablas auxiliares'!$C$4)+1,FALSE)</f>
        <v>0</v>
      </c>
      <c r="UE13">
        <f>VLOOKUP(SN13,'Tablas auxiliares'!$O$2:$Y$28,_xlfn.SINGLE('Tablas auxiliares'!$C$4)+1,FALSE)</f>
        <v>4</v>
      </c>
      <c r="UF13">
        <f>VLOOKUP(SO13,'Tablas auxiliares'!$O$2:$Y$28,_xlfn.SINGLE('Tablas auxiliares'!$C$4)+1,FALSE)</f>
        <v>0</v>
      </c>
      <c r="UG13">
        <f>VLOOKUP(SP13,'Tablas auxiliares'!$O$2:$Y$28,_xlfn.SINGLE('Tablas auxiliares'!$C$4)+1,FALSE)</f>
        <v>12</v>
      </c>
      <c r="UH13">
        <f>VLOOKUP(SQ13,'Tablas auxiliares'!$O$2:$Y$28,_xlfn.SINGLE('Tablas auxiliares'!$C$4)+1,FALSE)</f>
        <v>6</v>
      </c>
      <c r="UI13">
        <f>VLOOKUP(SR13,'Tablas auxiliares'!$O$2:$Y$28,_xlfn.SINGLE('Tablas auxiliares'!$C$4)+1,FALSE)</f>
        <v>4</v>
      </c>
      <c r="UJ13">
        <f>VLOOKUP(SS13,'Tablas auxiliares'!$O$2:$Y$28,_xlfn.SINGLE('Tablas auxiliares'!$C$4)+1,FALSE)</f>
        <v>6</v>
      </c>
      <c r="UK13">
        <f>VLOOKUP(ST13,'Tablas auxiliares'!$O$2:$Y$28,_xlfn.SINGLE('Tablas auxiliares'!$C$4)+1,FALSE)</f>
        <v>5</v>
      </c>
      <c r="UL13">
        <f>VLOOKUP(SU13,'Tablas auxiliares'!$O$2:$Y$28,_xlfn.SINGLE('Tablas auxiliares'!$C$4)+1,FALSE)</f>
        <v>3</v>
      </c>
      <c r="UM13">
        <f>VLOOKUP(SV13,'Tablas auxiliares'!$O$2:$Y$28,_xlfn.SINGLE('Tablas auxiliares'!$C$4)+1,FALSE)</f>
        <v>0</v>
      </c>
      <c r="UN13">
        <f>VLOOKUP(SW13,'Tablas auxiliares'!$O$2:$Y$28,_xlfn.SINGLE('Tablas auxiliares'!$C$4)+1,FALSE)</f>
        <v>3</v>
      </c>
      <c r="UO13">
        <f>VLOOKUP(SX13,'Tablas auxiliares'!$O$2:$Y$28,_xlfn.SINGLE('Tablas auxiliares'!$C$4)+1,FALSE)</f>
        <v>6</v>
      </c>
      <c r="UP13">
        <f>IF('Tablas auxiliares'!$C$5=1,SUM(SY13:UO13),SUMIF($IZ$29:$KP$29,"=325",SY13:UO13))</f>
        <v>151</v>
      </c>
      <c r="UQ13">
        <v>0</v>
      </c>
      <c r="UR13">
        <v>0</v>
      </c>
      <c r="US13">
        <v>0</v>
      </c>
      <c r="UT13">
        <v>7</v>
      </c>
      <c r="UU13">
        <v>4</v>
      </c>
      <c r="UV13">
        <v>3</v>
      </c>
      <c r="UW13">
        <v>0</v>
      </c>
      <c r="UX13">
        <v>0</v>
      </c>
      <c r="UY13">
        <v>0</v>
      </c>
      <c r="UZ13">
        <v>0</v>
      </c>
      <c r="VA13">
        <v>1</v>
      </c>
      <c r="VB13">
        <v>0</v>
      </c>
      <c r="VC13">
        <v>4</v>
      </c>
      <c r="VD13">
        <v>4</v>
      </c>
      <c r="VE13">
        <v>2</v>
      </c>
      <c r="VG13">
        <v>0</v>
      </c>
      <c r="VH13">
        <v>0</v>
      </c>
      <c r="VI13">
        <v>10</v>
      </c>
      <c r="VJ13">
        <v>3</v>
      </c>
      <c r="VK13">
        <v>0</v>
      </c>
      <c r="VL13">
        <v>4</v>
      </c>
      <c r="VM13">
        <v>7</v>
      </c>
      <c r="VN13">
        <v>0</v>
      </c>
      <c r="VO13">
        <v>0</v>
      </c>
      <c r="VP13">
        <v>7</v>
      </c>
      <c r="VQ13">
        <v>0</v>
      </c>
      <c r="VR13">
        <v>12</v>
      </c>
      <c r="VS13">
        <v>0</v>
      </c>
      <c r="VT13">
        <v>12</v>
      </c>
      <c r="VU13">
        <v>6</v>
      </c>
      <c r="VV13">
        <v>0</v>
      </c>
      <c r="VW13">
        <v>5</v>
      </c>
      <c r="VX13">
        <v>0</v>
      </c>
      <c r="VY13">
        <v>12</v>
      </c>
      <c r="VZ13">
        <v>5</v>
      </c>
      <c r="WA13">
        <v>4</v>
      </c>
      <c r="WB13">
        <v>6</v>
      </c>
      <c r="WC13">
        <v>1</v>
      </c>
      <c r="WD13">
        <v>3</v>
      </c>
      <c r="WE13">
        <v>2</v>
      </c>
      <c r="WF13">
        <v>10</v>
      </c>
      <c r="WG13">
        <v>0</v>
      </c>
      <c r="WH13">
        <v>4</v>
      </c>
      <c r="WI13">
        <v>0</v>
      </c>
      <c r="WJ13">
        <v>2</v>
      </c>
      <c r="WK13">
        <v>0</v>
      </c>
      <c r="WL13">
        <v>0</v>
      </c>
      <c r="WM13">
        <v>0</v>
      </c>
      <c r="WN13">
        <v>0</v>
      </c>
      <c r="WO13">
        <v>0</v>
      </c>
      <c r="WP13">
        <v>2</v>
      </c>
      <c r="WQ13">
        <v>5</v>
      </c>
      <c r="WR13">
        <v>4</v>
      </c>
      <c r="WS13">
        <v>0</v>
      </c>
      <c r="WT13">
        <v>0</v>
      </c>
      <c r="WU13">
        <v>0</v>
      </c>
      <c r="WV13">
        <v>2</v>
      </c>
      <c r="WX13">
        <v>12</v>
      </c>
      <c r="WY13">
        <v>7</v>
      </c>
      <c r="WZ13">
        <v>6</v>
      </c>
      <c r="XA13">
        <v>4</v>
      </c>
      <c r="XB13">
        <v>0</v>
      </c>
      <c r="XC13">
        <v>4</v>
      </c>
      <c r="XD13">
        <v>0</v>
      </c>
      <c r="XE13">
        <v>8</v>
      </c>
      <c r="XF13">
        <v>6</v>
      </c>
      <c r="XG13">
        <v>10</v>
      </c>
      <c r="XH13">
        <v>12</v>
      </c>
      <c r="XI13">
        <v>0</v>
      </c>
      <c r="XJ13">
        <v>0</v>
      </c>
      <c r="XK13">
        <v>1</v>
      </c>
      <c r="XL13">
        <v>0</v>
      </c>
      <c r="XM13">
        <v>0</v>
      </c>
      <c r="XN13">
        <v>0</v>
      </c>
      <c r="XO13">
        <v>0</v>
      </c>
      <c r="XP13">
        <v>7</v>
      </c>
      <c r="XQ13">
        <v>0</v>
      </c>
      <c r="XR13">
        <v>0</v>
      </c>
      <c r="XS13">
        <v>3</v>
      </c>
      <c r="XT13">
        <v>0</v>
      </c>
      <c r="XU13">
        <v>0</v>
      </c>
      <c r="XV13">
        <v>0</v>
      </c>
      <c r="XW13">
        <v>0</v>
      </c>
      <c r="XX13">
        <v>3</v>
      </c>
      <c r="XY13">
        <f t="shared" si="7"/>
        <v>4.0039999999999996</v>
      </c>
      <c r="XZ13">
        <f t="shared" si="113"/>
        <v>0</v>
      </c>
      <c r="YA13">
        <f t="shared" si="114"/>
        <v>2.0019999999999998</v>
      </c>
      <c r="YB13">
        <f t="shared" si="115"/>
        <v>7</v>
      </c>
      <c r="YC13">
        <f t="shared" si="67"/>
        <v>4</v>
      </c>
      <c r="YD13">
        <f t="shared" si="68"/>
        <v>3</v>
      </c>
      <c r="YE13">
        <f t="shared" si="69"/>
        <v>0</v>
      </c>
      <c r="YF13">
        <f t="shared" si="70"/>
        <v>0</v>
      </c>
      <c r="YG13">
        <f t="shared" si="71"/>
        <v>2.0019999999999998</v>
      </c>
      <c r="YH13">
        <f t="shared" si="72"/>
        <v>5.0049999999999999</v>
      </c>
      <c r="YI13">
        <f t="shared" si="73"/>
        <v>5.0039999999999996</v>
      </c>
      <c r="YJ13">
        <f t="shared" si="74"/>
        <v>0</v>
      </c>
      <c r="YK13">
        <f t="shared" si="75"/>
        <v>4</v>
      </c>
      <c r="YL13">
        <f t="shared" si="76"/>
        <v>4</v>
      </c>
      <c r="YM13">
        <f t="shared" si="77"/>
        <v>4.0019999999999998</v>
      </c>
      <c r="YN13">
        <f t="shared" si="78"/>
        <v>0</v>
      </c>
      <c r="YO13">
        <f t="shared" si="79"/>
        <v>12.012</v>
      </c>
      <c r="YP13">
        <f t="shared" si="80"/>
        <v>7.0069999999999997</v>
      </c>
      <c r="YQ13">
        <f t="shared" si="81"/>
        <v>16.006</v>
      </c>
      <c r="YR13">
        <f t="shared" si="82"/>
        <v>7.0039999999999996</v>
      </c>
      <c r="YS13">
        <f t="shared" si="83"/>
        <v>0</v>
      </c>
      <c r="YT13">
        <f t="shared" si="84"/>
        <v>8.0039999999999996</v>
      </c>
      <c r="YU13">
        <f t="shared" si="85"/>
        <v>7</v>
      </c>
      <c r="YV13">
        <f t="shared" si="86"/>
        <v>8.0079999999999991</v>
      </c>
      <c r="YW13">
        <f t="shared" si="87"/>
        <v>6.0060000000000002</v>
      </c>
      <c r="YX13">
        <f t="shared" si="88"/>
        <v>17.010000000000002</v>
      </c>
      <c r="YY13">
        <f t="shared" si="89"/>
        <v>12.012</v>
      </c>
      <c r="YZ13">
        <f t="shared" si="90"/>
        <v>12</v>
      </c>
      <c r="ZA13">
        <f t="shared" si="91"/>
        <v>0</v>
      </c>
      <c r="ZB13">
        <f t="shared" si="92"/>
        <v>13.000999999999999</v>
      </c>
      <c r="ZC13">
        <f t="shared" si="93"/>
        <v>6</v>
      </c>
      <c r="ZD13">
        <f t="shared" si="94"/>
        <v>0</v>
      </c>
      <c r="ZE13">
        <f t="shared" si="95"/>
        <v>5</v>
      </c>
      <c r="ZF13">
        <f t="shared" si="96"/>
        <v>0</v>
      </c>
      <c r="ZG13">
        <f t="shared" si="97"/>
        <v>19.007000000000001</v>
      </c>
      <c r="ZH13">
        <f t="shared" si="98"/>
        <v>5</v>
      </c>
      <c r="ZI13">
        <f t="shared" si="99"/>
        <v>4</v>
      </c>
      <c r="ZJ13">
        <f t="shared" si="100"/>
        <v>9.0030000000000001</v>
      </c>
      <c r="ZK13">
        <f t="shared" si="101"/>
        <v>1</v>
      </c>
      <c r="ZL13">
        <f t="shared" si="102"/>
        <v>3</v>
      </c>
      <c r="ZM13">
        <f t="shared" si="103"/>
        <v>2</v>
      </c>
      <c r="ZN13">
        <f t="shared" si="104"/>
        <v>10</v>
      </c>
      <c r="ZO13">
        <f t="shared" si="105"/>
        <v>3.0030000000000001</v>
      </c>
      <c r="ZP13">
        <f>RANK(XY13,XY3:XY28,0)</f>
        <v>8</v>
      </c>
      <c r="ZQ13">
        <f t="shared" ref="ZQ13:ABF13" si="125">RANK(XZ13,XZ3:XZ28,0)</f>
        <v>16</v>
      </c>
      <c r="ZR13">
        <f t="shared" si="125"/>
        <v>12</v>
      </c>
      <c r="ZS13">
        <f t="shared" si="125"/>
        <v>8</v>
      </c>
      <c r="ZT13">
        <f t="shared" si="125"/>
        <v>11</v>
      </c>
      <c r="ZU13">
        <f t="shared" si="125"/>
        <v>13</v>
      </c>
      <c r="ZV13">
        <f t="shared" si="125"/>
        <v>14</v>
      </c>
      <c r="ZW13">
        <f t="shared" si="125"/>
        <v>17</v>
      </c>
      <c r="ZX13">
        <f t="shared" si="125"/>
        <v>13</v>
      </c>
      <c r="ZY13">
        <f t="shared" si="125"/>
        <v>10</v>
      </c>
      <c r="ZZ13">
        <f t="shared" si="125"/>
        <v>11</v>
      </c>
      <c r="AAA13">
        <f t="shared" si="125"/>
        <v>17</v>
      </c>
      <c r="AAB13">
        <f t="shared" si="125"/>
        <v>11</v>
      </c>
      <c r="AAC13">
        <f t="shared" si="125"/>
        <v>13</v>
      </c>
      <c r="AAD13">
        <f t="shared" si="125"/>
        <v>10</v>
      </c>
      <c r="AAE13">
        <f t="shared" si="125"/>
        <v>16</v>
      </c>
      <c r="AAF13">
        <f t="shared" si="125"/>
        <v>2</v>
      </c>
      <c r="AAG13">
        <f t="shared" si="125"/>
        <v>6</v>
      </c>
      <c r="AAH13">
        <f t="shared" si="125"/>
        <v>1</v>
      </c>
      <c r="AAI13">
        <f t="shared" si="125"/>
        <v>7</v>
      </c>
      <c r="AAJ13">
        <f t="shared" si="125"/>
        <v>16</v>
      </c>
      <c r="AAK13">
        <f t="shared" si="125"/>
        <v>7</v>
      </c>
      <c r="AAL13">
        <f t="shared" si="125"/>
        <v>9</v>
      </c>
      <c r="AAM13">
        <f t="shared" si="125"/>
        <v>7</v>
      </c>
      <c r="AAN13">
        <f t="shared" si="125"/>
        <v>10</v>
      </c>
      <c r="AAO13">
        <f t="shared" si="125"/>
        <v>2</v>
      </c>
      <c r="AAP13">
        <f t="shared" si="125"/>
        <v>2</v>
      </c>
      <c r="AAQ13">
        <f t="shared" si="125"/>
        <v>4</v>
      </c>
      <c r="AAR13">
        <f t="shared" si="125"/>
        <v>15</v>
      </c>
      <c r="AAS13">
        <f t="shared" si="125"/>
        <v>4</v>
      </c>
      <c r="AAT13">
        <f t="shared" si="125"/>
        <v>8</v>
      </c>
      <c r="AAU13">
        <f t="shared" si="125"/>
        <v>14</v>
      </c>
      <c r="AAV13">
        <f t="shared" si="125"/>
        <v>10</v>
      </c>
      <c r="AAW13">
        <f t="shared" si="125"/>
        <v>18</v>
      </c>
      <c r="AAX13">
        <f t="shared" si="125"/>
        <v>1</v>
      </c>
      <c r="AAY13">
        <f t="shared" si="125"/>
        <v>10</v>
      </c>
      <c r="AAZ13">
        <f t="shared" si="125"/>
        <v>12</v>
      </c>
      <c r="ABA13">
        <f t="shared" si="125"/>
        <v>5</v>
      </c>
      <c r="ABB13">
        <f t="shared" si="125"/>
        <v>14</v>
      </c>
      <c r="ABC13">
        <f t="shared" si="125"/>
        <v>14</v>
      </c>
      <c r="ABD13">
        <f t="shared" si="125"/>
        <v>14</v>
      </c>
      <c r="ABE13">
        <f t="shared" si="125"/>
        <v>6</v>
      </c>
      <c r="ABF13">
        <f t="shared" si="125"/>
        <v>12</v>
      </c>
      <c r="ABG13">
        <f>VLOOKUP(ZP13,'Tablas auxiliares'!$O$2:$P$28,2,FALSE)</f>
        <v>3</v>
      </c>
      <c r="ABH13">
        <f>VLOOKUP(ZQ13,'Tablas auxiliares'!$O$2:$P$28,2,FALSE)</f>
        <v>0</v>
      </c>
      <c r="ABI13">
        <f>VLOOKUP(ZR13,'Tablas auxiliares'!$O$2:$P$28,2,FALSE)</f>
        <v>0</v>
      </c>
      <c r="ABJ13">
        <f>VLOOKUP(ZS13,'Tablas auxiliares'!$O$2:$P$28,2,FALSE)</f>
        <v>3</v>
      </c>
      <c r="ABK13">
        <f>VLOOKUP(ZT13,'Tablas auxiliares'!$O$2:$P$28,2,FALSE)</f>
        <v>0</v>
      </c>
      <c r="ABL13">
        <f>VLOOKUP(ZU13,'Tablas auxiliares'!$O$2:$P$28,2,FALSE)</f>
        <v>0</v>
      </c>
      <c r="ABM13">
        <f>VLOOKUP(ZV13,'Tablas auxiliares'!$O$2:$P$28,2,FALSE)</f>
        <v>0</v>
      </c>
      <c r="ABN13">
        <f>VLOOKUP(ZW13,'Tablas auxiliares'!$O$2:$P$28,2,FALSE)</f>
        <v>0</v>
      </c>
      <c r="ABO13">
        <f>VLOOKUP(ZX13,'Tablas auxiliares'!$O$2:$P$28,2,FALSE)</f>
        <v>0</v>
      </c>
      <c r="ABP13">
        <f>VLOOKUP(ZY13,'Tablas auxiliares'!$O$2:$P$28,2,FALSE)</f>
        <v>1</v>
      </c>
      <c r="ABQ13">
        <f>VLOOKUP(ZZ13,'Tablas auxiliares'!$O$2:$P$28,2,FALSE)</f>
        <v>0</v>
      </c>
      <c r="ABR13">
        <f>VLOOKUP(AAA13,'Tablas auxiliares'!$O$2:$P$28,2,FALSE)</f>
        <v>0</v>
      </c>
      <c r="ABS13">
        <f>VLOOKUP(AAB13,'Tablas auxiliares'!$O$2:$P$28,2,FALSE)</f>
        <v>0</v>
      </c>
      <c r="ABT13">
        <f>VLOOKUP(AAC13,'Tablas auxiliares'!$O$2:$P$28,2,FALSE)</f>
        <v>0</v>
      </c>
      <c r="ABU13">
        <f>VLOOKUP(AAD13,'Tablas auxiliares'!$O$2:$P$28,2,FALSE)</f>
        <v>1</v>
      </c>
      <c r="ABV13">
        <f>VLOOKUP(AAE13,'Tablas auxiliares'!$O$2:$P$28,2,FALSE)</f>
        <v>0</v>
      </c>
      <c r="ABW13">
        <f>VLOOKUP(AAF13,'Tablas auxiliares'!$O$2:$P$28,2,FALSE)</f>
        <v>10</v>
      </c>
      <c r="ABX13">
        <f>VLOOKUP(AAG13,'Tablas auxiliares'!$O$2:$P$28,2,FALSE)</f>
        <v>5</v>
      </c>
      <c r="ABY13">
        <f>VLOOKUP(AAH13,'Tablas auxiliares'!$O$2:$P$28,2,FALSE)</f>
        <v>12</v>
      </c>
      <c r="ABZ13">
        <f>VLOOKUP(AAI13,'Tablas auxiliares'!$O$2:$P$28,2,FALSE)</f>
        <v>4</v>
      </c>
      <c r="ACA13">
        <f>VLOOKUP(AAJ13,'Tablas auxiliares'!$O$2:$P$28,2,FALSE)</f>
        <v>0</v>
      </c>
      <c r="ACB13">
        <f>VLOOKUP(AAK13,'Tablas auxiliares'!$O$2:$P$28,2,FALSE)</f>
        <v>4</v>
      </c>
      <c r="ACC13">
        <f>VLOOKUP(AAL13,'Tablas auxiliares'!$O$2:$P$28,2,FALSE)</f>
        <v>2</v>
      </c>
      <c r="ACD13">
        <f>VLOOKUP(AAM13,'Tablas auxiliares'!$O$2:$P$28,2,FALSE)</f>
        <v>4</v>
      </c>
      <c r="ACE13">
        <f>VLOOKUP(AAN13,'Tablas auxiliares'!$O$2:$P$28,2,FALSE)</f>
        <v>1</v>
      </c>
      <c r="ACF13">
        <f>VLOOKUP(AAO13,'Tablas auxiliares'!$O$2:$P$28,2,FALSE)</f>
        <v>10</v>
      </c>
      <c r="ACG13">
        <f>VLOOKUP(AAP13,'Tablas auxiliares'!$O$2:$P$28,2,FALSE)</f>
        <v>10</v>
      </c>
      <c r="ACH13">
        <f>VLOOKUP(AAQ13,'Tablas auxiliares'!$O$2:$P$28,2,FALSE)</f>
        <v>7</v>
      </c>
      <c r="ACI13">
        <f>VLOOKUP(AAR13,'Tablas auxiliares'!$O$2:$P$28,2,FALSE)</f>
        <v>0</v>
      </c>
      <c r="ACJ13">
        <f>VLOOKUP(AAS13,'Tablas auxiliares'!$O$2:$P$28,2,FALSE)</f>
        <v>7</v>
      </c>
      <c r="ACK13">
        <f>VLOOKUP(AAT13,'Tablas auxiliares'!$O$2:$P$28,2,FALSE)</f>
        <v>3</v>
      </c>
      <c r="ACL13">
        <f>VLOOKUP(AAU13,'Tablas auxiliares'!$O$2:$P$28,2,FALSE)</f>
        <v>0</v>
      </c>
      <c r="ACM13">
        <f>VLOOKUP(AAV13,'Tablas auxiliares'!$O$2:$P$28,2,FALSE)</f>
        <v>1</v>
      </c>
      <c r="ACN13">
        <f>VLOOKUP(AAW13,'Tablas auxiliares'!$O$2:$P$28,2,FALSE)</f>
        <v>0</v>
      </c>
      <c r="ACO13">
        <f>VLOOKUP(AAX13,'Tablas auxiliares'!$O$2:$P$28,2,FALSE)</f>
        <v>12</v>
      </c>
      <c r="ACP13">
        <f>VLOOKUP(AAY13,'Tablas auxiliares'!$O$2:$P$28,2,FALSE)</f>
        <v>1</v>
      </c>
      <c r="ACQ13">
        <f>VLOOKUP(AAZ13,'Tablas auxiliares'!$O$2:$P$28,2,FALSE)</f>
        <v>0</v>
      </c>
      <c r="ACR13">
        <f>VLOOKUP(ABA13,'Tablas auxiliares'!$O$2:$P$28,2,FALSE)</f>
        <v>6</v>
      </c>
      <c r="ACS13">
        <f>VLOOKUP(ABB13,'Tablas auxiliares'!$O$2:$P$28,2,FALSE)</f>
        <v>0</v>
      </c>
      <c r="ACT13">
        <f>VLOOKUP(ABC13,'Tablas auxiliares'!$O$2:$P$28,2,FALSE)</f>
        <v>0</v>
      </c>
      <c r="ACU13">
        <f>VLOOKUP(ABD13,'Tablas auxiliares'!$O$2:$P$28,2,FALSE)</f>
        <v>0</v>
      </c>
      <c r="ACV13">
        <f>VLOOKUP(ABE13,'Tablas auxiliares'!$O$2:$P$28,2,FALSE)</f>
        <v>5</v>
      </c>
      <c r="ACW13">
        <f>VLOOKUP(ABF13,'Tablas auxiliares'!$O$2:$P$28,2,FALSE)</f>
        <v>0</v>
      </c>
      <c r="ACX13">
        <f>IF('Tablas auxiliares'!$C$5=1,SUM(ABG13:ACW13),SUMIF($IZ$29:$KP$29,"=325",ABG13:ACW13))</f>
        <v>112</v>
      </c>
      <c r="ACZ13">
        <f t="shared" si="9"/>
        <v>112.00149999999999</v>
      </c>
      <c r="ADA13">
        <f t="shared" si="10"/>
        <v>151.00149999999999</v>
      </c>
      <c r="ADB13">
        <f t="shared" si="11"/>
        <v>245.00149999999999</v>
      </c>
      <c r="ADC13">
        <f>IF('Tablas auxiliares'!$C$3=1,'2018 FINAL'!ACZ13,IF('Tablas auxiliares'!$C$3=2,'2018 FINAL'!ADA13,'2018 FINAL'!ADB13))</f>
        <v>245.00149999999999</v>
      </c>
      <c r="ADD13" t="s">
        <v>12</v>
      </c>
      <c r="ADF13">
        <v>11</v>
      </c>
      <c r="ADG13">
        <f t="shared" si="12"/>
        <v>184.0025</v>
      </c>
      <c r="ADH13" t="str">
        <f t="shared" si="13"/>
        <v>Albania</v>
      </c>
    </row>
    <row r="14" spans="1:788" x14ac:dyDescent="0.25">
      <c r="A14" t="s">
        <v>57</v>
      </c>
      <c r="B14">
        <v>12</v>
      </c>
      <c r="C14">
        <v>18</v>
      </c>
      <c r="D14">
        <v>22</v>
      </c>
      <c r="E14">
        <v>23</v>
      </c>
      <c r="F14">
        <v>24</v>
      </c>
      <c r="G14">
        <v>12</v>
      </c>
      <c r="H14">
        <v>15</v>
      </c>
      <c r="I14">
        <v>25</v>
      </c>
      <c r="J14">
        <v>10</v>
      </c>
      <c r="K14">
        <v>8</v>
      </c>
      <c r="L14">
        <v>13</v>
      </c>
      <c r="M14">
        <v>10</v>
      </c>
      <c r="N14">
        <v>12</v>
      </c>
      <c r="O14">
        <v>4</v>
      </c>
      <c r="P14">
        <v>12</v>
      </c>
      <c r="Q14">
        <v>7</v>
      </c>
      <c r="S14">
        <v>16</v>
      </c>
      <c r="T14">
        <v>11</v>
      </c>
      <c r="U14">
        <v>16</v>
      </c>
      <c r="V14">
        <v>9</v>
      </c>
      <c r="W14">
        <v>17</v>
      </c>
      <c r="X14">
        <v>6</v>
      </c>
      <c r="Y14">
        <v>4</v>
      </c>
      <c r="Z14">
        <v>15</v>
      </c>
      <c r="AA14">
        <v>19</v>
      </c>
      <c r="AB14">
        <v>22</v>
      </c>
      <c r="AC14">
        <v>21</v>
      </c>
      <c r="AD14">
        <v>14</v>
      </c>
      <c r="AE14">
        <v>23</v>
      </c>
      <c r="AF14">
        <v>22</v>
      </c>
      <c r="AG14">
        <v>18</v>
      </c>
      <c r="AH14">
        <v>22</v>
      </c>
      <c r="AI14">
        <v>20</v>
      </c>
      <c r="AJ14">
        <v>18</v>
      </c>
      <c r="AK14">
        <v>11</v>
      </c>
      <c r="AL14">
        <v>20</v>
      </c>
      <c r="AM14">
        <v>22</v>
      </c>
      <c r="AN14">
        <v>20</v>
      </c>
      <c r="AO14">
        <v>7</v>
      </c>
      <c r="AP14">
        <v>9</v>
      </c>
      <c r="AQ14">
        <v>10</v>
      </c>
      <c r="AR14">
        <v>16</v>
      </c>
      <c r="AS14">
        <v>25</v>
      </c>
      <c r="AT14">
        <v>25</v>
      </c>
      <c r="AU14">
        <v>22</v>
      </c>
      <c r="AV14">
        <v>20</v>
      </c>
      <c r="AW14">
        <v>19</v>
      </c>
      <c r="AX14">
        <v>18</v>
      </c>
      <c r="AY14">
        <v>24</v>
      </c>
      <c r="AZ14">
        <v>22</v>
      </c>
      <c r="BA14">
        <v>17</v>
      </c>
      <c r="BB14">
        <v>5</v>
      </c>
      <c r="BC14">
        <v>15</v>
      </c>
      <c r="BD14">
        <v>23</v>
      </c>
      <c r="BE14">
        <v>25</v>
      </c>
      <c r="BF14">
        <v>15</v>
      </c>
      <c r="BG14">
        <v>20</v>
      </c>
      <c r="BH14">
        <v>5</v>
      </c>
      <c r="BJ14">
        <v>10</v>
      </c>
      <c r="BK14">
        <v>17</v>
      </c>
      <c r="BL14">
        <v>21</v>
      </c>
      <c r="BM14">
        <v>24</v>
      </c>
      <c r="BN14">
        <v>14</v>
      </c>
      <c r="BO14">
        <v>8</v>
      </c>
      <c r="BP14">
        <v>5</v>
      </c>
      <c r="BQ14">
        <v>22</v>
      </c>
      <c r="BR14">
        <v>19</v>
      </c>
      <c r="BS14">
        <v>17</v>
      </c>
      <c r="BT14">
        <v>5</v>
      </c>
      <c r="BU14">
        <v>17</v>
      </c>
      <c r="BV14">
        <v>25</v>
      </c>
      <c r="BW14">
        <v>7</v>
      </c>
      <c r="BX14">
        <v>18</v>
      </c>
      <c r="BY14">
        <v>21</v>
      </c>
      <c r="BZ14">
        <v>24</v>
      </c>
      <c r="CA14">
        <v>18</v>
      </c>
      <c r="CB14">
        <v>7</v>
      </c>
      <c r="CC14">
        <v>16</v>
      </c>
      <c r="CD14">
        <v>20</v>
      </c>
      <c r="CE14">
        <v>22</v>
      </c>
      <c r="CF14">
        <v>22</v>
      </c>
      <c r="CG14">
        <v>7</v>
      </c>
      <c r="CH14">
        <v>23</v>
      </c>
      <c r="CI14">
        <v>24</v>
      </c>
      <c r="CJ14">
        <v>15</v>
      </c>
      <c r="CK14">
        <v>25</v>
      </c>
      <c r="CL14">
        <v>16</v>
      </c>
      <c r="CM14">
        <v>19</v>
      </c>
      <c r="CN14">
        <v>13</v>
      </c>
      <c r="CO14">
        <v>14</v>
      </c>
      <c r="CP14">
        <v>17</v>
      </c>
      <c r="CQ14">
        <v>26</v>
      </c>
      <c r="CR14">
        <v>20</v>
      </c>
      <c r="CS14">
        <v>3</v>
      </c>
      <c r="CT14">
        <v>14</v>
      </c>
      <c r="CU14">
        <v>11</v>
      </c>
      <c r="CV14">
        <v>13</v>
      </c>
      <c r="CW14">
        <v>21</v>
      </c>
      <c r="CX14">
        <v>20</v>
      </c>
      <c r="CY14">
        <v>18</v>
      </c>
      <c r="DA14">
        <v>19</v>
      </c>
      <c r="DB14">
        <v>23</v>
      </c>
      <c r="DC14">
        <v>15</v>
      </c>
      <c r="DD14">
        <v>18</v>
      </c>
      <c r="DE14">
        <v>3</v>
      </c>
      <c r="DF14">
        <v>8</v>
      </c>
      <c r="DG14">
        <v>10</v>
      </c>
      <c r="DH14">
        <v>22</v>
      </c>
      <c r="DI14">
        <v>14</v>
      </c>
      <c r="DJ14">
        <v>24</v>
      </c>
      <c r="DK14">
        <v>9</v>
      </c>
      <c r="DL14">
        <v>21</v>
      </c>
      <c r="DM14">
        <v>22</v>
      </c>
      <c r="DN14">
        <v>12</v>
      </c>
      <c r="DO14">
        <v>19</v>
      </c>
      <c r="DP14">
        <v>14</v>
      </c>
      <c r="DQ14">
        <v>21</v>
      </c>
      <c r="DR14">
        <v>20</v>
      </c>
      <c r="DS14">
        <v>13</v>
      </c>
      <c r="DT14">
        <v>18</v>
      </c>
      <c r="DU14">
        <v>21</v>
      </c>
      <c r="DV14">
        <v>18</v>
      </c>
      <c r="DW14">
        <v>17</v>
      </c>
      <c r="DX14">
        <v>6</v>
      </c>
      <c r="DY14">
        <v>5</v>
      </c>
      <c r="DZ14">
        <v>22</v>
      </c>
      <c r="EA14">
        <v>23</v>
      </c>
      <c r="EB14">
        <v>24</v>
      </c>
      <c r="EC14">
        <v>18</v>
      </c>
      <c r="ED14">
        <v>13</v>
      </c>
      <c r="EE14">
        <v>22</v>
      </c>
      <c r="EF14">
        <v>9</v>
      </c>
      <c r="EG14">
        <v>16</v>
      </c>
      <c r="EH14">
        <v>23</v>
      </c>
      <c r="EI14">
        <v>11</v>
      </c>
      <c r="EJ14">
        <v>15</v>
      </c>
      <c r="EK14">
        <v>16</v>
      </c>
      <c r="EL14">
        <v>15</v>
      </c>
      <c r="EM14">
        <v>19</v>
      </c>
      <c r="EN14">
        <v>19</v>
      </c>
      <c r="EO14">
        <v>21</v>
      </c>
      <c r="EP14">
        <v>11</v>
      </c>
      <c r="ER14">
        <v>13</v>
      </c>
      <c r="ES14">
        <v>26</v>
      </c>
      <c r="ET14">
        <v>15</v>
      </c>
      <c r="EU14">
        <v>13</v>
      </c>
      <c r="EV14">
        <v>13</v>
      </c>
      <c r="EW14">
        <v>20</v>
      </c>
      <c r="EX14">
        <v>3</v>
      </c>
      <c r="EY14">
        <v>20</v>
      </c>
      <c r="EZ14">
        <v>24</v>
      </c>
      <c r="FA14">
        <v>20</v>
      </c>
      <c r="FB14">
        <v>16</v>
      </c>
      <c r="FC14">
        <v>25</v>
      </c>
      <c r="FD14">
        <v>24</v>
      </c>
      <c r="FE14">
        <v>13</v>
      </c>
      <c r="FF14">
        <v>9</v>
      </c>
      <c r="FG14">
        <v>20</v>
      </c>
      <c r="FH14">
        <v>19</v>
      </c>
      <c r="FI14">
        <v>18</v>
      </c>
      <c r="FJ14">
        <v>6</v>
      </c>
      <c r="FK14">
        <v>11</v>
      </c>
      <c r="FL14">
        <v>21</v>
      </c>
      <c r="FM14">
        <v>22</v>
      </c>
      <c r="FN14">
        <v>17</v>
      </c>
      <c r="FO14">
        <v>9</v>
      </c>
      <c r="FP14">
        <v>16</v>
      </c>
      <c r="FQ14">
        <v>20</v>
      </c>
      <c r="FR14">
        <v>20</v>
      </c>
      <c r="FS14">
        <v>25</v>
      </c>
      <c r="FT14">
        <v>23</v>
      </c>
      <c r="FU14">
        <v>21</v>
      </c>
      <c r="FV14">
        <v>20</v>
      </c>
      <c r="FW14">
        <v>23</v>
      </c>
      <c r="FX14">
        <v>19</v>
      </c>
      <c r="FY14">
        <v>26</v>
      </c>
      <c r="FZ14">
        <v>22</v>
      </c>
      <c r="GA14">
        <v>10</v>
      </c>
      <c r="GB14">
        <v>13</v>
      </c>
      <c r="GC14">
        <v>25</v>
      </c>
      <c r="GD14">
        <v>17</v>
      </c>
      <c r="GE14">
        <v>17</v>
      </c>
      <c r="GF14">
        <v>18</v>
      </c>
      <c r="GG14">
        <v>15</v>
      </c>
      <c r="GI14">
        <v>14</v>
      </c>
      <c r="GJ14">
        <v>12</v>
      </c>
      <c r="GK14">
        <v>18</v>
      </c>
      <c r="GL14">
        <v>25</v>
      </c>
      <c r="GM14">
        <v>11</v>
      </c>
      <c r="GN14">
        <v>13</v>
      </c>
      <c r="GO14">
        <v>10</v>
      </c>
      <c r="GP14">
        <v>13</v>
      </c>
      <c r="GQ14">
        <v>20</v>
      </c>
      <c r="GR14">
        <v>9</v>
      </c>
      <c r="GS14">
        <v>2</v>
      </c>
      <c r="GT14">
        <v>13</v>
      </c>
      <c r="GU14">
        <v>9</v>
      </c>
      <c r="GV14">
        <v>10</v>
      </c>
      <c r="GW14">
        <v>16</v>
      </c>
      <c r="GX14">
        <v>23</v>
      </c>
      <c r="GY14">
        <v>20</v>
      </c>
      <c r="GZ14">
        <v>15</v>
      </c>
      <c r="HA14">
        <v>6</v>
      </c>
      <c r="HB14">
        <v>24</v>
      </c>
      <c r="HC14">
        <v>22</v>
      </c>
      <c r="HD14">
        <v>11</v>
      </c>
      <c r="HE14">
        <v>13</v>
      </c>
      <c r="HF14">
        <v>13</v>
      </c>
      <c r="HG14">
        <v>20</v>
      </c>
      <c r="HH14">
        <v>24</v>
      </c>
      <c r="HI14">
        <f>IF('Tablas auxiliares'!$C$7=1,AVERAGE(B14,AS14,CJ14,EA14,FR14)+B14/10000,(-1)*(SUM(VLOOKUP(B14,'Tablas auxiliares'!$BG$2:$BH$28,2,FALSE),VLOOKUP(AS14,'Tablas auxiliares'!$BG$2:$BH$28,2,FALSE),VLOOKUP(CJ14,'Tablas auxiliares'!$BG$2:$BH$28,2,FALSE),VLOOKUP(EA14,'Tablas auxiliares'!$BG$2:$BH$28,2,FALSE),VLOOKUP(FR14,'Tablas auxiliares'!$BG$2:$BH$28,2,FALSE))-B14/100000000))</f>
        <v>-2.9573731312633553</v>
      </c>
      <c r="HJ14">
        <f>IF('Tablas auxiliares'!$C$7=1,AVERAGE(C14,AT14,CK14,EB14,FS14)+C14/10000,(-1)*(SUM(VLOOKUP(C14,'Tablas auxiliares'!$BG$2:$BH$28,2,FALSE),VLOOKUP(AT14,'Tablas auxiliares'!$BG$2:$BH$28,2,FALSE),VLOOKUP(CK14,'Tablas auxiliares'!$BG$2:$BH$28,2,FALSE),VLOOKUP(EB14,'Tablas auxiliares'!$BG$2:$BH$28,2,FALSE),VLOOKUP(FS14,'Tablas auxiliares'!$BG$2:$BH$28,2,FALSE))-C14/100000000))</f>
        <v>-1.0031388142402131</v>
      </c>
      <c r="HK14">
        <f>IF('Tablas auxiliares'!$C$7=1,AVERAGE(D14,AU14,CL14,EC14,FT14)+D14/10000,(-1)*(SUM(VLOOKUP(D14,'Tablas auxiliares'!$BG$2:$BH$28,2,FALSE),VLOOKUP(AU14,'Tablas auxiliares'!$BG$2:$BH$28,2,FALSE),VLOOKUP(CL14,'Tablas auxiliares'!$BG$2:$BH$28,2,FALSE),VLOOKUP(EC14,'Tablas auxiliares'!$BG$2:$BH$28,2,FALSE),VLOOKUP(FT14,'Tablas auxiliares'!$BG$2:$BH$28,2,FALSE))-D14/100000000))</f>
        <v>-1.7963968456352142</v>
      </c>
      <c r="HL14">
        <f>IF('Tablas auxiliares'!$C$7=1,AVERAGE(E14,AV14,CM14,ED14,FU14)+E14/10000,(-1)*(SUM(VLOOKUP(E14,'Tablas auxiliares'!$BG$2:$BH$28,2,FALSE),VLOOKUP(AV14,'Tablas auxiliares'!$BG$2:$BH$28,2,FALSE),VLOOKUP(CM14,'Tablas auxiliares'!$BG$2:$BH$28,2,FALSE),VLOOKUP(ED14,'Tablas auxiliares'!$BG$2:$BH$28,2,FALSE),VLOOKUP(FU14,'Tablas auxiliares'!$BG$2:$BH$28,2,FALSE))-E14/100000000))</f>
        <v>-2.3966129853255858</v>
      </c>
      <c r="HM14">
        <f>IF('Tablas auxiliares'!$C$7=1,AVERAGE(F14,AW14,CN14,EE14,FV14)+F14/10000,(-1)*(SUM(VLOOKUP(F14,'Tablas auxiliares'!$BG$2:$BH$28,2,FALSE),VLOOKUP(AW14,'Tablas auxiliares'!$BG$2:$BH$28,2,FALSE),VLOOKUP(CN14,'Tablas auxiliares'!$BG$2:$BH$28,2,FALSE),VLOOKUP(EE14,'Tablas auxiliares'!$BG$2:$BH$28,2,FALSE),VLOOKUP(FV14,'Tablas auxiliares'!$BG$2:$BH$28,2,FALSE))-F14/100000000))</f>
        <v>-2.318393078504787</v>
      </c>
      <c r="HN14">
        <f>IF('Tablas auxiliares'!$C$7=1,AVERAGE(G14,AX14,CO14,EF14,FW14)+G14/10000,(-1)*(SUM(VLOOKUP(G14,'Tablas auxiliares'!$BG$2:$BH$28,2,FALSE),VLOOKUP(AX14,'Tablas auxiliares'!$BG$2:$BH$28,2,FALSE),VLOOKUP(CO14,'Tablas auxiliares'!$BG$2:$BH$28,2,FALSE),VLOOKUP(EF14,'Tablas auxiliares'!$BG$2:$BH$28,2,FALSE),VLOOKUP(FW14,'Tablas auxiliares'!$BG$2:$BH$28,2,FALSE))-G14/100000000))</f>
        <v>-5.782078537516302</v>
      </c>
      <c r="HO14">
        <f>IF('Tablas auxiliares'!$C$7=1,AVERAGE(H14,AY14,CP14,EG14,FX14)+H14/10000,(-1)*(SUM(VLOOKUP(H14,'Tablas auxiliares'!$BG$2:$BH$28,2,FALSE),VLOOKUP(AY14,'Tablas auxiliares'!$BG$2:$BH$28,2,FALSE),VLOOKUP(CP14,'Tablas auxiliares'!$BG$2:$BH$28,2,FALSE),VLOOKUP(EG14,'Tablas auxiliares'!$BG$2:$BH$28,2,FALSE),VLOOKUP(FX14,'Tablas auxiliares'!$BG$2:$BH$28,2,FALSE))-H14/100000000))</f>
        <v>-2.6518931414486078</v>
      </c>
      <c r="HP14">
        <f>IF('Tablas auxiliares'!$C$7=1,AVERAGE(I14,AZ14,CQ14,EH14,FY14)+I14/10000,(-1)*(SUM(VLOOKUP(I14,'Tablas auxiliares'!$BG$2:$BH$28,2,FALSE),VLOOKUP(AZ14,'Tablas auxiliares'!$BG$2:$BH$28,2,FALSE),VLOOKUP(CQ14,'Tablas auxiliares'!$BG$2:$BH$28,2,FALSE),VLOOKUP(EH14,'Tablas auxiliares'!$BG$2:$BH$28,2,FALSE),VLOOKUP(FY14,'Tablas auxiliares'!$BG$2:$BH$28,2,FALSE))-I14/100000000))</f>
        <v>-0.73876380243455386</v>
      </c>
      <c r="HQ14">
        <f>IF('Tablas auxiliares'!$C$7=1,AVERAGE(J14,BA14,CR14,EI14,FZ14)+J14/10000,(-1)*(SUM(VLOOKUP(J14,'Tablas auxiliares'!$BG$2:$BH$28,2,FALSE),VLOOKUP(BA14,'Tablas auxiliares'!$BG$2:$BH$28,2,FALSE),VLOOKUP(CR14,'Tablas auxiliares'!$BG$2:$BH$28,2,FALSE),VLOOKUP(EI14,'Tablas auxiliares'!$BG$2:$BH$28,2,FALSE),VLOOKUP(FZ14,'Tablas auxiliares'!$BG$2:$BH$28,2,FALSE))-J14/100000000))</f>
        <v>-5.0858502478415017</v>
      </c>
      <c r="HR14">
        <f>IF('Tablas auxiliares'!$C$7=1,AVERAGE(K14,BB14,CS14,EJ14,GA14)+K14/10000,(-1)*(SUM(VLOOKUP(K14,'Tablas auxiliares'!$BG$2:$BH$28,2,FALSE),VLOOKUP(BB14,'Tablas auxiliares'!$BG$2:$BH$28,2,FALSE),VLOOKUP(CS14,'Tablas auxiliares'!$BG$2:$BH$28,2,FALSE),VLOOKUP(EJ14,'Tablas auxiliares'!$BG$2:$BH$28,2,FALSE),VLOOKUP(GA14,'Tablas auxiliares'!$BG$2:$BH$28,2,FALSE))-K14/100000000))</f>
        <v>-20.001829262606396</v>
      </c>
      <c r="HS14">
        <f>IF('Tablas auxiliares'!$C$7=1,AVERAGE(L14,BC14,CT14,EK14,GB14)+L14/10000,(-1)*(SUM(VLOOKUP(L14,'Tablas auxiliares'!$BG$2:$BH$28,2,FALSE),VLOOKUP(BC14,'Tablas auxiliares'!$BG$2:$BH$28,2,FALSE),VLOOKUP(CT14,'Tablas auxiliares'!$BG$2:$BH$28,2,FALSE),VLOOKUP(EK14,'Tablas auxiliares'!$BG$2:$BH$28,2,FALSE),VLOOKUP(GB14,'Tablas auxiliares'!$BG$2:$BH$28,2,FALSE))-L14/100000000))</f>
        <v>-5.0033496506255997</v>
      </c>
      <c r="HT14">
        <f>IF('Tablas auxiliares'!$C$7=1,AVERAGE(M14,BD14,CU14,EL14,GC14)+M14/10000,(-1)*(SUM(VLOOKUP(M14,'Tablas auxiliares'!$BG$2:$BH$28,2,FALSE),VLOOKUP(BD14,'Tablas auxiliares'!$BG$2:$BH$28,2,FALSE),VLOOKUP(CU14,'Tablas auxiliares'!$BG$2:$BH$28,2,FALSE),VLOOKUP(EL14,'Tablas auxiliares'!$BG$2:$BH$28,2,FALSE),VLOOKUP(GC14,'Tablas auxiliares'!$BG$2:$BH$28,2,FALSE))-M14/100000000))</f>
        <v>-5.113718301134778</v>
      </c>
      <c r="HU14">
        <f>IF('Tablas auxiliares'!$C$7=1,AVERAGE(N14,BE14,CV14,EM14,GD14)+N14/10000,(-1)*(SUM(VLOOKUP(N14,'Tablas auxiliares'!$BG$2:$BH$28,2,FALSE),VLOOKUP(BE14,'Tablas auxiliares'!$BG$2:$BH$28,2,FALSE),VLOOKUP(CV14,'Tablas auxiliares'!$BG$2:$BH$28,2,FALSE),VLOOKUP(EM14,'Tablas auxiliares'!$BG$2:$BH$28,2,FALSE),VLOOKUP(GD14,'Tablas auxiliares'!$BG$2:$BH$28,2,FALSE))-N14/100000000))</f>
        <v>-3.8037685909156469</v>
      </c>
      <c r="HV14">
        <f>IF('Tablas auxiliares'!$C$7=1,AVERAGE(O14,BF14,CW14,EN14,GE14)+O14/10000,(-1)*(SUM(VLOOKUP(O14,'Tablas auxiliares'!$BG$2:$BH$28,2,FALSE),VLOOKUP(BF14,'Tablas auxiliares'!$BG$2:$BH$28,2,FALSE),VLOOKUP(CW14,'Tablas auxiliares'!$BG$2:$BH$28,2,FALSE),VLOOKUP(EN14,'Tablas auxiliares'!$BG$2:$BH$28,2,FALSE),VLOOKUP(GE14,'Tablas auxiliares'!$BG$2:$BH$28,2,FALSE))-O14/100000000))</f>
        <v>-8.8607010408029137</v>
      </c>
      <c r="HW14">
        <f>IF('Tablas auxiliares'!$C$7=1,AVERAGE(P14,BG14,CX14,EO14,GF14)+P14/10000,(-1)*(SUM(VLOOKUP(P14,'Tablas auxiliares'!$BG$2:$BH$28,2,FALSE),VLOOKUP(BG14,'Tablas auxiliares'!$BG$2:$BH$28,2,FALSE),VLOOKUP(CX14,'Tablas auxiliares'!$BG$2:$BH$28,2,FALSE),VLOOKUP(EO14,'Tablas auxiliares'!$BG$2:$BH$28,2,FALSE),VLOOKUP(GF14,'Tablas auxiliares'!$BG$2:$BH$28,2,FALSE))-P14/100000000))</f>
        <v>-2.8766290823366401</v>
      </c>
      <c r="HX14">
        <f>IF('Tablas auxiliares'!$C$7=1,AVERAGE(Q14,BH14,CY14,EP14,GG14)+Q14/10000,(-1)*(SUM(VLOOKUP(Q14,'Tablas auxiliares'!$BG$2:$BH$28,2,FALSE),VLOOKUP(BH14,'Tablas auxiliares'!$BG$2:$BH$28,2,FALSE),VLOOKUP(CY14,'Tablas auxiliares'!$BG$2:$BH$28,2,FALSE),VLOOKUP(EP14,'Tablas auxiliares'!$BG$2:$BH$28,2,FALSE),VLOOKUP(GG14,'Tablas auxiliares'!$BG$2:$BH$28,2,FALSE))-Q14/100000000))</f>
        <v>-12.558717392982826</v>
      </c>
      <c r="HZ14">
        <f>IF('Tablas auxiliares'!$C$7=1,AVERAGE(S14,BJ14,DA14,ER14,GI14)+S14/10000,(-1)*(SUM(VLOOKUP(S14,'Tablas auxiliares'!$BG$2:$BH$28,2,FALSE),VLOOKUP(BJ14,'Tablas auxiliares'!$BG$2:$BH$28,2,FALSE),VLOOKUP(DA14,'Tablas auxiliares'!$BG$2:$BH$28,2,FALSE),VLOOKUP(ER14,'Tablas auxiliares'!$BG$2:$BH$28,2,FALSE),VLOOKUP(GI14,'Tablas auxiliares'!$BG$2:$BH$28,2,FALSE))-S14/100000000))</f>
        <v>-5.4994992097769897</v>
      </c>
      <c r="IA14">
        <f>IF('Tablas auxiliares'!$C$7=1,AVERAGE(T14,BK14,DB14,ES14,GJ14)+T14/10000,(-1)*(SUM(VLOOKUP(T14,'Tablas auxiliares'!$BG$2:$BH$28,2,FALSE),VLOOKUP(BK14,'Tablas auxiliares'!$BG$2:$BH$28,2,FALSE),VLOOKUP(DB14,'Tablas auxiliares'!$BG$2:$BH$28,2,FALSE),VLOOKUP(ES14,'Tablas auxiliares'!$BG$2:$BH$28,2,FALSE),VLOOKUP(GJ14,'Tablas auxiliares'!$BG$2:$BH$28,2,FALSE))-T14/100000000))</f>
        <v>-4.1404900576496129</v>
      </c>
      <c r="IB14">
        <f>IF('Tablas auxiliares'!$C$7=1,AVERAGE(U14,BL14,DC14,ET14,GK14)+U14/10000,(-1)*(SUM(VLOOKUP(U14,'Tablas auxiliares'!$BG$2:$BH$28,2,FALSE),VLOOKUP(BL14,'Tablas auxiliares'!$BG$2:$BH$28,2,FALSE),VLOOKUP(DC14,'Tablas auxiliares'!$BG$2:$BH$28,2,FALSE),VLOOKUP(ET14,'Tablas auxiliares'!$BG$2:$BH$28,2,FALSE),VLOOKUP(GK14,'Tablas auxiliares'!$BG$2:$BH$28,2,FALSE))-U14/100000000))</f>
        <v>-3.1160282601045619</v>
      </c>
      <c r="IC14">
        <f>IF('Tablas auxiliares'!$C$7=1,AVERAGE(V14,BM14,DD14,EU14,GL14)+V14/10000,(-1)*(SUM(VLOOKUP(V14,'Tablas auxiliares'!$BG$2:$BH$28,2,FALSE),VLOOKUP(BM14,'Tablas auxiliares'!$BG$2:$BH$28,2,FALSE),VLOOKUP(DD14,'Tablas auxiliares'!$BG$2:$BH$28,2,FALSE),VLOOKUP(EU14,'Tablas auxiliares'!$BG$2:$BH$28,2,FALSE),VLOOKUP(GL14,'Tablas auxiliares'!$BG$2:$BH$28,2,FALSE))-V14/100000000))</f>
        <v>-4.6040026136109953</v>
      </c>
      <c r="ID14">
        <f>IF('Tablas auxiliares'!$C$7=1,AVERAGE(W14,BN14,DE14,EV14,GM14)+W14/10000,(-1)*(SUM(VLOOKUP(W14,'Tablas auxiliares'!$BG$2:$BH$28,2,FALSE),VLOOKUP(BN14,'Tablas auxiliares'!$BG$2:$BH$28,2,FALSE),VLOOKUP(DE14,'Tablas auxiliares'!$BG$2:$BH$28,2,FALSE),VLOOKUP(EV14,'Tablas auxiliares'!$BG$2:$BH$28,2,FALSE),VLOOKUP(GM14,'Tablas auxiliares'!$BG$2:$BH$28,2,FALSE))-W14/100000000))</f>
        <v>-12.817607633755497</v>
      </c>
      <c r="IE14">
        <f>IF('Tablas auxiliares'!$C$7=1,AVERAGE(X14,BO14,DF14,EW14,GN14)+X14/10000,(-1)*(SUM(VLOOKUP(X14,'Tablas auxiliares'!$BG$2:$BH$28,2,FALSE),VLOOKUP(BO14,'Tablas auxiliares'!$BG$2:$BH$28,2,FALSE),VLOOKUP(DF14,'Tablas auxiliares'!$BG$2:$BH$28,2,FALSE),VLOOKUP(EW14,'Tablas auxiliares'!$BG$2:$BH$28,2,FALSE),VLOOKUP(GN14,'Tablas auxiliares'!$BG$2:$BH$28,2,FALSE))-X14/100000000))</f>
        <v>-12.540379135632445</v>
      </c>
      <c r="IF14">
        <f>IF('Tablas auxiliares'!$C$7=1,AVERAGE(Y14,BP14,DG14,EX14,GO14)+Y14/10000,(-1)*(SUM(VLOOKUP(Y14,'Tablas auxiliares'!$BG$2:$BH$28,2,FALSE),VLOOKUP(BP14,'Tablas auxiliares'!$BG$2:$BH$28,2,FALSE),VLOOKUP(DG14,'Tablas auxiliares'!$BG$2:$BH$28,2,FALSE),VLOOKUP(EX14,'Tablas auxiliares'!$BG$2:$BH$28,2,FALSE),VLOOKUP(GO14,'Tablas auxiliares'!$BG$2:$BH$28,2,FALSE))-Y14/100000000))</f>
        <v>-24.945418281872556</v>
      </c>
      <c r="IG14">
        <f>IF('Tablas auxiliares'!$C$7=1,AVERAGE(Z14,BQ14,DH14,EY14,GP14)+Z14/10000,(-1)*(SUM(VLOOKUP(Z14,'Tablas auxiliares'!$BG$2:$BH$28,2,FALSE),VLOOKUP(BQ14,'Tablas auxiliares'!$BG$2:$BH$28,2,FALSE),VLOOKUP(DH14,'Tablas auxiliares'!$BG$2:$BH$28,2,FALSE),VLOOKUP(EY14,'Tablas auxiliares'!$BG$2:$BH$28,2,FALSE),VLOOKUP(GP14,'Tablas auxiliares'!$BG$2:$BH$28,2,FALSE))-Z14/100000000))</f>
        <v>-2.8354042927941805</v>
      </c>
      <c r="IH14">
        <f>IF('Tablas auxiliares'!$C$7=1,AVERAGE(AA14,BR14,DI14,EZ14,GQ14)+AA14/10000,(-1)*(SUM(VLOOKUP(AA14,'Tablas auxiliares'!$BG$2:$BH$28,2,FALSE),VLOOKUP(BR14,'Tablas auxiliares'!$BG$2:$BH$28,2,FALSE),VLOOKUP(DI14,'Tablas auxiliares'!$BG$2:$BH$28,2,FALSE),VLOOKUP(EZ14,'Tablas auxiliares'!$BG$2:$BH$28,2,FALSE),VLOOKUP(GQ14,'Tablas auxiliares'!$BG$2:$BH$28,2,FALSE))-AA14/100000000))</f>
        <v>-2.2765536057675204</v>
      </c>
      <c r="II14">
        <f>IF('Tablas auxiliares'!$C$7=1,AVERAGE(AB14,BS14,DJ14,FA14,GR14)+AB14/10000,(-1)*(SUM(VLOOKUP(AB14,'Tablas auxiliares'!$BG$2:$BH$28,2,FALSE),VLOOKUP(BS14,'Tablas auxiliares'!$BG$2:$BH$28,2,FALSE),VLOOKUP(DJ14,'Tablas auxiliares'!$BG$2:$BH$28,2,FALSE),VLOOKUP(FA14,'Tablas auxiliares'!$BG$2:$BH$28,2,FALSE),VLOOKUP(GR14,'Tablas auxiliares'!$BG$2:$BH$28,2,FALSE))-AB14/100000000))</f>
        <v>-3.896994716007057</v>
      </c>
      <c r="IJ14">
        <f>IF('Tablas auxiliares'!$C$7=1,AVERAGE(AC14,BT14,DK14,FB14,GS14)+AC14/10000,(-1)*(SUM(VLOOKUP(AC14,'Tablas auxiliares'!$BG$2:$BH$28,2,FALSE),VLOOKUP(BT14,'Tablas auxiliares'!$BG$2:$BH$28,2,FALSE),VLOOKUP(DK14,'Tablas auxiliares'!$BG$2:$BH$28,2,FALSE),VLOOKUP(FB14,'Tablas auxiliares'!$BG$2:$BH$28,2,FALSE),VLOOKUP(GS14,'Tablas auxiliares'!$BG$2:$BH$28,2,FALSE))-AC14/100000000))</f>
        <v>-19.122630277637885</v>
      </c>
      <c r="IK14">
        <f>IF('Tablas auxiliares'!$C$7=1,AVERAGE(AD14,BU14,DL14,FC14,GT14)+AD14/10000,(-1)*(SUM(VLOOKUP(AD14,'Tablas auxiliares'!$BG$2:$BH$28,2,FALSE),VLOOKUP(BU14,'Tablas auxiliares'!$BG$2:$BH$28,2,FALSE),VLOOKUP(DL14,'Tablas auxiliares'!$BG$2:$BH$28,2,FALSE),VLOOKUP(FC14,'Tablas auxiliares'!$BG$2:$BH$28,2,FALSE),VLOOKUP(GT14,'Tablas auxiliares'!$BG$2:$BH$28,2,FALSE))-AD14/100000000))</f>
        <v>-3.2104412921307146</v>
      </c>
      <c r="IL14">
        <f>IF('Tablas auxiliares'!$C$7=1,AVERAGE(AE14,BV14,DM14,FD14,GU14)+AE14/10000,(-1)*(SUM(VLOOKUP(AE14,'Tablas auxiliares'!$BG$2:$BH$28,2,FALSE),VLOOKUP(BV14,'Tablas auxiliares'!$BG$2:$BH$28,2,FALSE),VLOOKUP(DM14,'Tablas auxiliares'!$BG$2:$BH$28,2,FALSE),VLOOKUP(FD14,'Tablas auxiliares'!$BG$2:$BH$28,2,FALSE),VLOOKUP(GU14,'Tablas auxiliares'!$BG$2:$BH$28,2,FALSE))-AE14/100000000))</f>
        <v>-3.3074806678022992</v>
      </c>
      <c r="IM14">
        <f>IF('Tablas auxiliares'!$C$7=1,AVERAGE(AF14,BW14,DN14,FE14,GV14)+AF14/10000,(-1)*(SUM(VLOOKUP(AF14,'Tablas auxiliares'!$BG$2:$BH$28,2,FALSE),VLOOKUP(BW14,'Tablas auxiliares'!$BG$2:$BH$28,2,FALSE),VLOOKUP(DN14,'Tablas auxiliares'!$BG$2:$BH$28,2,FALSE),VLOOKUP(FE14,'Tablas auxiliares'!$BG$2:$BH$28,2,FALSE),VLOOKUP(GV14,'Tablas auxiliares'!$BG$2:$BH$28,2,FALSE))-AF14/100000000))</f>
        <v>-8.9418702330348498</v>
      </c>
      <c r="IN14">
        <f>IF('Tablas auxiliares'!$C$7=1,AVERAGE(AG14,BX14,DO14,FF14,GW14)+AG14/10000,(-1)*(SUM(VLOOKUP(AG14,'Tablas auxiliares'!$BG$2:$BH$28,2,FALSE),VLOOKUP(BX14,'Tablas auxiliares'!$BG$2:$BH$28,2,FALSE),VLOOKUP(DO14,'Tablas auxiliares'!$BG$2:$BH$28,2,FALSE),VLOOKUP(FF14,'Tablas auxiliares'!$BG$2:$BH$28,2,FALSE),VLOOKUP(GW14,'Tablas auxiliares'!$BG$2:$BH$28,2,FALSE))-AG14/100000000))</f>
        <v>-4.6606035041144462</v>
      </c>
      <c r="IO14">
        <f>IF('Tablas auxiliares'!$C$7=1,AVERAGE(AH14,BY14,DP14,FG14,GX14)+AH14/10000,(-1)*(SUM(VLOOKUP(AH14,'Tablas auxiliares'!$BG$2:$BH$28,2,FALSE),VLOOKUP(BY14,'Tablas auxiliares'!$BG$2:$BH$28,2,FALSE),VLOOKUP(DP14,'Tablas auxiliares'!$BG$2:$BH$28,2,FALSE),VLOOKUP(FG14,'Tablas auxiliares'!$BG$2:$BH$28,2,FALSE),VLOOKUP(GX14,'Tablas auxiliares'!$BG$2:$BH$28,2,FALSE))-AH14/100000000))</f>
        <v>-2.0136681729275057</v>
      </c>
      <c r="IP14">
        <f>IF('Tablas auxiliares'!$C$7=1,AVERAGE(AI14,BZ14,DQ14,FH14,GY14)+AI14/10000,(-1)*(SUM(VLOOKUP(AI14,'Tablas auxiliares'!$BG$2:$BH$28,2,FALSE),VLOOKUP(BZ14,'Tablas auxiliares'!$BG$2:$BH$28,2,FALSE),VLOOKUP(DQ14,'Tablas auxiliares'!$BG$2:$BH$28,2,FALSE),VLOOKUP(FH14,'Tablas auxiliares'!$BG$2:$BH$28,2,FALSE),VLOOKUP(GY14,'Tablas auxiliares'!$BG$2:$BH$28,2,FALSE))-AI14/100000000))</f>
        <v>-1.4620574931506989</v>
      </c>
      <c r="IQ14">
        <f>IF('Tablas auxiliares'!$C$7=1,AVERAGE(AJ14,CA14,DR14,FI14,GZ14)+AJ14/10000,(-1)*(SUM(VLOOKUP(AJ14,'Tablas auxiliares'!$BG$2:$BH$28,2,FALSE),VLOOKUP(CA14,'Tablas auxiliares'!$BG$2:$BH$28,2,FALSE),VLOOKUP(DR14,'Tablas auxiliares'!$BG$2:$BH$28,2,FALSE),VLOOKUP(FI14,'Tablas auxiliares'!$BG$2:$BH$28,2,FALSE),VLOOKUP(GZ14,'Tablas auxiliares'!$BG$2:$BH$28,2,FALSE))-AJ14/100000000))</f>
        <v>-2.5880705997144235</v>
      </c>
      <c r="IR14">
        <f>IF('Tablas auxiliares'!$C$7=1,AVERAGE(AK14,CB14,DS14,FJ14,HA14)+AK14/10000,(-1)*(SUM(VLOOKUP(AK14,'Tablas auxiliares'!$BG$2:$BH$28,2,FALSE),VLOOKUP(CB14,'Tablas auxiliares'!$BG$2:$BH$28,2,FALSE),VLOOKUP(DS14,'Tablas auxiliares'!$BG$2:$BH$28,2,FALSE),VLOOKUP(FJ14,'Tablas auxiliares'!$BG$2:$BH$28,2,FALSE),VLOOKUP(HA14,'Tablas auxiliares'!$BG$2:$BH$28,2,FALSE))-AK14/100000000))</f>
        <v>-16.141846625961747</v>
      </c>
      <c r="IS14">
        <f>IF('Tablas auxiliares'!$C$7=1,AVERAGE(AL14,CC14,DT14,FK14,HB14)+AL14/10000,(-1)*(SUM(VLOOKUP(AL14,'Tablas auxiliares'!$BG$2:$BH$28,2,FALSE),VLOOKUP(CC14,'Tablas auxiliares'!$BG$2:$BH$28,2,FALSE),VLOOKUP(DT14,'Tablas auxiliares'!$BG$2:$BH$28,2,FALSE),VLOOKUP(FK14,'Tablas auxiliares'!$BG$2:$BH$28,2,FALSE),VLOOKUP(HB14,'Tablas auxiliares'!$BG$2:$BH$28,2,FALSE))-AL14/100000000))</f>
        <v>-3.4400821158427353</v>
      </c>
      <c r="IT14">
        <f>IF('Tablas auxiliares'!$C$7=1,AVERAGE(AM14,CD14,DU14,FL14,HC14)+AM14/10000,(-1)*(SUM(VLOOKUP(AM14,'Tablas auxiliares'!$BG$2:$BH$28,2,FALSE),VLOOKUP(CD14,'Tablas auxiliares'!$BG$2:$BH$28,2,FALSE),VLOOKUP(DU14,'Tablas auxiliares'!$BG$2:$BH$28,2,FALSE),VLOOKUP(FL14,'Tablas auxiliares'!$BG$2:$BH$28,2,FALSE),VLOOKUP(HC14,'Tablas auxiliares'!$BG$2:$BH$28,2,FALSE))-AM14/100000000))</f>
        <v>-1.3055136058198413</v>
      </c>
      <c r="IU14">
        <f>IF('Tablas auxiliares'!$C$7=1,AVERAGE(AN14,CE14,DV14,FM14,HD14)+AN14/10000,(-1)*(SUM(VLOOKUP(AN14,'Tablas auxiliares'!$BG$2:$BH$28,2,FALSE),VLOOKUP(CE14,'Tablas auxiliares'!$BG$2:$BH$28,2,FALSE),VLOOKUP(DV14,'Tablas auxiliares'!$BG$2:$BH$28,2,FALSE),VLOOKUP(FM14,'Tablas auxiliares'!$BG$2:$BH$28,2,FALSE),VLOOKUP(HD14,'Tablas auxiliares'!$BG$2:$BH$28,2,FALSE))-AN14/100000000))</f>
        <v>-3.0381285174042723</v>
      </c>
      <c r="IV14">
        <f>IF('Tablas auxiliares'!$C$7=1,AVERAGE(AO14,CF14,DW14,FN14,HE14)+AO14/10000,(-1)*(SUM(VLOOKUP(AO14,'Tablas auxiliares'!$BG$2:$BH$28,2,FALSE),VLOOKUP(CF14,'Tablas auxiliares'!$BG$2:$BH$28,2,FALSE),VLOOKUP(DW14,'Tablas auxiliares'!$BG$2:$BH$28,2,FALSE),VLOOKUP(FN14,'Tablas auxiliares'!$BG$2:$BH$28,2,FALSE),VLOOKUP(HE14,'Tablas auxiliares'!$BG$2:$BH$28,2,FALSE))-AO14/100000000))</f>
        <v>-6.4352725896806868</v>
      </c>
      <c r="IW14">
        <f>IF('Tablas auxiliares'!$C$7=1,AVERAGE(AP14,CG14,DX14,FO14,HF14)+AP14/10000,(-1)*(SUM(VLOOKUP(AP14,'Tablas auxiliares'!$BG$2:$BH$28,2,FALSE),VLOOKUP(CG14,'Tablas auxiliares'!$BG$2:$BH$28,2,FALSE),VLOOKUP(DX14,'Tablas auxiliares'!$BG$2:$BH$28,2,FALSE),VLOOKUP(FO14,'Tablas auxiliares'!$BG$2:$BH$28,2,FALSE),VLOOKUP(HF14,'Tablas auxiliares'!$BG$2:$BH$28,2,FALSE))-AP14/100000000))</f>
        <v>-14.955216220689262</v>
      </c>
      <c r="IX14">
        <f>IF('Tablas auxiliares'!$C$7=1,AVERAGE(AQ14,CH14,DY14,FP14,HG14)+AQ14/10000,(-1)*(SUM(VLOOKUP(AQ14,'Tablas auxiliares'!$BG$2:$BH$28,2,FALSE),VLOOKUP(CH14,'Tablas auxiliares'!$BG$2:$BH$28,2,FALSE),VLOOKUP(DY14,'Tablas auxiliares'!$BG$2:$BH$28,2,FALSE),VLOOKUP(FP14,'Tablas auxiliares'!$BG$2:$BH$28,2,FALSE),VLOOKUP(HG14,'Tablas auxiliares'!$BG$2:$BH$28,2,FALSE))-AQ14/100000000))</f>
        <v>-8.9847226392193491</v>
      </c>
      <c r="IY14">
        <f>IF('Tablas auxiliares'!$C$7=1,AVERAGE(AR14,CI14,DZ14,FQ14,HH14)+AR14/10000,(-1)*(SUM(VLOOKUP(AR14,'Tablas auxiliares'!$BG$2:$BH$28,2,FALSE),VLOOKUP(CI14,'Tablas auxiliares'!$BG$2:$BH$28,2,FALSE),VLOOKUP(DZ14,'Tablas auxiliares'!$BG$2:$BH$28,2,FALSE),VLOOKUP(FQ14,'Tablas auxiliares'!$BG$2:$BH$28,2,FALSE),VLOOKUP(HH14,'Tablas auxiliares'!$BG$2:$BH$28,2,FALSE))-AR14/100000000))</f>
        <v>-1.5443801959642247</v>
      </c>
      <c r="IZ14">
        <f>RANK(HI14,HI3:HI28,1)</f>
        <v>20</v>
      </c>
      <c r="JA14">
        <f t="shared" ref="JA14:KP14" si="126">RANK(HJ14,HJ3:HJ28,1)</f>
        <v>25</v>
      </c>
      <c r="JB14">
        <f t="shared" si="126"/>
        <v>24</v>
      </c>
      <c r="JC14">
        <f t="shared" si="126"/>
        <v>24</v>
      </c>
      <c r="JD14">
        <f t="shared" si="126"/>
        <v>21</v>
      </c>
      <c r="JE14">
        <f t="shared" si="126"/>
        <v>15</v>
      </c>
      <c r="JF14">
        <f t="shared" si="126"/>
        <v>20</v>
      </c>
      <c r="JG14">
        <f t="shared" si="126"/>
        <v>25</v>
      </c>
      <c r="JH14">
        <f t="shared" si="126"/>
        <v>17</v>
      </c>
      <c r="JI14">
        <f t="shared" si="126"/>
        <v>8</v>
      </c>
      <c r="JJ14">
        <f t="shared" si="126"/>
        <v>17</v>
      </c>
      <c r="JK14">
        <f t="shared" si="126"/>
        <v>20</v>
      </c>
      <c r="JL14">
        <f t="shared" si="126"/>
        <v>20</v>
      </c>
      <c r="JM14">
        <f t="shared" si="126"/>
        <v>13</v>
      </c>
      <c r="JN14">
        <f t="shared" si="126"/>
        <v>20</v>
      </c>
      <c r="JO14">
        <f t="shared" si="126"/>
        <v>9</v>
      </c>
      <c r="JQ14">
        <f t="shared" si="126"/>
        <v>14</v>
      </c>
      <c r="JR14">
        <f t="shared" si="126"/>
        <v>18</v>
      </c>
      <c r="JS14">
        <f t="shared" si="126"/>
        <v>19</v>
      </c>
      <c r="JT14">
        <f t="shared" si="126"/>
        <v>19</v>
      </c>
      <c r="JU14">
        <f t="shared" si="126"/>
        <v>11</v>
      </c>
      <c r="JV14">
        <f t="shared" si="126"/>
        <v>12</v>
      </c>
      <c r="JW14">
        <f t="shared" si="126"/>
        <v>5</v>
      </c>
      <c r="JX14">
        <f t="shared" si="126"/>
        <v>21</v>
      </c>
      <c r="JY14">
        <f t="shared" si="126"/>
        <v>26</v>
      </c>
      <c r="JZ14">
        <f t="shared" si="126"/>
        <v>19</v>
      </c>
      <c r="KA14">
        <f t="shared" si="126"/>
        <v>6</v>
      </c>
      <c r="KB14">
        <f t="shared" si="126"/>
        <v>18</v>
      </c>
      <c r="KC14">
        <f t="shared" si="126"/>
        <v>22</v>
      </c>
      <c r="KD14">
        <f t="shared" si="126"/>
        <v>14</v>
      </c>
      <c r="KE14">
        <f t="shared" si="126"/>
        <v>17</v>
      </c>
      <c r="KF14">
        <f t="shared" si="126"/>
        <v>22</v>
      </c>
      <c r="KG14">
        <f t="shared" si="126"/>
        <v>22</v>
      </c>
      <c r="KH14">
        <f t="shared" si="126"/>
        <v>18</v>
      </c>
      <c r="KI14">
        <f t="shared" si="126"/>
        <v>7</v>
      </c>
      <c r="KJ14">
        <f t="shared" si="126"/>
        <v>18</v>
      </c>
      <c r="KK14">
        <f t="shared" si="126"/>
        <v>23</v>
      </c>
      <c r="KL14">
        <f t="shared" si="126"/>
        <v>22</v>
      </c>
      <c r="KM14">
        <f t="shared" si="126"/>
        <v>14</v>
      </c>
      <c r="KN14">
        <f t="shared" si="126"/>
        <v>8</v>
      </c>
      <c r="KO14">
        <f t="shared" si="126"/>
        <v>13</v>
      </c>
      <c r="KP14">
        <f t="shared" si="126"/>
        <v>25</v>
      </c>
      <c r="KQ14">
        <f>VLOOKUP(IZ14,'Tablas auxiliares'!$O$2:$Y$28,'Tablas auxiliares'!$C$4+1,FALSE)</f>
        <v>0</v>
      </c>
      <c r="KR14">
        <f>VLOOKUP(JA14,'Tablas auxiliares'!$O$2:$Y$28,'Tablas auxiliares'!$C$4+1,FALSE)</f>
        <v>0</v>
      </c>
      <c r="KS14">
        <f>VLOOKUP(JB14,'Tablas auxiliares'!$O$2:$Y$28,'Tablas auxiliares'!$C$4+1,FALSE)</f>
        <v>0</v>
      </c>
      <c r="KT14">
        <f>VLOOKUP(JC14,'Tablas auxiliares'!$O$2:$Y$28,'Tablas auxiliares'!$C$4+1,FALSE)</f>
        <v>0</v>
      </c>
      <c r="KU14">
        <f>VLOOKUP(JD14,'Tablas auxiliares'!$O$2:$Y$28,'Tablas auxiliares'!$C$4+1,FALSE)</f>
        <v>0</v>
      </c>
      <c r="KV14">
        <f>VLOOKUP(JE14,'Tablas auxiliares'!$O$2:$Y$28,'Tablas auxiliares'!$C$4+1,FALSE)</f>
        <v>0</v>
      </c>
      <c r="KW14">
        <f>VLOOKUP(JF14,'Tablas auxiliares'!$O$2:$Y$28,'Tablas auxiliares'!$C$4+1,FALSE)</f>
        <v>0</v>
      </c>
      <c r="KX14">
        <f>VLOOKUP(JG14,'Tablas auxiliares'!$O$2:$Y$28,'Tablas auxiliares'!$C$4+1,FALSE)</f>
        <v>0</v>
      </c>
      <c r="KY14">
        <f>VLOOKUP(JH14,'Tablas auxiliares'!$O$2:$Y$28,'Tablas auxiliares'!$C$4+1,FALSE)</f>
        <v>0</v>
      </c>
      <c r="KZ14">
        <f>VLOOKUP(JI14,'Tablas auxiliares'!$O$2:$Y$28,'Tablas auxiliares'!$C$4+1,FALSE)</f>
        <v>3</v>
      </c>
      <c r="LA14">
        <f>VLOOKUP(JJ14,'Tablas auxiliares'!$O$2:$Y$28,'Tablas auxiliares'!$C$4+1,FALSE)</f>
        <v>0</v>
      </c>
      <c r="LB14">
        <f>VLOOKUP(JK14,'Tablas auxiliares'!$O$2:$Y$28,'Tablas auxiliares'!$C$4+1,FALSE)</f>
        <v>0</v>
      </c>
      <c r="LC14">
        <f>VLOOKUP(JL14,'Tablas auxiliares'!$O$2:$Y$28,'Tablas auxiliares'!$C$4+1,FALSE)</f>
        <v>0</v>
      </c>
      <c r="LD14">
        <f>VLOOKUP(JM14,'Tablas auxiliares'!$O$2:$Y$28,'Tablas auxiliares'!$C$4+1,FALSE)</f>
        <v>0</v>
      </c>
      <c r="LE14">
        <f>VLOOKUP(JN14,'Tablas auxiliares'!$O$2:$Y$28,'Tablas auxiliares'!$C$4+1,FALSE)</f>
        <v>0</v>
      </c>
      <c r="LF14">
        <f>VLOOKUP(JO14,'Tablas auxiliares'!$O$2:$Y$28,'Tablas auxiliares'!$C$4+1,FALSE)</f>
        <v>2</v>
      </c>
      <c r="LH14">
        <f>VLOOKUP(JQ14,'Tablas auxiliares'!$O$2:$Y$28,'Tablas auxiliares'!$C$4+1,FALSE)</f>
        <v>0</v>
      </c>
      <c r="LI14">
        <f>VLOOKUP(JR14,'Tablas auxiliares'!$O$2:$Y$28,'Tablas auxiliares'!$C$4+1,FALSE)</f>
        <v>0</v>
      </c>
      <c r="LJ14">
        <f>VLOOKUP(JS14,'Tablas auxiliares'!$O$2:$Y$28,'Tablas auxiliares'!$C$4+1,FALSE)</f>
        <v>0</v>
      </c>
      <c r="LK14">
        <f>VLOOKUP(JT14,'Tablas auxiliares'!$O$2:$Y$28,'Tablas auxiliares'!$C$4+1,FALSE)</f>
        <v>0</v>
      </c>
      <c r="LL14">
        <f>VLOOKUP(JU14,'Tablas auxiliares'!$O$2:$Y$28,'Tablas auxiliares'!$C$4+1,FALSE)</f>
        <v>0</v>
      </c>
      <c r="LM14">
        <f>VLOOKUP(JV14,'Tablas auxiliares'!$O$2:$Y$28,'Tablas auxiliares'!$C$4+1,FALSE)</f>
        <v>0</v>
      </c>
      <c r="LN14">
        <f>VLOOKUP(JW14,'Tablas auxiliares'!$O$2:$Y$28,'Tablas auxiliares'!$C$4+1,FALSE)</f>
        <v>6</v>
      </c>
      <c r="LO14">
        <f>VLOOKUP(JX14,'Tablas auxiliares'!$O$2:$Y$28,'Tablas auxiliares'!$C$4+1,FALSE)</f>
        <v>0</v>
      </c>
      <c r="LP14">
        <f>VLOOKUP(JY14,'Tablas auxiliares'!$O$2:$Y$28,'Tablas auxiliares'!$C$4+1,FALSE)</f>
        <v>0</v>
      </c>
      <c r="LQ14">
        <f>VLOOKUP(JZ14,'Tablas auxiliares'!$O$2:$Y$28,'Tablas auxiliares'!$C$4+1,FALSE)</f>
        <v>0</v>
      </c>
      <c r="LR14">
        <f>VLOOKUP(KA14,'Tablas auxiliares'!$O$2:$Y$28,'Tablas auxiliares'!$C$4+1,FALSE)</f>
        <v>5</v>
      </c>
      <c r="LS14">
        <f>VLOOKUP(KB14,'Tablas auxiliares'!$O$2:$Y$28,'Tablas auxiliares'!$C$4+1,FALSE)</f>
        <v>0</v>
      </c>
      <c r="LT14">
        <f>VLOOKUP(KC14,'Tablas auxiliares'!$O$2:$Y$28,'Tablas auxiliares'!$C$4+1,FALSE)</f>
        <v>0</v>
      </c>
      <c r="LU14">
        <f>VLOOKUP(KD14,'Tablas auxiliares'!$O$2:$Y$28,'Tablas auxiliares'!$C$4+1,FALSE)</f>
        <v>0</v>
      </c>
      <c r="LV14">
        <f>VLOOKUP(KE14,'Tablas auxiliares'!$O$2:$Y$28,'Tablas auxiliares'!$C$4+1,FALSE)</f>
        <v>0</v>
      </c>
      <c r="LW14">
        <f>VLOOKUP(KF14,'Tablas auxiliares'!$O$2:$Y$28,'Tablas auxiliares'!$C$4+1,FALSE)</f>
        <v>0</v>
      </c>
      <c r="LX14">
        <f>VLOOKUP(KG14,'Tablas auxiliares'!$O$2:$Y$28,'Tablas auxiliares'!$C$4+1,FALSE)</f>
        <v>0</v>
      </c>
      <c r="LY14">
        <f>VLOOKUP(KH14,'Tablas auxiliares'!$O$2:$Y$28,'Tablas auxiliares'!$C$4+1,FALSE)</f>
        <v>0</v>
      </c>
      <c r="LZ14">
        <f>VLOOKUP(KI14,'Tablas auxiliares'!$O$2:$Y$28,'Tablas auxiliares'!$C$4+1,FALSE)</f>
        <v>4</v>
      </c>
      <c r="MA14">
        <f>VLOOKUP(KJ14,'Tablas auxiliares'!$O$2:$Y$28,'Tablas auxiliares'!$C$4+1,FALSE)</f>
        <v>0</v>
      </c>
      <c r="MB14">
        <f>VLOOKUP(KK14,'Tablas auxiliares'!$O$2:$Y$28,'Tablas auxiliares'!$C$4+1,FALSE)</f>
        <v>0</v>
      </c>
      <c r="MC14">
        <f>VLOOKUP(KL14,'Tablas auxiliares'!$O$2:$Y$28,'Tablas auxiliares'!$C$4+1,FALSE)</f>
        <v>0</v>
      </c>
      <c r="MD14">
        <f>VLOOKUP(KM14,'Tablas auxiliares'!$O$2:$Y$28,'Tablas auxiliares'!$C$4+1,FALSE)</f>
        <v>0</v>
      </c>
      <c r="ME14">
        <f>VLOOKUP(KN14,'Tablas auxiliares'!$O$2:$Y$28,'Tablas auxiliares'!$C$4+1,FALSE)</f>
        <v>3</v>
      </c>
      <c r="MF14">
        <f>VLOOKUP(KO14,'Tablas auxiliares'!$O$2:$Y$28,'Tablas auxiliares'!$C$4+1,FALSE)</f>
        <v>0</v>
      </c>
      <c r="MG14">
        <f>VLOOKUP(KP14,'Tablas auxiliares'!$O$2:$Y$28,'Tablas auxiliares'!$C$4+1,FALSE)</f>
        <v>0</v>
      </c>
      <c r="MH14">
        <v>11</v>
      </c>
      <c r="MI14">
        <v>23</v>
      </c>
      <c r="MJ14">
        <v>16</v>
      </c>
      <c r="MK14">
        <v>7</v>
      </c>
      <c r="ML14">
        <v>24</v>
      </c>
      <c r="MM14">
        <v>22</v>
      </c>
      <c r="MN14">
        <v>23</v>
      </c>
      <c r="MO14">
        <v>23</v>
      </c>
      <c r="MP14">
        <v>16</v>
      </c>
      <c r="MQ14">
        <v>21</v>
      </c>
      <c r="MR14">
        <v>22</v>
      </c>
      <c r="MS14">
        <v>25</v>
      </c>
      <c r="MT14">
        <v>15</v>
      </c>
      <c r="MU14">
        <v>22</v>
      </c>
      <c r="MV14">
        <v>20</v>
      </c>
      <c r="MW14">
        <v>2</v>
      </c>
      <c r="MY14">
        <v>24</v>
      </c>
      <c r="MZ14">
        <v>17</v>
      </c>
      <c r="NA14">
        <v>23</v>
      </c>
      <c r="NB14">
        <v>14</v>
      </c>
      <c r="NC14">
        <v>16</v>
      </c>
      <c r="ND14">
        <v>8</v>
      </c>
      <c r="NE14">
        <v>12</v>
      </c>
      <c r="NF14">
        <v>20</v>
      </c>
      <c r="NG14">
        <v>21</v>
      </c>
      <c r="NH14">
        <v>19</v>
      </c>
      <c r="NI14">
        <v>20</v>
      </c>
      <c r="NJ14">
        <v>16</v>
      </c>
      <c r="NK14">
        <v>25</v>
      </c>
      <c r="NL14">
        <v>24</v>
      </c>
      <c r="NM14">
        <v>13</v>
      </c>
      <c r="NN14">
        <v>24</v>
      </c>
      <c r="NO14">
        <v>22</v>
      </c>
      <c r="NP14">
        <v>22</v>
      </c>
      <c r="NQ14">
        <v>14</v>
      </c>
      <c r="NR14">
        <v>24</v>
      </c>
      <c r="NS14">
        <v>19</v>
      </c>
      <c r="NT14">
        <v>20</v>
      </c>
      <c r="NU14">
        <v>23</v>
      </c>
      <c r="NV14">
        <v>5</v>
      </c>
      <c r="NW14">
        <v>21</v>
      </c>
      <c r="NX14">
        <v>23</v>
      </c>
      <c r="NY14">
        <f>VLOOKUP(MH14,'Tablas auxiliares'!$O$2:$Y$28,_xlfn.SINGLE('Tablas auxiliares'!$C$4)+1,FALSE)</f>
        <v>0</v>
      </c>
      <c r="NZ14">
        <f>VLOOKUP(MI14,'Tablas auxiliares'!$O$2:$Y$28,_xlfn.SINGLE('Tablas auxiliares'!$C$4)+1,FALSE)</f>
        <v>0</v>
      </c>
      <c r="OA14">
        <f>VLOOKUP(MJ14,'Tablas auxiliares'!$O$2:$Y$28,_xlfn.SINGLE('Tablas auxiliares'!$C$4)+1,FALSE)</f>
        <v>0</v>
      </c>
      <c r="OB14">
        <f>VLOOKUP(MK14,'Tablas auxiliares'!$O$2:$Y$28,_xlfn.SINGLE('Tablas auxiliares'!$C$4)+1,FALSE)</f>
        <v>4</v>
      </c>
      <c r="OC14">
        <f>VLOOKUP(ML14,'Tablas auxiliares'!$O$2:$Y$28,_xlfn.SINGLE('Tablas auxiliares'!$C$4)+1,FALSE)</f>
        <v>0</v>
      </c>
      <c r="OD14">
        <f>VLOOKUP(MM14,'Tablas auxiliares'!$O$2:$Y$28,_xlfn.SINGLE('Tablas auxiliares'!$C$4)+1,FALSE)</f>
        <v>0</v>
      </c>
      <c r="OE14">
        <f>VLOOKUP(MN14,'Tablas auxiliares'!$O$2:$Y$28,_xlfn.SINGLE('Tablas auxiliares'!$C$4)+1,FALSE)</f>
        <v>0</v>
      </c>
      <c r="OF14">
        <f>VLOOKUP(MO14,'Tablas auxiliares'!$O$2:$Y$28,_xlfn.SINGLE('Tablas auxiliares'!$C$4)+1,FALSE)</f>
        <v>0</v>
      </c>
      <c r="OG14">
        <f>VLOOKUP(MP14,'Tablas auxiliares'!$O$2:$Y$28,_xlfn.SINGLE('Tablas auxiliares'!$C$4)+1,FALSE)</f>
        <v>0</v>
      </c>
      <c r="OH14">
        <f>VLOOKUP(MQ14,'Tablas auxiliares'!$O$2:$Y$28,_xlfn.SINGLE('Tablas auxiliares'!$C$4)+1,FALSE)</f>
        <v>0</v>
      </c>
      <c r="OI14">
        <f>VLOOKUP(MR14,'Tablas auxiliares'!$O$2:$Y$28,_xlfn.SINGLE('Tablas auxiliares'!$C$4)+1,FALSE)</f>
        <v>0</v>
      </c>
      <c r="OJ14">
        <f>VLOOKUP(MS14,'Tablas auxiliares'!$O$2:$Y$28,_xlfn.SINGLE('Tablas auxiliares'!$C$4)+1,FALSE)</f>
        <v>0</v>
      </c>
      <c r="OK14">
        <f>VLOOKUP(MT14,'Tablas auxiliares'!$O$2:$Y$28,_xlfn.SINGLE('Tablas auxiliares'!$C$4)+1,FALSE)</f>
        <v>0</v>
      </c>
      <c r="OL14">
        <f>VLOOKUP(MU14,'Tablas auxiliares'!$O$2:$Y$28,_xlfn.SINGLE('Tablas auxiliares'!$C$4)+1,FALSE)</f>
        <v>0</v>
      </c>
      <c r="OM14">
        <f>VLOOKUP(MV14,'Tablas auxiliares'!$O$2:$Y$28,_xlfn.SINGLE('Tablas auxiliares'!$C$4)+1,FALSE)</f>
        <v>0</v>
      </c>
      <c r="ON14">
        <f>VLOOKUP(MW14,'Tablas auxiliares'!$O$2:$Y$28,_xlfn.SINGLE('Tablas auxiliares'!$C$4)+1,FALSE)</f>
        <v>10</v>
      </c>
      <c r="OP14">
        <f>VLOOKUP(MY14,'Tablas auxiliares'!$O$2:$Y$28,_xlfn.SINGLE('Tablas auxiliares'!$C$4)+1,FALSE)</f>
        <v>0</v>
      </c>
      <c r="OQ14">
        <f>VLOOKUP(MZ14,'Tablas auxiliares'!$O$2:$Y$28,_xlfn.SINGLE('Tablas auxiliares'!$C$4)+1,FALSE)</f>
        <v>0</v>
      </c>
      <c r="OR14">
        <f>VLOOKUP(NA14,'Tablas auxiliares'!$O$2:$Y$28,_xlfn.SINGLE('Tablas auxiliares'!$C$4)+1,FALSE)</f>
        <v>0</v>
      </c>
      <c r="OS14">
        <f>VLOOKUP(NB14,'Tablas auxiliares'!$O$2:$Y$28,_xlfn.SINGLE('Tablas auxiliares'!$C$4)+1,FALSE)</f>
        <v>0</v>
      </c>
      <c r="OT14">
        <f>VLOOKUP(NC14,'Tablas auxiliares'!$O$2:$Y$28,_xlfn.SINGLE('Tablas auxiliares'!$C$4)+1,FALSE)</f>
        <v>0</v>
      </c>
      <c r="OU14">
        <f>VLOOKUP(ND14,'Tablas auxiliares'!$O$2:$Y$28,_xlfn.SINGLE('Tablas auxiliares'!$C$4)+1,FALSE)</f>
        <v>3</v>
      </c>
      <c r="OV14">
        <f>VLOOKUP(NE14,'Tablas auxiliares'!$O$2:$Y$28,_xlfn.SINGLE('Tablas auxiliares'!$C$4)+1,FALSE)</f>
        <v>0</v>
      </c>
      <c r="OW14">
        <f>VLOOKUP(NF14,'Tablas auxiliares'!$O$2:$Y$28,_xlfn.SINGLE('Tablas auxiliares'!$C$4)+1,FALSE)</f>
        <v>0</v>
      </c>
      <c r="OX14">
        <f>VLOOKUP(NG14,'Tablas auxiliares'!$O$2:$Y$28,_xlfn.SINGLE('Tablas auxiliares'!$C$4)+1,FALSE)</f>
        <v>0</v>
      </c>
      <c r="OY14">
        <f>VLOOKUP(NH14,'Tablas auxiliares'!$O$2:$Y$28,_xlfn.SINGLE('Tablas auxiliares'!$C$4)+1,FALSE)</f>
        <v>0</v>
      </c>
      <c r="OZ14">
        <f>VLOOKUP(NI14,'Tablas auxiliares'!$O$2:$Y$28,_xlfn.SINGLE('Tablas auxiliares'!$C$4)+1,FALSE)</f>
        <v>0</v>
      </c>
      <c r="PA14">
        <f>VLOOKUP(NJ14,'Tablas auxiliares'!$O$2:$Y$28,_xlfn.SINGLE('Tablas auxiliares'!$C$4)+1,FALSE)</f>
        <v>0</v>
      </c>
      <c r="PB14">
        <f>VLOOKUP(NK14,'Tablas auxiliares'!$O$2:$Y$28,_xlfn.SINGLE('Tablas auxiliares'!$C$4)+1,FALSE)</f>
        <v>0</v>
      </c>
      <c r="PC14">
        <f>VLOOKUP(NL14,'Tablas auxiliares'!$O$2:$Y$28,_xlfn.SINGLE('Tablas auxiliares'!$C$4)+1,FALSE)</f>
        <v>0</v>
      </c>
      <c r="PD14">
        <f>VLOOKUP(NM14,'Tablas auxiliares'!$O$2:$Y$28,_xlfn.SINGLE('Tablas auxiliares'!$C$4)+1,FALSE)</f>
        <v>0</v>
      </c>
      <c r="PE14">
        <f>VLOOKUP(NN14,'Tablas auxiliares'!$O$2:$Y$28,_xlfn.SINGLE('Tablas auxiliares'!$C$4)+1,FALSE)</f>
        <v>0</v>
      </c>
      <c r="PF14">
        <f>VLOOKUP(NO14,'Tablas auxiliares'!$O$2:$Y$28,_xlfn.SINGLE('Tablas auxiliares'!$C$4)+1,FALSE)</f>
        <v>0</v>
      </c>
      <c r="PG14">
        <f>VLOOKUP(NP14,'Tablas auxiliares'!$O$2:$Y$28,_xlfn.SINGLE('Tablas auxiliares'!$C$4)+1,FALSE)</f>
        <v>0</v>
      </c>
      <c r="PH14">
        <f>VLOOKUP(NQ14,'Tablas auxiliares'!$O$2:$Y$28,_xlfn.SINGLE('Tablas auxiliares'!$C$4)+1,FALSE)</f>
        <v>0</v>
      </c>
      <c r="PI14">
        <f>VLOOKUP(NR14,'Tablas auxiliares'!$O$2:$Y$28,_xlfn.SINGLE('Tablas auxiliares'!$C$4)+1,FALSE)</f>
        <v>0</v>
      </c>
      <c r="PJ14">
        <f>VLOOKUP(NS14,'Tablas auxiliares'!$O$2:$Y$28,_xlfn.SINGLE('Tablas auxiliares'!$C$4)+1,FALSE)</f>
        <v>0</v>
      </c>
      <c r="PK14">
        <f>VLOOKUP(NT14,'Tablas auxiliares'!$O$2:$Y$28,_xlfn.SINGLE('Tablas auxiliares'!$C$4)+1,FALSE)</f>
        <v>0</v>
      </c>
      <c r="PL14">
        <f>VLOOKUP(NU14,'Tablas auxiliares'!$O$2:$Y$28,_xlfn.SINGLE('Tablas auxiliares'!$C$4)+1,FALSE)</f>
        <v>0</v>
      </c>
      <c r="PM14">
        <f>VLOOKUP(NV14,'Tablas auxiliares'!$O$2:$Y$28,_xlfn.SINGLE('Tablas auxiliares'!$C$4)+1,FALSE)</f>
        <v>6</v>
      </c>
      <c r="PN14">
        <f>VLOOKUP(NW14,'Tablas auxiliares'!$O$2:$Y$28,_xlfn.SINGLE('Tablas auxiliares'!$C$4)+1,FALSE)</f>
        <v>0</v>
      </c>
      <c r="PO14">
        <f>VLOOKUP(NX14,'Tablas auxiliares'!$O$2:$Y$28,_xlfn.SINGLE('Tablas auxiliares'!$C$4)+1,FALSE)</f>
        <v>0</v>
      </c>
      <c r="PP14" s="132">
        <f>IF('Tablas auxiliares'!$C$6&lt;&gt;2,IF('Tablas auxiliares'!$C$5=1,SUM(KQ14:MG14),SUMIF($IZ$29:$KP$29,"=325",KQ14:MG14)),0)+IF('Tablas auxiliares'!$C$6&lt;&gt;3,IF('Tablas auxiliares'!$C$5=1,SUM(NY14:PO14),SUMIF($IZ$29:$KP$29,"=325",NY14:PO14)),0)</f>
        <v>46</v>
      </c>
      <c r="PQ14">
        <f t="shared" si="15"/>
        <v>15.510999999999999</v>
      </c>
      <c r="PR14">
        <f t="shared" si="108"/>
        <v>24.023</v>
      </c>
      <c r="PS14">
        <f t="shared" si="109"/>
        <v>20.015999999999998</v>
      </c>
      <c r="PT14">
        <f t="shared" si="110"/>
        <v>15.507</v>
      </c>
      <c r="PU14">
        <f t="shared" si="28"/>
        <v>22.524000000000001</v>
      </c>
      <c r="PV14">
        <f t="shared" si="29"/>
        <v>18.521999999999998</v>
      </c>
      <c r="PW14">
        <f t="shared" si="30"/>
        <v>21.523</v>
      </c>
      <c r="PX14">
        <f t="shared" si="31"/>
        <v>24.023</v>
      </c>
      <c r="PY14">
        <f t="shared" si="32"/>
        <v>16.515999999999998</v>
      </c>
      <c r="PZ14">
        <f t="shared" si="33"/>
        <v>14.521000000000001</v>
      </c>
      <c r="QA14">
        <f t="shared" si="111"/>
        <v>19.521999999999998</v>
      </c>
      <c r="QB14">
        <f t="shared" si="34"/>
        <v>22.524999999999999</v>
      </c>
      <c r="QC14">
        <f t="shared" si="35"/>
        <v>17.515000000000001</v>
      </c>
      <c r="QD14">
        <f t="shared" si="36"/>
        <v>17.521999999999998</v>
      </c>
      <c r="QE14">
        <f t="shared" si="37"/>
        <v>20.02</v>
      </c>
      <c r="QF14">
        <f t="shared" si="38"/>
        <v>5.5019999999999998</v>
      </c>
      <c r="QH14">
        <f t="shared" si="40"/>
        <v>19.024000000000001</v>
      </c>
      <c r="QI14">
        <f t="shared" si="41"/>
        <v>17.516999999999999</v>
      </c>
      <c r="QJ14">
        <f t="shared" si="42"/>
        <v>21.023</v>
      </c>
      <c r="QK14">
        <f t="shared" si="43"/>
        <v>16.513999999999999</v>
      </c>
      <c r="QL14">
        <f t="shared" si="44"/>
        <v>13.516</v>
      </c>
      <c r="QM14">
        <f t="shared" si="45"/>
        <v>10.007999999999999</v>
      </c>
      <c r="QN14">
        <f t="shared" si="46"/>
        <v>8.5120000000000005</v>
      </c>
      <c r="QO14">
        <f t="shared" si="47"/>
        <v>20.52</v>
      </c>
      <c r="QP14">
        <f t="shared" si="48"/>
        <v>23.521000000000001</v>
      </c>
      <c r="QQ14">
        <f t="shared" si="49"/>
        <v>19.018999999999998</v>
      </c>
      <c r="QR14">
        <f t="shared" si="50"/>
        <v>13.02</v>
      </c>
      <c r="QS14">
        <f t="shared" si="51"/>
        <v>17.015999999999998</v>
      </c>
      <c r="QT14">
        <f t="shared" si="52"/>
        <v>23.524999999999999</v>
      </c>
      <c r="QU14">
        <f t="shared" si="53"/>
        <v>19.024000000000001</v>
      </c>
      <c r="QV14">
        <f t="shared" si="54"/>
        <v>15.013</v>
      </c>
      <c r="QW14">
        <f t="shared" si="55"/>
        <v>23.024000000000001</v>
      </c>
      <c r="QX14">
        <f t="shared" si="56"/>
        <v>22.021999999999998</v>
      </c>
      <c r="QY14">
        <f t="shared" si="57"/>
        <v>20.021999999999998</v>
      </c>
      <c r="QZ14">
        <f t="shared" si="58"/>
        <v>10.513999999999999</v>
      </c>
      <c r="RA14">
        <f t="shared" si="59"/>
        <v>21.024000000000001</v>
      </c>
      <c r="RB14">
        <f t="shared" si="60"/>
        <v>21.018999999999998</v>
      </c>
      <c r="RC14">
        <f t="shared" si="61"/>
        <v>21.02</v>
      </c>
      <c r="RD14">
        <f t="shared" si="62"/>
        <v>18.523</v>
      </c>
      <c r="RE14">
        <f t="shared" si="63"/>
        <v>6.5049999999999999</v>
      </c>
      <c r="RF14">
        <f t="shared" si="64"/>
        <v>17.021000000000001</v>
      </c>
      <c r="RG14">
        <f t="shared" si="65"/>
        <v>24.023</v>
      </c>
      <c r="RH14">
        <f>RANK(PQ14,PQ3:PQ28,1)</f>
        <v>14</v>
      </c>
      <c r="RI14">
        <f t="shared" ref="RI14:SX14" si="127">RANK(PR14,PR3:PR28,1)</f>
        <v>25</v>
      </c>
      <c r="RJ14">
        <f t="shared" si="127"/>
        <v>19</v>
      </c>
      <c r="RK14">
        <f t="shared" si="127"/>
        <v>16</v>
      </c>
      <c r="RL14">
        <f t="shared" si="127"/>
        <v>25</v>
      </c>
      <c r="RM14">
        <f t="shared" si="127"/>
        <v>20</v>
      </c>
      <c r="RN14">
        <f t="shared" si="127"/>
        <v>23</v>
      </c>
      <c r="RO14">
        <f t="shared" si="127"/>
        <v>25</v>
      </c>
      <c r="RP14">
        <f t="shared" si="127"/>
        <v>18</v>
      </c>
      <c r="RQ14">
        <f t="shared" si="127"/>
        <v>17</v>
      </c>
      <c r="RR14">
        <f t="shared" si="127"/>
        <v>22</v>
      </c>
      <c r="RS14">
        <f t="shared" si="127"/>
        <v>24</v>
      </c>
      <c r="RT14">
        <f t="shared" si="127"/>
        <v>17</v>
      </c>
      <c r="RU14">
        <f t="shared" si="127"/>
        <v>18</v>
      </c>
      <c r="RV14">
        <f t="shared" si="127"/>
        <v>21</v>
      </c>
      <c r="RW14">
        <f t="shared" si="127"/>
        <v>4</v>
      </c>
      <c r="RY14">
        <f t="shared" si="127"/>
        <v>23</v>
      </c>
      <c r="RZ14">
        <f t="shared" si="127"/>
        <v>20</v>
      </c>
      <c r="SA14">
        <f t="shared" si="127"/>
        <v>22</v>
      </c>
      <c r="SB14">
        <f t="shared" si="127"/>
        <v>19</v>
      </c>
      <c r="SC14">
        <f t="shared" si="127"/>
        <v>13</v>
      </c>
      <c r="SD14">
        <f t="shared" si="127"/>
        <v>10</v>
      </c>
      <c r="SE14">
        <f t="shared" si="127"/>
        <v>8</v>
      </c>
      <c r="SF14">
        <f t="shared" si="127"/>
        <v>23</v>
      </c>
      <c r="SG14">
        <f t="shared" si="127"/>
        <v>25</v>
      </c>
      <c r="SH14">
        <f t="shared" si="127"/>
        <v>23</v>
      </c>
      <c r="SI14">
        <f t="shared" si="127"/>
        <v>13</v>
      </c>
      <c r="SJ14">
        <f t="shared" si="127"/>
        <v>17</v>
      </c>
      <c r="SK14">
        <f t="shared" si="127"/>
        <v>24</v>
      </c>
      <c r="SL14">
        <f t="shared" si="127"/>
        <v>22</v>
      </c>
      <c r="SM14">
        <f t="shared" si="127"/>
        <v>15</v>
      </c>
      <c r="SN14">
        <f t="shared" si="127"/>
        <v>25</v>
      </c>
      <c r="SO14">
        <f t="shared" si="127"/>
        <v>24</v>
      </c>
      <c r="SP14">
        <f t="shared" si="127"/>
        <v>23</v>
      </c>
      <c r="SQ14">
        <f t="shared" si="127"/>
        <v>11</v>
      </c>
      <c r="SR14">
        <f t="shared" si="127"/>
        <v>24</v>
      </c>
      <c r="SS14">
        <f t="shared" si="127"/>
        <v>21</v>
      </c>
      <c r="ST14">
        <f t="shared" si="127"/>
        <v>24</v>
      </c>
      <c r="SU14">
        <f t="shared" si="127"/>
        <v>19</v>
      </c>
      <c r="SV14">
        <f t="shared" si="127"/>
        <v>6</v>
      </c>
      <c r="SW14">
        <f t="shared" si="127"/>
        <v>20</v>
      </c>
      <c r="SX14">
        <f t="shared" si="127"/>
        <v>24</v>
      </c>
      <c r="SY14">
        <f>VLOOKUP(RH14,'Tablas auxiliares'!$O$2:$Y$28,_xlfn.SINGLE('Tablas auxiliares'!$C$4)+1,FALSE)</f>
        <v>0</v>
      </c>
      <c r="SZ14">
        <f>VLOOKUP(RI14,'Tablas auxiliares'!$O$2:$Y$28,_xlfn.SINGLE('Tablas auxiliares'!$C$4)+1,FALSE)</f>
        <v>0</v>
      </c>
      <c r="TA14">
        <f>VLOOKUP(RJ14,'Tablas auxiliares'!$O$2:$Y$28,_xlfn.SINGLE('Tablas auxiliares'!$C$4)+1,FALSE)</f>
        <v>0</v>
      </c>
      <c r="TB14">
        <f>VLOOKUP(RK14,'Tablas auxiliares'!$O$2:$Y$28,_xlfn.SINGLE('Tablas auxiliares'!$C$4)+1,FALSE)</f>
        <v>0</v>
      </c>
      <c r="TC14">
        <f>VLOOKUP(RL14,'Tablas auxiliares'!$O$2:$Y$28,_xlfn.SINGLE('Tablas auxiliares'!$C$4)+1,FALSE)</f>
        <v>0</v>
      </c>
      <c r="TD14">
        <f>VLOOKUP(RM14,'Tablas auxiliares'!$O$2:$Y$28,_xlfn.SINGLE('Tablas auxiliares'!$C$4)+1,FALSE)</f>
        <v>0</v>
      </c>
      <c r="TE14">
        <f>VLOOKUP(RN14,'Tablas auxiliares'!$O$2:$Y$28,_xlfn.SINGLE('Tablas auxiliares'!$C$4)+1,FALSE)</f>
        <v>0</v>
      </c>
      <c r="TF14">
        <f>VLOOKUP(RO14,'Tablas auxiliares'!$O$2:$Y$28,_xlfn.SINGLE('Tablas auxiliares'!$C$4)+1,FALSE)</f>
        <v>0</v>
      </c>
      <c r="TG14">
        <f>VLOOKUP(RP14,'Tablas auxiliares'!$O$2:$Y$28,_xlfn.SINGLE('Tablas auxiliares'!$C$4)+1,FALSE)</f>
        <v>0</v>
      </c>
      <c r="TH14">
        <f>VLOOKUP(RQ14,'Tablas auxiliares'!$O$2:$Y$28,_xlfn.SINGLE('Tablas auxiliares'!$C$4)+1,FALSE)</f>
        <v>0</v>
      </c>
      <c r="TI14">
        <f>VLOOKUP(RR14,'Tablas auxiliares'!$O$2:$Y$28,_xlfn.SINGLE('Tablas auxiliares'!$C$4)+1,FALSE)</f>
        <v>0</v>
      </c>
      <c r="TJ14">
        <f>VLOOKUP(RS14,'Tablas auxiliares'!$O$2:$Y$28,_xlfn.SINGLE('Tablas auxiliares'!$C$4)+1,FALSE)</f>
        <v>0</v>
      </c>
      <c r="TK14">
        <f>VLOOKUP(RT14,'Tablas auxiliares'!$O$2:$Y$28,_xlfn.SINGLE('Tablas auxiliares'!$C$4)+1,FALSE)</f>
        <v>0</v>
      </c>
      <c r="TL14">
        <f>VLOOKUP(RU14,'Tablas auxiliares'!$O$2:$Y$28,_xlfn.SINGLE('Tablas auxiliares'!$C$4)+1,FALSE)</f>
        <v>0</v>
      </c>
      <c r="TM14">
        <f>VLOOKUP(RV14,'Tablas auxiliares'!$O$2:$Y$28,_xlfn.SINGLE('Tablas auxiliares'!$C$4)+1,FALSE)</f>
        <v>0</v>
      </c>
      <c r="TN14">
        <f>VLOOKUP(RW14,'Tablas auxiliares'!$O$2:$Y$28,_xlfn.SINGLE('Tablas auxiliares'!$C$4)+1,FALSE)</f>
        <v>7</v>
      </c>
      <c r="TP14">
        <f>VLOOKUP(RY14,'Tablas auxiliares'!$O$2:$Y$28,_xlfn.SINGLE('Tablas auxiliares'!$C$4)+1,FALSE)</f>
        <v>0</v>
      </c>
      <c r="TQ14">
        <f>VLOOKUP(RZ14,'Tablas auxiliares'!$O$2:$Y$28,_xlfn.SINGLE('Tablas auxiliares'!$C$4)+1,FALSE)</f>
        <v>0</v>
      </c>
      <c r="TR14">
        <f>VLOOKUP(SA14,'Tablas auxiliares'!$O$2:$Y$28,_xlfn.SINGLE('Tablas auxiliares'!$C$4)+1,FALSE)</f>
        <v>0</v>
      </c>
      <c r="TS14">
        <f>VLOOKUP(SB14,'Tablas auxiliares'!$O$2:$Y$28,_xlfn.SINGLE('Tablas auxiliares'!$C$4)+1,FALSE)</f>
        <v>0</v>
      </c>
      <c r="TT14">
        <f>VLOOKUP(SC14,'Tablas auxiliares'!$O$2:$Y$28,_xlfn.SINGLE('Tablas auxiliares'!$C$4)+1,FALSE)</f>
        <v>0</v>
      </c>
      <c r="TU14">
        <f>VLOOKUP(SD14,'Tablas auxiliares'!$O$2:$Y$28,_xlfn.SINGLE('Tablas auxiliares'!$C$4)+1,FALSE)</f>
        <v>1</v>
      </c>
      <c r="TV14">
        <f>VLOOKUP(SE14,'Tablas auxiliares'!$O$2:$Y$28,_xlfn.SINGLE('Tablas auxiliares'!$C$4)+1,FALSE)</f>
        <v>3</v>
      </c>
      <c r="TW14">
        <f>VLOOKUP(SF14,'Tablas auxiliares'!$O$2:$Y$28,_xlfn.SINGLE('Tablas auxiliares'!$C$4)+1,FALSE)</f>
        <v>0</v>
      </c>
      <c r="TX14">
        <f>VLOOKUP(SG14,'Tablas auxiliares'!$O$2:$Y$28,_xlfn.SINGLE('Tablas auxiliares'!$C$4)+1,FALSE)</f>
        <v>0</v>
      </c>
      <c r="TY14">
        <f>VLOOKUP(SH14,'Tablas auxiliares'!$O$2:$Y$28,_xlfn.SINGLE('Tablas auxiliares'!$C$4)+1,FALSE)</f>
        <v>0</v>
      </c>
      <c r="TZ14">
        <f>VLOOKUP(SI14,'Tablas auxiliares'!$O$2:$Y$28,_xlfn.SINGLE('Tablas auxiliares'!$C$4)+1,FALSE)</f>
        <v>0</v>
      </c>
      <c r="UA14">
        <f>VLOOKUP(SJ14,'Tablas auxiliares'!$O$2:$Y$28,_xlfn.SINGLE('Tablas auxiliares'!$C$4)+1,FALSE)</f>
        <v>0</v>
      </c>
      <c r="UB14">
        <f>VLOOKUP(SK14,'Tablas auxiliares'!$O$2:$Y$28,_xlfn.SINGLE('Tablas auxiliares'!$C$4)+1,FALSE)</f>
        <v>0</v>
      </c>
      <c r="UC14">
        <f>VLOOKUP(SL14,'Tablas auxiliares'!$O$2:$Y$28,_xlfn.SINGLE('Tablas auxiliares'!$C$4)+1,FALSE)</f>
        <v>0</v>
      </c>
      <c r="UD14">
        <f>VLOOKUP(SM14,'Tablas auxiliares'!$O$2:$Y$28,_xlfn.SINGLE('Tablas auxiliares'!$C$4)+1,FALSE)</f>
        <v>0</v>
      </c>
      <c r="UE14">
        <f>VLOOKUP(SN14,'Tablas auxiliares'!$O$2:$Y$28,_xlfn.SINGLE('Tablas auxiliares'!$C$4)+1,FALSE)</f>
        <v>0</v>
      </c>
      <c r="UF14">
        <f>VLOOKUP(SO14,'Tablas auxiliares'!$O$2:$Y$28,_xlfn.SINGLE('Tablas auxiliares'!$C$4)+1,FALSE)</f>
        <v>0</v>
      </c>
      <c r="UG14">
        <f>VLOOKUP(SP14,'Tablas auxiliares'!$O$2:$Y$28,_xlfn.SINGLE('Tablas auxiliares'!$C$4)+1,FALSE)</f>
        <v>0</v>
      </c>
      <c r="UH14">
        <f>VLOOKUP(SQ14,'Tablas auxiliares'!$O$2:$Y$28,_xlfn.SINGLE('Tablas auxiliares'!$C$4)+1,FALSE)</f>
        <v>0</v>
      </c>
      <c r="UI14">
        <f>VLOOKUP(SR14,'Tablas auxiliares'!$O$2:$Y$28,_xlfn.SINGLE('Tablas auxiliares'!$C$4)+1,FALSE)</f>
        <v>0</v>
      </c>
      <c r="UJ14">
        <f>VLOOKUP(SS14,'Tablas auxiliares'!$O$2:$Y$28,_xlfn.SINGLE('Tablas auxiliares'!$C$4)+1,FALSE)</f>
        <v>0</v>
      </c>
      <c r="UK14">
        <f>VLOOKUP(ST14,'Tablas auxiliares'!$O$2:$Y$28,_xlfn.SINGLE('Tablas auxiliares'!$C$4)+1,FALSE)</f>
        <v>0</v>
      </c>
      <c r="UL14">
        <f>VLOOKUP(SU14,'Tablas auxiliares'!$O$2:$Y$28,_xlfn.SINGLE('Tablas auxiliares'!$C$4)+1,FALSE)</f>
        <v>0</v>
      </c>
      <c r="UM14">
        <f>VLOOKUP(SV14,'Tablas auxiliares'!$O$2:$Y$28,_xlfn.SINGLE('Tablas auxiliares'!$C$4)+1,FALSE)</f>
        <v>5</v>
      </c>
      <c r="UN14">
        <f>VLOOKUP(SW14,'Tablas auxiliares'!$O$2:$Y$28,_xlfn.SINGLE('Tablas auxiliares'!$C$4)+1,FALSE)</f>
        <v>0</v>
      </c>
      <c r="UO14">
        <f>VLOOKUP(SX14,'Tablas auxiliares'!$O$2:$Y$28,_xlfn.SINGLE('Tablas auxiliares'!$C$4)+1,FALSE)</f>
        <v>0</v>
      </c>
      <c r="UP14">
        <f>IF('Tablas auxiliares'!$C$5=1,SUM(SY14:UO14),SUMIF($IZ$29:$KP$29,"=325",SY14:UO14))</f>
        <v>16</v>
      </c>
      <c r="UQ14">
        <v>0</v>
      </c>
      <c r="UR14">
        <v>0</v>
      </c>
      <c r="US14">
        <v>0</v>
      </c>
      <c r="UT14">
        <v>0</v>
      </c>
      <c r="UU14">
        <v>0</v>
      </c>
      <c r="UV14">
        <v>0</v>
      </c>
      <c r="UW14">
        <v>0</v>
      </c>
      <c r="UX14">
        <v>0</v>
      </c>
      <c r="UY14">
        <v>0</v>
      </c>
      <c r="UZ14">
        <v>3</v>
      </c>
      <c r="VA14">
        <v>0</v>
      </c>
      <c r="VB14">
        <v>0</v>
      </c>
      <c r="VC14">
        <v>0</v>
      </c>
      <c r="VD14">
        <v>0</v>
      </c>
      <c r="VE14">
        <v>0</v>
      </c>
      <c r="VF14">
        <v>2</v>
      </c>
      <c r="VH14">
        <v>0</v>
      </c>
      <c r="VI14">
        <v>0</v>
      </c>
      <c r="VJ14">
        <v>0</v>
      </c>
      <c r="VK14">
        <v>0</v>
      </c>
      <c r="VL14">
        <v>0</v>
      </c>
      <c r="VM14">
        <v>1</v>
      </c>
      <c r="VN14">
        <v>10</v>
      </c>
      <c r="VO14">
        <v>0</v>
      </c>
      <c r="VP14">
        <v>0</v>
      </c>
      <c r="VQ14">
        <v>0</v>
      </c>
      <c r="VR14">
        <v>2</v>
      </c>
      <c r="VS14">
        <v>0</v>
      </c>
      <c r="VT14">
        <v>0</v>
      </c>
      <c r="VU14">
        <v>0</v>
      </c>
      <c r="VV14">
        <v>0</v>
      </c>
      <c r="VW14">
        <v>0</v>
      </c>
      <c r="VX14">
        <v>0</v>
      </c>
      <c r="VY14">
        <v>0</v>
      </c>
      <c r="VZ14">
        <v>6</v>
      </c>
      <c r="WA14">
        <v>0</v>
      </c>
      <c r="WB14">
        <v>0</v>
      </c>
      <c r="WC14">
        <v>0</v>
      </c>
      <c r="WD14">
        <v>0</v>
      </c>
      <c r="WE14">
        <v>4</v>
      </c>
      <c r="WF14">
        <v>0</v>
      </c>
      <c r="WG14">
        <v>0</v>
      </c>
      <c r="WH14">
        <v>0</v>
      </c>
      <c r="WI14">
        <v>0</v>
      </c>
      <c r="WJ14">
        <v>0</v>
      </c>
      <c r="WK14">
        <v>4</v>
      </c>
      <c r="WL14">
        <v>0</v>
      </c>
      <c r="WM14">
        <v>0</v>
      </c>
      <c r="WN14">
        <v>0</v>
      </c>
      <c r="WO14">
        <v>0</v>
      </c>
      <c r="WP14">
        <v>0</v>
      </c>
      <c r="WQ14">
        <v>0</v>
      </c>
      <c r="WR14">
        <v>0</v>
      </c>
      <c r="WS14">
        <v>0</v>
      </c>
      <c r="WT14">
        <v>0</v>
      </c>
      <c r="WU14">
        <v>0</v>
      </c>
      <c r="WV14">
        <v>0</v>
      </c>
      <c r="WW14">
        <v>10</v>
      </c>
      <c r="WY14">
        <v>0</v>
      </c>
      <c r="WZ14">
        <v>0</v>
      </c>
      <c r="XA14">
        <v>0</v>
      </c>
      <c r="XB14">
        <v>0</v>
      </c>
      <c r="XC14">
        <v>0</v>
      </c>
      <c r="XD14">
        <v>3</v>
      </c>
      <c r="XE14">
        <v>0</v>
      </c>
      <c r="XF14">
        <v>0</v>
      </c>
      <c r="XG14">
        <v>0</v>
      </c>
      <c r="XH14">
        <v>0</v>
      </c>
      <c r="XI14">
        <v>0</v>
      </c>
      <c r="XJ14">
        <v>0</v>
      </c>
      <c r="XK14">
        <v>0</v>
      </c>
      <c r="XL14">
        <v>0</v>
      </c>
      <c r="XM14">
        <v>0</v>
      </c>
      <c r="XN14">
        <v>0</v>
      </c>
      <c r="XO14">
        <v>0</v>
      </c>
      <c r="XP14">
        <v>0</v>
      </c>
      <c r="XQ14">
        <v>0</v>
      </c>
      <c r="XR14">
        <v>0</v>
      </c>
      <c r="XS14">
        <v>0</v>
      </c>
      <c r="XT14">
        <v>0</v>
      </c>
      <c r="XU14">
        <v>0</v>
      </c>
      <c r="XV14">
        <v>6</v>
      </c>
      <c r="XW14">
        <v>0</v>
      </c>
      <c r="XX14">
        <v>0</v>
      </c>
      <c r="XY14">
        <f t="shared" si="7"/>
        <v>0</v>
      </c>
      <c r="XZ14">
        <f t="shared" si="113"/>
        <v>0</v>
      </c>
      <c r="YA14">
        <f t="shared" si="114"/>
        <v>0</v>
      </c>
      <c r="YB14">
        <f t="shared" si="115"/>
        <v>4.0039999999999996</v>
      </c>
      <c r="YC14">
        <f t="shared" si="67"/>
        <v>0</v>
      </c>
      <c r="YD14">
        <f t="shared" si="68"/>
        <v>0</v>
      </c>
      <c r="YE14">
        <f t="shared" si="69"/>
        <v>0</v>
      </c>
      <c r="YF14">
        <f t="shared" si="70"/>
        <v>0</v>
      </c>
      <c r="YG14">
        <f t="shared" si="71"/>
        <v>0</v>
      </c>
      <c r="YH14">
        <f t="shared" si="72"/>
        <v>3</v>
      </c>
      <c r="YI14">
        <f t="shared" si="73"/>
        <v>0</v>
      </c>
      <c r="YJ14">
        <f t="shared" si="74"/>
        <v>0</v>
      </c>
      <c r="YK14">
        <f t="shared" si="75"/>
        <v>0</v>
      </c>
      <c r="YL14">
        <f t="shared" si="76"/>
        <v>0</v>
      </c>
      <c r="YM14">
        <f t="shared" si="77"/>
        <v>0</v>
      </c>
      <c r="YN14">
        <f t="shared" si="78"/>
        <v>12.01</v>
      </c>
      <c r="YO14">
        <f t="shared" si="79"/>
        <v>0</v>
      </c>
      <c r="YP14">
        <f t="shared" si="80"/>
        <v>0</v>
      </c>
      <c r="YQ14">
        <f t="shared" si="81"/>
        <v>0</v>
      </c>
      <c r="YR14">
        <f t="shared" si="82"/>
        <v>0</v>
      </c>
      <c r="YS14">
        <f t="shared" si="83"/>
        <v>0</v>
      </c>
      <c r="YT14">
        <f t="shared" si="84"/>
        <v>0</v>
      </c>
      <c r="YU14">
        <f t="shared" si="85"/>
        <v>4.0030000000000001</v>
      </c>
      <c r="YV14">
        <f t="shared" si="86"/>
        <v>10</v>
      </c>
      <c r="YW14">
        <f t="shared" si="87"/>
        <v>0</v>
      </c>
      <c r="YX14">
        <f t="shared" si="88"/>
        <v>0</v>
      </c>
      <c r="YY14">
        <f t="shared" si="89"/>
        <v>0</v>
      </c>
      <c r="YZ14">
        <f t="shared" si="90"/>
        <v>2</v>
      </c>
      <c r="ZA14">
        <f t="shared" si="91"/>
        <v>0</v>
      </c>
      <c r="ZB14">
        <f t="shared" si="92"/>
        <v>0</v>
      </c>
      <c r="ZC14">
        <f t="shared" si="93"/>
        <v>0</v>
      </c>
      <c r="ZD14">
        <f t="shared" si="94"/>
        <v>0</v>
      </c>
      <c r="ZE14">
        <f t="shared" si="95"/>
        <v>0</v>
      </c>
      <c r="ZF14">
        <f t="shared" si="96"/>
        <v>0</v>
      </c>
      <c r="ZG14">
        <f t="shared" si="97"/>
        <v>0</v>
      </c>
      <c r="ZH14">
        <f t="shared" si="98"/>
        <v>6</v>
      </c>
      <c r="ZI14">
        <f t="shared" si="99"/>
        <v>0</v>
      </c>
      <c r="ZJ14">
        <f t="shared" si="100"/>
        <v>0</v>
      </c>
      <c r="ZK14">
        <f t="shared" si="101"/>
        <v>0</v>
      </c>
      <c r="ZL14">
        <f t="shared" si="102"/>
        <v>0</v>
      </c>
      <c r="ZM14">
        <f t="shared" si="103"/>
        <v>10.006</v>
      </c>
      <c r="ZN14">
        <f t="shared" si="104"/>
        <v>0</v>
      </c>
      <c r="ZO14">
        <f t="shared" si="105"/>
        <v>0</v>
      </c>
      <c r="ZP14">
        <f>RANK(XY14,XY3:XY28,0)</f>
        <v>15</v>
      </c>
      <c r="ZQ14">
        <f t="shared" ref="ZQ14:ABF14" si="128">RANK(XZ14,XZ3:XZ28,0)</f>
        <v>16</v>
      </c>
      <c r="ZR14">
        <f t="shared" si="128"/>
        <v>14</v>
      </c>
      <c r="ZS14">
        <f t="shared" si="128"/>
        <v>11</v>
      </c>
      <c r="ZT14">
        <f t="shared" si="128"/>
        <v>16</v>
      </c>
      <c r="ZU14">
        <f t="shared" si="128"/>
        <v>15</v>
      </c>
      <c r="ZV14">
        <f t="shared" si="128"/>
        <v>14</v>
      </c>
      <c r="ZW14">
        <f t="shared" si="128"/>
        <v>17</v>
      </c>
      <c r="ZX14">
        <f t="shared" si="128"/>
        <v>17</v>
      </c>
      <c r="ZY14">
        <f t="shared" si="128"/>
        <v>14</v>
      </c>
      <c r="ZZ14">
        <f t="shared" si="128"/>
        <v>16</v>
      </c>
      <c r="AAA14">
        <f t="shared" si="128"/>
        <v>17</v>
      </c>
      <c r="AAB14">
        <f t="shared" si="128"/>
        <v>15</v>
      </c>
      <c r="AAC14">
        <f t="shared" si="128"/>
        <v>16</v>
      </c>
      <c r="AAD14">
        <f t="shared" si="128"/>
        <v>13</v>
      </c>
      <c r="AAE14">
        <f t="shared" si="128"/>
        <v>3</v>
      </c>
      <c r="AAF14">
        <f t="shared" si="128"/>
        <v>15</v>
      </c>
      <c r="AAG14">
        <f t="shared" si="128"/>
        <v>20</v>
      </c>
      <c r="AAH14">
        <f t="shared" si="128"/>
        <v>16</v>
      </c>
      <c r="AAI14">
        <f t="shared" si="128"/>
        <v>15</v>
      </c>
      <c r="AAJ14">
        <f t="shared" si="128"/>
        <v>16</v>
      </c>
      <c r="AAK14">
        <f t="shared" si="128"/>
        <v>17</v>
      </c>
      <c r="AAL14">
        <f t="shared" si="128"/>
        <v>12</v>
      </c>
      <c r="AAM14">
        <f t="shared" si="128"/>
        <v>4</v>
      </c>
      <c r="AAN14">
        <f t="shared" si="128"/>
        <v>17</v>
      </c>
      <c r="AAO14">
        <f t="shared" si="128"/>
        <v>18</v>
      </c>
      <c r="AAP14">
        <f t="shared" si="128"/>
        <v>16</v>
      </c>
      <c r="AAQ14">
        <f t="shared" si="128"/>
        <v>13</v>
      </c>
      <c r="AAR14">
        <f t="shared" si="128"/>
        <v>15</v>
      </c>
      <c r="AAS14">
        <f t="shared" si="128"/>
        <v>14</v>
      </c>
      <c r="AAT14">
        <f t="shared" si="128"/>
        <v>18</v>
      </c>
      <c r="AAU14">
        <f t="shared" si="128"/>
        <v>14</v>
      </c>
      <c r="AAV14">
        <f t="shared" si="128"/>
        <v>16</v>
      </c>
      <c r="AAW14">
        <f t="shared" si="128"/>
        <v>18</v>
      </c>
      <c r="AAX14">
        <f t="shared" si="128"/>
        <v>17</v>
      </c>
      <c r="AAY14">
        <f t="shared" si="128"/>
        <v>9</v>
      </c>
      <c r="AAZ14">
        <f t="shared" si="128"/>
        <v>18</v>
      </c>
      <c r="ABA14">
        <f t="shared" si="128"/>
        <v>15</v>
      </c>
      <c r="ABB14">
        <f t="shared" si="128"/>
        <v>15</v>
      </c>
      <c r="ABC14">
        <f t="shared" si="128"/>
        <v>18</v>
      </c>
      <c r="ABD14">
        <f t="shared" si="128"/>
        <v>5</v>
      </c>
      <c r="ABE14">
        <f t="shared" si="128"/>
        <v>16</v>
      </c>
      <c r="ABF14">
        <f t="shared" si="128"/>
        <v>17</v>
      </c>
      <c r="ABG14">
        <f>VLOOKUP(ZP14,'Tablas auxiliares'!$O$2:$P$28,2,FALSE)</f>
        <v>0</v>
      </c>
      <c r="ABH14">
        <f>VLOOKUP(ZQ14,'Tablas auxiliares'!$O$2:$P$28,2,FALSE)</f>
        <v>0</v>
      </c>
      <c r="ABI14">
        <f>VLOOKUP(ZR14,'Tablas auxiliares'!$O$2:$P$28,2,FALSE)</f>
        <v>0</v>
      </c>
      <c r="ABJ14">
        <f>VLOOKUP(ZS14,'Tablas auxiliares'!$O$2:$P$28,2,FALSE)</f>
        <v>0</v>
      </c>
      <c r="ABK14">
        <f>VLOOKUP(ZT14,'Tablas auxiliares'!$O$2:$P$28,2,FALSE)</f>
        <v>0</v>
      </c>
      <c r="ABL14">
        <f>VLOOKUP(ZU14,'Tablas auxiliares'!$O$2:$P$28,2,FALSE)</f>
        <v>0</v>
      </c>
      <c r="ABM14">
        <f>VLOOKUP(ZV14,'Tablas auxiliares'!$O$2:$P$28,2,FALSE)</f>
        <v>0</v>
      </c>
      <c r="ABN14">
        <f>VLOOKUP(ZW14,'Tablas auxiliares'!$O$2:$P$28,2,FALSE)</f>
        <v>0</v>
      </c>
      <c r="ABO14">
        <f>VLOOKUP(ZX14,'Tablas auxiliares'!$O$2:$P$28,2,FALSE)</f>
        <v>0</v>
      </c>
      <c r="ABP14">
        <f>VLOOKUP(ZY14,'Tablas auxiliares'!$O$2:$P$28,2,FALSE)</f>
        <v>0</v>
      </c>
      <c r="ABQ14">
        <f>VLOOKUP(ZZ14,'Tablas auxiliares'!$O$2:$P$28,2,FALSE)</f>
        <v>0</v>
      </c>
      <c r="ABR14">
        <f>VLOOKUP(AAA14,'Tablas auxiliares'!$O$2:$P$28,2,FALSE)</f>
        <v>0</v>
      </c>
      <c r="ABS14">
        <f>VLOOKUP(AAB14,'Tablas auxiliares'!$O$2:$P$28,2,FALSE)</f>
        <v>0</v>
      </c>
      <c r="ABT14">
        <f>VLOOKUP(AAC14,'Tablas auxiliares'!$O$2:$P$28,2,FALSE)</f>
        <v>0</v>
      </c>
      <c r="ABU14">
        <f>VLOOKUP(AAD14,'Tablas auxiliares'!$O$2:$P$28,2,FALSE)</f>
        <v>0</v>
      </c>
      <c r="ABV14">
        <f>VLOOKUP(AAE14,'Tablas auxiliares'!$O$2:$P$28,2,FALSE)</f>
        <v>8</v>
      </c>
      <c r="ABW14">
        <f>VLOOKUP(AAF14,'Tablas auxiliares'!$O$2:$P$28,2,FALSE)</f>
        <v>0</v>
      </c>
      <c r="ABX14">
        <f>VLOOKUP(AAG14,'Tablas auxiliares'!$O$2:$P$28,2,FALSE)</f>
        <v>0</v>
      </c>
      <c r="ABY14">
        <f>VLOOKUP(AAH14,'Tablas auxiliares'!$O$2:$P$28,2,FALSE)</f>
        <v>0</v>
      </c>
      <c r="ABZ14">
        <f>VLOOKUP(AAI14,'Tablas auxiliares'!$O$2:$P$28,2,FALSE)</f>
        <v>0</v>
      </c>
      <c r="ACA14">
        <f>VLOOKUP(AAJ14,'Tablas auxiliares'!$O$2:$P$28,2,FALSE)</f>
        <v>0</v>
      </c>
      <c r="ACB14">
        <f>VLOOKUP(AAK14,'Tablas auxiliares'!$O$2:$P$28,2,FALSE)</f>
        <v>0</v>
      </c>
      <c r="ACC14">
        <f>VLOOKUP(AAL14,'Tablas auxiliares'!$O$2:$P$28,2,FALSE)</f>
        <v>0</v>
      </c>
      <c r="ACD14">
        <f>VLOOKUP(AAM14,'Tablas auxiliares'!$O$2:$P$28,2,FALSE)</f>
        <v>7</v>
      </c>
      <c r="ACE14">
        <f>VLOOKUP(AAN14,'Tablas auxiliares'!$O$2:$P$28,2,FALSE)</f>
        <v>0</v>
      </c>
      <c r="ACF14">
        <f>VLOOKUP(AAO14,'Tablas auxiliares'!$O$2:$P$28,2,FALSE)</f>
        <v>0</v>
      </c>
      <c r="ACG14">
        <f>VLOOKUP(AAP14,'Tablas auxiliares'!$O$2:$P$28,2,FALSE)</f>
        <v>0</v>
      </c>
      <c r="ACH14">
        <f>VLOOKUP(AAQ14,'Tablas auxiliares'!$O$2:$P$28,2,FALSE)</f>
        <v>0</v>
      </c>
      <c r="ACI14">
        <f>VLOOKUP(AAR14,'Tablas auxiliares'!$O$2:$P$28,2,FALSE)</f>
        <v>0</v>
      </c>
      <c r="ACJ14">
        <f>VLOOKUP(AAS14,'Tablas auxiliares'!$O$2:$P$28,2,FALSE)</f>
        <v>0</v>
      </c>
      <c r="ACK14">
        <f>VLOOKUP(AAT14,'Tablas auxiliares'!$O$2:$P$28,2,FALSE)</f>
        <v>0</v>
      </c>
      <c r="ACL14">
        <f>VLOOKUP(AAU14,'Tablas auxiliares'!$O$2:$P$28,2,FALSE)</f>
        <v>0</v>
      </c>
      <c r="ACM14">
        <f>VLOOKUP(AAV14,'Tablas auxiliares'!$O$2:$P$28,2,FALSE)</f>
        <v>0</v>
      </c>
      <c r="ACN14">
        <f>VLOOKUP(AAW14,'Tablas auxiliares'!$O$2:$P$28,2,FALSE)</f>
        <v>0</v>
      </c>
      <c r="ACO14">
        <f>VLOOKUP(AAX14,'Tablas auxiliares'!$O$2:$P$28,2,FALSE)</f>
        <v>0</v>
      </c>
      <c r="ACP14">
        <f>VLOOKUP(AAY14,'Tablas auxiliares'!$O$2:$P$28,2,FALSE)</f>
        <v>2</v>
      </c>
      <c r="ACQ14">
        <f>VLOOKUP(AAZ14,'Tablas auxiliares'!$O$2:$P$28,2,FALSE)</f>
        <v>0</v>
      </c>
      <c r="ACR14">
        <f>VLOOKUP(ABA14,'Tablas auxiliares'!$O$2:$P$28,2,FALSE)</f>
        <v>0</v>
      </c>
      <c r="ACS14">
        <f>VLOOKUP(ABB14,'Tablas auxiliares'!$O$2:$P$28,2,FALSE)</f>
        <v>0</v>
      </c>
      <c r="ACT14">
        <f>VLOOKUP(ABC14,'Tablas auxiliares'!$O$2:$P$28,2,FALSE)</f>
        <v>0</v>
      </c>
      <c r="ACU14">
        <f>VLOOKUP(ABD14,'Tablas auxiliares'!$O$2:$P$28,2,FALSE)</f>
        <v>6</v>
      </c>
      <c r="ACV14">
        <f>VLOOKUP(ABE14,'Tablas auxiliares'!$O$2:$P$28,2,FALSE)</f>
        <v>0</v>
      </c>
      <c r="ACW14">
        <f>VLOOKUP(ABF14,'Tablas auxiliares'!$O$2:$P$28,2,FALSE)</f>
        <v>0</v>
      </c>
      <c r="ACX14">
        <f>IF('Tablas auxiliares'!$C$5=1,SUM(ABG14:ACW14),SUMIF($IZ$29:$KP$29,"=325",ABG14:ACW14))</f>
        <v>23</v>
      </c>
      <c r="ACZ14">
        <f t="shared" si="9"/>
        <v>23.0014</v>
      </c>
      <c r="ADA14">
        <f t="shared" si="10"/>
        <v>16.0014</v>
      </c>
      <c r="ADB14">
        <f t="shared" si="11"/>
        <v>46.001399999999997</v>
      </c>
      <c r="ADC14">
        <f>IF('Tablas auxiliares'!$C$3=1,'2018 FINAL'!ACZ14,IF('Tablas auxiliares'!$C$3=2,'2018 FINAL'!ADA14,'2018 FINAL'!ADB14))</f>
        <v>46.001399999999997</v>
      </c>
      <c r="ADD14" t="s">
        <v>57</v>
      </c>
      <c r="ADF14">
        <v>12</v>
      </c>
      <c r="ADG14">
        <f t="shared" si="12"/>
        <v>181.0008</v>
      </c>
      <c r="ADH14" t="str">
        <f t="shared" si="13"/>
        <v>Lituania</v>
      </c>
    </row>
    <row r="15" spans="1:788" x14ac:dyDescent="0.25">
      <c r="A15" t="s">
        <v>23</v>
      </c>
      <c r="B15">
        <v>3</v>
      </c>
      <c r="C15">
        <v>12</v>
      </c>
      <c r="D15">
        <v>3</v>
      </c>
      <c r="E15">
        <v>16</v>
      </c>
      <c r="F15">
        <v>11</v>
      </c>
      <c r="G15">
        <v>21</v>
      </c>
      <c r="H15">
        <v>23</v>
      </c>
      <c r="I15">
        <v>18</v>
      </c>
      <c r="J15">
        <v>1</v>
      </c>
      <c r="K15">
        <v>22</v>
      </c>
      <c r="L15">
        <v>7</v>
      </c>
      <c r="M15">
        <v>13</v>
      </c>
      <c r="N15">
        <v>17</v>
      </c>
      <c r="O15">
        <v>5</v>
      </c>
      <c r="P15">
        <v>11</v>
      </c>
      <c r="Q15">
        <v>8</v>
      </c>
      <c r="R15">
        <v>16</v>
      </c>
      <c r="T15">
        <v>18</v>
      </c>
      <c r="U15">
        <v>8</v>
      </c>
      <c r="V15">
        <v>23</v>
      </c>
      <c r="W15">
        <v>4</v>
      </c>
      <c r="X15">
        <v>18</v>
      </c>
      <c r="Y15">
        <v>13</v>
      </c>
      <c r="Z15">
        <v>4</v>
      </c>
      <c r="AA15">
        <v>22</v>
      </c>
      <c r="AB15">
        <v>5</v>
      </c>
      <c r="AC15">
        <v>19</v>
      </c>
      <c r="AD15">
        <v>3</v>
      </c>
      <c r="AE15">
        <v>8</v>
      </c>
      <c r="AF15">
        <v>9</v>
      </c>
      <c r="AG15">
        <v>4</v>
      </c>
      <c r="AH15">
        <v>13</v>
      </c>
      <c r="AI15">
        <v>22</v>
      </c>
      <c r="AJ15">
        <v>5</v>
      </c>
      <c r="AK15">
        <v>19</v>
      </c>
      <c r="AL15">
        <v>25</v>
      </c>
      <c r="AM15">
        <v>7</v>
      </c>
      <c r="AN15">
        <v>22</v>
      </c>
      <c r="AO15">
        <v>20</v>
      </c>
      <c r="AP15">
        <v>6</v>
      </c>
      <c r="AQ15">
        <v>21</v>
      </c>
      <c r="AR15">
        <v>22</v>
      </c>
      <c r="AS15">
        <v>3</v>
      </c>
      <c r="AT15">
        <v>12</v>
      </c>
      <c r="AU15">
        <v>11</v>
      </c>
      <c r="AV15">
        <v>12</v>
      </c>
      <c r="AW15">
        <v>18</v>
      </c>
      <c r="AX15">
        <v>20</v>
      </c>
      <c r="AY15">
        <v>16</v>
      </c>
      <c r="AZ15">
        <v>4</v>
      </c>
      <c r="BA15">
        <v>7</v>
      </c>
      <c r="BB15">
        <v>16</v>
      </c>
      <c r="BC15">
        <v>13</v>
      </c>
      <c r="BD15">
        <v>2</v>
      </c>
      <c r="BE15">
        <v>6</v>
      </c>
      <c r="BF15">
        <v>7</v>
      </c>
      <c r="BG15">
        <v>1</v>
      </c>
      <c r="BH15">
        <v>10</v>
      </c>
      <c r="BI15">
        <v>6</v>
      </c>
      <c r="BK15">
        <v>8</v>
      </c>
      <c r="BL15">
        <v>1</v>
      </c>
      <c r="BM15">
        <v>17</v>
      </c>
      <c r="BN15">
        <v>7</v>
      </c>
      <c r="BO15">
        <v>13</v>
      </c>
      <c r="BP15">
        <v>13</v>
      </c>
      <c r="BQ15">
        <v>16</v>
      </c>
      <c r="BR15">
        <v>1</v>
      </c>
      <c r="BS15">
        <v>2</v>
      </c>
      <c r="BT15">
        <v>9</v>
      </c>
      <c r="BU15">
        <v>3</v>
      </c>
      <c r="BV15">
        <v>17</v>
      </c>
      <c r="BW15">
        <v>25</v>
      </c>
      <c r="BX15">
        <v>9</v>
      </c>
      <c r="BY15">
        <v>18</v>
      </c>
      <c r="BZ15">
        <v>17</v>
      </c>
      <c r="CA15">
        <v>5</v>
      </c>
      <c r="CB15">
        <v>13</v>
      </c>
      <c r="CC15">
        <v>23</v>
      </c>
      <c r="CD15">
        <v>9</v>
      </c>
      <c r="CE15">
        <v>4</v>
      </c>
      <c r="CF15">
        <v>18</v>
      </c>
      <c r="CG15">
        <v>4</v>
      </c>
      <c r="CH15">
        <v>8</v>
      </c>
      <c r="CI15">
        <v>5</v>
      </c>
      <c r="CJ15">
        <v>6</v>
      </c>
      <c r="CK15">
        <v>15</v>
      </c>
      <c r="CL15">
        <v>13</v>
      </c>
      <c r="CM15">
        <v>21</v>
      </c>
      <c r="CN15">
        <v>21</v>
      </c>
      <c r="CO15">
        <v>21</v>
      </c>
      <c r="CP15">
        <v>5</v>
      </c>
      <c r="CQ15">
        <v>21</v>
      </c>
      <c r="CR15">
        <v>12</v>
      </c>
      <c r="CS15">
        <v>16</v>
      </c>
      <c r="CT15">
        <v>11</v>
      </c>
      <c r="CU15">
        <v>9</v>
      </c>
      <c r="CV15">
        <v>5</v>
      </c>
      <c r="CW15">
        <v>10</v>
      </c>
      <c r="CX15">
        <v>14</v>
      </c>
      <c r="CY15">
        <v>15</v>
      </c>
      <c r="CZ15">
        <v>4</v>
      </c>
      <c r="DB15">
        <v>16</v>
      </c>
      <c r="DC15">
        <v>9</v>
      </c>
      <c r="DD15">
        <v>24</v>
      </c>
      <c r="DE15">
        <v>15</v>
      </c>
      <c r="DF15">
        <v>4</v>
      </c>
      <c r="DG15">
        <v>19</v>
      </c>
      <c r="DH15">
        <v>17</v>
      </c>
      <c r="DI15">
        <v>7</v>
      </c>
      <c r="DJ15">
        <v>19</v>
      </c>
      <c r="DK15">
        <v>11</v>
      </c>
      <c r="DL15">
        <v>3</v>
      </c>
      <c r="DM15">
        <v>16</v>
      </c>
      <c r="DN15">
        <v>20</v>
      </c>
      <c r="DO15">
        <v>4</v>
      </c>
      <c r="DP15">
        <v>21</v>
      </c>
      <c r="DQ15">
        <v>20</v>
      </c>
      <c r="DR15">
        <v>6</v>
      </c>
      <c r="DS15">
        <v>17</v>
      </c>
      <c r="DT15">
        <v>26</v>
      </c>
      <c r="DU15">
        <v>12</v>
      </c>
      <c r="DV15">
        <v>20</v>
      </c>
      <c r="DW15">
        <v>22</v>
      </c>
      <c r="DX15">
        <v>19</v>
      </c>
      <c r="DY15">
        <v>13</v>
      </c>
      <c r="DZ15">
        <v>1</v>
      </c>
      <c r="EA15">
        <v>5</v>
      </c>
      <c r="EB15">
        <v>12</v>
      </c>
      <c r="EC15">
        <v>9</v>
      </c>
      <c r="ED15">
        <v>21</v>
      </c>
      <c r="EE15">
        <v>15</v>
      </c>
      <c r="EF15">
        <v>15</v>
      </c>
      <c r="EG15">
        <v>7</v>
      </c>
      <c r="EH15">
        <v>10</v>
      </c>
      <c r="EI15">
        <v>10</v>
      </c>
      <c r="EJ15">
        <v>18</v>
      </c>
      <c r="EK15">
        <v>12</v>
      </c>
      <c r="EL15">
        <v>5</v>
      </c>
      <c r="EM15">
        <v>6</v>
      </c>
      <c r="EN15">
        <v>13</v>
      </c>
      <c r="EO15">
        <v>8</v>
      </c>
      <c r="EP15">
        <v>17</v>
      </c>
      <c r="EQ15">
        <v>5</v>
      </c>
      <c r="ES15">
        <v>12</v>
      </c>
      <c r="ET15">
        <v>7</v>
      </c>
      <c r="EU15">
        <v>15</v>
      </c>
      <c r="EV15">
        <v>8</v>
      </c>
      <c r="EW15">
        <v>6</v>
      </c>
      <c r="EX15">
        <v>12</v>
      </c>
      <c r="EY15">
        <v>6</v>
      </c>
      <c r="EZ15">
        <v>11</v>
      </c>
      <c r="FA15">
        <v>1</v>
      </c>
      <c r="FB15">
        <v>26</v>
      </c>
      <c r="FC15">
        <v>3</v>
      </c>
      <c r="FD15">
        <v>19</v>
      </c>
      <c r="FE15">
        <v>7</v>
      </c>
      <c r="FF15">
        <v>2</v>
      </c>
      <c r="FG15">
        <v>22</v>
      </c>
      <c r="FH15">
        <v>22</v>
      </c>
      <c r="FI15">
        <v>8</v>
      </c>
      <c r="FJ15">
        <v>15</v>
      </c>
      <c r="FK15">
        <v>22</v>
      </c>
      <c r="FL15">
        <v>7</v>
      </c>
      <c r="FM15">
        <v>5</v>
      </c>
      <c r="FN15">
        <v>25</v>
      </c>
      <c r="FO15">
        <v>10</v>
      </c>
      <c r="FP15">
        <v>11</v>
      </c>
      <c r="FQ15">
        <v>2</v>
      </c>
      <c r="FR15">
        <v>5</v>
      </c>
      <c r="FS15">
        <v>13</v>
      </c>
      <c r="FT15">
        <v>13</v>
      </c>
      <c r="FU15">
        <v>14</v>
      </c>
      <c r="FV15">
        <v>18</v>
      </c>
      <c r="FW15">
        <v>19</v>
      </c>
      <c r="FX15">
        <v>3</v>
      </c>
      <c r="FY15">
        <v>10</v>
      </c>
      <c r="FZ15">
        <v>5</v>
      </c>
      <c r="GA15">
        <v>16</v>
      </c>
      <c r="GB15">
        <v>4</v>
      </c>
      <c r="GC15">
        <v>4</v>
      </c>
      <c r="GD15">
        <v>24</v>
      </c>
      <c r="GE15">
        <v>16</v>
      </c>
      <c r="GF15">
        <v>6</v>
      </c>
      <c r="GG15">
        <v>16</v>
      </c>
      <c r="GH15">
        <v>1</v>
      </c>
      <c r="GJ15">
        <v>21</v>
      </c>
      <c r="GK15">
        <v>16</v>
      </c>
      <c r="GL15">
        <v>23</v>
      </c>
      <c r="GM15">
        <v>2</v>
      </c>
      <c r="GN15">
        <v>8</v>
      </c>
      <c r="GO15">
        <v>21</v>
      </c>
      <c r="GP15">
        <v>7</v>
      </c>
      <c r="GQ15">
        <v>3</v>
      </c>
      <c r="GR15">
        <v>1</v>
      </c>
      <c r="GS15">
        <v>16</v>
      </c>
      <c r="GT15">
        <v>3</v>
      </c>
      <c r="GU15">
        <v>19</v>
      </c>
      <c r="GV15">
        <v>26</v>
      </c>
      <c r="GW15">
        <v>13</v>
      </c>
      <c r="GX15">
        <v>15</v>
      </c>
      <c r="GY15">
        <v>14</v>
      </c>
      <c r="GZ15">
        <v>1</v>
      </c>
      <c r="HA15">
        <v>15</v>
      </c>
      <c r="HB15">
        <v>21</v>
      </c>
      <c r="HC15">
        <v>10</v>
      </c>
      <c r="HD15">
        <v>20</v>
      </c>
      <c r="HE15">
        <v>24</v>
      </c>
      <c r="HF15">
        <v>3</v>
      </c>
      <c r="HG15">
        <v>17</v>
      </c>
      <c r="HH15">
        <v>1</v>
      </c>
      <c r="HI15">
        <f>IF('Tablas auxiliares'!$C$7=1,AVERAGE(B15,AS15,CJ15,EA15,FR15)+B15/10000,(-1)*(SUM(VLOOKUP(B15,'Tablas auxiliares'!$BG$2:$BH$28,2,FALSE),VLOOKUP(AS15,'Tablas auxiliares'!$BG$2:$BH$28,2,FALSE),VLOOKUP(CJ15,'Tablas auxiliares'!$BG$2:$BH$28,2,FALSE),VLOOKUP(EA15,'Tablas auxiliares'!$BG$2:$BH$28,2,FALSE),VLOOKUP(FR15,'Tablas auxiliares'!$BG$2:$BH$28,2,FALSE))-B15/100000000))</f>
        <v>-32.277560320788375</v>
      </c>
      <c r="HJ15">
        <f>IF('Tablas auxiliares'!$C$7=1,AVERAGE(C15,AT15,CK15,EB15,FS15)+C15/10000,(-1)*(SUM(VLOOKUP(C15,'Tablas auxiliares'!$BG$2:$BH$28,2,FALSE),VLOOKUP(AT15,'Tablas auxiliares'!$BG$2:$BH$28,2,FALSE),VLOOKUP(CK15,'Tablas auxiliares'!$BG$2:$BH$28,2,FALSE),VLOOKUP(EB15,'Tablas auxiliares'!$BG$2:$BH$28,2,FALSE),VLOOKUP(FS15,'Tablas auxiliares'!$BG$2:$BH$28,2,FALSE))-C15/100000000))</f>
        <v>-6.519525910950688</v>
      </c>
      <c r="HK15">
        <f>IF('Tablas auxiliares'!$C$7=1,AVERAGE(D15,AU15,CL15,EC15,FT15)+D15/10000,(-1)*(SUM(VLOOKUP(D15,'Tablas auxiliares'!$BG$2:$BH$28,2,FALSE),VLOOKUP(AU15,'Tablas auxiliares'!$BG$2:$BH$28,2,FALSE),VLOOKUP(CL15,'Tablas auxiliares'!$BG$2:$BH$28,2,FALSE),VLOOKUP(EC15,'Tablas auxiliares'!$BG$2:$BH$28,2,FALSE),VLOOKUP(FT15,'Tablas auxiliares'!$BG$2:$BH$28,2,FALSE))-D15/100000000))</f>
        <v>-15.080523915819365</v>
      </c>
      <c r="HL15">
        <f>IF('Tablas auxiliares'!$C$7=1,AVERAGE(E15,AV15,CM15,ED15,FU15)+E15/10000,(-1)*(SUM(VLOOKUP(E15,'Tablas auxiliares'!$BG$2:$BH$28,2,FALSE),VLOOKUP(AV15,'Tablas auxiliares'!$BG$2:$BH$28,2,FALSE),VLOOKUP(CM15,'Tablas auxiliares'!$BG$2:$BH$28,2,FALSE),VLOOKUP(ED15,'Tablas auxiliares'!$BG$2:$BH$28,2,FALSE),VLOOKUP(FU15,'Tablas auxiliares'!$BG$2:$BH$28,2,FALSE))-E15/100000000))</f>
        <v>-3.7302941528742704</v>
      </c>
      <c r="HM15">
        <f>IF('Tablas auxiliares'!$C$7=1,AVERAGE(F15,AW15,CN15,EE15,FV15)+F15/10000,(-1)*(SUM(VLOOKUP(F15,'Tablas auxiliares'!$BG$2:$BH$28,2,FALSE),VLOOKUP(AW15,'Tablas auxiliares'!$BG$2:$BH$28,2,FALSE),VLOOKUP(CN15,'Tablas auxiliares'!$BG$2:$BH$28,2,FALSE),VLOOKUP(EE15,'Tablas auxiliares'!$BG$2:$BH$28,2,FALSE),VLOOKUP(FV15,'Tablas auxiliares'!$BG$2:$BH$28,2,FALSE))-F15/100000000))</f>
        <v>-3.8520312148030413</v>
      </c>
      <c r="HN15">
        <f>IF('Tablas auxiliares'!$C$7=1,AVERAGE(G15,AX15,CO15,EF15,FW15)+G15/10000,(-1)*(SUM(VLOOKUP(G15,'Tablas auxiliares'!$BG$2:$BH$28,2,FALSE),VLOOKUP(AX15,'Tablas auxiliares'!$BG$2:$BH$28,2,FALSE),VLOOKUP(CO15,'Tablas auxiliares'!$BG$2:$BH$28,2,FALSE),VLOOKUP(EF15,'Tablas auxiliares'!$BG$2:$BH$28,2,FALSE),VLOOKUP(FW15,'Tablas auxiliares'!$BG$2:$BH$28,2,FALSE))-G15/100000000))</f>
        <v>-2.0934483571482816</v>
      </c>
      <c r="HO15">
        <f>IF('Tablas auxiliares'!$C$7=1,AVERAGE(H15,AY15,CP15,EG15,FX15)+H15/10000,(-1)*(SUM(VLOOKUP(H15,'Tablas auxiliares'!$BG$2:$BH$28,2,FALSE),VLOOKUP(AY15,'Tablas auxiliares'!$BG$2:$BH$28,2,FALSE),VLOOKUP(CP15,'Tablas auxiliares'!$BG$2:$BH$28,2,FALSE),VLOOKUP(EG15,'Tablas auxiliares'!$BG$2:$BH$28,2,FALSE),VLOOKUP(FX15,'Tablas auxiliares'!$BG$2:$BH$28,2,FALSE))-H15/100000000))</f>
        <v>-18.533876007761595</v>
      </c>
      <c r="HP15">
        <f>IF('Tablas auxiliares'!$C$7=1,AVERAGE(I15,AZ15,CQ15,EH15,FY15)+I15/10000,(-1)*(SUM(VLOOKUP(I15,'Tablas auxiliares'!$BG$2:$BH$28,2,FALSE),VLOOKUP(AZ15,'Tablas auxiliares'!$BG$2:$BH$28,2,FALSE),VLOOKUP(CQ15,'Tablas auxiliares'!$BG$2:$BH$28,2,FALSE),VLOOKUP(EH15,'Tablas auxiliares'!$BG$2:$BH$28,2,FALSE),VLOOKUP(FY15,'Tablas auxiliares'!$BG$2:$BH$28,2,FALSE))-I15/100000000))</f>
        <v>-11.870223354940146</v>
      </c>
      <c r="HQ15">
        <f>IF('Tablas auxiliares'!$C$7=1,AVERAGE(J15,BA15,CR15,EI15,FZ15)+J15/10000,(-1)*(SUM(VLOOKUP(J15,'Tablas auxiliares'!$BG$2:$BH$28,2,FALSE),VLOOKUP(BA15,'Tablas auxiliares'!$BG$2:$BH$28,2,FALSE),VLOOKUP(CR15,'Tablas auxiliares'!$BG$2:$BH$28,2,FALSE),VLOOKUP(EI15,'Tablas auxiliares'!$BG$2:$BH$28,2,FALSE),VLOOKUP(FZ15,'Tablas auxiliares'!$BG$2:$BH$28,2,FALSE))-J15/100000000))</f>
        <v>-25.104460517129478</v>
      </c>
      <c r="HR15">
        <f>IF('Tablas auxiliares'!$C$7=1,AVERAGE(K15,BB15,CS15,EJ15,GA15)+K15/10000,(-1)*(SUM(VLOOKUP(K15,'Tablas auxiliares'!$BG$2:$BH$28,2,FALSE),VLOOKUP(BB15,'Tablas auxiliares'!$BG$2:$BH$28,2,FALSE),VLOOKUP(CS15,'Tablas auxiliares'!$BG$2:$BH$28,2,FALSE),VLOOKUP(EJ15,'Tablas auxiliares'!$BG$2:$BH$28,2,FALSE),VLOOKUP(GA15,'Tablas auxiliares'!$BG$2:$BH$28,2,FALSE))-K15/100000000))</f>
        <v>-2.7790818863927997</v>
      </c>
      <c r="HS15">
        <f>IF('Tablas auxiliares'!$C$7=1,AVERAGE(L15,BC15,CT15,EK15,GB15)+L15/10000,(-1)*(SUM(VLOOKUP(L15,'Tablas auxiliares'!$BG$2:$BH$28,2,FALSE),VLOOKUP(BC15,'Tablas auxiliares'!$BG$2:$BH$28,2,FALSE),VLOOKUP(CT15,'Tablas auxiliares'!$BG$2:$BH$28,2,FALSE),VLOOKUP(EK15,'Tablas auxiliares'!$BG$2:$BH$28,2,FALSE),VLOOKUP(GB15,'Tablas auxiliares'!$BG$2:$BH$28,2,FALSE))-L15/100000000))</f>
        <v>-15.130612997257618</v>
      </c>
      <c r="HT15">
        <f>IF('Tablas auxiliares'!$C$7=1,AVERAGE(M15,BD15,CU15,EL15,GC15)+M15/10000,(-1)*(SUM(VLOOKUP(M15,'Tablas auxiliares'!$BG$2:$BH$28,2,FALSE),VLOOKUP(BD15,'Tablas auxiliares'!$BG$2:$BH$28,2,FALSE),VLOOKUP(CU15,'Tablas auxiliares'!$BG$2:$BH$28,2,FALSE),VLOOKUP(EL15,'Tablas auxiliares'!$BG$2:$BH$28,2,FALSE),VLOOKUP(GC15,'Tablas auxiliares'!$BG$2:$BH$28,2,FALSE))-M15/100000000))</f>
        <v>-26.173764989846728</v>
      </c>
      <c r="HU15">
        <f>IF('Tablas auxiliares'!$C$7=1,AVERAGE(N15,BE15,CV15,EM15,GD15)+N15/10000,(-1)*(SUM(VLOOKUP(N15,'Tablas auxiliares'!$BG$2:$BH$28,2,FALSE),VLOOKUP(BE15,'Tablas auxiliares'!$BG$2:$BH$28,2,FALSE),VLOOKUP(CV15,'Tablas auxiliares'!$BG$2:$BH$28,2,FALSE),VLOOKUP(EM15,'Tablas auxiliares'!$BG$2:$BH$28,2,FALSE),VLOOKUP(GD15,'Tablas auxiliares'!$BG$2:$BH$28,2,FALSE))-N15/100000000))</f>
        <v>-15.619615077773386</v>
      </c>
      <c r="HV15">
        <f>IF('Tablas auxiliares'!$C$7=1,AVERAGE(O15,BF15,CW15,EN15,GE15)+O15/10000,(-1)*(SUM(VLOOKUP(O15,'Tablas auxiliares'!$BG$2:$BH$28,2,FALSE),VLOOKUP(BF15,'Tablas auxiliares'!$BG$2:$BH$28,2,FALSE),VLOOKUP(CW15,'Tablas auxiliares'!$BG$2:$BH$28,2,FALSE),VLOOKUP(EN15,'Tablas auxiliares'!$BG$2:$BH$28,2,FALSE),VLOOKUP(GE15,'Tablas auxiliares'!$BG$2:$BH$28,2,FALSE))-O15/100000000))</f>
        <v>-13.541757178404534</v>
      </c>
      <c r="HW15">
        <f>IF('Tablas auxiliares'!$C$7=1,AVERAGE(P15,BG15,CX15,EO15,GF15)+P15/10000,(-1)*(SUM(VLOOKUP(P15,'Tablas auxiliares'!$BG$2:$BH$28,2,FALSE),VLOOKUP(BG15,'Tablas auxiliares'!$BG$2:$BH$28,2,FALSE),VLOOKUP(CX15,'Tablas auxiliares'!$BG$2:$BH$28,2,FALSE),VLOOKUP(EO15,'Tablas auxiliares'!$BG$2:$BH$28,2,FALSE),VLOOKUP(GF15,'Tablas auxiliares'!$BG$2:$BH$28,2,FALSE))-P15/100000000))</f>
        <v>-22.624461045742301</v>
      </c>
      <c r="HX15">
        <f>IF('Tablas auxiliares'!$C$7=1,AVERAGE(Q15,BH15,CY15,EP15,GG15)+Q15/10000,(-1)*(SUM(VLOOKUP(Q15,'Tablas auxiliares'!$BG$2:$BH$28,2,FALSE),VLOOKUP(BH15,'Tablas auxiliares'!$BG$2:$BH$28,2,FALSE),VLOOKUP(CY15,'Tablas auxiliares'!$BG$2:$BH$28,2,FALSE),VLOOKUP(EP15,'Tablas auxiliares'!$BG$2:$BH$28,2,FALSE),VLOOKUP(GG15,'Tablas auxiliares'!$BG$2:$BH$28,2,FALSE))-Q15/100000000))</f>
        <v>-7.4516457523676589</v>
      </c>
      <c r="HY15">
        <f>IF('Tablas auxiliares'!$C$7=1,AVERAGE(R15,BI15,CZ15,EQ15,GH15)+R15/10000,(-1)*(SUM(VLOOKUP(R15,'Tablas auxiliares'!$BG$2:$BH$28,2,FALSE),VLOOKUP(BI15,'Tablas auxiliares'!$BG$2:$BH$28,2,FALSE),VLOOKUP(CZ15,'Tablas auxiliares'!$BG$2:$BH$28,2,FALSE),VLOOKUP(EQ15,'Tablas auxiliares'!$BG$2:$BH$28,2,FALSE),VLOOKUP(GH15,'Tablas auxiliares'!$BG$2:$BH$28,2,FALSE))-R15/100000000))</f>
        <v>-29.733326360465433</v>
      </c>
      <c r="IA15">
        <f>IF('Tablas auxiliares'!$C$7=1,AVERAGE(T15,BK15,DB15,ES15,GJ15)+T15/10000,(-1)*(SUM(VLOOKUP(T15,'Tablas auxiliares'!$BG$2:$BH$28,2,FALSE),VLOOKUP(BK15,'Tablas auxiliares'!$BG$2:$BH$28,2,FALSE),VLOOKUP(DB15,'Tablas auxiliares'!$BG$2:$BH$28,2,FALSE),VLOOKUP(ES15,'Tablas auxiliares'!$BG$2:$BH$28,2,FALSE),VLOOKUP(GJ15,'Tablas auxiliares'!$BG$2:$BH$28,2,FALSE))-T15/100000000))</f>
        <v>-6.0952436836401791</v>
      </c>
      <c r="IB15">
        <f>IF('Tablas auxiliares'!$C$7=1,AVERAGE(U15,BL15,DC15,ET15,GK15)+U15/10000,(-1)*(SUM(VLOOKUP(U15,'Tablas auxiliares'!$BG$2:$BH$28,2,FALSE),VLOOKUP(BL15,'Tablas auxiliares'!$BG$2:$BH$28,2,FALSE),VLOOKUP(DC15,'Tablas auxiliares'!$BG$2:$BH$28,2,FALSE),VLOOKUP(ET15,'Tablas auxiliares'!$BG$2:$BH$28,2,FALSE),VLOOKUP(GK15,'Tablas auxiliares'!$BG$2:$BH$28,2,FALSE))-U15/100000000))</f>
        <v>-22.330229811318173</v>
      </c>
      <c r="IC15">
        <f>IF('Tablas auxiliares'!$C$7=1,AVERAGE(V15,BM15,DD15,EU15,GL15)+V15/10000,(-1)*(SUM(VLOOKUP(V15,'Tablas auxiliares'!$BG$2:$BH$28,2,FALSE),VLOOKUP(BM15,'Tablas auxiliares'!$BG$2:$BH$28,2,FALSE),VLOOKUP(DD15,'Tablas auxiliares'!$BG$2:$BH$28,2,FALSE),VLOOKUP(EU15,'Tablas auxiliares'!$BG$2:$BH$28,2,FALSE),VLOOKUP(GL15,'Tablas auxiliares'!$BG$2:$BH$28,2,FALSE))-V15/100000000))</f>
        <v>-1.9323761732837208</v>
      </c>
      <c r="ID15">
        <f>IF('Tablas auxiliares'!$C$7=1,AVERAGE(W15,BN15,DE15,EV15,GM15)+W15/10000,(-1)*(SUM(VLOOKUP(W15,'Tablas auxiliares'!$BG$2:$BH$28,2,FALSE),VLOOKUP(BN15,'Tablas auxiliares'!$BG$2:$BH$28,2,FALSE),VLOOKUP(DE15,'Tablas auxiliares'!$BG$2:$BH$28,2,FALSE),VLOOKUP(EV15,'Tablas auxiliares'!$BG$2:$BH$28,2,FALSE),VLOOKUP(GM15,'Tablas auxiliares'!$BG$2:$BH$28,2,FALSE))-W15/100000000))</f>
        <v>-24.560748890044191</v>
      </c>
      <c r="IE15">
        <f>IF('Tablas auxiliares'!$C$7=1,AVERAGE(X15,BO15,DF15,EW15,GN15)+X15/10000,(-1)*(SUM(VLOOKUP(X15,'Tablas auxiliares'!$BG$2:$BH$28,2,FALSE),VLOOKUP(BO15,'Tablas auxiliares'!$BG$2:$BH$28,2,FALSE),VLOOKUP(DF15,'Tablas auxiliares'!$BG$2:$BH$28,2,FALSE),VLOOKUP(EW15,'Tablas auxiliares'!$BG$2:$BH$28,2,FALSE),VLOOKUP(GN15,'Tablas auxiliares'!$BG$2:$BH$28,2,FALSE))-X15/100000000))</f>
        <v>-16.303024967493581</v>
      </c>
      <c r="IF15">
        <f>IF('Tablas auxiliares'!$C$7=1,AVERAGE(Y15,BP15,DG15,EX15,GO15)+Y15/10000,(-1)*(SUM(VLOOKUP(Y15,'Tablas auxiliares'!$BG$2:$BH$28,2,FALSE),VLOOKUP(BP15,'Tablas auxiliares'!$BG$2:$BH$28,2,FALSE),VLOOKUP(DG15,'Tablas auxiliares'!$BG$2:$BH$28,2,FALSE),VLOOKUP(EX15,'Tablas auxiliares'!$BG$2:$BH$28,2,FALSE),VLOOKUP(GO15,'Tablas auxiliares'!$BG$2:$BH$28,2,FALSE))-Y15/100000000))</f>
        <v>-4.6000649425245816</v>
      </c>
      <c r="IG15">
        <f>IF('Tablas auxiliares'!$C$7=1,AVERAGE(Z15,BQ15,DH15,EY15,GP15)+Z15/10000,(-1)*(SUM(VLOOKUP(Z15,'Tablas auxiliares'!$BG$2:$BH$28,2,FALSE),VLOOKUP(BQ15,'Tablas auxiliares'!$BG$2:$BH$28,2,FALSE),VLOOKUP(DH15,'Tablas auxiliares'!$BG$2:$BH$28,2,FALSE),VLOOKUP(EY15,'Tablas auxiliares'!$BG$2:$BH$28,2,FALSE),VLOOKUP(GP15,'Tablas auxiliares'!$BG$2:$BH$28,2,FALSE))-Z15/100000000))</f>
        <v>-16.533176292072547</v>
      </c>
      <c r="IH15">
        <f>IF('Tablas auxiliares'!$C$7=1,AVERAGE(AA15,BR15,DI15,EZ15,GQ15)+AA15/10000,(-1)*(SUM(VLOOKUP(AA15,'Tablas auxiliares'!$BG$2:$BH$28,2,FALSE),VLOOKUP(BR15,'Tablas auxiliares'!$BG$2:$BH$28,2,FALSE),VLOOKUP(DI15,'Tablas auxiliares'!$BG$2:$BH$28,2,FALSE),VLOOKUP(EZ15,'Tablas auxiliares'!$BG$2:$BH$28,2,FALSE),VLOOKUP(GQ15,'Tablas auxiliares'!$BG$2:$BH$28,2,FALSE))-AA15/100000000))</f>
        <v>-26.060984952453367</v>
      </c>
      <c r="II15">
        <f>IF('Tablas auxiliares'!$C$7=1,AVERAGE(AB15,BS15,DJ15,FA15,GR15)+AB15/10000,(-1)*(SUM(VLOOKUP(AB15,'Tablas auxiliares'!$BG$2:$BH$28,2,FALSE),VLOOKUP(BS15,'Tablas auxiliares'!$BG$2:$BH$28,2,FALSE),VLOOKUP(DJ15,'Tablas auxiliares'!$BG$2:$BH$28,2,FALSE),VLOOKUP(FA15,'Tablas auxiliares'!$BG$2:$BH$28,2,FALSE),VLOOKUP(GR15,'Tablas auxiliares'!$BG$2:$BH$28,2,FALSE))-AB15/100000000))</f>
        <v>-39.928055900707498</v>
      </c>
      <c r="IJ15">
        <f>IF('Tablas auxiliares'!$C$7=1,AVERAGE(AC15,BT15,DK15,FB15,GS15)+AC15/10000,(-1)*(SUM(VLOOKUP(AC15,'Tablas auxiliares'!$BG$2:$BH$28,2,FALSE),VLOOKUP(BT15,'Tablas auxiliares'!$BG$2:$BH$28,2,FALSE),VLOOKUP(DK15,'Tablas auxiliares'!$BG$2:$BH$28,2,FALSE),VLOOKUP(FB15,'Tablas auxiliares'!$BG$2:$BH$28,2,FALSE),VLOOKUP(GS15,'Tablas auxiliares'!$BG$2:$BH$28,2,FALSE))-AC15/100000000))</f>
        <v>-5.609867296301946</v>
      </c>
      <c r="IK15">
        <f>IF('Tablas auxiliares'!$C$7=1,AVERAGE(AD15,BU15,DL15,FC15,GT15)+AD15/10000,(-1)*(SUM(VLOOKUP(AD15,'Tablas auxiliares'!$BG$2:$BH$28,2,FALSE),VLOOKUP(BU15,'Tablas auxiliares'!$BG$2:$BH$28,2,FALSE),VLOOKUP(DL15,'Tablas auxiliares'!$BG$2:$BH$28,2,FALSE),VLOOKUP(FC15,'Tablas auxiliares'!$BG$2:$BH$28,2,FALSE),VLOOKUP(GT15,'Tablas auxiliares'!$BG$2:$BH$28,2,FALSE))-AD15/100000000))</f>
        <v>-41.031684522741351</v>
      </c>
      <c r="IL15">
        <f>IF('Tablas auxiliares'!$C$7=1,AVERAGE(AE15,BV15,DM15,FD15,GU15)+AE15/10000,(-1)*(SUM(VLOOKUP(AE15,'Tablas auxiliares'!$BG$2:$BH$28,2,FALSE),VLOOKUP(BV15,'Tablas auxiliares'!$BG$2:$BH$28,2,FALSE),VLOOKUP(DM15,'Tablas auxiliares'!$BG$2:$BH$28,2,FALSE),VLOOKUP(FD15,'Tablas auxiliares'!$BG$2:$BH$28,2,FALSE),VLOOKUP(GU15,'Tablas auxiliares'!$BG$2:$BH$28,2,FALSE))-AE15/100000000))</f>
        <v>-5.2269760185628051</v>
      </c>
      <c r="IM15">
        <f>IF('Tablas auxiliares'!$C$7=1,AVERAGE(AF15,BW15,DN15,FE15,GV15)+AF15/10000,(-1)*(SUM(VLOOKUP(AF15,'Tablas auxiliares'!$BG$2:$BH$28,2,FALSE),VLOOKUP(BW15,'Tablas auxiliares'!$BG$2:$BH$28,2,FALSE),VLOOKUP(DN15,'Tablas auxiliares'!$BG$2:$BH$28,2,FALSE),VLOOKUP(FE15,'Tablas auxiliares'!$BG$2:$BH$28,2,FALSE),VLOOKUP(GV15,'Tablas auxiliares'!$BG$2:$BH$28,2,FALSE))-AF15/100000000))</f>
        <v>-7.016358027376997</v>
      </c>
      <c r="IN15">
        <f>IF('Tablas auxiliares'!$C$7=1,AVERAGE(AG15,BX15,DO15,FF15,GW15)+AG15/10000,(-1)*(SUM(VLOOKUP(AG15,'Tablas auxiliares'!$BG$2:$BH$28,2,FALSE),VLOOKUP(BX15,'Tablas auxiliares'!$BG$2:$BH$28,2,FALSE),VLOOKUP(DO15,'Tablas auxiliares'!$BG$2:$BH$28,2,FALSE),VLOOKUP(FF15,'Tablas auxiliares'!$BG$2:$BH$28,2,FALSE),VLOOKUP(GW15,'Tablas auxiliares'!$BG$2:$BH$28,2,FALSE))-AG15/100000000))</f>
        <v>-27.348073220122263</v>
      </c>
      <c r="IO15">
        <f>IF('Tablas auxiliares'!$C$7=1,AVERAGE(AH15,BY15,DP15,FG15,GX15)+AH15/10000,(-1)*(SUM(VLOOKUP(AH15,'Tablas auxiliares'!$BG$2:$BH$28,2,FALSE),VLOOKUP(BY15,'Tablas auxiliares'!$BG$2:$BH$28,2,FALSE),VLOOKUP(DP15,'Tablas auxiliares'!$BG$2:$BH$28,2,FALSE),VLOOKUP(FG15,'Tablas auxiliares'!$BG$2:$BH$28,2,FALSE),VLOOKUP(GX15,'Tablas auxiliares'!$BG$2:$BH$28,2,FALSE))-AH15/100000000))</f>
        <v>-3.0319248286949163</v>
      </c>
      <c r="IP15">
        <f>IF('Tablas auxiliares'!$C$7=1,AVERAGE(AI15,BZ15,DQ15,FH15,GY15)+AI15/10000,(-1)*(SUM(VLOOKUP(AI15,'Tablas auxiliares'!$BG$2:$BH$28,2,FALSE),VLOOKUP(BZ15,'Tablas auxiliares'!$BG$2:$BH$28,2,FALSE),VLOOKUP(DQ15,'Tablas auxiliares'!$BG$2:$BH$28,2,FALSE),VLOOKUP(FH15,'Tablas auxiliares'!$BG$2:$BH$28,2,FALSE),VLOOKUP(GY15,'Tablas auxiliares'!$BG$2:$BH$28,2,FALSE))-AI15/100000000))</f>
        <v>-2.3576520632210234</v>
      </c>
      <c r="IQ15">
        <f>IF('Tablas auxiliares'!$C$7=1,AVERAGE(AJ15,CA15,DR15,FI15,GZ15)+AJ15/10000,(-1)*(SUM(VLOOKUP(AJ15,'Tablas auxiliares'!$BG$2:$BH$28,2,FALSE),VLOOKUP(CA15,'Tablas auxiliares'!$BG$2:$BH$28,2,FALSE),VLOOKUP(DR15,'Tablas auxiliares'!$BG$2:$BH$28,2,FALSE),VLOOKUP(FI15,'Tablas auxiliares'!$BG$2:$BH$28,2,FALSE),VLOOKUP(GZ15,'Tablas auxiliares'!$BG$2:$BH$28,2,FALSE))-AJ15/100000000))</f>
        <v>-31.038613615289723</v>
      </c>
      <c r="IR15">
        <f>IF('Tablas auxiliares'!$C$7=1,AVERAGE(AK15,CB15,DS15,FJ15,HA15)+AK15/10000,(-1)*(SUM(VLOOKUP(AK15,'Tablas auxiliares'!$BG$2:$BH$28,2,FALSE),VLOOKUP(CB15,'Tablas auxiliares'!$BG$2:$BH$28,2,FALSE),VLOOKUP(DS15,'Tablas auxiliares'!$BG$2:$BH$28,2,FALSE),VLOOKUP(FJ15,'Tablas auxiliares'!$BG$2:$BH$28,2,FALSE),VLOOKUP(HA15,'Tablas auxiliares'!$BG$2:$BH$28,2,FALSE))-AK15/100000000))</f>
        <v>-3.8727355056567956</v>
      </c>
      <c r="IS15">
        <f>IF('Tablas auxiliares'!$C$7=1,AVERAGE(AL15,CC15,DT15,FK15,HB15)+AL15/10000,(-1)*(SUM(VLOOKUP(AL15,'Tablas auxiliares'!$BG$2:$BH$28,2,FALSE),VLOOKUP(CC15,'Tablas auxiliares'!$BG$2:$BH$28,2,FALSE),VLOOKUP(DT15,'Tablas auxiliares'!$BG$2:$BH$28,2,FALSE),VLOOKUP(FK15,'Tablas auxiliares'!$BG$2:$BH$28,2,FALSE),VLOOKUP(HB15,'Tablas auxiliares'!$BG$2:$BH$28,2,FALSE))-AL15/100000000))</f>
        <v>-0.90339272227109346</v>
      </c>
      <c r="IT15">
        <f>IF('Tablas auxiliares'!$C$7=1,AVERAGE(AM15,CD15,DU15,FL15,HC15)+AM15/10000,(-1)*(SUM(VLOOKUP(AM15,'Tablas auxiliares'!$BG$2:$BH$28,2,FALSE),VLOOKUP(CD15,'Tablas auxiliares'!$BG$2:$BH$28,2,FALSE),VLOOKUP(DU15,'Tablas auxiliares'!$BG$2:$BH$28,2,FALSE),VLOOKUP(FL15,'Tablas auxiliares'!$BG$2:$BH$28,2,FALSE),VLOOKUP(HC15,'Tablas auxiliares'!$BG$2:$BH$28,2,FALSE))-AM15/100000000))</f>
        <v>-13.954834238232792</v>
      </c>
      <c r="IU15">
        <f>IF('Tablas auxiliares'!$C$7=1,AVERAGE(AN15,CE15,DV15,FM15,HD15)+AN15/10000,(-1)*(SUM(VLOOKUP(AN15,'Tablas auxiliares'!$BG$2:$BH$28,2,FALSE),VLOOKUP(CE15,'Tablas auxiliares'!$BG$2:$BH$28,2,FALSE),VLOOKUP(DV15,'Tablas auxiliares'!$BG$2:$BH$28,2,FALSE),VLOOKUP(FM15,'Tablas auxiliares'!$BG$2:$BH$28,2,FALSE),VLOOKUP(HD15,'Tablas auxiliares'!$BG$2:$BH$28,2,FALSE))-AN15/100000000))</f>
        <v>-13.269543062743596</v>
      </c>
      <c r="IV15">
        <f>IF('Tablas auxiliares'!$C$7=1,AVERAGE(AO15,CF15,DW15,FN15,HE15)+AO15/10000,(-1)*(SUM(VLOOKUP(AO15,'Tablas auxiliares'!$BG$2:$BH$28,2,FALSE),VLOOKUP(CF15,'Tablas auxiliares'!$BG$2:$BH$28,2,FALSE),VLOOKUP(DW15,'Tablas auxiliares'!$BG$2:$BH$28,2,FALSE),VLOOKUP(FN15,'Tablas auxiliares'!$BG$2:$BH$28,2,FALSE),VLOOKUP(HE15,'Tablas auxiliares'!$BG$2:$BH$28,2,FALSE))-AO15/100000000))</f>
        <v>-1.2986681114320058</v>
      </c>
      <c r="IW15">
        <f>IF('Tablas auxiliares'!$C$7=1,AVERAGE(AP15,CG15,DX15,FO15,HF15)+AP15/10000,(-1)*(SUM(VLOOKUP(AP15,'Tablas auxiliares'!$BG$2:$BH$28,2,FALSE),VLOOKUP(CG15,'Tablas auxiliares'!$BG$2:$BH$28,2,FALSE),VLOOKUP(DX15,'Tablas auxiliares'!$BG$2:$BH$28,2,FALSE),VLOOKUP(FO15,'Tablas auxiliares'!$BG$2:$BH$28,2,FALSE),VLOOKUP(HF15,'Tablas auxiliares'!$BG$2:$BH$28,2,FALSE))-AP15/100000000))</f>
        <v>-22.19647312707043</v>
      </c>
      <c r="IX15">
        <f>IF('Tablas auxiliares'!$C$7=1,AVERAGE(AQ15,CH15,DY15,FP15,HG15)+AQ15/10000,(-1)*(SUM(VLOOKUP(AQ15,'Tablas auxiliares'!$BG$2:$BH$28,2,FALSE),VLOOKUP(CH15,'Tablas auxiliares'!$BG$2:$BH$28,2,FALSE),VLOOKUP(DY15,'Tablas auxiliares'!$BG$2:$BH$28,2,FALSE),VLOOKUP(FP15,'Tablas auxiliares'!$BG$2:$BH$28,2,FALSE),VLOOKUP(HG15,'Tablas auxiliares'!$BG$2:$BH$28,2,FALSE))-AQ15/100000000))</f>
        <v>-7.0384287730603248</v>
      </c>
      <c r="IY15">
        <f>IF('Tablas auxiliares'!$C$7=1,AVERAGE(AR15,CI15,DZ15,FQ15,HH15)+AR15/10000,(-1)*(SUM(VLOOKUP(AR15,'Tablas auxiliares'!$BG$2:$BH$28,2,FALSE),VLOOKUP(CI15,'Tablas auxiliares'!$BG$2:$BH$28,2,FALSE),VLOOKUP(DZ15,'Tablas auxiliares'!$BG$2:$BH$28,2,FALSE),VLOOKUP(FQ15,'Tablas auxiliares'!$BG$2:$BH$28,2,FALSE),VLOOKUP(HH15,'Tablas auxiliares'!$BG$2:$BH$28,2,FALSE))-AR15/100000000))</f>
        <v>-39.757503080877093</v>
      </c>
      <c r="IZ15">
        <f>RANK(HI15,HI3:HI28,1)</f>
        <v>4</v>
      </c>
      <c r="JA15">
        <f t="shared" ref="JA15:KP15" si="129">RANK(HJ15,HJ3:HJ28,1)</f>
        <v>12</v>
      </c>
      <c r="JB15">
        <f t="shared" si="129"/>
        <v>7</v>
      </c>
      <c r="JC15">
        <f t="shared" si="129"/>
        <v>22</v>
      </c>
      <c r="JD15">
        <f t="shared" si="129"/>
        <v>18</v>
      </c>
      <c r="JE15">
        <f t="shared" si="129"/>
        <v>21</v>
      </c>
      <c r="JF15">
        <f t="shared" si="129"/>
        <v>8</v>
      </c>
      <c r="JG15">
        <f t="shared" si="129"/>
        <v>11</v>
      </c>
      <c r="JH15">
        <f t="shared" si="129"/>
        <v>6</v>
      </c>
      <c r="JI15">
        <f t="shared" si="129"/>
        <v>18</v>
      </c>
      <c r="JJ15">
        <f t="shared" si="129"/>
        <v>8</v>
      </c>
      <c r="JK15">
        <f t="shared" si="129"/>
        <v>5</v>
      </c>
      <c r="JL15">
        <f t="shared" si="129"/>
        <v>9</v>
      </c>
      <c r="JM15">
        <f t="shared" si="129"/>
        <v>9</v>
      </c>
      <c r="JN15">
        <f t="shared" si="129"/>
        <v>5</v>
      </c>
      <c r="JO15">
        <f t="shared" si="129"/>
        <v>14</v>
      </c>
      <c r="JP15">
        <f t="shared" si="129"/>
        <v>6</v>
      </c>
      <c r="JR15">
        <f t="shared" si="129"/>
        <v>14</v>
      </c>
      <c r="JS15">
        <f t="shared" si="129"/>
        <v>6</v>
      </c>
      <c r="JT15">
        <f t="shared" si="129"/>
        <v>24</v>
      </c>
      <c r="JU15">
        <f t="shared" si="129"/>
        <v>7</v>
      </c>
      <c r="JV15">
        <f t="shared" si="129"/>
        <v>8</v>
      </c>
      <c r="JW15">
        <f t="shared" si="129"/>
        <v>23</v>
      </c>
      <c r="JX15">
        <f t="shared" si="129"/>
        <v>11</v>
      </c>
      <c r="JY15">
        <f t="shared" si="129"/>
        <v>2</v>
      </c>
      <c r="JZ15">
        <f t="shared" si="129"/>
        <v>2</v>
      </c>
      <c r="KA15">
        <f t="shared" si="129"/>
        <v>21</v>
      </c>
      <c r="KB15">
        <f t="shared" si="129"/>
        <v>3</v>
      </c>
      <c r="KC15">
        <f t="shared" si="129"/>
        <v>18</v>
      </c>
      <c r="KD15">
        <f t="shared" si="129"/>
        <v>17</v>
      </c>
      <c r="KE15">
        <f t="shared" si="129"/>
        <v>4</v>
      </c>
      <c r="KF15">
        <f t="shared" si="129"/>
        <v>21</v>
      </c>
      <c r="KG15">
        <f t="shared" si="129"/>
        <v>20</v>
      </c>
      <c r="KH15">
        <f t="shared" si="129"/>
        <v>6</v>
      </c>
      <c r="KI15">
        <f t="shared" si="129"/>
        <v>22</v>
      </c>
      <c r="KJ15">
        <f t="shared" si="129"/>
        <v>25</v>
      </c>
      <c r="KK15">
        <f t="shared" si="129"/>
        <v>9</v>
      </c>
      <c r="KL15">
        <f t="shared" si="129"/>
        <v>12</v>
      </c>
      <c r="KM15">
        <f t="shared" si="129"/>
        <v>25</v>
      </c>
      <c r="KN15">
        <f t="shared" si="129"/>
        <v>6</v>
      </c>
      <c r="KO15">
        <f t="shared" si="129"/>
        <v>17</v>
      </c>
      <c r="KP15">
        <f t="shared" si="129"/>
        <v>1</v>
      </c>
      <c r="KQ15">
        <f>VLOOKUP(IZ15,'Tablas auxiliares'!$O$2:$Y$28,'Tablas auxiliares'!$C$4+1,FALSE)</f>
        <v>7</v>
      </c>
      <c r="KR15">
        <f>VLOOKUP(JA15,'Tablas auxiliares'!$O$2:$Y$28,'Tablas auxiliares'!$C$4+1,FALSE)</f>
        <v>0</v>
      </c>
      <c r="KS15">
        <f>VLOOKUP(JB15,'Tablas auxiliares'!$O$2:$Y$28,'Tablas auxiliares'!$C$4+1,FALSE)</f>
        <v>4</v>
      </c>
      <c r="KT15">
        <f>VLOOKUP(JC15,'Tablas auxiliares'!$O$2:$Y$28,'Tablas auxiliares'!$C$4+1,FALSE)</f>
        <v>0</v>
      </c>
      <c r="KU15">
        <f>VLOOKUP(JD15,'Tablas auxiliares'!$O$2:$Y$28,'Tablas auxiliares'!$C$4+1,FALSE)</f>
        <v>0</v>
      </c>
      <c r="KV15">
        <f>VLOOKUP(JE15,'Tablas auxiliares'!$O$2:$Y$28,'Tablas auxiliares'!$C$4+1,FALSE)</f>
        <v>0</v>
      </c>
      <c r="KW15">
        <f>VLOOKUP(JF15,'Tablas auxiliares'!$O$2:$Y$28,'Tablas auxiliares'!$C$4+1,FALSE)</f>
        <v>3</v>
      </c>
      <c r="KX15">
        <f>VLOOKUP(JG15,'Tablas auxiliares'!$O$2:$Y$28,'Tablas auxiliares'!$C$4+1,FALSE)</f>
        <v>0</v>
      </c>
      <c r="KY15">
        <f>VLOOKUP(JH15,'Tablas auxiliares'!$O$2:$Y$28,'Tablas auxiliares'!$C$4+1,FALSE)</f>
        <v>5</v>
      </c>
      <c r="KZ15">
        <f>VLOOKUP(JI15,'Tablas auxiliares'!$O$2:$Y$28,'Tablas auxiliares'!$C$4+1,FALSE)</f>
        <v>0</v>
      </c>
      <c r="LA15">
        <f>VLOOKUP(JJ15,'Tablas auxiliares'!$O$2:$Y$28,'Tablas auxiliares'!$C$4+1,FALSE)</f>
        <v>3</v>
      </c>
      <c r="LB15">
        <f>VLOOKUP(JK15,'Tablas auxiliares'!$O$2:$Y$28,'Tablas auxiliares'!$C$4+1,FALSE)</f>
        <v>6</v>
      </c>
      <c r="LC15">
        <f>VLOOKUP(JL15,'Tablas auxiliares'!$O$2:$Y$28,'Tablas auxiliares'!$C$4+1,FALSE)</f>
        <v>2</v>
      </c>
      <c r="LD15">
        <f>VLOOKUP(JM15,'Tablas auxiliares'!$O$2:$Y$28,'Tablas auxiliares'!$C$4+1,FALSE)</f>
        <v>2</v>
      </c>
      <c r="LE15">
        <f>VLOOKUP(JN15,'Tablas auxiliares'!$O$2:$Y$28,'Tablas auxiliares'!$C$4+1,FALSE)</f>
        <v>6</v>
      </c>
      <c r="LF15">
        <f>VLOOKUP(JO15,'Tablas auxiliares'!$O$2:$Y$28,'Tablas auxiliares'!$C$4+1,FALSE)</f>
        <v>0</v>
      </c>
      <c r="LG15">
        <f>VLOOKUP(JP15,'Tablas auxiliares'!$O$2:$Y$28,'Tablas auxiliares'!$C$4+1,FALSE)</f>
        <v>5</v>
      </c>
      <c r="LI15">
        <f>VLOOKUP(JR15,'Tablas auxiliares'!$O$2:$Y$28,'Tablas auxiliares'!$C$4+1,FALSE)</f>
        <v>0</v>
      </c>
      <c r="LJ15">
        <f>VLOOKUP(JS15,'Tablas auxiliares'!$O$2:$Y$28,'Tablas auxiliares'!$C$4+1,FALSE)</f>
        <v>5</v>
      </c>
      <c r="LK15">
        <f>VLOOKUP(JT15,'Tablas auxiliares'!$O$2:$Y$28,'Tablas auxiliares'!$C$4+1,FALSE)</f>
        <v>0</v>
      </c>
      <c r="LL15">
        <f>VLOOKUP(JU15,'Tablas auxiliares'!$O$2:$Y$28,'Tablas auxiliares'!$C$4+1,FALSE)</f>
        <v>4</v>
      </c>
      <c r="LM15">
        <f>VLOOKUP(JV15,'Tablas auxiliares'!$O$2:$Y$28,'Tablas auxiliares'!$C$4+1,FALSE)</f>
        <v>3</v>
      </c>
      <c r="LN15">
        <f>VLOOKUP(JW15,'Tablas auxiliares'!$O$2:$Y$28,'Tablas auxiliares'!$C$4+1,FALSE)</f>
        <v>0</v>
      </c>
      <c r="LO15">
        <f>VLOOKUP(JX15,'Tablas auxiliares'!$O$2:$Y$28,'Tablas auxiliares'!$C$4+1,FALSE)</f>
        <v>0</v>
      </c>
      <c r="LP15">
        <f>VLOOKUP(JY15,'Tablas auxiliares'!$O$2:$Y$28,'Tablas auxiliares'!$C$4+1,FALSE)</f>
        <v>10</v>
      </c>
      <c r="LQ15">
        <f>VLOOKUP(JZ15,'Tablas auxiliares'!$O$2:$Y$28,'Tablas auxiliares'!$C$4+1,FALSE)</f>
        <v>10</v>
      </c>
      <c r="LR15">
        <f>VLOOKUP(KA15,'Tablas auxiliares'!$O$2:$Y$28,'Tablas auxiliares'!$C$4+1,FALSE)</f>
        <v>0</v>
      </c>
      <c r="LS15">
        <f>VLOOKUP(KB15,'Tablas auxiliares'!$O$2:$Y$28,'Tablas auxiliares'!$C$4+1,FALSE)</f>
        <v>8</v>
      </c>
      <c r="LT15">
        <f>VLOOKUP(KC15,'Tablas auxiliares'!$O$2:$Y$28,'Tablas auxiliares'!$C$4+1,FALSE)</f>
        <v>0</v>
      </c>
      <c r="LU15">
        <f>VLOOKUP(KD15,'Tablas auxiliares'!$O$2:$Y$28,'Tablas auxiliares'!$C$4+1,FALSE)</f>
        <v>0</v>
      </c>
      <c r="LV15">
        <f>VLOOKUP(KE15,'Tablas auxiliares'!$O$2:$Y$28,'Tablas auxiliares'!$C$4+1,FALSE)</f>
        <v>7</v>
      </c>
      <c r="LW15">
        <f>VLOOKUP(KF15,'Tablas auxiliares'!$O$2:$Y$28,'Tablas auxiliares'!$C$4+1,FALSE)</f>
        <v>0</v>
      </c>
      <c r="LX15">
        <f>VLOOKUP(KG15,'Tablas auxiliares'!$O$2:$Y$28,'Tablas auxiliares'!$C$4+1,FALSE)</f>
        <v>0</v>
      </c>
      <c r="LY15">
        <f>VLOOKUP(KH15,'Tablas auxiliares'!$O$2:$Y$28,'Tablas auxiliares'!$C$4+1,FALSE)</f>
        <v>5</v>
      </c>
      <c r="LZ15">
        <f>VLOOKUP(KI15,'Tablas auxiliares'!$O$2:$Y$28,'Tablas auxiliares'!$C$4+1,FALSE)</f>
        <v>0</v>
      </c>
      <c r="MA15">
        <f>VLOOKUP(KJ15,'Tablas auxiliares'!$O$2:$Y$28,'Tablas auxiliares'!$C$4+1,FALSE)</f>
        <v>0</v>
      </c>
      <c r="MB15">
        <f>VLOOKUP(KK15,'Tablas auxiliares'!$O$2:$Y$28,'Tablas auxiliares'!$C$4+1,FALSE)</f>
        <v>2</v>
      </c>
      <c r="MC15">
        <f>VLOOKUP(KL15,'Tablas auxiliares'!$O$2:$Y$28,'Tablas auxiliares'!$C$4+1,FALSE)</f>
        <v>0</v>
      </c>
      <c r="MD15">
        <f>VLOOKUP(KM15,'Tablas auxiliares'!$O$2:$Y$28,'Tablas auxiliares'!$C$4+1,FALSE)</f>
        <v>0</v>
      </c>
      <c r="ME15">
        <f>VLOOKUP(KN15,'Tablas auxiliares'!$O$2:$Y$28,'Tablas auxiliares'!$C$4+1,FALSE)</f>
        <v>5</v>
      </c>
      <c r="MF15">
        <f>VLOOKUP(KO15,'Tablas auxiliares'!$O$2:$Y$28,'Tablas auxiliares'!$C$4+1,FALSE)</f>
        <v>0</v>
      </c>
      <c r="MG15">
        <f>VLOOKUP(KP15,'Tablas auxiliares'!$O$2:$Y$28,'Tablas auxiliares'!$C$4+1,FALSE)</f>
        <v>12</v>
      </c>
      <c r="MH15">
        <v>6</v>
      </c>
      <c r="MI15">
        <v>16</v>
      </c>
      <c r="MJ15">
        <v>6</v>
      </c>
      <c r="MK15">
        <v>18</v>
      </c>
      <c r="ML15">
        <v>21</v>
      </c>
      <c r="MM15">
        <v>12</v>
      </c>
      <c r="MN15">
        <v>3</v>
      </c>
      <c r="MO15">
        <v>15</v>
      </c>
      <c r="MP15">
        <v>17</v>
      </c>
      <c r="MQ15">
        <v>19</v>
      </c>
      <c r="MR15">
        <v>10</v>
      </c>
      <c r="MS15">
        <v>12</v>
      </c>
      <c r="MT15">
        <v>13</v>
      </c>
      <c r="MU15">
        <v>11</v>
      </c>
      <c r="MV15">
        <v>7</v>
      </c>
      <c r="MW15">
        <v>12</v>
      </c>
      <c r="MX15">
        <v>7</v>
      </c>
      <c r="MZ15">
        <v>7</v>
      </c>
      <c r="NA15">
        <v>11</v>
      </c>
      <c r="NB15">
        <v>22</v>
      </c>
      <c r="NC15">
        <v>13</v>
      </c>
      <c r="ND15">
        <v>5</v>
      </c>
      <c r="NE15">
        <v>5</v>
      </c>
      <c r="NF15">
        <v>16</v>
      </c>
      <c r="NG15">
        <v>16</v>
      </c>
      <c r="NH15">
        <v>6</v>
      </c>
      <c r="NI15">
        <v>16</v>
      </c>
      <c r="NJ15">
        <v>13</v>
      </c>
      <c r="NK15">
        <v>11</v>
      </c>
      <c r="NL15">
        <v>18</v>
      </c>
      <c r="NM15">
        <v>10</v>
      </c>
      <c r="NN15">
        <v>14</v>
      </c>
      <c r="NO15">
        <v>8</v>
      </c>
      <c r="NP15">
        <v>12</v>
      </c>
      <c r="NQ15">
        <v>21</v>
      </c>
      <c r="NR15">
        <v>11</v>
      </c>
      <c r="NS15">
        <v>15</v>
      </c>
      <c r="NT15">
        <v>18</v>
      </c>
      <c r="NU15">
        <v>17</v>
      </c>
      <c r="NV15">
        <v>14</v>
      </c>
      <c r="NW15">
        <v>11</v>
      </c>
      <c r="NX15">
        <v>4</v>
      </c>
      <c r="NY15">
        <f>VLOOKUP(MH15,'Tablas auxiliares'!$O$2:$Y$28,_xlfn.SINGLE('Tablas auxiliares'!$C$4)+1,FALSE)</f>
        <v>5</v>
      </c>
      <c r="NZ15">
        <f>VLOOKUP(MI15,'Tablas auxiliares'!$O$2:$Y$28,_xlfn.SINGLE('Tablas auxiliares'!$C$4)+1,FALSE)</f>
        <v>0</v>
      </c>
      <c r="OA15">
        <f>VLOOKUP(MJ15,'Tablas auxiliares'!$O$2:$Y$28,_xlfn.SINGLE('Tablas auxiliares'!$C$4)+1,FALSE)</f>
        <v>5</v>
      </c>
      <c r="OB15">
        <f>VLOOKUP(MK15,'Tablas auxiliares'!$O$2:$Y$28,_xlfn.SINGLE('Tablas auxiliares'!$C$4)+1,FALSE)</f>
        <v>0</v>
      </c>
      <c r="OC15">
        <f>VLOOKUP(ML15,'Tablas auxiliares'!$O$2:$Y$28,_xlfn.SINGLE('Tablas auxiliares'!$C$4)+1,FALSE)</f>
        <v>0</v>
      </c>
      <c r="OD15">
        <f>VLOOKUP(MM15,'Tablas auxiliares'!$O$2:$Y$28,_xlfn.SINGLE('Tablas auxiliares'!$C$4)+1,FALSE)</f>
        <v>0</v>
      </c>
      <c r="OE15">
        <f>VLOOKUP(MN15,'Tablas auxiliares'!$O$2:$Y$28,_xlfn.SINGLE('Tablas auxiliares'!$C$4)+1,FALSE)</f>
        <v>8</v>
      </c>
      <c r="OF15">
        <f>VLOOKUP(MO15,'Tablas auxiliares'!$O$2:$Y$28,_xlfn.SINGLE('Tablas auxiliares'!$C$4)+1,FALSE)</f>
        <v>0</v>
      </c>
      <c r="OG15">
        <f>VLOOKUP(MP15,'Tablas auxiliares'!$O$2:$Y$28,_xlfn.SINGLE('Tablas auxiliares'!$C$4)+1,FALSE)</f>
        <v>0</v>
      </c>
      <c r="OH15">
        <f>VLOOKUP(MQ15,'Tablas auxiliares'!$O$2:$Y$28,_xlfn.SINGLE('Tablas auxiliares'!$C$4)+1,FALSE)</f>
        <v>0</v>
      </c>
      <c r="OI15">
        <f>VLOOKUP(MR15,'Tablas auxiliares'!$O$2:$Y$28,_xlfn.SINGLE('Tablas auxiliares'!$C$4)+1,FALSE)</f>
        <v>1</v>
      </c>
      <c r="OJ15">
        <f>VLOOKUP(MS15,'Tablas auxiliares'!$O$2:$Y$28,_xlfn.SINGLE('Tablas auxiliares'!$C$4)+1,FALSE)</f>
        <v>0</v>
      </c>
      <c r="OK15">
        <f>VLOOKUP(MT15,'Tablas auxiliares'!$O$2:$Y$28,_xlfn.SINGLE('Tablas auxiliares'!$C$4)+1,FALSE)</f>
        <v>0</v>
      </c>
      <c r="OL15">
        <f>VLOOKUP(MU15,'Tablas auxiliares'!$O$2:$Y$28,_xlfn.SINGLE('Tablas auxiliares'!$C$4)+1,FALSE)</f>
        <v>0</v>
      </c>
      <c r="OM15">
        <f>VLOOKUP(MV15,'Tablas auxiliares'!$O$2:$Y$28,_xlfn.SINGLE('Tablas auxiliares'!$C$4)+1,FALSE)</f>
        <v>4</v>
      </c>
      <c r="ON15">
        <f>VLOOKUP(MW15,'Tablas auxiliares'!$O$2:$Y$28,_xlfn.SINGLE('Tablas auxiliares'!$C$4)+1,FALSE)</f>
        <v>0</v>
      </c>
      <c r="OO15">
        <f>VLOOKUP(MX15,'Tablas auxiliares'!$O$2:$Y$28,_xlfn.SINGLE('Tablas auxiliares'!$C$4)+1,FALSE)</f>
        <v>4</v>
      </c>
      <c r="OQ15">
        <f>VLOOKUP(MZ15,'Tablas auxiliares'!$O$2:$Y$28,_xlfn.SINGLE('Tablas auxiliares'!$C$4)+1,FALSE)</f>
        <v>4</v>
      </c>
      <c r="OR15">
        <f>VLOOKUP(NA15,'Tablas auxiliares'!$O$2:$Y$28,_xlfn.SINGLE('Tablas auxiliares'!$C$4)+1,FALSE)</f>
        <v>0</v>
      </c>
      <c r="OS15">
        <f>VLOOKUP(NB15,'Tablas auxiliares'!$O$2:$Y$28,_xlfn.SINGLE('Tablas auxiliares'!$C$4)+1,FALSE)</f>
        <v>0</v>
      </c>
      <c r="OT15">
        <f>VLOOKUP(NC15,'Tablas auxiliares'!$O$2:$Y$28,_xlfn.SINGLE('Tablas auxiliares'!$C$4)+1,FALSE)</f>
        <v>0</v>
      </c>
      <c r="OU15">
        <f>VLOOKUP(ND15,'Tablas auxiliares'!$O$2:$Y$28,_xlfn.SINGLE('Tablas auxiliares'!$C$4)+1,FALSE)</f>
        <v>6</v>
      </c>
      <c r="OV15">
        <f>VLOOKUP(NE15,'Tablas auxiliares'!$O$2:$Y$28,_xlfn.SINGLE('Tablas auxiliares'!$C$4)+1,FALSE)</f>
        <v>6</v>
      </c>
      <c r="OW15">
        <f>VLOOKUP(NF15,'Tablas auxiliares'!$O$2:$Y$28,_xlfn.SINGLE('Tablas auxiliares'!$C$4)+1,FALSE)</f>
        <v>0</v>
      </c>
      <c r="OX15">
        <f>VLOOKUP(NG15,'Tablas auxiliares'!$O$2:$Y$28,_xlfn.SINGLE('Tablas auxiliares'!$C$4)+1,FALSE)</f>
        <v>0</v>
      </c>
      <c r="OY15">
        <f>VLOOKUP(NH15,'Tablas auxiliares'!$O$2:$Y$28,_xlfn.SINGLE('Tablas auxiliares'!$C$4)+1,FALSE)</f>
        <v>5</v>
      </c>
      <c r="OZ15">
        <f>VLOOKUP(NI15,'Tablas auxiliares'!$O$2:$Y$28,_xlfn.SINGLE('Tablas auxiliares'!$C$4)+1,FALSE)</f>
        <v>0</v>
      </c>
      <c r="PA15">
        <f>VLOOKUP(NJ15,'Tablas auxiliares'!$O$2:$Y$28,_xlfn.SINGLE('Tablas auxiliares'!$C$4)+1,FALSE)</f>
        <v>0</v>
      </c>
      <c r="PB15">
        <f>VLOOKUP(NK15,'Tablas auxiliares'!$O$2:$Y$28,_xlfn.SINGLE('Tablas auxiliares'!$C$4)+1,FALSE)</f>
        <v>0</v>
      </c>
      <c r="PC15">
        <f>VLOOKUP(NL15,'Tablas auxiliares'!$O$2:$Y$28,_xlfn.SINGLE('Tablas auxiliares'!$C$4)+1,FALSE)</f>
        <v>0</v>
      </c>
      <c r="PD15">
        <f>VLOOKUP(NM15,'Tablas auxiliares'!$O$2:$Y$28,_xlfn.SINGLE('Tablas auxiliares'!$C$4)+1,FALSE)</f>
        <v>1</v>
      </c>
      <c r="PE15">
        <f>VLOOKUP(NN15,'Tablas auxiliares'!$O$2:$Y$28,_xlfn.SINGLE('Tablas auxiliares'!$C$4)+1,FALSE)</f>
        <v>0</v>
      </c>
      <c r="PF15">
        <f>VLOOKUP(NO15,'Tablas auxiliares'!$O$2:$Y$28,_xlfn.SINGLE('Tablas auxiliares'!$C$4)+1,FALSE)</f>
        <v>3</v>
      </c>
      <c r="PG15">
        <f>VLOOKUP(NP15,'Tablas auxiliares'!$O$2:$Y$28,_xlfn.SINGLE('Tablas auxiliares'!$C$4)+1,FALSE)</f>
        <v>0</v>
      </c>
      <c r="PH15">
        <f>VLOOKUP(NQ15,'Tablas auxiliares'!$O$2:$Y$28,_xlfn.SINGLE('Tablas auxiliares'!$C$4)+1,FALSE)</f>
        <v>0</v>
      </c>
      <c r="PI15">
        <f>VLOOKUP(NR15,'Tablas auxiliares'!$O$2:$Y$28,_xlfn.SINGLE('Tablas auxiliares'!$C$4)+1,FALSE)</f>
        <v>0</v>
      </c>
      <c r="PJ15">
        <f>VLOOKUP(NS15,'Tablas auxiliares'!$O$2:$Y$28,_xlfn.SINGLE('Tablas auxiliares'!$C$4)+1,FALSE)</f>
        <v>0</v>
      </c>
      <c r="PK15">
        <f>VLOOKUP(NT15,'Tablas auxiliares'!$O$2:$Y$28,_xlfn.SINGLE('Tablas auxiliares'!$C$4)+1,FALSE)</f>
        <v>0</v>
      </c>
      <c r="PL15">
        <f>VLOOKUP(NU15,'Tablas auxiliares'!$O$2:$Y$28,_xlfn.SINGLE('Tablas auxiliares'!$C$4)+1,FALSE)</f>
        <v>0</v>
      </c>
      <c r="PM15">
        <f>VLOOKUP(NV15,'Tablas auxiliares'!$O$2:$Y$28,_xlfn.SINGLE('Tablas auxiliares'!$C$4)+1,FALSE)</f>
        <v>0</v>
      </c>
      <c r="PN15">
        <f>VLOOKUP(NW15,'Tablas auxiliares'!$O$2:$Y$28,_xlfn.SINGLE('Tablas auxiliares'!$C$4)+1,FALSE)</f>
        <v>0</v>
      </c>
      <c r="PO15">
        <f>VLOOKUP(NX15,'Tablas auxiliares'!$O$2:$Y$28,_xlfn.SINGLE('Tablas auxiliares'!$C$4)+1,FALSE)</f>
        <v>7</v>
      </c>
      <c r="PP15" s="132">
        <f>IF('Tablas auxiliares'!$C$6&lt;&gt;2,IF('Tablas auxiliares'!$C$5=1,SUM(KQ15:MG15),SUMIF($IZ$29:$KP$29,"=325",KQ15:MG15)),0)+IF('Tablas auxiliares'!$C$6&lt;&gt;3,IF('Tablas auxiliares'!$C$5=1,SUM(NY15:PO15),SUMIF($IZ$29:$KP$29,"=325",NY15:PO15)),0)</f>
        <v>173</v>
      </c>
      <c r="PQ15">
        <f t="shared" si="15"/>
        <v>5.0060000000000002</v>
      </c>
      <c r="PR15">
        <f t="shared" si="108"/>
        <v>14.016</v>
      </c>
      <c r="PS15">
        <f t="shared" si="109"/>
        <v>6.5060000000000002</v>
      </c>
      <c r="PT15">
        <f t="shared" si="110"/>
        <v>20.018000000000001</v>
      </c>
      <c r="PU15">
        <f t="shared" si="28"/>
        <v>19.521000000000001</v>
      </c>
      <c r="PV15">
        <f t="shared" si="29"/>
        <v>16.512</v>
      </c>
      <c r="PW15">
        <f t="shared" si="30"/>
        <v>5.5030000000000001</v>
      </c>
      <c r="PX15">
        <f t="shared" si="31"/>
        <v>13.015000000000001</v>
      </c>
      <c r="PY15">
        <f t="shared" si="32"/>
        <v>11.516999999999999</v>
      </c>
      <c r="PZ15">
        <f t="shared" si="33"/>
        <v>18.518999999999998</v>
      </c>
      <c r="QA15">
        <f t="shared" si="111"/>
        <v>9.01</v>
      </c>
      <c r="QB15">
        <f t="shared" si="34"/>
        <v>8.5120000000000005</v>
      </c>
      <c r="QC15">
        <f t="shared" si="35"/>
        <v>11.013</v>
      </c>
      <c r="QD15">
        <f t="shared" si="36"/>
        <v>10.010999999999999</v>
      </c>
      <c r="QE15">
        <f t="shared" si="37"/>
        <v>6.0069999999999997</v>
      </c>
      <c r="QF15">
        <f t="shared" si="38"/>
        <v>13.012</v>
      </c>
      <c r="QG15">
        <f t="shared" si="39"/>
        <v>6.5069999999999997</v>
      </c>
      <c r="QI15">
        <f t="shared" si="41"/>
        <v>10.507</v>
      </c>
      <c r="QJ15">
        <f t="shared" si="42"/>
        <v>8.5109999999999992</v>
      </c>
      <c r="QK15">
        <f t="shared" si="43"/>
        <v>23.021999999999998</v>
      </c>
      <c r="QL15">
        <f t="shared" si="44"/>
        <v>10.013</v>
      </c>
      <c r="QM15">
        <f t="shared" si="45"/>
        <v>6.5049999999999999</v>
      </c>
      <c r="QN15">
        <f t="shared" si="46"/>
        <v>14.005000000000001</v>
      </c>
      <c r="QO15">
        <f t="shared" si="47"/>
        <v>13.516</v>
      </c>
      <c r="QP15">
        <f t="shared" si="48"/>
        <v>9.016</v>
      </c>
      <c r="QQ15">
        <f t="shared" si="49"/>
        <v>4.0060000000000002</v>
      </c>
      <c r="QR15">
        <f t="shared" si="50"/>
        <v>18.515999999999998</v>
      </c>
      <c r="QS15">
        <f t="shared" si="51"/>
        <v>8.0129999999999999</v>
      </c>
      <c r="QT15">
        <f t="shared" si="52"/>
        <v>14.510999999999999</v>
      </c>
      <c r="QU15">
        <f t="shared" si="53"/>
        <v>17.518000000000001</v>
      </c>
      <c r="QV15">
        <f t="shared" si="54"/>
        <v>7.01</v>
      </c>
      <c r="QW15">
        <f t="shared" si="55"/>
        <v>17.513999999999999</v>
      </c>
      <c r="QX15">
        <f t="shared" si="56"/>
        <v>14.007999999999999</v>
      </c>
      <c r="QY15">
        <f t="shared" si="57"/>
        <v>9.0120000000000005</v>
      </c>
      <c r="QZ15">
        <f t="shared" si="58"/>
        <v>21.521000000000001</v>
      </c>
      <c r="RA15">
        <f t="shared" si="59"/>
        <v>18.010999999999999</v>
      </c>
      <c r="RB15">
        <f t="shared" si="60"/>
        <v>12.015000000000001</v>
      </c>
      <c r="RC15">
        <f t="shared" si="61"/>
        <v>15.018000000000001</v>
      </c>
      <c r="RD15">
        <f t="shared" si="62"/>
        <v>21.016999999999999</v>
      </c>
      <c r="RE15">
        <f t="shared" si="63"/>
        <v>10.013999999999999</v>
      </c>
      <c r="RF15">
        <f t="shared" si="64"/>
        <v>14.010999999999999</v>
      </c>
      <c r="RG15">
        <f t="shared" si="65"/>
        <v>2.504</v>
      </c>
      <c r="RH15">
        <f>RANK(PQ15,PQ3:PQ28,1)</f>
        <v>5</v>
      </c>
      <c r="RI15">
        <f t="shared" ref="RI15:SX15" si="130">RANK(PR15,PR3:PR28,1)</f>
        <v>12</v>
      </c>
      <c r="RJ15">
        <f t="shared" si="130"/>
        <v>5</v>
      </c>
      <c r="RK15">
        <f t="shared" si="130"/>
        <v>23</v>
      </c>
      <c r="RL15">
        <f t="shared" si="130"/>
        <v>23</v>
      </c>
      <c r="RM15">
        <f t="shared" si="130"/>
        <v>16</v>
      </c>
      <c r="RN15">
        <f t="shared" si="130"/>
        <v>4</v>
      </c>
      <c r="RO15">
        <f t="shared" si="130"/>
        <v>12</v>
      </c>
      <c r="RP15">
        <f t="shared" si="130"/>
        <v>10</v>
      </c>
      <c r="RQ15">
        <f t="shared" si="130"/>
        <v>22</v>
      </c>
      <c r="RR15">
        <f t="shared" si="130"/>
        <v>6</v>
      </c>
      <c r="RS15">
        <f t="shared" si="130"/>
        <v>6</v>
      </c>
      <c r="RT15">
        <f t="shared" si="130"/>
        <v>12</v>
      </c>
      <c r="RU15">
        <f t="shared" si="130"/>
        <v>7</v>
      </c>
      <c r="RV15">
        <f t="shared" si="130"/>
        <v>6</v>
      </c>
      <c r="RW15">
        <f t="shared" si="130"/>
        <v>13</v>
      </c>
      <c r="RX15">
        <f t="shared" si="130"/>
        <v>5</v>
      </c>
      <c r="RZ15">
        <f t="shared" si="130"/>
        <v>9</v>
      </c>
      <c r="SA15">
        <f t="shared" si="130"/>
        <v>8</v>
      </c>
      <c r="SB15">
        <f t="shared" si="130"/>
        <v>25</v>
      </c>
      <c r="SC15">
        <f t="shared" si="130"/>
        <v>9</v>
      </c>
      <c r="SD15">
        <f t="shared" si="130"/>
        <v>5</v>
      </c>
      <c r="SE15">
        <f t="shared" si="130"/>
        <v>19</v>
      </c>
      <c r="SF15">
        <f t="shared" si="130"/>
        <v>13</v>
      </c>
      <c r="SG15">
        <f t="shared" si="130"/>
        <v>6</v>
      </c>
      <c r="SH15">
        <f t="shared" si="130"/>
        <v>1</v>
      </c>
      <c r="SI15">
        <f t="shared" si="130"/>
        <v>20</v>
      </c>
      <c r="SJ15">
        <f t="shared" si="130"/>
        <v>8</v>
      </c>
      <c r="SK15">
        <f t="shared" si="130"/>
        <v>13</v>
      </c>
      <c r="SL15">
        <f t="shared" si="130"/>
        <v>21</v>
      </c>
      <c r="SM15">
        <f t="shared" si="130"/>
        <v>6</v>
      </c>
      <c r="SN15">
        <f t="shared" si="130"/>
        <v>20</v>
      </c>
      <c r="SO15">
        <f t="shared" si="130"/>
        <v>18</v>
      </c>
      <c r="SP15">
        <f t="shared" si="130"/>
        <v>6</v>
      </c>
      <c r="SQ15">
        <f t="shared" si="130"/>
        <v>24</v>
      </c>
      <c r="SR15">
        <f t="shared" si="130"/>
        <v>20</v>
      </c>
      <c r="SS15">
        <f t="shared" si="130"/>
        <v>12</v>
      </c>
      <c r="ST15">
        <f t="shared" si="130"/>
        <v>16</v>
      </c>
      <c r="SU15">
        <f t="shared" si="130"/>
        <v>23</v>
      </c>
      <c r="SV15">
        <f t="shared" si="130"/>
        <v>10</v>
      </c>
      <c r="SW15">
        <f t="shared" si="130"/>
        <v>13</v>
      </c>
      <c r="SX15">
        <f t="shared" si="130"/>
        <v>2</v>
      </c>
      <c r="SY15">
        <f>VLOOKUP(RH15,'Tablas auxiliares'!$O$2:$Y$28,_xlfn.SINGLE('Tablas auxiliares'!$C$4)+1,FALSE)</f>
        <v>6</v>
      </c>
      <c r="SZ15">
        <f>VLOOKUP(RI15,'Tablas auxiliares'!$O$2:$Y$28,_xlfn.SINGLE('Tablas auxiliares'!$C$4)+1,FALSE)</f>
        <v>0</v>
      </c>
      <c r="TA15">
        <f>VLOOKUP(RJ15,'Tablas auxiliares'!$O$2:$Y$28,_xlfn.SINGLE('Tablas auxiliares'!$C$4)+1,FALSE)</f>
        <v>6</v>
      </c>
      <c r="TB15">
        <f>VLOOKUP(RK15,'Tablas auxiliares'!$O$2:$Y$28,_xlfn.SINGLE('Tablas auxiliares'!$C$4)+1,FALSE)</f>
        <v>0</v>
      </c>
      <c r="TC15">
        <f>VLOOKUP(RL15,'Tablas auxiliares'!$O$2:$Y$28,_xlfn.SINGLE('Tablas auxiliares'!$C$4)+1,FALSE)</f>
        <v>0</v>
      </c>
      <c r="TD15">
        <f>VLOOKUP(RM15,'Tablas auxiliares'!$O$2:$Y$28,_xlfn.SINGLE('Tablas auxiliares'!$C$4)+1,FALSE)</f>
        <v>0</v>
      </c>
      <c r="TE15">
        <f>VLOOKUP(RN15,'Tablas auxiliares'!$O$2:$Y$28,_xlfn.SINGLE('Tablas auxiliares'!$C$4)+1,FALSE)</f>
        <v>7</v>
      </c>
      <c r="TF15">
        <f>VLOOKUP(RO15,'Tablas auxiliares'!$O$2:$Y$28,_xlfn.SINGLE('Tablas auxiliares'!$C$4)+1,FALSE)</f>
        <v>0</v>
      </c>
      <c r="TG15">
        <f>VLOOKUP(RP15,'Tablas auxiliares'!$O$2:$Y$28,_xlfn.SINGLE('Tablas auxiliares'!$C$4)+1,FALSE)</f>
        <v>1</v>
      </c>
      <c r="TH15">
        <f>VLOOKUP(RQ15,'Tablas auxiliares'!$O$2:$Y$28,_xlfn.SINGLE('Tablas auxiliares'!$C$4)+1,FALSE)</f>
        <v>0</v>
      </c>
      <c r="TI15">
        <f>VLOOKUP(RR15,'Tablas auxiliares'!$O$2:$Y$28,_xlfn.SINGLE('Tablas auxiliares'!$C$4)+1,FALSE)</f>
        <v>5</v>
      </c>
      <c r="TJ15">
        <f>VLOOKUP(RS15,'Tablas auxiliares'!$O$2:$Y$28,_xlfn.SINGLE('Tablas auxiliares'!$C$4)+1,FALSE)</f>
        <v>5</v>
      </c>
      <c r="TK15">
        <f>VLOOKUP(RT15,'Tablas auxiliares'!$O$2:$Y$28,_xlfn.SINGLE('Tablas auxiliares'!$C$4)+1,FALSE)</f>
        <v>0</v>
      </c>
      <c r="TL15">
        <f>VLOOKUP(RU15,'Tablas auxiliares'!$O$2:$Y$28,_xlfn.SINGLE('Tablas auxiliares'!$C$4)+1,FALSE)</f>
        <v>4</v>
      </c>
      <c r="TM15">
        <f>VLOOKUP(RV15,'Tablas auxiliares'!$O$2:$Y$28,_xlfn.SINGLE('Tablas auxiliares'!$C$4)+1,FALSE)</f>
        <v>5</v>
      </c>
      <c r="TN15">
        <f>VLOOKUP(RW15,'Tablas auxiliares'!$O$2:$Y$28,_xlfn.SINGLE('Tablas auxiliares'!$C$4)+1,FALSE)</f>
        <v>0</v>
      </c>
      <c r="TO15">
        <f>VLOOKUP(RX15,'Tablas auxiliares'!$O$2:$Y$28,_xlfn.SINGLE('Tablas auxiliares'!$C$4)+1,FALSE)</f>
        <v>6</v>
      </c>
      <c r="TQ15">
        <f>VLOOKUP(RZ15,'Tablas auxiliares'!$O$2:$Y$28,_xlfn.SINGLE('Tablas auxiliares'!$C$4)+1,FALSE)</f>
        <v>2</v>
      </c>
      <c r="TR15">
        <f>VLOOKUP(SA15,'Tablas auxiliares'!$O$2:$Y$28,_xlfn.SINGLE('Tablas auxiliares'!$C$4)+1,FALSE)</f>
        <v>3</v>
      </c>
      <c r="TS15">
        <f>VLOOKUP(SB15,'Tablas auxiliares'!$O$2:$Y$28,_xlfn.SINGLE('Tablas auxiliares'!$C$4)+1,FALSE)</f>
        <v>0</v>
      </c>
      <c r="TT15">
        <f>VLOOKUP(SC15,'Tablas auxiliares'!$O$2:$Y$28,_xlfn.SINGLE('Tablas auxiliares'!$C$4)+1,FALSE)</f>
        <v>2</v>
      </c>
      <c r="TU15">
        <f>VLOOKUP(SD15,'Tablas auxiliares'!$O$2:$Y$28,_xlfn.SINGLE('Tablas auxiliares'!$C$4)+1,FALSE)</f>
        <v>6</v>
      </c>
      <c r="TV15">
        <f>VLOOKUP(SE15,'Tablas auxiliares'!$O$2:$Y$28,_xlfn.SINGLE('Tablas auxiliares'!$C$4)+1,FALSE)</f>
        <v>0</v>
      </c>
      <c r="TW15">
        <f>VLOOKUP(SF15,'Tablas auxiliares'!$O$2:$Y$28,_xlfn.SINGLE('Tablas auxiliares'!$C$4)+1,FALSE)</f>
        <v>0</v>
      </c>
      <c r="TX15">
        <f>VLOOKUP(SG15,'Tablas auxiliares'!$O$2:$Y$28,_xlfn.SINGLE('Tablas auxiliares'!$C$4)+1,FALSE)</f>
        <v>5</v>
      </c>
      <c r="TY15">
        <f>VLOOKUP(SH15,'Tablas auxiliares'!$O$2:$Y$28,_xlfn.SINGLE('Tablas auxiliares'!$C$4)+1,FALSE)</f>
        <v>12</v>
      </c>
      <c r="TZ15">
        <f>VLOOKUP(SI15,'Tablas auxiliares'!$O$2:$Y$28,_xlfn.SINGLE('Tablas auxiliares'!$C$4)+1,FALSE)</f>
        <v>0</v>
      </c>
      <c r="UA15">
        <f>VLOOKUP(SJ15,'Tablas auxiliares'!$O$2:$Y$28,_xlfn.SINGLE('Tablas auxiliares'!$C$4)+1,FALSE)</f>
        <v>3</v>
      </c>
      <c r="UB15">
        <f>VLOOKUP(SK15,'Tablas auxiliares'!$O$2:$Y$28,_xlfn.SINGLE('Tablas auxiliares'!$C$4)+1,FALSE)</f>
        <v>0</v>
      </c>
      <c r="UC15">
        <f>VLOOKUP(SL15,'Tablas auxiliares'!$O$2:$Y$28,_xlfn.SINGLE('Tablas auxiliares'!$C$4)+1,FALSE)</f>
        <v>0</v>
      </c>
      <c r="UD15">
        <f>VLOOKUP(SM15,'Tablas auxiliares'!$O$2:$Y$28,_xlfn.SINGLE('Tablas auxiliares'!$C$4)+1,FALSE)</f>
        <v>5</v>
      </c>
      <c r="UE15">
        <f>VLOOKUP(SN15,'Tablas auxiliares'!$O$2:$Y$28,_xlfn.SINGLE('Tablas auxiliares'!$C$4)+1,FALSE)</f>
        <v>0</v>
      </c>
      <c r="UF15">
        <f>VLOOKUP(SO15,'Tablas auxiliares'!$O$2:$Y$28,_xlfn.SINGLE('Tablas auxiliares'!$C$4)+1,FALSE)</f>
        <v>0</v>
      </c>
      <c r="UG15">
        <f>VLOOKUP(SP15,'Tablas auxiliares'!$O$2:$Y$28,_xlfn.SINGLE('Tablas auxiliares'!$C$4)+1,FALSE)</f>
        <v>5</v>
      </c>
      <c r="UH15">
        <f>VLOOKUP(SQ15,'Tablas auxiliares'!$O$2:$Y$28,_xlfn.SINGLE('Tablas auxiliares'!$C$4)+1,FALSE)</f>
        <v>0</v>
      </c>
      <c r="UI15">
        <f>VLOOKUP(SR15,'Tablas auxiliares'!$O$2:$Y$28,_xlfn.SINGLE('Tablas auxiliares'!$C$4)+1,FALSE)</f>
        <v>0</v>
      </c>
      <c r="UJ15">
        <f>VLOOKUP(SS15,'Tablas auxiliares'!$O$2:$Y$28,_xlfn.SINGLE('Tablas auxiliares'!$C$4)+1,FALSE)</f>
        <v>0</v>
      </c>
      <c r="UK15">
        <f>VLOOKUP(ST15,'Tablas auxiliares'!$O$2:$Y$28,_xlfn.SINGLE('Tablas auxiliares'!$C$4)+1,FALSE)</f>
        <v>0</v>
      </c>
      <c r="UL15">
        <f>VLOOKUP(SU15,'Tablas auxiliares'!$O$2:$Y$28,_xlfn.SINGLE('Tablas auxiliares'!$C$4)+1,FALSE)</f>
        <v>0</v>
      </c>
      <c r="UM15">
        <f>VLOOKUP(SV15,'Tablas auxiliares'!$O$2:$Y$28,_xlfn.SINGLE('Tablas auxiliares'!$C$4)+1,FALSE)</f>
        <v>1</v>
      </c>
      <c r="UN15">
        <f>VLOOKUP(SW15,'Tablas auxiliares'!$O$2:$Y$28,_xlfn.SINGLE('Tablas auxiliares'!$C$4)+1,FALSE)</f>
        <v>0</v>
      </c>
      <c r="UO15">
        <f>VLOOKUP(SX15,'Tablas auxiliares'!$O$2:$Y$28,_xlfn.SINGLE('Tablas auxiliares'!$C$4)+1,FALSE)</f>
        <v>10</v>
      </c>
      <c r="UP15">
        <f>IF('Tablas auxiliares'!$C$5=1,SUM(SY15:UO15),SUMIF($IZ$29:$KP$29,"=325",SY15:UO15))</f>
        <v>99</v>
      </c>
      <c r="UQ15">
        <v>7</v>
      </c>
      <c r="UR15">
        <v>0</v>
      </c>
      <c r="US15">
        <v>4</v>
      </c>
      <c r="UT15">
        <v>0</v>
      </c>
      <c r="UU15">
        <v>0</v>
      </c>
      <c r="UV15">
        <v>0</v>
      </c>
      <c r="UW15">
        <v>0</v>
      </c>
      <c r="UX15">
        <v>0</v>
      </c>
      <c r="UY15">
        <v>5</v>
      </c>
      <c r="UZ15">
        <v>0</v>
      </c>
      <c r="VA15">
        <v>2</v>
      </c>
      <c r="VB15">
        <v>8</v>
      </c>
      <c r="VC15">
        <v>1</v>
      </c>
      <c r="VD15">
        <v>2</v>
      </c>
      <c r="VE15">
        <v>6</v>
      </c>
      <c r="VF15">
        <v>0</v>
      </c>
      <c r="VG15">
        <v>5</v>
      </c>
      <c r="VI15">
        <v>0</v>
      </c>
      <c r="VJ15">
        <v>2</v>
      </c>
      <c r="VK15">
        <v>0</v>
      </c>
      <c r="VL15">
        <v>5</v>
      </c>
      <c r="VM15">
        <v>2</v>
      </c>
      <c r="VN15">
        <v>0</v>
      </c>
      <c r="VO15">
        <v>2</v>
      </c>
      <c r="VP15">
        <v>3</v>
      </c>
      <c r="VQ15">
        <v>7</v>
      </c>
      <c r="VR15">
        <v>0</v>
      </c>
      <c r="VS15">
        <v>8</v>
      </c>
      <c r="VT15">
        <v>0</v>
      </c>
      <c r="VU15">
        <v>0</v>
      </c>
      <c r="VV15">
        <v>7</v>
      </c>
      <c r="VW15">
        <v>0</v>
      </c>
      <c r="VX15">
        <v>0</v>
      </c>
      <c r="VY15">
        <v>6</v>
      </c>
      <c r="VZ15">
        <v>0</v>
      </c>
      <c r="WA15">
        <v>0</v>
      </c>
      <c r="WB15">
        <v>2</v>
      </c>
      <c r="WC15">
        <v>0</v>
      </c>
      <c r="WD15">
        <v>0</v>
      </c>
      <c r="WE15">
        <v>5</v>
      </c>
      <c r="WF15">
        <v>0</v>
      </c>
      <c r="WG15">
        <v>7</v>
      </c>
      <c r="WH15">
        <v>5</v>
      </c>
      <c r="WI15">
        <v>0</v>
      </c>
      <c r="WJ15">
        <v>5</v>
      </c>
      <c r="WK15">
        <v>0</v>
      </c>
      <c r="WL15">
        <v>0</v>
      </c>
      <c r="WM15">
        <v>0</v>
      </c>
      <c r="WN15">
        <v>8</v>
      </c>
      <c r="WO15">
        <v>0</v>
      </c>
      <c r="WP15">
        <v>0</v>
      </c>
      <c r="WQ15">
        <v>0</v>
      </c>
      <c r="WR15">
        <v>1</v>
      </c>
      <c r="WS15">
        <v>0</v>
      </c>
      <c r="WT15">
        <v>0</v>
      </c>
      <c r="WU15">
        <v>0</v>
      </c>
      <c r="WV15">
        <v>4</v>
      </c>
      <c r="WW15">
        <v>0</v>
      </c>
      <c r="WX15">
        <v>4</v>
      </c>
      <c r="WZ15">
        <v>4</v>
      </c>
      <c r="XA15">
        <v>0</v>
      </c>
      <c r="XB15">
        <v>0</v>
      </c>
      <c r="XC15">
        <v>0</v>
      </c>
      <c r="XD15">
        <v>6</v>
      </c>
      <c r="XE15">
        <v>6</v>
      </c>
      <c r="XF15">
        <v>0</v>
      </c>
      <c r="XG15">
        <v>0</v>
      </c>
      <c r="XH15">
        <v>5</v>
      </c>
      <c r="XI15">
        <v>0</v>
      </c>
      <c r="XJ15">
        <v>0</v>
      </c>
      <c r="XK15">
        <v>0</v>
      </c>
      <c r="XL15">
        <v>0</v>
      </c>
      <c r="XM15">
        <v>1</v>
      </c>
      <c r="XN15">
        <v>0</v>
      </c>
      <c r="XO15">
        <v>3</v>
      </c>
      <c r="XP15">
        <v>0</v>
      </c>
      <c r="XQ15">
        <v>0</v>
      </c>
      <c r="XR15">
        <v>0</v>
      </c>
      <c r="XS15">
        <v>0</v>
      </c>
      <c r="XT15">
        <v>0</v>
      </c>
      <c r="XU15">
        <v>0</v>
      </c>
      <c r="XV15">
        <v>0</v>
      </c>
      <c r="XW15">
        <v>0</v>
      </c>
      <c r="XX15">
        <v>7</v>
      </c>
      <c r="XY15">
        <f t="shared" si="7"/>
        <v>12.005000000000001</v>
      </c>
      <c r="XZ15">
        <f t="shared" si="113"/>
        <v>0</v>
      </c>
      <c r="YA15">
        <f t="shared" si="114"/>
        <v>9.0050000000000008</v>
      </c>
      <c r="YB15">
        <f t="shared" si="115"/>
        <v>0</v>
      </c>
      <c r="YC15">
        <f t="shared" si="67"/>
        <v>0</v>
      </c>
      <c r="YD15">
        <f t="shared" si="68"/>
        <v>0</v>
      </c>
      <c r="YE15">
        <f t="shared" si="69"/>
        <v>8.0079999999999991</v>
      </c>
      <c r="YF15">
        <f t="shared" si="70"/>
        <v>0</v>
      </c>
      <c r="YG15">
        <f t="shared" si="71"/>
        <v>5</v>
      </c>
      <c r="YH15">
        <f t="shared" si="72"/>
        <v>0</v>
      </c>
      <c r="YI15">
        <f t="shared" si="73"/>
        <v>3.0009999999999999</v>
      </c>
      <c r="YJ15">
        <f t="shared" si="74"/>
        <v>8</v>
      </c>
      <c r="YK15">
        <f t="shared" si="75"/>
        <v>1</v>
      </c>
      <c r="YL15">
        <f t="shared" si="76"/>
        <v>2</v>
      </c>
      <c r="YM15">
        <f t="shared" si="77"/>
        <v>10.004</v>
      </c>
      <c r="YN15">
        <f t="shared" si="78"/>
        <v>0</v>
      </c>
      <c r="YO15">
        <f t="shared" si="79"/>
        <v>9.0039999999999996</v>
      </c>
      <c r="YP15">
        <f t="shared" si="80"/>
        <v>0</v>
      </c>
      <c r="YQ15">
        <f t="shared" si="81"/>
        <v>4.0039999999999996</v>
      </c>
      <c r="YR15">
        <f t="shared" si="82"/>
        <v>2</v>
      </c>
      <c r="YS15">
        <f t="shared" si="83"/>
        <v>0</v>
      </c>
      <c r="YT15">
        <f t="shared" si="84"/>
        <v>5</v>
      </c>
      <c r="YU15">
        <f t="shared" si="85"/>
        <v>8.0060000000000002</v>
      </c>
      <c r="YV15">
        <f t="shared" si="86"/>
        <v>6.0060000000000002</v>
      </c>
      <c r="YW15">
        <f t="shared" si="87"/>
        <v>2</v>
      </c>
      <c r="YX15">
        <f t="shared" si="88"/>
        <v>3</v>
      </c>
      <c r="YY15">
        <f t="shared" si="89"/>
        <v>12.005000000000001</v>
      </c>
      <c r="YZ15">
        <f t="shared" si="90"/>
        <v>0</v>
      </c>
      <c r="ZA15">
        <f t="shared" si="91"/>
        <v>8</v>
      </c>
      <c r="ZB15">
        <f t="shared" si="92"/>
        <v>0</v>
      </c>
      <c r="ZC15">
        <f t="shared" si="93"/>
        <v>0</v>
      </c>
      <c r="ZD15">
        <f t="shared" si="94"/>
        <v>8.0009999999999994</v>
      </c>
      <c r="ZE15">
        <f t="shared" si="95"/>
        <v>0</v>
      </c>
      <c r="ZF15">
        <f t="shared" si="96"/>
        <v>3.0030000000000001</v>
      </c>
      <c r="ZG15">
        <f t="shared" si="97"/>
        <v>6</v>
      </c>
      <c r="ZH15">
        <f t="shared" si="98"/>
        <v>0</v>
      </c>
      <c r="ZI15">
        <f t="shared" si="99"/>
        <v>0</v>
      </c>
      <c r="ZJ15">
        <f t="shared" si="100"/>
        <v>2</v>
      </c>
      <c r="ZK15">
        <f t="shared" si="101"/>
        <v>0</v>
      </c>
      <c r="ZL15">
        <f t="shared" si="102"/>
        <v>0</v>
      </c>
      <c r="ZM15">
        <f t="shared" si="103"/>
        <v>5</v>
      </c>
      <c r="ZN15">
        <f t="shared" si="104"/>
        <v>0</v>
      </c>
      <c r="ZO15">
        <f t="shared" si="105"/>
        <v>14.007</v>
      </c>
      <c r="ZP15">
        <f>RANK(XY15,XY3:XY28,0)</f>
        <v>5</v>
      </c>
      <c r="ZQ15">
        <f t="shared" ref="ZQ15:ABF15" si="131">RANK(XZ15,XZ3:XZ28,0)</f>
        <v>16</v>
      </c>
      <c r="ZR15">
        <f t="shared" si="131"/>
        <v>6</v>
      </c>
      <c r="ZS15">
        <f t="shared" si="131"/>
        <v>15</v>
      </c>
      <c r="ZT15">
        <f t="shared" si="131"/>
        <v>16</v>
      </c>
      <c r="ZU15">
        <f t="shared" si="131"/>
        <v>15</v>
      </c>
      <c r="ZV15">
        <f t="shared" si="131"/>
        <v>5</v>
      </c>
      <c r="ZW15">
        <f t="shared" si="131"/>
        <v>17</v>
      </c>
      <c r="ZX15">
        <f t="shared" si="131"/>
        <v>12</v>
      </c>
      <c r="ZY15">
        <f t="shared" si="131"/>
        <v>18</v>
      </c>
      <c r="ZZ15">
        <f t="shared" si="131"/>
        <v>14</v>
      </c>
      <c r="AAA15">
        <f t="shared" si="131"/>
        <v>8</v>
      </c>
      <c r="AAB15">
        <f t="shared" si="131"/>
        <v>14</v>
      </c>
      <c r="AAC15">
        <f t="shared" si="131"/>
        <v>15</v>
      </c>
      <c r="AAD15">
        <f t="shared" si="131"/>
        <v>5</v>
      </c>
      <c r="AAE15">
        <f t="shared" si="131"/>
        <v>16</v>
      </c>
      <c r="AAF15">
        <f t="shared" si="131"/>
        <v>7</v>
      </c>
      <c r="AAG15">
        <f t="shared" si="131"/>
        <v>20</v>
      </c>
      <c r="AAH15">
        <f t="shared" si="131"/>
        <v>12</v>
      </c>
      <c r="AAI15">
        <f t="shared" si="131"/>
        <v>14</v>
      </c>
      <c r="AAJ15">
        <f t="shared" si="131"/>
        <v>16</v>
      </c>
      <c r="AAK15">
        <f t="shared" si="131"/>
        <v>10</v>
      </c>
      <c r="AAL15">
        <f t="shared" si="131"/>
        <v>7</v>
      </c>
      <c r="AAM15">
        <f t="shared" si="131"/>
        <v>10</v>
      </c>
      <c r="AAN15">
        <f t="shared" si="131"/>
        <v>14</v>
      </c>
      <c r="AAO15">
        <f t="shared" si="131"/>
        <v>15</v>
      </c>
      <c r="AAP15">
        <f t="shared" si="131"/>
        <v>3</v>
      </c>
      <c r="AAQ15">
        <f t="shared" si="131"/>
        <v>16</v>
      </c>
      <c r="AAR15">
        <f t="shared" si="131"/>
        <v>6</v>
      </c>
      <c r="AAS15">
        <f t="shared" si="131"/>
        <v>14</v>
      </c>
      <c r="AAT15">
        <f t="shared" si="131"/>
        <v>18</v>
      </c>
      <c r="AAU15">
        <f t="shared" si="131"/>
        <v>7</v>
      </c>
      <c r="AAV15">
        <f t="shared" si="131"/>
        <v>16</v>
      </c>
      <c r="AAW15">
        <f t="shared" si="131"/>
        <v>15</v>
      </c>
      <c r="AAX15">
        <f t="shared" si="131"/>
        <v>9</v>
      </c>
      <c r="AAY15">
        <f t="shared" si="131"/>
        <v>16</v>
      </c>
      <c r="AAZ15">
        <f t="shared" si="131"/>
        <v>18</v>
      </c>
      <c r="ABA15">
        <f t="shared" si="131"/>
        <v>14</v>
      </c>
      <c r="ABB15">
        <f t="shared" si="131"/>
        <v>15</v>
      </c>
      <c r="ABC15">
        <f t="shared" si="131"/>
        <v>18</v>
      </c>
      <c r="ABD15">
        <f t="shared" si="131"/>
        <v>11</v>
      </c>
      <c r="ABE15">
        <f t="shared" si="131"/>
        <v>16</v>
      </c>
      <c r="ABF15">
        <f t="shared" si="131"/>
        <v>3</v>
      </c>
      <c r="ABG15">
        <f>VLOOKUP(ZP15,'Tablas auxiliares'!$O$2:$P$28,2,FALSE)</f>
        <v>6</v>
      </c>
      <c r="ABH15">
        <f>VLOOKUP(ZQ15,'Tablas auxiliares'!$O$2:$P$28,2,FALSE)</f>
        <v>0</v>
      </c>
      <c r="ABI15">
        <f>VLOOKUP(ZR15,'Tablas auxiliares'!$O$2:$P$28,2,FALSE)</f>
        <v>5</v>
      </c>
      <c r="ABJ15">
        <f>VLOOKUP(ZS15,'Tablas auxiliares'!$O$2:$P$28,2,FALSE)</f>
        <v>0</v>
      </c>
      <c r="ABK15">
        <f>VLOOKUP(ZT15,'Tablas auxiliares'!$O$2:$P$28,2,FALSE)</f>
        <v>0</v>
      </c>
      <c r="ABL15">
        <f>VLOOKUP(ZU15,'Tablas auxiliares'!$O$2:$P$28,2,FALSE)</f>
        <v>0</v>
      </c>
      <c r="ABM15">
        <f>VLOOKUP(ZV15,'Tablas auxiliares'!$O$2:$P$28,2,FALSE)</f>
        <v>6</v>
      </c>
      <c r="ABN15">
        <f>VLOOKUP(ZW15,'Tablas auxiliares'!$O$2:$P$28,2,FALSE)</f>
        <v>0</v>
      </c>
      <c r="ABO15">
        <f>VLOOKUP(ZX15,'Tablas auxiliares'!$O$2:$P$28,2,FALSE)</f>
        <v>0</v>
      </c>
      <c r="ABP15">
        <f>VLOOKUP(ZY15,'Tablas auxiliares'!$O$2:$P$28,2,FALSE)</f>
        <v>0</v>
      </c>
      <c r="ABQ15">
        <f>VLOOKUP(ZZ15,'Tablas auxiliares'!$O$2:$P$28,2,FALSE)</f>
        <v>0</v>
      </c>
      <c r="ABR15">
        <f>VLOOKUP(AAA15,'Tablas auxiliares'!$O$2:$P$28,2,FALSE)</f>
        <v>3</v>
      </c>
      <c r="ABS15">
        <f>VLOOKUP(AAB15,'Tablas auxiliares'!$O$2:$P$28,2,FALSE)</f>
        <v>0</v>
      </c>
      <c r="ABT15">
        <f>VLOOKUP(AAC15,'Tablas auxiliares'!$O$2:$P$28,2,FALSE)</f>
        <v>0</v>
      </c>
      <c r="ABU15">
        <f>VLOOKUP(AAD15,'Tablas auxiliares'!$O$2:$P$28,2,FALSE)</f>
        <v>6</v>
      </c>
      <c r="ABV15">
        <f>VLOOKUP(AAE15,'Tablas auxiliares'!$O$2:$P$28,2,FALSE)</f>
        <v>0</v>
      </c>
      <c r="ABW15">
        <f>VLOOKUP(AAF15,'Tablas auxiliares'!$O$2:$P$28,2,FALSE)</f>
        <v>4</v>
      </c>
      <c r="ABX15">
        <f>VLOOKUP(AAG15,'Tablas auxiliares'!$O$2:$P$28,2,FALSE)</f>
        <v>0</v>
      </c>
      <c r="ABY15">
        <f>VLOOKUP(AAH15,'Tablas auxiliares'!$O$2:$P$28,2,FALSE)</f>
        <v>0</v>
      </c>
      <c r="ABZ15">
        <f>VLOOKUP(AAI15,'Tablas auxiliares'!$O$2:$P$28,2,FALSE)</f>
        <v>0</v>
      </c>
      <c r="ACA15">
        <f>VLOOKUP(AAJ15,'Tablas auxiliares'!$O$2:$P$28,2,FALSE)</f>
        <v>0</v>
      </c>
      <c r="ACB15">
        <f>VLOOKUP(AAK15,'Tablas auxiliares'!$O$2:$P$28,2,FALSE)</f>
        <v>1</v>
      </c>
      <c r="ACC15">
        <f>VLOOKUP(AAL15,'Tablas auxiliares'!$O$2:$P$28,2,FALSE)</f>
        <v>4</v>
      </c>
      <c r="ACD15">
        <f>VLOOKUP(AAM15,'Tablas auxiliares'!$O$2:$P$28,2,FALSE)</f>
        <v>1</v>
      </c>
      <c r="ACE15">
        <f>VLOOKUP(AAN15,'Tablas auxiliares'!$O$2:$P$28,2,FALSE)</f>
        <v>0</v>
      </c>
      <c r="ACF15">
        <f>VLOOKUP(AAO15,'Tablas auxiliares'!$O$2:$P$28,2,FALSE)</f>
        <v>0</v>
      </c>
      <c r="ACG15">
        <f>VLOOKUP(AAP15,'Tablas auxiliares'!$O$2:$P$28,2,FALSE)</f>
        <v>8</v>
      </c>
      <c r="ACH15">
        <f>VLOOKUP(AAQ15,'Tablas auxiliares'!$O$2:$P$28,2,FALSE)</f>
        <v>0</v>
      </c>
      <c r="ACI15">
        <f>VLOOKUP(AAR15,'Tablas auxiliares'!$O$2:$P$28,2,FALSE)</f>
        <v>5</v>
      </c>
      <c r="ACJ15">
        <f>VLOOKUP(AAS15,'Tablas auxiliares'!$O$2:$P$28,2,FALSE)</f>
        <v>0</v>
      </c>
      <c r="ACK15">
        <f>VLOOKUP(AAT15,'Tablas auxiliares'!$O$2:$P$28,2,FALSE)</f>
        <v>0</v>
      </c>
      <c r="ACL15">
        <f>VLOOKUP(AAU15,'Tablas auxiliares'!$O$2:$P$28,2,FALSE)</f>
        <v>4</v>
      </c>
      <c r="ACM15">
        <f>VLOOKUP(AAV15,'Tablas auxiliares'!$O$2:$P$28,2,FALSE)</f>
        <v>0</v>
      </c>
      <c r="ACN15">
        <f>VLOOKUP(AAW15,'Tablas auxiliares'!$O$2:$P$28,2,FALSE)</f>
        <v>0</v>
      </c>
      <c r="ACO15">
        <f>VLOOKUP(AAX15,'Tablas auxiliares'!$O$2:$P$28,2,FALSE)</f>
        <v>2</v>
      </c>
      <c r="ACP15">
        <f>VLOOKUP(AAY15,'Tablas auxiliares'!$O$2:$P$28,2,FALSE)</f>
        <v>0</v>
      </c>
      <c r="ACQ15">
        <f>VLOOKUP(AAZ15,'Tablas auxiliares'!$O$2:$P$28,2,FALSE)</f>
        <v>0</v>
      </c>
      <c r="ACR15">
        <f>VLOOKUP(ABA15,'Tablas auxiliares'!$O$2:$P$28,2,FALSE)</f>
        <v>0</v>
      </c>
      <c r="ACS15">
        <f>VLOOKUP(ABB15,'Tablas auxiliares'!$O$2:$P$28,2,FALSE)</f>
        <v>0</v>
      </c>
      <c r="ACT15">
        <f>VLOOKUP(ABC15,'Tablas auxiliares'!$O$2:$P$28,2,FALSE)</f>
        <v>0</v>
      </c>
      <c r="ACU15">
        <f>VLOOKUP(ABD15,'Tablas auxiliares'!$O$2:$P$28,2,FALSE)</f>
        <v>0</v>
      </c>
      <c r="ACV15">
        <f>VLOOKUP(ABE15,'Tablas auxiliares'!$O$2:$P$28,2,FALSE)</f>
        <v>0</v>
      </c>
      <c r="ACW15">
        <f>VLOOKUP(ABF15,'Tablas auxiliares'!$O$2:$P$28,2,FALSE)</f>
        <v>8</v>
      </c>
      <c r="ACX15">
        <f>IF('Tablas auxiliares'!$C$5=1,SUM(ABG15:ACW15),SUMIF($IZ$29:$KP$29,"=325",ABG15:ACW15))</f>
        <v>63</v>
      </c>
      <c r="ACZ15">
        <f t="shared" si="9"/>
        <v>63.001300000000001</v>
      </c>
      <c r="ADA15">
        <f t="shared" si="10"/>
        <v>99.001300000000001</v>
      </c>
      <c r="ADB15">
        <f t="shared" si="11"/>
        <v>173.00129999999999</v>
      </c>
      <c r="ADC15">
        <f>IF('Tablas auxiliares'!$C$3=1,'2018 FINAL'!ACZ15,IF('Tablas auxiliares'!$C$3=2,'2018 FINAL'!ADA15,'2018 FINAL'!ADB15))</f>
        <v>173.00129999999999</v>
      </c>
      <c r="ADD15" t="s">
        <v>23</v>
      </c>
      <c r="ADF15">
        <v>13</v>
      </c>
      <c r="ADG15">
        <f t="shared" si="12"/>
        <v>173.00129999999999</v>
      </c>
      <c r="ADH15" t="str">
        <f t="shared" si="13"/>
        <v>Francia</v>
      </c>
    </row>
    <row r="16" spans="1:788" x14ac:dyDescent="0.25">
      <c r="A16" t="s">
        <v>19</v>
      </c>
      <c r="B16">
        <v>22</v>
      </c>
      <c r="C16">
        <v>23</v>
      </c>
      <c r="D16">
        <v>20</v>
      </c>
      <c r="E16">
        <v>24</v>
      </c>
      <c r="F16">
        <v>20</v>
      </c>
      <c r="G16">
        <v>2</v>
      </c>
      <c r="H16">
        <v>21</v>
      </c>
      <c r="I16">
        <v>26</v>
      </c>
      <c r="J16">
        <v>25</v>
      </c>
      <c r="K16">
        <v>10</v>
      </c>
      <c r="L16">
        <v>14</v>
      </c>
      <c r="M16">
        <v>26</v>
      </c>
      <c r="N16">
        <v>25</v>
      </c>
      <c r="O16">
        <v>15</v>
      </c>
      <c r="P16">
        <v>21</v>
      </c>
      <c r="Q16">
        <v>21</v>
      </c>
      <c r="R16">
        <v>12</v>
      </c>
      <c r="S16">
        <v>22</v>
      </c>
      <c r="T16">
        <v>13</v>
      </c>
      <c r="U16">
        <v>1</v>
      </c>
      <c r="W16">
        <v>6</v>
      </c>
      <c r="X16">
        <v>14</v>
      </c>
      <c r="Y16">
        <v>2</v>
      </c>
      <c r="Z16">
        <v>18</v>
      </c>
      <c r="AA16">
        <v>15</v>
      </c>
      <c r="AB16">
        <v>20</v>
      </c>
      <c r="AC16">
        <v>11</v>
      </c>
      <c r="AD16">
        <v>17</v>
      </c>
      <c r="AE16">
        <v>25</v>
      </c>
      <c r="AF16">
        <v>25</v>
      </c>
      <c r="AG16">
        <v>22</v>
      </c>
      <c r="AH16">
        <v>24</v>
      </c>
      <c r="AI16">
        <v>12</v>
      </c>
      <c r="AJ16">
        <v>17</v>
      </c>
      <c r="AK16">
        <v>9</v>
      </c>
      <c r="AL16">
        <v>24</v>
      </c>
      <c r="AM16">
        <v>16</v>
      </c>
      <c r="AN16">
        <v>26</v>
      </c>
      <c r="AO16">
        <v>16</v>
      </c>
      <c r="AP16">
        <v>23</v>
      </c>
      <c r="AQ16">
        <v>24</v>
      </c>
      <c r="AR16">
        <v>25</v>
      </c>
      <c r="AS16">
        <v>24</v>
      </c>
      <c r="AT16">
        <v>19</v>
      </c>
      <c r="AU16">
        <v>24</v>
      </c>
      <c r="AV16">
        <v>11</v>
      </c>
      <c r="AW16">
        <v>21</v>
      </c>
      <c r="AX16">
        <v>3</v>
      </c>
      <c r="AY16">
        <v>26</v>
      </c>
      <c r="AZ16">
        <v>26</v>
      </c>
      <c r="BA16">
        <v>9</v>
      </c>
      <c r="BB16">
        <v>11</v>
      </c>
      <c r="BC16">
        <v>2</v>
      </c>
      <c r="BD16">
        <v>22</v>
      </c>
      <c r="BE16">
        <v>14</v>
      </c>
      <c r="BF16">
        <v>24</v>
      </c>
      <c r="BG16">
        <v>25</v>
      </c>
      <c r="BH16">
        <v>23</v>
      </c>
      <c r="BI16">
        <v>23</v>
      </c>
      <c r="BJ16">
        <v>23</v>
      </c>
      <c r="BK16">
        <v>11</v>
      </c>
      <c r="BL16">
        <v>9</v>
      </c>
      <c r="BN16">
        <v>25</v>
      </c>
      <c r="BO16">
        <v>9</v>
      </c>
      <c r="BP16">
        <v>24</v>
      </c>
      <c r="BQ16">
        <v>25</v>
      </c>
      <c r="BR16">
        <v>24</v>
      </c>
      <c r="BS16">
        <v>19</v>
      </c>
      <c r="BT16">
        <v>21</v>
      </c>
      <c r="BU16">
        <v>26</v>
      </c>
      <c r="BV16">
        <v>20</v>
      </c>
      <c r="BW16">
        <v>26</v>
      </c>
      <c r="BX16">
        <v>22</v>
      </c>
      <c r="BY16">
        <v>20</v>
      </c>
      <c r="BZ16">
        <v>7</v>
      </c>
      <c r="CA16">
        <v>19</v>
      </c>
      <c r="CB16">
        <v>6</v>
      </c>
      <c r="CC16">
        <v>20</v>
      </c>
      <c r="CD16">
        <v>18</v>
      </c>
      <c r="CE16">
        <v>26</v>
      </c>
      <c r="CF16">
        <v>11</v>
      </c>
      <c r="CG16">
        <v>19</v>
      </c>
      <c r="CH16">
        <v>24</v>
      </c>
      <c r="CI16">
        <v>11</v>
      </c>
      <c r="CJ16">
        <v>16</v>
      </c>
      <c r="CK16">
        <v>21</v>
      </c>
      <c r="CL16">
        <v>26</v>
      </c>
      <c r="CM16">
        <v>16</v>
      </c>
      <c r="CN16">
        <v>12</v>
      </c>
      <c r="CO16">
        <v>7</v>
      </c>
      <c r="CP16">
        <v>16</v>
      </c>
      <c r="CQ16">
        <v>23</v>
      </c>
      <c r="CR16">
        <v>25</v>
      </c>
      <c r="CS16">
        <v>14</v>
      </c>
      <c r="CT16">
        <v>6</v>
      </c>
      <c r="CU16">
        <v>24</v>
      </c>
      <c r="CV16">
        <v>20</v>
      </c>
      <c r="CW16">
        <v>17</v>
      </c>
      <c r="CX16">
        <v>25</v>
      </c>
      <c r="CY16">
        <v>22</v>
      </c>
      <c r="CZ16">
        <v>23</v>
      </c>
      <c r="DA16">
        <v>24</v>
      </c>
      <c r="DB16">
        <v>18</v>
      </c>
      <c r="DC16">
        <v>14</v>
      </c>
      <c r="DE16">
        <v>24</v>
      </c>
      <c r="DF16">
        <v>25</v>
      </c>
      <c r="DG16">
        <v>25</v>
      </c>
      <c r="DH16">
        <v>25</v>
      </c>
      <c r="DI16">
        <v>9</v>
      </c>
      <c r="DJ16">
        <v>4</v>
      </c>
      <c r="DK16">
        <v>21</v>
      </c>
      <c r="DL16">
        <v>25</v>
      </c>
      <c r="DM16">
        <v>25</v>
      </c>
      <c r="DN16">
        <v>26</v>
      </c>
      <c r="DO16">
        <v>24</v>
      </c>
      <c r="DP16">
        <v>15</v>
      </c>
      <c r="DQ16">
        <v>5</v>
      </c>
      <c r="DR16">
        <v>24</v>
      </c>
      <c r="DS16">
        <v>14</v>
      </c>
      <c r="DT16">
        <v>20</v>
      </c>
      <c r="DU16">
        <v>9</v>
      </c>
      <c r="DV16">
        <v>26</v>
      </c>
      <c r="DW16">
        <v>14</v>
      </c>
      <c r="DX16">
        <v>7</v>
      </c>
      <c r="DY16">
        <v>20</v>
      </c>
      <c r="DZ16">
        <v>24</v>
      </c>
      <c r="EA16">
        <v>24</v>
      </c>
      <c r="EB16">
        <v>21</v>
      </c>
      <c r="EC16">
        <v>25</v>
      </c>
      <c r="ED16">
        <v>14</v>
      </c>
      <c r="EE16">
        <v>23</v>
      </c>
      <c r="EF16">
        <v>2</v>
      </c>
      <c r="EG16">
        <v>11</v>
      </c>
      <c r="EH16">
        <v>26</v>
      </c>
      <c r="EI16">
        <v>25</v>
      </c>
      <c r="EJ16">
        <v>8</v>
      </c>
      <c r="EK16">
        <v>17</v>
      </c>
      <c r="EL16">
        <v>23</v>
      </c>
      <c r="EM16">
        <v>24</v>
      </c>
      <c r="EN16">
        <v>21</v>
      </c>
      <c r="EO16">
        <v>25</v>
      </c>
      <c r="EP16">
        <v>22</v>
      </c>
      <c r="EQ16">
        <v>25</v>
      </c>
      <c r="ER16">
        <v>23</v>
      </c>
      <c r="ES16">
        <v>3</v>
      </c>
      <c r="ET16">
        <v>8</v>
      </c>
      <c r="EV16">
        <v>16</v>
      </c>
      <c r="EW16">
        <v>21</v>
      </c>
      <c r="EX16">
        <v>4</v>
      </c>
      <c r="EY16">
        <v>19</v>
      </c>
      <c r="EZ16">
        <v>20</v>
      </c>
      <c r="FA16">
        <v>22</v>
      </c>
      <c r="FB16">
        <v>8</v>
      </c>
      <c r="FC16">
        <v>23</v>
      </c>
      <c r="FD16">
        <v>22</v>
      </c>
      <c r="FE16">
        <v>26</v>
      </c>
      <c r="FF16">
        <v>24</v>
      </c>
      <c r="FG16">
        <v>19</v>
      </c>
      <c r="FH16">
        <v>8</v>
      </c>
      <c r="FI16">
        <v>14</v>
      </c>
      <c r="FJ16">
        <v>18</v>
      </c>
      <c r="FK16">
        <v>16</v>
      </c>
      <c r="FL16">
        <v>22</v>
      </c>
      <c r="FM16">
        <v>25</v>
      </c>
      <c r="FN16">
        <v>24</v>
      </c>
      <c r="FO16">
        <v>21</v>
      </c>
      <c r="FP16">
        <v>23</v>
      </c>
      <c r="FQ16">
        <v>7</v>
      </c>
      <c r="FR16">
        <v>11</v>
      </c>
      <c r="FS16">
        <v>18</v>
      </c>
      <c r="FT16">
        <v>15</v>
      </c>
      <c r="FU16">
        <v>12</v>
      </c>
      <c r="FV16">
        <v>14</v>
      </c>
      <c r="FW16">
        <v>1</v>
      </c>
      <c r="FX16">
        <v>24</v>
      </c>
      <c r="FY16">
        <v>25</v>
      </c>
      <c r="FZ16">
        <v>23</v>
      </c>
      <c r="GA16">
        <v>6</v>
      </c>
      <c r="GB16">
        <v>23</v>
      </c>
      <c r="GC16">
        <v>21</v>
      </c>
      <c r="GD16">
        <v>12</v>
      </c>
      <c r="GE16">
        <v>20</v>
      </c>
      <c r="GF16">
        <v>24</v>
      </c>
      <c r="GG16">
        <v>13</v>
      </c>
      <c r="GH16">
        <v>12</v>
      </c>
      <c r="GI16">
        <v>19</v>
      </c>
      <c r="GJ16">
        <v>24</v>
      </c>
      <c r="GK16">
        <v>5</v>
      </c>
      <c r="GM16">
        <v>15</v>
      </c>
      <c r="GN16">
        <v>20</v>
      </c>
      <c r="GO16">
        <v>22</v>
      </c>
      <c r="GP16">
        <v>14</v>
      </c>
      <c r="GQ16">
        <v>23</v>
      </c>
      <c r="GR16">
        <v>7</v>
      </c>
      <c r="GS16">
        <v>25</v>
      </c>
      <c r="GT16">
        <v>21</v>
      </c>
      <c r="GU16">
        <v>25</v>
      </c>
      <c r="GV16">
        <v>20</v>
      </c>
      <c r="GW16">
        <v>25</v>
      </c>
      <c r="GX16">
        <v>24</v>
      </c>
      <c r="GY16">
        <v>10</v>
      </c>
      <c r="GZ16">
        <v>22</v>
      </c>
      <c r="HA16">
        <v>25</v>
      </c>
      <c r="HB16">
        <v>26</v>
      </c>
      <c r="HC16">
        <v>19</v>
      </c>
      <c r="HD16">
        <v>16</v>
      </c>
      <c r="HE16">
        <v>20</v>
      </c>
      <c r="HF16">
        <v>15</v>
      </c>
      <c r="HG16">
        <v>15</v>
      </c>
      <c r="HH16">
        <v>13</v>
      </c>
      <c r="HI16">
        <f>IF('Tablas auxiliares'!$C$7=1,AVERAGE(B16,AS16,CJ16,EA16,FR16)+B16/10000,(-1)*(SUM(VLOOKUP(B16,'Tablas auxiliares'!$BG$2:$BH$28,2,FALSE),VLOOKUP(AS16,'Tablas auxiliares'!$BG$2:$BH$28,2,FALSE),VLOOKUP(CJ16,'Tablas auxiliares'!$BG$2:$BH$28,2,FALSE),VLOOKUP(EA16,'Tablas auxiliares'!$BG$2:$BH$28,2,FALSE),VLOOKUP(FR16,'Tablas auxiliares'!$BG$2:$BH$28,2,FALSE))-B16/100000000))</f>
        <v>-3.0145814042396402</v>
      </c>
      <c r="HJ16">
        <f>IF('Tablas auxiliares'!$C$7=1,AVERAGE(C16,AT16,CK16,EB16,FS16)+C16/10000,(-1)*(SUM(VLOOKUP(C16,'Tablas auxiliares'!$BG$2:$BH$28,2,FALSE),VLOOKUP(AT16,'Tablas auxiliares'!$BG$2:$BH$28,2,FALSE),VLOOKUP(CK16,'Tablas auxiliares'!$BG$2:$BH$28,2,FALSE),VLOOKUP(EB16,'Tablas auxiliares'!$BG$2:$BH$28,2,FALSE),VLOOKUP(FS16,'Tablas auxiliares'!$BG$2:$BH$28,2,FALSE))-C16/100000000))</f>
        <v>-1.5877195900777032</v>
      </c>
      <c r="HK16">
        <f>IF('Tablas auxiliares'!$C$7=1,AVERAGE(D16,AU16,CL16,EC16,FT16)+D16/10000,(-1)*(SUM(VLOOKUP(D16,'Tablas auxiliares'!$BG$2:$BH$28,2,FALSE),VLOOKUP(AU16,'Tablas auxiliares'!$BG$2:$BH$28,2,FALSE),VLOOKUP(CL16,'Tablas auxiliares'!$BG$2:$BH$28,2,FALSE),VLOOKUP(EC16,'Tablas auxiliares'!$BG$2:$BH$28,2,FALSE),VLOOKUP(FT16,'Tablas auxiliares'!$BG$2:$BH$28,2,FALSE))-D16/100000000))</f>
        <v>-1.5451805599067023</v>
      </c>
      <c r="HL16">
        <f>IF('Tablas auxiliares'!$C$7=1,AVERAGE(E16,AV16,CM16,ED16,FU16)+E16/10000,(-1)*(SUM(VLOOKUP(E16,'Tablas auxiliares'!$BG$2:$BH$28,2,FALSE),VLOOKUP(AV16,'Tablas auxiliares'!$BG$2:$BH$28,2,FALSE),VLOOKUP(CM16,'Tablas auxiliares'!$BG$2:$BH$28,2,FALSE),VLOOKUP(ED16,'Tablas auxiliares'!$BG$2:$BH$28,2,FALSE),VLOOKUP(FU16,'Tablas auxiliares'!$BG$2:$BH$28,2,FALSE))-E16/100000000))</f>
        <v>-5.1400338658139795</v>
      </c>
      <c r="HM16">
        <f>IF('Tablas auxiliares'!$C$7=1,AVERAGE(F16,AW16,CN16,EE16,FV16)+F16/10000,(-1)*(SUM(VLOOKUP(F16,'Tablas auxiliares'!$BG$2:$BH$28,2,FALSE),VLOOKUP(AW16,'Tablas auxiliares'!$BG$2:$BH$28,2,FALSE),VLOOKUP(CN16,'Tablas auxiliares'!$BG$2:$BH$28,2,FALSE),VLOOKUP(EE16,'Tablas auxiliares'!$BG$2:$BH$28,2,FALSE),VLOOKUP(FV16,'Tablas auxiliares'!$BG$2:$BH$28,2,FALSE))-F16/100000000))</f>
        <v>-3.2759172532991325</v>
      </c>
      <c r="HN16">
        <f>IF('Tablas auxiliares'!$C$7=1,AVERAGE(G16,AX16,CO16,EF16,FW16)+G16/10000,(-1)*(SUM(VLOOKUP(G16,'Tablas auxiliares'!$BG$2:$BH$28,2,FALSE),VLOOKUP(AX16,'Tablas auxiliares'!$BG$2:$BH$28,2,FALSE),VLOOKUP(CO16,'Tablas auxiliares'!$BG$2:$BH$28,2,FALSE),VLOOKUP(EF16,'Tablas auxiliares'!$BG$2:$BH$28,2,FALSE),VLOOKUP(FW16,'Tablas auxiliares'!$BG$2:$BH$28,2,FALSE))-G16/100000000))</f>
        <v>-43.891184366984611</v>
      </c>
      <c r="HO16">
        <f>IF('Tablas auxiliares'!$C$7=1,AVERAGE(H16,AY16,CP16,EG16,FX16)+H16/10000,(-1)*(SUM(VLOOKUP(H16,'Tablas auxiliares'!$BG$2:$BH$28,2,FALSE),VLOOKUP(AY16,'Tablas auxiliares'!$BG$2:$BH$28,2,FALSE),VLOOKUP(CP16,'Tablas auxiliares'!$BG$2:$BH$28,2,FALSE),VLOOKUP(EG16,'Tablas auxiliares'!$BG$2:$BH$28,2,FALSE),VLOOKUP(FX16,'Tablas auxiliares'!$BG$2:$BH$28,2,FALSE))-H16/100000000))</f>
        <v>-3.0130395626971804</v>
      </c>
      <c r="HP16">
        <f>IF('Tablas auxiliares'!$C$7=1,AVERAGE(I16,AZ16,CQ16,EH16,FY16)+I16/10000,(-1)*(SUM(VLOOKUP(I16,'Tablas auxiliares'!$BG$2:$BH$28,2,FALSE),VLOOKUP(AZ16,'Tablas auxiliares'!$BG$2:$BH$28,2,FALSE),VLOOKUP(CQ16,'Tablas auxiliares'!$BG$2:$BH$28,2,FALSE),VLOOKUP(EH16,'Tablas auxiliares'!$BG$2:$BH$28,2,FALSE),VLOOKUP(FY16,'Tablas auxiliares'!$BG$2:$BH$28,2,FALSE))-I16/100000000))</f>
        <v>-0.62058756543417071</v>
      </c>
      <c r="HQ16">
        <f>IF('Tablas auxiliares'!$C$7=1,AVERAGE(J16,BA16,CR16,EI16,FZ16)+J16/10000,(-1)*(SUM(VLOOKUP(J16,'Tablas auxiliares'!$BG$2:$BH$28,2,FALSE),VLOOKUP(BA16,'Tablas auxiliares'!$BG$2:$BH$28,2,FALSE),VLOOKUP(CR16,'Tablas auxiliares'!$BG$2:$BH$28,2,FALSE),VLOOKUP(EI16,'Tablas auxiliares'!$BG$2:$BH$28,2,FALSE),VLOOKUP(FZ16,'Tablas auxiliares'!$BG$2:$BH$28,2,FALSE))-J16/100000000))</f>
        <v>-3.1847586061906474</v>
      </c>
      <c r="HR16">
        <f>IF('Tablas auxiliares'!$C$7=1,AVERAGE(K16,BB16,CS16,EJ16,GA16)+K16/10000,(-1)*(SUM(VLOOKUP(K16,'Tablas auxiliares'!$BG$2:$BH$28,2,FALSE),VLOOKUP(BB16,'Tablas auxiliares'!$BG$2:$BH$28,2,FALSE),VLOOKUP(CS16,'Tablas auxiliares'!$BG$2:$BH$28,2,FALSE),VLOOKUP(EJ16,'Tablas auxiliares'!$BG$2:$BH$28,2,FALSE),VLOOKUP(GA16,'Tablas auxiliares'!$BG$2:$BH$28,2,FALSE))-K16/100000000))</f>
        <v>-12.794850567147765</v>
      </c>
      <c r="HS16">
        <f>IF('Tablas auxiliares'!$C$7=1,AVERAGE(L16,BC16,CT16,EK16,GB16)+L16/10000,(-1)*(SUM(VLOOKUP(L16,'Tablas auxiliares'!$BG$2:$BH$28,2,FALSE),VLOOKUP(BC16,'Tablas auxiliares'!$BG$2:$BH$28,2,FALSE),VLOOKUP(CT16,'Tablas auxiliares'!$BG$2:$BH$28,2,FALSE),VLOOKUP(EK16,'Tablas auxiliares'!$BG$2:$BH$28,2,FALSE),VLOOKUP(GB16,'Tablas auxiliares'!$BG$2:$BH$28,2,FALSE))-L16/100000000))</f>
        <v>-16.337020821524224</v>
      </c>
      <c r="HT16">
        <f>IF('Tablas auxiliares'!$C$7=1,AVERAGE(M16,BD16,CU16,EL16,GC16)+M16/10000,(-1)*(SUM(VLOOKUP(M16,'Tablas auxiliares'!$BG$2:$BH$28,2,FALSE),VLOOKUP(BD16,'Tablas auxiliares'!$BG$2:$BH$28,2,FALSE),VLOOKUP(CU16,'Tablas auxiliares'!$BG$2:$BH$28,2,FALSE),VLOOKUP(EL16,'Tablas auxiliares'!$BG$2:$BH$28,2,FALSE),VLOOKUP(GC16,'Tablas auxiliares'!$BG$2:$BH$28,2,FALSE))-M16/100000000))</f>
        <v>-0.92966289176603567</v>
      </c>
      <c r="HU16">
        <f>IF('Tablas auxiliares'!$C$7=1,AVERAGE(N16,BE16,CV16,EM16,GD16)+N16/10000,(-1)*(SUM(VLOOKUP(N16,'Tablas auxiliares'!$BG$2:$BH$28,2,FALSE),VLOOKUP(BE16,'Tablas auxiliares'!$BG$2:$BH$28,2,FALSE),VLOOKUP(CV16,'Tablas auxiliares'!$BG$2:$BH$28,2,FALSE),VLOOKUP(EM16,'Tablas auxiliares'!$BG$2:$BH$28,2,FALSE),VLOOKUP(GD16,'Tablas auxiliares'!$BG$2:$BH$28,2,FALSE))-N16/100000000))</f>
        <v>-3.1012454443616244</v>
      </c>
      <c r="HV16">
        <f>IF('Tablas auxiliares'!$C$7=1,AVERAGE(O16,BF16,CW16,EN16,GE16)+O16/10000,(-1)*(SUM(VLOOKUP(O16,'Tablas auxiliares'!$BG$2:$BH$28,2,FALSE),VLOOKUP(BF16,'Tablas auxiliares'!$BG$2:$BH$28,2,FALSE),VLOOKUP(CW16,'Tablas auxiliares'!$BG$2:$BH$28,2,FALSE),VLOOKUP(EN16,'Tablas auxiliares'!$BG$2:$BH$28,2,FALSE),VLOOKUP(GE16,'Tablas auxiliares'!$BG$2:$BH$28,2,FALSE))-O16/100000000))</f>
        <v>-2.1582834963525008</v>
      </c>
      <c r="HW16">
        <f>IF('Tablas auxiliares'!$C$7=1,AVERAGE(P16,BG16,CX16,EO16,GF16)+P16/10000,(-1)*(SUM(VLOOKUP(P16,'Tablas auxiliares'!$BG$2:$BH$28,2,FALSE),VLOOKUP(BG16,'Tablas auxiliares'!$BG$2:$BH$28,2,FALSE),VLOOKUP(CX16,'Tablas auxiliares'!$BG$2:$BH$28,2,FALSE),VLOOKUP(EO16,'Tablas auxiliares'!$BG$2:$BH$28,2,FALSE),VLOOKUP(GF16,'Tablas auxiliares'!$BG$2:$BH$28,2,FALSE))-P16/100000000))</f>
        <v>-0.79689806105341565</v>
      </c>
      <c r="HX16">
        <f>IF('Tablas auxiliares'!$C$7=1,AVERAGE(Q16,BH16,CY16,EP16,GG16)+Q16/10000,(-1)*(SUM(VLOOKUP(Q16,'Tablas auxiliares'!$BG$2:$BH$28,2,FALSE),VLOOKUP(BH16,'Tablas auxiliares'!$BG$2:$BH$28,2,FALSE),VLOOKUP(CY16,'Tablas auxiliares'!$BG$2:$BH$28,2,FALSE),VLOOKUP(EP16,'Tablas auxiliares'!$BG$2:$BH$28,2,FALSE),VLOOKUP(GG16,'Tablas auxiliares'!$BG$2:$BH$28,2,FALSE))-Q16/100000000))</f>
        <v>-2.1234347625368044</v>
      </c>
      <c r="HY16">
        <f>IF('Tablas auxiliares'!$C$7=1,AVERAGE(R16,BI16,CZ16,EQ16,GH16)+R16/10000,(-1)*(SUM(VLOOKUP(R16,'Tablas auxiliares'!$BG$2:$BH$28,2,FALSE),VLOOKUP(BI16,'Tablas auxiliares'!$BG$2:$BH$28,2,FALSE),VLOOKUP(CZ16,'Tablas auxiliares'!$BG$2:$BH$28,2,FALSE),VLOOKUP(EQ16,'Tablas auxiliares'!$BG$2:$BH$28,2,FALSE),VLOOKUP(GH16,'Tablas auxiliares'!$BG$2:$BH$28,2,FALSE))-R16/100000000))</f>
        <v>-3.4612000285414499</v>
      </c>
      <c r="HZ16">
        <f>IF('Tablas auxiliares'!$C$7=1,AVERAGE(S16,BJ16,DA16,ER16,GI16)+S16/10000,(-1)*(SUM(VLOOKUP(S16,'Tablas auxiliares'!$BG$2:$BH$28,2,FALSE),VLOOKUP(BJ16,'Tablas auxiliares'!$BG$2:$BH$28,2,FALSE),VLOOKUP(DA16,'Tablas auxiliares'!$BG$2:$BH$28,2,FALSE),VLOOKUP(ER16,'Tablas auxiliares'!$BG$2:$BH$28,2,FALSE),VLOOKUP(GI16,'Tablas auxiliares'!$BG$2:$BH$28,2,FALSE))-S16/100000000))</f>
        <v>-1.133524637123545</v>
      </c>
      <c r="IA16">
        <f>IF('Tablas auxiliares'!$C$7=1,AVERAGE(T16,BK16,DB16,ES16,GJ16)+T16/10000,(-1)*(SUM(VLOOKUP(T16,'Tablas auxiliares'!$BG$2:$BH$28,2,FALSE),VLOOKUP(BK16,'Tablas auxiliares'!$BG$2:$BH$28,2,FALSE),VLOOKUP(DB16,'Tablas auxiliares'!$BG$2:$BH$28,2,FALSE),VLOOKUP(ES16,'Tablas auxiliares'!$BG$2:$BH$28,2,FALSE),VLOOKUP(GJ16,'Tablas auxiliares'!$BG$2:$BH$28,2,FALSE))-T16/100000000))</f>
        <v>-11.855075564083188</v>
      </c>
      <c r="IB16">
        <f>IF('Tablas auxiliares'!$C$7=1,AVERAGE(U16,BL16,DC16,ET16,GK16)+U16/10000,(-1)*(SUM(VLOOKUP(U16,'Tablas auxiliares'!$BG$2:$BH$28,2,FALSE),VLOOKUP(BL16,'Tablas auxiliares'!$BG$2:$BH$28,2,FALSE),VLOOKUP(DC16,'Tablas auxiliares'!$BG$2:$BH$28,2,FALSE),VLOOKUP(ET16,'Tablas auxiliares'!$BG$2:$BH$28,2,FALSE),VLOOKUP(GK16,'Tablas auxiliares'!$BG$2:$BH$28,2,FALSE))-U16/100000000))</f>
        <v>-24.425285201162151</v>
      </c>
      <c r="ID16">
        <f>IF('Tablas auxiliares'!$C$7=1,AVERAGE(W16,BN16,DE16,EV16,GM16)+W16/10000,(-1)*(SUM(VLOOKUP(W16,'Tablas auxiliares'!$BG$2:$BH$28,2,FALSE),VLOOKUP(BN16,'Tablas auxiliares'!$BG$2:$BH$28,2,FALSE),VLOOKUP(DE16,'Tablas auxiliares'!$BG$2:$BH$28,2,FALSE),VLOOKUP(EV16,'Tablas auxiliares'!$BG$2:$BH$28,2,FALSE),VLOOKUP(GM16,'Tablas auxiliares'!$BG$2:$BH$28,2,FALSE))-W16/100000000))</f>
        <v>-6.4517623270251265</v>
      </c>
      <c r="IE16">
        <f>IF('Tablas auxiliares'!$C$7=1,AVERAGE(X16,BO16,DF16,EW16,GN16)+X16/10000,(-1)*(SUM(VLOOKUP(X16,'Tablas auxiliares'!$BG$2:$BH$28,2,FALSE),VLOOKUP(BO16,'Tablas auxiliares'!$BG$2:$BH$28,2,FALSE),VLOOKUP(DF16,'Tablas auxiliares'!$BG$2:$BH$28,2,FALSE),VLOOKUP(EW16,'Tablas auxiliares'!$BG$2:$BH$28,2,FALSE),VLOOKUP(GN16,'Tablas auxiliares'!$BG$2:$BH$28,2,FALSE))-X16/100000000))</f>
        <v>-4.358176943436666</v>
      </c>
      <c r="IF16">
        <f>IF('Tablas auxiliares'!$C$7=1,AVERAGE(Y16,BP16,DG16,EX16,GO16)+Y16/10000,(-1)*(SUM(VLOOKUP(Y16,'Tablas auxiliares'!$BG$2:$BH$28,2,FALSE),VLOOKUP(BP16,'Tablas auxiliares'!$BG$2:$BH$28,2,FALSE),VLOOKUP(DG16,'Tablas auxiliares'!$BG$2:$BH$28,2,FALSE),VLOOKUP(EX16,'Tablas auxiliares'!$BG$2:$BH$28,2,FALSE),VLOOKUP(GO16,'Tablas auxiliares'!$BG$2:$BH$28,2,FALSE))-Y16/100000000))</f>
        <v>-17.209171015289808</v>
      </c>
      <c r="IG16">
        <f>IF('Tablas auxiliares'!$C$7=1,AVERAGE(Z16,BQ16,DH16,EY16,GP16)+Z16/10000,(-1)*(SUM(VLOOKUP(Z16,'Tablas auxiliares'!$BG$2:$BH$28,2,FALSE),VLOOKUP(BQ16,'Tablas auxiliares'!$BG$2:$BH$28,2,FALSE),VLOOKUP(DH16,'Tablas auxiliares'!$BG$2:$BH$28,2,FALSE),VLOOKUP(EY16,'Tablas auxiliares'!$BG$2:$BH$28,2,FALSE),VLOOKUP(GP16,'Tablas auxiliares'!$BG$2:$BH$28,2,FALSE))-Z16/100000000))</f>
        <v>-2.1333467473900418</v>
      </c>
      <c r="IH16">
        <f>IF('Tablas auxiliares'!$C$7=1,AVERAGE(AA16,BR16,DI16,EZ16,GQ16)+AA16/10000,(-1)*(SUM(VLOOKUP(AA16,'Tablas auxiliares'!$BG$2:$BH$28,2,FALSE),VLOOKUP(BR16,'Tablas auxiliares'!$BG$2:$BH$28,2,FALSE),VLOOKUP(DI16,'Tablas auxiliares'!$BG$2:$BH$28,2,FALSE),VLOOKUP(EZ16,'Tablas auxiliares'!$BG$2:$BH$28,2,FALSE),VLOOKUP(GQ16,'Tablas auxiliares'!$BG$2:$BH$28,2,FALSE))-AA16/100000000))</f>
        <v>-4.1239402943754158</v>
      </c>
      <c r="II16">
        <f>IF('Tablas auxiliares'!$C$7=1,AVERAGE(AB16,BS16,DJ16,FA16,GR16)+AB16/10000,(-1)*(SUM(VLOOKUP(AB16,'Tablas auxiliares'!$BG$2:$BH$28,2,FALSE),VLOOKUP(BS16,'Tablas auxiliares'!$BG$2:$BH$28,2,FALSE),VLOOKUP(DJ16,'Tablas auxiliares'!$BG$2:$BH$28,2,FALSE),VLOOKUP(FA16,'Tablas auxiliares'!$BG$2:$BH$28,2,FALSE),VLOOKUP(GR16,'Tablas auxiliares'!$BG$2:$BH$28,2,FALSE))-AB16/100000000))</f>
        <v>-11.563301277292364</v>
      </c>
      <c r="IJ16">
        <f>IF('Tablas auxiliares'!$C$7=1,AVERAGE(AC16,BT16,DK16,FB16,GS16)+AC16/10000,(-1)*(SUM(VLOOKUP(AC16,'Tablas auxiliares'!$BG$2:$BH$28,2,FALSE),VLOOKUP(BT16,'Tablas auxiliares'!$BG$2:$BH$28,2,FALSE),VLOOKUP(DK16,'Tablas auxiliares'!$BG$2:$BH$28,2,FALSE),VLOOKUP(FB16,'Tablas auxiliares'!$BG$2:$BH$28,2,FALSE),VLOOKUP(GS16,'Tablas auxiliares'!$BG$2:$BH$28,2,FALSE))-AC16/100000000))</f>
        <v>-5.630993688138604</v>
      </c>
      <c r="IK16">
        <f>IF('Tablas auxiliares'!$C$7=1,AVERAGE(AD16,BU16,DL16,FC16,GT16)+AD16/10000,(-1)*(SUM(VLOOKUP(AD16,'Tablas auxiliares'!$BG$2:$BH$28,2,FALSE),VLOOKUP(BU16,'Tablas auxiliares'!$BG$2:$BH$28,2,FALSE),VLOOKUP(DL16,'Tablas auxiliares'!$BG$2:$BH$28,2,FALSE),VLOOKUP(FC16,'Tablas auxiliares'!$BG$2:$BH$28,2,FALSE),VLOOKUP(GT16,'Tablas auxiliares'!$BG$2:$BH$28,2,FALSE))-AD16/100000000))</f>
        <v>-1.2554149067636431</v>
      </c>
      <c r="IL16">
        <f>IF('Tablas auxiliares'!$C$7=1,AVERAGE(AE16,BV16,DM16,FD16,GU16)+AE16/10000,(-1)*(SUM(VLOOKUP(AE16,'Tablas auxiliares'!$BG$2:$BH$28,2,FALSE),VLOOKUP(BV16,'Tablas auxiliares'!$BG$2:$BH$28,2,FALSE),VLOOKUP(DM16,'Tablas auxiliares'!$BG$2:$BH$28,2,FALSE),VLOOKUP(FD16,'Tablas auxiliares'!$BG$2:$BH$28,2,FALSE),VLOOKUP(GU16,'Tablas auxiliares'!$BG$2:$BH$28,2,FALSE))-AE16/100000000))</f>
        <v>-0.92325260379740048</v>
      </c>
      <c r="IM16">
        <f>IF('Tablas auxiliares'!$C$7=1,AVERAGE(AF16,BW16,DN16,FE16,GV16)+AF16/10000,(-1)*(SUM(VLOOKUP(AF16,'Tablas auxiliares'!$BG$2:$BH$28,2,FALSE),VLOOKUP(BW16,'Tablas auxiliares'!$BG$2:$BH$28,2,FALSE),VLOOKUP(DN16,'Tablas auxiliares'!$BG$2:$BH$28,2,FALSE),VLOOKUP(FE16,'Tablas auxiliares'!$BG$2:$BH$28,2,FALSE),VLOOKUP(GV16,'Tablas auxiliares'!$BG$2:$BH$28,2,FALSE))-AF16/100000000))</f>
        <v>-0.76162764702966934</v>
      </c>
      <c r="IN16">
        <f>IF('Tablas auxiliares'!$C$7=1,AVERAGE(AG16,BX16,DO16,FF16,GW16)+AG16/10000,(-1)*(SUM(VLOOKUP(AG16,'Tablas auxiliares'!$BG$2:$BH$28,2,FALSE),VLOOKUP(BX16,'Tablas auxiliares'!$BG$2:$BH$28,2,FALSE),VLOOKUP(DO16,'Tablas auxiliares'!$BG$2:$BH$28,2,FALSE),VLOOKUP(FF16,'Tablas auxiliares'!$BG$2:$BH$28,2,FALSE),VLOOKUP(GW16,'Tablas auxiliares'!$BG$2:$BH$28,2,FALSE))-AG16/100000000))</f>
        <v>-0.87316739982891078</v>
      </c>
      <c r="IO16">
        <f>IF('Tablas auxiliares'!$C$7=1,AVERAGE(AH16,BY16,DP16,FG16,GX16)+AH16/10000,(-1)*(SUM(VLOOKUP(AH16,'Tablas auxiliares'!$BG$2:$BH$28,2,FALSE),VLOOKUP(BY16,'Tablas auxiliares'!$BG$2:$BH$28,2,FALSE),VLOOKUP(DP16,'Tablas auxiliares'!$BG$2:$BH$28,2,FALSE),VLOOKUP(FG16,'Tablas auxiliares'!$BG$2:$BH$28,2,FALSE),VLOOKUP(GX16,'Tablas auxiliares'!$BG$2:$BH$28,2,FALSE))-AH16/100000000))</f>
        <v>-1.8601795762324342</v>
      </c>
      <c r="IP16">
        <f>IF('Tablas auxiliares'!$C$7=1,AVERAGE(AI16,BZ16,DQ16,FH16,GY16)+AI16/10000,(-1)*(SUM(VLOOKUP(AI16,'Tablas auxiliares'!$BG$2:$BH$28,2,FALSE),VLOOKUP(BZ16,'Tablas auxiliares'!$BG$2:$BH$28,2,FALSE),VLOOKUP(DQ16,'Tablas auxiliares'!$BG$2:$BH$28,2,FALSE),VLOOKUP(FH16,'Tablas auxiliares'!$BG$2:$BH$28,2,FALSE),VLOOKUP(GY16,'Tablas auxiliares'!$BG$2:$BH$28,2,FALSE))-AI16/100000000))</f>
        <v>-16.27818754272737</v>
      </c>
      <c r="IQ16">
        <f>IF('Tablas auxiliares'!$C$7=1,AVERAGE(AJ16,CA16,DR16,FI16,GZ16)+AJ16/10000,(-1)*(SUM(VLOOKUP(AJ16,'Tablas auxiliares'!$BG$2:$BH$28,2,FALSE),VLOOKUP(CA16,'Tablas auxiliares'!$BG$2:$BH$28,2,FALSE),VLOOKUP(DR16,'Tablas auxiliares'!$BG$2:$BH$28,2,FALSE),VLOOKUP(FI16,'Tablas auxiliares'!$BG$2:$BH$28,2,FALSE),VLOOKUP(GZ16,'Tablas auxiliares'!$BG$2:$BH$28,2,FALSE))-AJ16/100000000))</f>
        <v>-2.3553974874712891</v>
      </c>
      <c r="IR16">
        <f>IF('Tablas auxiliares'!$C$7=1,AVERAGE(AK16,CB16,DS16,FJ16,HA16)+AK16/10000,(-1)*(SUM(VLOOKUP(AK16,'Tablas auxiliares'!$BG$2:$BH$28,2,FALSE),VLOOKUP(CB16,'Tablas auxiliares'!$BG$2:$BH$28,2,FALSE),VLOOKUP(DS16,'Tablas auxiliares'!$BG$2:$BH$28,2,FALSE),VLOOKUP(FJ16,'Tablas auxiliares'!$BG$2:$BH$28,2,FALSE),VLOOKUP(HA16,'Tablas auxiliares'!$BG$2:$BH$28,2,FALSE))-AK16/100000000))</f>
        <v>-8.8806878356812753</v>
      </c>
      <c r="IS16">
        <f>IF('Tablas auxiliares'!$C$7=1,AVERAGE(AL16,CC16,DT16,FK16,HB16)+AL16/10000,(-1)*(SUM(VLOOKUP(AL16,'Tablas auxiliares'!$BG$2:$BH$28,2,FALSE),VLOOKUP(CC16,'Tablas auxiliares'!$BG$2:$BH$28,2,FALSE),VLOOKUP(DT16,'Tablas auxiliares'!$BG$2:$BH$28,2,FALSE),VLOOKUP(FK16,'Tablas auxiliares'!$BG$2:$BH$28,2,FALSE),VLOOKUP(HB16,'Tablas auxiliares'!$BG$2:$BH$28,2,FALSE))-AL16/100000000))</f>
        <v>-1.5990111645439826</v>
      </c>
      <c r="IT16">
        <f>IF('Tablas auxiliares'!$C$7=1,AVERAGE(AM16,CD16,DU16,FL16,HC16)+AM16/10000,(-1)*(SUM(VLOOKUP(AM16,'Tablas auxiliares'!$BG$2:$BH$28,2,FALSE),VLOOKUP(CD16,'Tablas auxiliares'!$BG$2:$BH$28,2,FALSE),VLOOKUP(DU16,'Tablas auxiliares'!$BG$2:$BH$28,2,FALSE),VLOOKUP(FL16,'Tablas auxiliares'!$BG$2:$BH$28,2,FALSE),VLOOKUP(HC16,'Tablas auxiliares'!$BG$2:$BH$28,2,FALSE))-AM16/100000000))</f>
        <v>-4.4079101080914915</v>
      </c>
      <c r="IU16">
        <f>IF('Tablas auxiliares'!$C$7=1,AVERAGE(AN16,CE16,DV16,FM16,HD16)+AN16/10000,(-1)*(SUM(VLOOKUP(AN16,'Tablas auxiliares'!$BG$2:$BH$28,2,FALSE),VLOOKUP(CE16,'Tablas auxiliares'!$BG$2:$BH$28,2,FALSE),VLOOKUP(DV16,'Tablas auxiliares'!$BG$2:$BH$28,2,FALSE),VLOOKUP(FM16,'Tablas auxiliares'!$BG$2:$BH$28,2,FALSE),VLOOKUP(HD16,'Tablas auxiliares'!$BG$2:$BH$28,2,FALSE))-AN16/100000000))</f>
        <v>-1.1311373251315258</v>
      </c>
      <c r="IV16">
        <f>IF('Tablas auxiliares'!$C$7=1,AVERAGE(AO16,CF16,DW16,FN16,HE16)+AO16/10000,(-1)*(SUM(VLOOKUP(AO16,'Tablas auxiliares'!$BG$2:$BH$28,2,FALSE),VLOOKUP(CF16,'Tablas auxiliares'!$BG$2:$BH$28,2,FALSE),VLOOKUP(DW16,'Tablas auxiliares'!$BG$2:$BH$28,2,FALSE),VLOOKUP(FN16,'Tablas auxiliares'!$BG$2:$BH$28,2,FALSE),VLOOKUP(HE16,'Tablas auxiliares'!$BG$2:$BH$28,2,FALSE))-AO16/100000000))</f>
        <v>-3.980410478400727</v>
      </c>
      <c r="IW16">
        <f>IF('Tablas auxiliares'!$C$7=1,AVERAGE(AP16,CG16,DX16,FO16,HF16)+AP16/10000,(-1)*(SUM(VLOOKUP(AP16,'Tablas auxiliares'!$BG$2:$BH$28,2,FALSE),VLOOKUP(CG16,'Tablas auxiliares'!$BG$2:$BH$28,2,FALSE),VLOOKUP(DX16,'Tablas auxiliares'!$BG$2:$BH$28,2,FALSE),VLOOKUP(FO16,'Tablas auxiliares'!$BG$2:$BH$28,2,FALSE),VLOOKUP(HF16,'Tablas auxiliares'!$BG$2:$BH$28,2,FALSE))-AP16/100000000))</f>
        <v>-5.5217872650744404</v>
      </c>
      <c r="IX16">
        <f>IF('Tablas auxiliares'!$C$7=1,AVERAGE(AQ16,CH16,DY16,FP16,HG16)+AQ16/10000,(-1)*(SUM(VLOOKUP(AQ16,'Tablas auxiliares'!$BG$2:$BH$28,2,FALSE),VLOOKUP(CH16,'Tablas auxiliares'!$BG$2:$BH$28,2,FALSE),VLOOKUP(DY16,'Tablas auxiliares'!$BG$2:$BH$28,2,FALSE),VLOOKUP(FP16,'Tablas auxiliares'!$BG$2:$BH$28,2,FALSE),VLOOKUP(HG16,'Tablas auxiliares'!$BG$2:$BH$28,2,FALSE))-AQ16/100000000))</f>
        <v>-1.6512124477649026</v>
      </c>
      <c r="IY16">
        <f>IF('Tablas auxiliares'!$C$7=1,AVERAGE(AR16,CI16,DZ16,FQ16,HH16)+AR16/10000,(-1)*(SUM(VLOOKUP(AR16,'Tablas auxiliares'!$BG$2:$BH$28,2,FALSE),VLOOKUP(CI16,'Tablas auxiliares'!$BG$2:$BH$28,2,FALSE),VLOOKUP(DZ16,'Tablas auxiliares'!$BG$2:$BH$28,2,FALSE),VLOOKUP(FQ16,'Tablas auxiliares'!$BG$2:$BH$28,2,FALSE),VLOOKUP(HH16,'Tablas auxiliares'!$BG$2:$BH$28,2,FALSE))-AR16/100000000))</f>
        <v>-7.1374215171909006</v>
      </c>
      <c r="IZ16">
        <f>RANK(HI16,HI3:HI28,1)</f>
        <v>19</v>
      </c>
      <c r="JA16">
        <f t="shared" ref="JA16:KP16" si="132">RANK(HJ16,HJ3:HJ28,1)</f>
        <v>23</v>
      </c>
      <c r="JB16">
        <f t="shared" si="132"/>
        <v>25</v>
      </c>
      <c r="JC16">
        <f t="shared" si="132"/>
        <v>19</v>
      </c>
      <c r="JD16">
        <f t="shared" si="132"/>
        <v>19</v>
      </c>
      <c r="JE16">
        <f t="shared" si="132"/>
        <v>3</v>
      </c>
      <c r="JF16">
        <f t="shared" si="132"/>
        <v>19</v>
      </c>
      <c r="JG16">
        <f t="shared" si="132"/>
        <v>26</v>
      </c>
      <c r="JH16">
        <f t="shared" si="132"/>
        <v>20</v>
      </c>
      <c r="JI16">
        <f t="shared" si="132"/>
        <v>9</v>
      </c>
      <c r="JJ16">
        <f t="shared" si="132"/>
        <v>7</v>
      </c>
      <c r="JK16">
        <f t="shared" si="132"/>
        <v>26</v>
      </c>
      <c r="JL16">
        <f t="shared" si="132"/>
        <v>22</v>
      </c>
      <c r="JM16">
        <f t="shared" si="132"/>
        <v>21</v>
      </c>
      <c r="JN16">
        <f t="shared" si="132"/>
        <v>25</v>
      </c>
      <c r="JO16">
        <f t="shared" si="132"/>
        <v>24</v>
      </c>
      <c r="JP16">
        <f t="shared" si="132"/>
        <v>17</v>
      </c>
      <c r="JQ16">
        <f t="shared" si="132"/>
        <v>23</v>
      </c>
      <c r="JR16">
        <f t="shared" si="132"/>
        <v>11</v>
      </c>
      <c r="JS16">
        <f t="shared" si="132"/>
        <v>5</v>
      </c>
      <c r="JU16">
        <f t="shared" si="132"/>
        <v>14</v>
      </c>
      <c r="JV16">
        <f t="shared" si="132"/>
        <v>18</v>
      </c>
      <c r="JW16">
        <f t="shared" si="132"/>
        <v>8</v>
      </c>
      <c r="JX16">
        <f t="shared" si="132"/>
        <v>22</v>
      </c>
      <c r="JY16">
        <f t="shared" si="132"/>
        <v>20</v>
      </c>
      <c r="JZ16">
        <f t="shared" si="132"/>
        <v>9</v>
      </c>
      <c r="KA16">
        <f t="shared" si="132"/>
        <v>20</v>
      </c>
      <c r="KB16">
        <f t="shared" si="132"/>
        <v>25</v>
      </c>
      <c r="KC16">
        <f t="shared" si="132"/>
        <v>25</v>
      </c>
      <c r="KD16">
        <f t="shared" si="132"/>
        <v>26</v>
      </c>
      <c r="KE16">
        <f t="shared" si="132"/>
        <v>24</v>
      </c>
      <c r="KF16">
        <f t="shared" si="132"/>
        <v>23</v>
      </c>
      <c r="KG16">
        <f t="shared" si="132"/>
        <v>8</v>
      </c>
      <c r="KH16">
        <f t="shared" si="132"/>
        <v>19</v>
      </c>
      <c r="KI16">
        <f t="shared" si="132"/>
        <v>15</v>
      </c>
      <c r="KJ16">
        <f t="shared" si="132"/>
        <v>24</v>
      </c>
      <c r="KK16">
        <f t="shared" si="132"/>
        <v>16</v>
      </c>
      <c r="KL16">
        <f t="shared" si="132"/>
        <v>26</v>
      </c>
      <c r="KM16">
        <f t="shared" si="132"/>
        <v>18</v>
      </c>
      <c r="KN16">
        <f t="shared" si="132"/>
        <v>17</v>
      </c>
      <c r="KO16">
        <f t="shared" si="132"/>
        <v>24</v>
      </c>
      <c r="KP16">
        <f t="shared" si="132"/>
        <v>15</v>
      </c>
      <c r="KQ16">
        <f>VLOOKUP(IZ16,'Tablas auxiliares'!$O$2:$Y$28,'Tablas auxiliares'!$C$4+1,FALSE)</f>
        <v>0</v>
      </c>
      <c r="KR16">
        <f>VLOOKUP(JA16,'Tablas auxiliares'!$O$2:$Y$28,'Tablas auxiliares'!$C$4+1,FALSE)</f>
        <v>0</v>
      </c>
      <c r="KS16">
        <f>VLOOKUP(JB16,'Tablas auxiliares'!$O$2:$Y$28,'Tablas auxiliares'!$C$4+1,FALSE)</f>
        <v>0</v>
      </c>
      <c r="KT16">
        <f>VLOOKUP(JC16,'Tablas auxiliares'!$O$2:$Y$28,'Tablas auxiliares'!$C$4+1,FALSE)</f>
        <v>0</v>
      </c>
      <c r="KU16">
        <f>VLOOKUP(JD16,'Tablas auxiliares'!$O$2:$Y$28,'Tablas auxiliares'!$C$4+1,FALSE)</f>
        <v>0</v>
      </c>
      <c r="KV16">
        <f>VLOOKUP(JE16,'Tablas auxiliares'!$O$2:$Y$28,'Tablas auxiliares'!$C$4+1,FALSE)</f>
        <v>8</v>
      </c>
      <c r="KW16">
        <f>VLOOKUP(JF16,'Tablas auxiliares'!$O$2:$Y$28,'Tablas auxiliares'!$C$4+1,FALSE)</f>
        <v>0</v>
      </c>
      <c r="KX16">
        <f>VLOOKUP(JG16,'Tablas auxiliares'!$O$2:$Y$28,'Tablas auxiliares'!$C$4+1,FALSE)</f>
        <v>0</v>
      </c>
      <c r="KY16">
        <f>VLOOKUP(JH16,'Tablas auxiliares'!$O$2:$Y$28,'Tablas auxiliares'!$C$4+1,FALSE)</f>
        <v>0</v>
      </c>
      <c r="KZ16">
        <f>VLOOKUP(JI16,'Tablas auxiliares'!$O$2:$Y$28,'Tablas auxiliares'!$C$4+1,FALSE)</f>
        <v>2</v>
      </c>
      <c r="LA16">
        <f>VLOOKUP(JJ16,'Tablas auxiliares'!$O$2:$Y$28,'Tablas auxiliares'!$C$4+1,FALSE)</f>
        <v>4</v>
      </c>
      <c r="LB16">
        <f>VLOOKUP(JK16,'Tablas auxiliares'!$O$2:$Y$28,'Tablas auxiliares'!$C$4+1,FALSE)</f>
        <v>0</v>
      </c>
      <c r="LC16">
        <f>VLOOKUP(JL16,'Tablas auxiliares'!$O$2:$Y$28,'Tablas auxiliares'!$C$4+1,FALSE)</f>
        <v>0</v>
      </c>
      <c r="LD16">
        <f>VLOOKUP(JM16,'Tablas auxiliares'!$O$2:$Y$28,'Tablas auxiliares'!$C$4+1,FALSE)</f>
        <v>0</v>
      </c>
      <c r="LE16">
        <f>VLOOKUP(JN16,'Tablas auxiliares'!$O$2:$Y$28,'Tablas auxiliares'!$C$4+1,FALSE)</f>
        <v>0</v>
      </c>
      <c r="LF16">
        <f>VLOOKUP(JO16,'Tablas auxiliares'!$O$2:$Y$28,'Tablas auxiliares'!$C$4+1,FALSE)</f>
        <v>0</v>
      </c>
      <c r="LG16">
        <f>VLOOKUP(JP16,'Tablas auxiliares'!$O$2:$Y$28,'Tablas auxiliares'!$C$4+1,FALSE)</f>
        <v>0</v>
      </c>
      <c r="LH16">
        <f>VLOOKUP(JQ16,'Tablas auxiliares'!$O$2:$Y$28,'Tablas auxiliares'!$C$4+1,FALSE)</f>
        <v>0</v>
      </c>
      <c r="LI16">
        <f>VLOOKUP(JR16,'Tablas auxiliares'!$O$2:$Y$28,'Tablas auxiliares'!$C$4+1,FALSE)</f>
        <v>0</v>
      </c>
      <c r="LJ16">
        <f>VLOOKUP(JS16,'Tablas auxiliares'!$O$2:$Y$28,'Tablas auxiliares'!$C$4+1,FALSE)</f>
        <v>6</v>
      </c>
      <c r="LL16">
        <f>VLOOKUP(JU16,'Tablas auxiliares'!$O$2:$Y$28,'Tablas auxiliares'!$C$4+1,FALSE)</f>
        <v>0</v>
      </c>
      <c r="LM16">
        <f>VLOOKUP(JV16,'Tablas auxiliares'!$O$2:$Y$28,'Tablas auxiliares'!$C$4+1,FALSE)</f>
        <v>0</v>
      </c>
      <c r="LN16">
        <f>VLOOKUP(JW16,'Tablas auxiliares'!$O$2:$Y$28,'Tablas auxiliares'!$C$4+1,FALSE)</f>
        <v>3</v>
      </c>
      <c r="LO16">
        <f>VLOOKUP(JX16,'Tablas auxiliares'!$O$2:$Y$28,'Tablas auxiliares'!$C$4+1,FALSE)</f>
        <v>0</v>
      </c>
      <c r="LP16">
        <f>VLOOKUP(JY16,'Tablas auxiliares'!$O$2:$Y$28,'Tablas auxiliares'!$C$4+1,FALSE)</f>
        <v>0</v>
      </c>
      <c r="LQ16">
        <f>VLOOKUP(JZ16,'Tablas auxiliares'!$O$2:$Y$28,'Tablas auxiliares'!$C$4+1,FALSE)</f>
        <v>2</v>
      </c>
      <c r="LR16">
        <f>VLOOKUP(KA16,'Tablas auxiliares'!$O$2:$Y$28,'Tablas auxiliares'!$C$4+1,FALSE)</f>
        <v>0</v>
      </c>
      <c r="LS16">
        <f>VLOOKUP(KB16,'Tablas auxiliares'!$O$2:$Y$28,'Tablas auxiliares'!$C$4+1,FALSE)</f>
        <v>0</v>
      </c>
      <c r="LT16">
        <f>VLOOKUP(KC16,'Tablas auxiliares'!$O$2:$Y$28,'Tablas auxiliares'!$C$4+1,FALSE)</f>
        <v>0</v>
      </c>
      <c r="LU16">
        <f>VLOOKUP(KD16,'Tablas auxiliares'!$O$2:$Y$28,'Tablas auxiliares'!$C$4+1,FALSE)</f>
        <v>0</v>
      </c>
      <c r="LV16">
        <f>VLOOKUP(KE16,'Tablas auxiliares'!$O$2:$Y$28,'Tablas auxiliares'!$C$4+1,FALSE)</f>
        <v>0</v>
      </c>
      <c r="LW16">
        <f>VLOOKUP(KF16,'Tablas auxiliares'!$O$2:$Y$28,'Tablas auxiliares'!$C$4+1,FALSE)</f>
        <v>0</v>
      </c>
      <c r="LX16">
        <f>VLOOKUP(KG16,'Tablas auxiliares'!$O$2:$Y$28,'Tablas auxiliares'!$C$4+1,FALSE)</f>
        <v>3</v>
      </c>
      <c r="LY16">
        <f>VLOOKUP(KH16,'Tablas auxiliares'!$O$2:$Y$28,'Tablas auxiliares'!$C$4+1,FALSE)</f>
        <v>0</v>
      </c>
      <c r="LZ16">
        <f>VLOOKUP(KI16,'Tablas auxiliares'!$O$2:$Y$28,'Tablas auxiliares'!$C$4+1,FALSE)</f>
        <v>0</v>
      </c>
      <c r="MA16">
        <f>VLOOKUP(KJ16,'Tablas auxiliares'!$O$2:$Y$28,'Tablas auxiliares'!$C$4+1,FALSE)</f>
        <v>0</v>
      </c>
      <c r="MB16">
        <f>VLOOKUP(KK16,'Tablas auxiliares'!$O$2:$Y$28,'Tablas auxiliares'!$C$4+1,FALSE)</f>
        <v>0</v>
      </c>
      <c r="MC16">
        <f>VLOOKUP(KL16,'Tablas auxiliares'!$O$2:$Y$28,'Tablas auxiliares'!$C$4+1,FALSE)</f>
        <v>0</v>
      </c>
      <c r="MD16">
        <f>VLOOKUP(KM16,'Tablas auxiliares'!$O$2:$Y$28,'Tablas auxiliares'!$C$4+1,FALSE)</f>
        <v>0</v>
      </c>
      <c r="ME16">
        <f>VLOOKUP(KN16,'Tablas auxiliares'!$O$2:$Y$28,'Tablas auxiliares'!$C$4+1,FALSE)</f>
        <v>0</v>
      </c>
      <c r="MF16">
        <f>VLOOKUP(KO16,'Tablas auxiliares'!$O$2:$Y$28,'Tablas auxiliares'!$C$4+1,FALSE)</f>
        <v>0</v>
      </c>
      <c r="MG16">
        <f>VLOOKUP(KP16,'Tablas auxiliares'!$O$2:$Y$28,'Tablas auxiliares'!$C$4+1,FALSE)</f>
        <v>0</v>
      </c>
      <c r="MH16">
        <v>23</v>
      </c>
      <c r="MI16">
        <v>9</v>
      </c>
      <c r="MJ16">
        <v>18</v>
      </c>
      <c r="MK16">
        <v>15</v>
      </c>
      <c r="ML16">
        <v>8</v>
      </c>
      <c r="MM16">
        <v>17</v>
      </c>
      <c r="MN16">
        <v>20</v>
      </c>
      <c r="MO16">
        <v>9</v>
      </c>
      <c r="MP16">
        <v>6</v>
      </c>
      <c r="MQ16">
        <v>13</v>
      </c>
      <c r="MR16">
        <v>20</v>
      </c>
      <c r="MS16">
        <v>16</v>
      </c>
      <c r="MT16">
        <v>19</v>
      </c>
      <c r="MU16">
        <v>8</v>
      </c>
      <c r="MV16">
        <v>18</v>
      </c>
      <c r="MW16">
        <v>8</v>
      </c>
      <c r="MX16">
        <v>3</v>
      </c>
      <c r="MY16">
        <v>22</v>
      </c>
      <c r="MZ16">
        <v>14</v>
      </c>
      <c r="NA16">
        <v>13</v>
      </c>
      <c r="NC16">
        <v>14</v>
      </c>
      <c r="ND16">
        <v>16</v>
      </c>
      <c r="NE16">
        <v>15</v>
      </c>
      <c r="NF16">
        <v>9</v>
      </c>
      <c r="NG16">
        <v>12</v>
      </c>
      <c r="NH16">
        <v>14</v>
      </c>
      <c r="NI16">
        <v>23</v>
      </c>
      <c r="NJ16">
        <v>23</v>
      </c>
      <c r="NK16">
        <v>9</v>
      </c>
      <c r="NL16">
        <v>8</v>
      </c>
      <c r="NM16">
        <v>18</v>
      </c>
      <c r="NN16">
        <v>9</v>
      </c>
      <c r="NO16">
        <v>4</v>
      </c>
      <c r="NP16">
        <v>18</v>
      </c>
      <c r="NQ16">
        <v>12</v>
      </c>
      <c r="NR16">
        <v>2</v>
      </c>
      <c r="NS16">
        <v>11</v>
      </c>
      <c r="NT16">
        <v>16</v>
      </c>
      <c r="NU16">
        <v>1</v>
      </c>
      <c r="NV16">
        <v>18</v>
      </c>
      <c r="NW16">
        <v>14</v>
      </c>
      <c r="NX16">
        <v>10</v>
      </c>
      <c r="NY16">
        <f>VLOOKUP(MH16,'Tablas auxiliares'!$O$2:$Y$28,_xlfn.SINGLE('Tablas auxiliares'!$C$4)+1,FALSE)</f>
        <v>0</v>
      </c>
      <c r="NZ16">
        <f>VLOOKUP(MI16,'Tablas auxiliares'!$O$2:$Y$28,_xlfn.SINGLE('Tablas auxiliares'!$C$4)+1,FALSE)</f>
        <v>2</v>
      </c>
      <c r="OA16">
        <f>VLOOKUP(MJ16,'Tablas auxiliares'!$O$2:$Y$28,_xlfn.SINGLE('Tablas auxiliares'!$C$4)+1,FALSE)</f>
        <v>0</v>
      </c>
      <c r="OB16">
        <f>VLOOKUP(MK16,'Tablas auxiliares'!$O$2:$Y$28,_xlfn.SINGLE('Tablas auxiliares'!$C$4)+1,FALSE)</f>
        <v>0</v>
      </c>
      <c r="OC16">
        <f>VLOOKUP(ML16,'Tablas auxiliares'!$O$2:$Y$28,_xlfn.SINGLE('Tablas auxiliares'!$C$4)+1,FALSE)</f>
        <v>3</v>
      </c>
      <c r="OD16">
        <f>VLOOKUP(MM16,'Tablas auxiliares'!$O$2:$Y$28,_xlfn.SINGLE('Tablas auxiliares'!$C$4)+1,FALSE)</f>
        <v>0</v>
      </c>
      <c r="OE16">
        <f>VLOOKUP(MN16,'Tablas auxiliares'!$O$2:$Y$28,_xlfn.SINGLE('Tablas auxiliares'!$C$4)+1,FALSE)</f>
        <v>0</v>
      </c>
      <c r="OF16">
        <f>VLOOKUP(MO16,'Tablas auxiliares'!$O$2:$Y$28,_xlfn.SINGLE('Tablas auxiliares'!$C$4)+1,FALSE)</f>
        <v>2</v>
      </c>
      <c r="OG16">
        <f>VLOOKUP(MP16,'Tablas auxiliares'!$O$2:$Y$28,_xlfn.SINGLE('Tablas auxiliares'!$C$4)+1,FALSE)</f>
        <v>5</v>
      </c>
      <c r="OH16">
        <f>VLOOKUP(MQ16,'Tablas auxiliares'!$O$2:$Y$28,_xlfn.SINGLE('Tablas auxiliares'!$C$4)+1,FALSE)</f>
        <v>0</v>
      </c>
      <c r="OI16">
        <f>VLOOKUP(MR16,'Tablas auxiliares'!$O$2:$Y$28,_xlfn.SINGLE('Tablas auxiliares'!$C$4)+1,FALSE)</f>
        <v>0</v>
      </c>
      <c r="OJ16">
        <f>VLOOKUP(MS16,'Tablas auxiliares'!$O$2:$Y$28,_xlfn.SINGLE('Tablas auxiliares'!$C$4)+1,FALSE)</f>
        <v>0</v>
      </c>
      <c r="OK16">
        <f>VLOOKUP(MT16,'Tablas auxiliares'!$O$2:$Y$28,_xlfn.SINGLE('Tablas auxiliares'!$C$4)+1,FALSE)</f>
        <v>0</v>
      </c>
      <c r="OL16">
        <f>VLOOKUP(MU16,'Tablas auxiliares'!$O$2:$Y$28,_xlfn.SINGLE('Tablas auxiliares'!$C$4)+1,FALSE)</f>
        <v>3</v>
      </c>
      <c r="OM16">
        <f>VLOOKUP(MV16,'Tablas auxiliares'!$O$2:$Y$28,_xlfn.SINGLE('Tablas auxiliares'!$C$4)+1,FALSE)</f>
        <v>0</v>
      </c>
      <c r="ON16">
        <f>VLOOKUP(MW16,'Tablas auxiliares'!$O$2:$Y$28,_xlfn.SINGLE('Tablas auxiliares'!$C$4)+1,FALSE)</f>
        <v>3</v>
      </c>
      <c r="OO16">
        <f>VLOOKUP(MX16,'Tablas auxiliares'!$O$2:$Y$28,_xlfn.SINGLE('Tablas auxiliares'!$C$4)+1,FALSE)</f>
        <v>8</v>
      </c>
      <c r="OP16">
        <f>VLOOKUP(MY16,'Tablas auxiliares'!$O$2:$Y$28,_xlfn.SINGLE('Tablas auxiliares'!$C$4)+1,FALSE)</f>
        <v>0</v>
      </c>
      <c r="OQ16">
        <f>VLOOKUP(MZ16,'Tablas auxiliares'!$O$2:$Y$28,_xlfn.SINGLE('Tablas auxiliares'!$C$4)+1,FALSE)</f>
        <v>0</v>
      </c>
      <c r="OR16">
        <f>VLOOKUP(NA16,'Tablas auxiliares'!$O$2:$Y$28,_xlfn.SINGLE('Tablas auxiliares'!$C$4)+1,FALSE)</f>
        <v>0</v>
      </c>
      <c r="OT16">
        <f>VLOOKUP(NC16,'Tablas auxiliares'!$O$2:$Y$28,_xlfn.SINGLE('Tablas auxiliares'!$C$4)+1,FALSE)</f>
        <v>0</v>
      </c>
      <c r="OU16">
        <f>VLOOKUP(ND16,'Tablas auxiliares'!$O$2:$Y$28,_xlfn.SINGLE('Tablas auxiliares'!$C$4)+1,FALSE)</f>
        <v>0</v>
      </c>
      <c r="OV16">
        <f>VLOOKUP(NE16,'Tablas auxiliares'!$O$2:$Y$28,_xlfn.SINGLE('Tablas auxiliares'!$C$4)+1,FALSE)</f>
        <v>0</v>
      </c>
      <c r="OW16">
        <f>VLOOKUP(NF16,'Tablas auxiliares'!$O$2:$Y$28,_xlfn.SINGLE('Tablas auxiliares'!$C$4)+1,FALSE)</f>
        <v>2</v>
      </c>
      <c r="OX16">
        <f>VLOOKUP(NG16,'Tablas auxiliares'!$O$2:$Y$28,_xlfn.SINGLE('Tablas auxiliares'!$C$4)+1,FALSE)</f>
        <v>0</v>
      </c>
      <c r="OY16">
        <f>VLOOKUP(NH16,'Tablas auxiliares'!$O$2:$Y$28,_xlfn.SINGLE('Tablas auxiliares'!$C$4)+1,FALSE)</f>
        <v>0</v>
      </c>
      <c r="OZ16">
        <f>VLOOKUP(NI16,'Tablas auxiliares'!$O$2:$Y$28,_xlfn.SINGLE('Tablas auxiliares'!$C$4)+1,FALSE)</f>
        <v>0</v>
      </c>
      <c r="PA16">
        <f>VLOOKUP(NJ16,'Tablas auxiliares'!$O$2:$Y$28,_xlfn.SINGLE('Tablas auxiliares'!$C$4)+1,FALSE)</f>
        <v>0</v>
      </c>
      <c r="PB16">
        <f>VLOOKUP(NK16,'Tablas auxiliares'!$O$2:$Y$28,_xlfn.SINGLE('Tablas auxiliares'!$C$4)+1,FALSE)</f>
        <v>2</v>
      </c>
      <c r="PC16">
        <f>VLOOKUP(NL16,'Tablas auxiliares'!$O$2:$Y$28,_xlfn.SINGLE('Tablas auxiliares'!$C$4)+1,FALSE)</f>
        <v>3</v>
      </c>
      <c r="PD16">
        <f>VLOOKUP(NM16,'Tablas auxiliares'!$O$2:$Y$28,_xlfn.SINGLE('Tablas auxiliares'!$C$4)+1,FALSE)</f>
        <v>0</v>
      </c>
      <c r="PE16">
        <f>VLOOKUP(NN16,'Tablas auxiliares'!$O$2:$Y$28,_xlfn.SINGLE('Tablas auxiliares'!$C$4)+1,FALSE)</f>
        <v>2</v>
      </c>
      <c r="PF16">
        <f>VLOOKUP(NO16,'Tablas auxiliares'!$O$2:$Y$28,_xlfn.SINGLE('Tablas auxiliares'!$C$4)+1,FALSE)</f>
        <v>7</v>
      </c>
      <c r="PG16">
        <f>VLOOKUP(NP16,'Tablas auxiliares'!$O$2:$Y$28,_xlfn.SINGLE('Tablas auxiliares'!$C$4)+1,FALSE)</f>
        <v>0</v>
      </c>
      <c r="PH16">
        <f>VLOOKUP(NQ16,'Tablas auxiliares'!$O$2:$Y$28,_xlfn.SINGLE('Tablas auxiliares'!$C$4)+1,FALSE)</f>
        <v>0</v>
      </c>
      <c r="PI16">
        <f>VLOOKUP(NR16,'Tablas auxiliares'!$O$2:$Y$28,_xlfn.SINGLE('Tablas auxiliares'!$C$4)+1,FALSE)</f>
        <v>10</v>
      </c>
      <c r="PJ16">
        <f>VLOOKUP(NS16,'Tablas auxiliares'!$O$2:$Y$28,_xlfn.SINGLE('Tablas auxiliares'!$C$4)+1,FALSE)</f>
        <v>0</v>
      </c>
      <c r="PK16">
        <f>VLOOKUP(NT16,'Tablas auxiliares'!$O$2:$Y$28,_xlfn.SINGLE('Tablas auxiliares'!$C$4)+1,FALSE)</f>
        <v>0</v>
      </c>
      <c r="PL16">
        <f>VLOOKUP(NU16,'Tablas auxiliares'!$O$2:$Y$28,_xlfn.SINGLE('Tablas auxiliares'!$C$4)+1,FALSE)</f>
        <v>12</v>
      </c>
      <c r="PM16">
        <f>VLOOKUP(NV16,'Tablas auxiliares'!$O$2:$Y$28,_xlfn.SINGLE('Tablas auxiliares'!$C$4)+1,FALSE)</f>
        <v>0</v>
      </c>
      <c r="PN16">
        <f>VLOOKUP(NW16,'Tablas auxiliares'!$O$2:$Y$28,_xlfn.SINGLE('Tablas auxiliares'!$C$4)+1,FALSE)</f>
        <v>0</v>
      </c>
      <c r="PO16">
        <f>VLOOKUP(NX16,'Tablas auxiliares'!$O$2:$Y$28,_xlfn.SINGLE('Tablas auxiliares'!$C$4)+1,FALSE)</f>
        <v>1</v>
      </c>
      <c r="PP16" s="132">
        <f>IF('Tablas auxiliares'!$C$6&lt;&gt;2,IF('Tablas auxiliares'!$C$5=1,SUM(KQ16:MG16),SUMIF($IZ$29:$KP$29,"=325",KQ16:MG16)),0)+IF('Tablas auxiliares'!$C$6&lt;&gt;3,IF('Tablas auxiliares'!$C$5=1,SUM(NY16:PO16),SUMIF($IZ$29:$KP$29,"=325",NY16:PO16)),0)</f>
        <v>93</v>
      </c>
      <c r="PQ16">
        <f t="shared" si="15"/>
        <v>21.023</v>
      </c>
      <c r="PR16">
        <f t="shared" si="108"/>
        <v>16.009</v>
      </c>
      <c r="PS16">
        <f t="shared" si="109"/>
        <v>21.518000000000001</v>
      </c>
      <c r="PT16">
        <f t="shared" si="110"/>
        <v>17.015000000000001</v>
      </c>
      <c r="PU16">
        <f t="shared" si="28"/>
        <v>13.507999999999999</v>
      </c>
      <c r="PV16">
        <f t="shared" si="29"/>
        <v>10.016999999999999</v>
      </c>
      <c r="PW16">
        <f t="shared" si="30"/>
        <v>19.52</v>
      </c>
      <c r="PX16">
        <f t="shared" si="31"/>
        <v>17.509</v>
      </c>
      <c r="PY16">
        <f t="shared" si="32"/>
        <v>13.006</v>
      </c>
      <c r="PZ16">
        <f t="shared" si="33"/>
        <v>11.013</v>
      </c>
      <c r="QA16">
        <f t="shared" si="111"/>
        <v>13.52</v>
      </c>
      <c r="QB16">
        <f t="shared" si="34"/>
        <v>21.015999999999998</v>
      </c>
      <c r="QC16">
        <f t="shared" si="35"/>
        <v>20.518999999999998</v>
      </c>
      <c r="QD16">
        <f t="shared" si="36"/>
        <v>14.507999999999999</v>
      </c>
      <c r="QE16">
        <f t="shared" si="37"/>
        <v>21.518000000000001</v>
      </c>
      <c r="QF16">
        <f t="shared" si="38"/>
        <v>16.007999999999999</v>
      </c>
      <c r="QG16">
        <f t="shared" si="39"/>
        <v>10.003</v>
      </c>
      <c r="QH16">
        <f t="shared" si="40"/>
        <v>22.521999999999998</v>
      </c>
      <c r="QI16">
        <f t="shared" si="41"/>
        <v>12.513999999999999</v>
      </c>
      <c r="QJ16">
        <f t="shared" si="42"/>
        <v>9.0129999999999999</v>
      </c>
      <c r="QL16">
        <f t="shared" si="44"/>
        <v>14.013999999999999</v>
      </c>
      <c r="QM16">
        <f t="shared" si="45"/>
        <v>17.015999999999998</v>
      </c>
      <c r="QN16">
        <f t="shared" si="46"/>
        <v>11.515000000000001</v>
      </c>
      <c r="QO16">
        <f t="shared" si="47"/>
        <v>15.509</v>
      </c>
      <c r="QP16">
        <f t="shared" si="48"/>
        <v>16.012</v>
      </c>
      <c r="QQ16">
        <f t="shared" si="49"/>
        <v>11.513999999999999</v>
      </c>
      <c r="QR16">
        <f t="shared" si="50"/>
        <v>21.523</v>
      </c>
      <c r="QS16">
        <f t="shared" si="51"/>
        <v>24.023</v>
      </c>
      <c r="QT16">
        <f t="shared" si="52"/>
        <v>17.009</v>
      </c>
      <c r="QU16">
        <f t="shared" si="53"/>
        <v>17.007999999999999</v>
      </c>
      <c r="QV16">
        <f t="shared" si="54"/>
        <v>21.018000000000001</v>
      </c>
      <c r="QW16">
        <f t="shared" si="55"/>
        <v>16.009</v>
      </c>
      <c r="QX16">
        <f t="shared" si="56"/>
        <v>6.0039999999999996</v>
      </c>
      <c r="QY16">
        <f t="shared" si="57"/>
        <v>18.518000000000001</v>
      </c>
      <c r="QZ16">
        <f t="shared" si="58"/>
        <v>13.512</v>
      </c>
      <c r="RA16">
        <f t="shared" si="59"/>
        <v>13.002000000000001</v>
      </c>
      <c r="RB16">
        <f t="shared" si="60"/>
        <v>13.510999999999999</v>
      </c>
      <c r="RC16">
        <f t="shared" si="61"/>
        <v>21.015999999999998</v>
      </c>
      <c r="RD16">
        <f t="shared" si="62"/>
        <v>9.5009999999999994</v>
      </c>
      <c r="RE16">
        <f t="shared" si="63"/>
        <v>17.518000000000001</v>
      </c>
      <c r="RF16">
        <f t="shared" si="64"/>
        <v>19.013999999999999</v>
      </c>
      <c r="RG16">
        <f t="shared" si="65"/>
        <v>12.51</v>
      </c>
      <c r="RH16">
        <f>RANK(PQ16,PQ3:PQ28,1)</f>
        <v>25</v>
      </c>
      <c r="RI16">
        <f t="shared" ref="RI16:SX16" si="133">RANK(PR16,PR3:PR28,1)</f>
        <v>19</v>
      </c>
      <c r="RJ16">
        <f t="shared" si="133"/>
        <v>25</v>
      </c>
      <c r="RK16">
        <f t="shared" si="133"/>
        <v>18</v>
      </c>
      <c r="RL16">
        <f t="shared" si="133"/>
        <v>14</v>
      </c>
      <c r="RM16">
        <f t="shared" si="133"/>
        <v>9</v>
      </c>
      <c r="RN16">
        <f t="shared" si="133"/>
        <v>21</v>
      </c>
      <c r="RO16">
        <f t="shared" si="133"/>
        <v>21</v>
      </c>
      <c r="RP16">
        <f t="shared" si="133"/>
        <v>13</v>
      </c>
      <c r="RQ16">
        <f t="shared" si="133"/>
        <v>10</v>
      </c>
      <c r="RR16">
        <f t="shared" si="133"/>
        <v>15</v>
      </c>
      <c r="RS16">
        <f t="shared" si="133"/>
        <v>22</v>
      </c>
      <c r="RT16">
        <f t="shared" si="133"/>
        <v>23</v>
      </c>
      <c r="RU16">
        <f t="shared" si="133"/>
        <v>16</v>
      </c>
      <c r="RV16">
        <f t="shared" si="133"/>
        <v>24</v>
      </c>
      <c r="RW16">
        <f t="shared" si="133"/>
        <v>17</v>
      </c>
      <c r="RX16">
        <f t="shared" si="133"/>
        <v>10</v>
      </c>
      <c r="RY16">
        <f t="shared" si="133"/>
        <v>25</v>
      </c>
      <c r="RZ16">
        <f t="shared" si="133"/>
        <v>13</v>
      </c>
      <c r="SA16">
        <f t="shared" si="133"/>
        <v>9</v>
      </c>
      <c r="SC16">
        <f t="shared" si="133"/>
        <v>15</v>
      </c>
      <c r="SD16">
        <f t="shared" si="133"/>
        <v>17</v>
      </c>
      <c r="SE16">
        <f t="shared" si="133"/>
        <v>10</v>
      </c>
      <c r="SF16">
        <f t="shared" si="133"/>
        <v>17</v>
      </c>
      <c r="SG16">
        <f t="shared" si="133"/>
        <v>18</v>
      </c>
      <c r="SH16">
        <f t="shared" si="133"/>
        <v>11</v>
      </c>
      <c r="SI16">
        <f t="shared" si="133"/>
        <v>23</v>
      </c>
      <c r="SJ16">
        <f t="shared" si="133"/>
        <v>25</v>
      </c>
      <c r="SK16">
        <f t="shared" si="133"/>
        <v>18</v>
      </c>
      <c r="SL16">
        <f t="shared" si="133"/>
        <v>18</v>
      </c>
      <c r="SM16">
        <f t="shared" si="133"/>
        <v>23</v>
      </c>
      <c r="SN16">
        <f t="shared" si="133"/>
        <v>16</v>
      </c>
      <c r="SO16">
        <f t="shared" si="133"/>
        <v>1</v>
      </c>
      <c r="SP16">
        <f t="shared" si="133"/>
        <v>20</v>
      </c>
      <c r="SQ16">
        <f t="shared" si="133"/>
        <v>14</v>
      </c>
      <c r="SR16">
        <f t="shared" si="133"/>
        <v>14</v>
      </c>
      <c r="SS16">
        <f t="shared" si="133"/>
        <v>15</v>
      </c>
      <c r="ST16">
        <f t="shared" si="133"/>
        <v>22</v>
      </c>
      <c r="SU16">
        <f t="shared" si="133"/>
        <v>7</v>
      </c>
      <c r="SV16">
        <f t="shared" si="133"/>
        <v>18</v>
      </c>
      <c r="SW16">
        <f t="shared" si="133"/>
        <v>23</v>
      </c>
      <c r="SX16">
        <f t="shared" si="133"/>
        <v>14</v>
      </c>
      <c r="SY16">
        <f>VLOOKUP(RH16,'Tablas auxiliares'!$O$2:$Y$28,_xlfn.SINGLE('Tablas auxiliares'!$C$4)+1,FALSE)</f>
        <v>0</v>
      </c>
      <c r="SZ16">
        <f>VLOOKUP(RI16,'Tablas auxiliares'!$O$2:$Y$28,_xlfn.SINGLE('Tablas auxiliares'!$C$4)+1,FALSE)</f>
        <v>0</v>
      </c>
      <c r="TA16">
        <f>VLOOKUP(RJ16,'Tablas auxiliares'!$O$2:$Y$28,_xlfn.SINGLE('Tablas auxiliares'!$C$4)+1,FALSE)</f>
        <v>0</v>
      </c>
      <c r="TB16">
        <f>VLOOKUP(RK16,'Tablas auxiliares'!$O$2:$Y$28,_xlfn.SINGLE('Tablas auxiliares'!$C$4)+1,FALSE)</f>
        <v>0</v>
      </c>
      <c r="TC16">
        <f>VLOOKUP(RL16,'Tablas auxiliares'!$O$2:$Y$28,_xlfn.SINGLE('Tablas auxiliares'!$C$4)+1,FALSE)</f>
        <v>0</v>
      </c>
      <c r="TD16">
        <f>VLOOKUP(RM16,'Tablas auxiliares'!$O$2:$Y$28,_xlfn.SINGLE('Tablas auxiliares'!$C$4)+1,FALSE)</f>
        <v>2</v>
      </c>
      <c r="TE16">
        <f>VLOOKUP(RN16,'Tablas auxiliares'!$O$2:$Y$28,_xlfn.SINGLE('Tablas auxiliares'!$C$4)+1,FALSE)</f>
        <v>0</v>
      </c>
      <c r="TF16">
        <f>VLOOKUP(RO16,'Tablas auxiliares'!$O$2:$Y$28,_xlfn.SINGLE('Tablas auxiliares'!$C$4)+1,FALSE)</f>
        <v>0</v>
      </c>
      <c r="TG16">
        <f>VLOOKUP(RP16,'Tablas auxiliares'!$O$2:$Y$28,_xlfn.SINGLE('Tablas auxiliares'!$C$4)+1,FALSE)</f>
        <v>0</v>
      </c>
      <c r="TH16">
        <f>VLOOKUP(RQ16,'Tablas auxiliares'!$O$2:$Y$28,_xlfn.SINGLE('Tablas auxiliares'!$C$4)+1,FALSE)</f>
        <v>1</v>
      </c>
      <c r="TI16">
        <f>VLOOKUP(RR16,'Tablas auxiliares'!$O$2:$Y$28,_xlfn.SINGLE('Tablas auxiliares'!$C$4)+1,FALSE)</f>
        <v>0</v>
      </c>
      <c r="TJ16">
        <f>VLOOKUP(RS16,'Tablas auxiliares'!$O$2:$Y$28,_xlfn.SINGLE('Tablas auxiliares'!$C$4)+1,FALSE)</f>
        <v>0</v>
      </c>
      <c r="TK16">
        <f>VLOOKUP(RT16,'Tablas auxiliares'!$O$2:$Y$28,_xlfn.SINGLE('Tablas auxiliares'!$C$4)+1,FALSE)</f>
        <v>0</v>
      </c>
      <c r="TL16">
        <f>VLOOKUP(RU16,'Tablas auxiliares'!$O$2:$Y$28,_xlfn.SINGLE('Tablas auxiliares'!$C$4)+1,FALSE)</f>
        <v>0</v>
      </c>
      <c r="TM16">
        <f>VLOOKUP(RV16,'Tablas auxiliares'!$O$2:$Y$28,_xlfn.SINGLE('Tablas auxiliares'!$C$4)+1,FALSE)</f>
        <v>0</v>
      </c>
      <c r="TN16">
        <f>VLOOKUP(RW16,'Tablas auxiliares'!$O$2:$Y$28,_xlfn.SINGLE('Tablas auxiliares'!$C$4)+1,FALSE)</f>
        <v>0</v>
      </c>
      <c r="TO16">
        <f>VLOOKUP(RX16,'Tablas auxiliares'!$O$2:$Y$28,_xlfn.SINGLE('Tablas auxiliares'!$C$4)+1,FALSE)</f>
        <v>1</v>
      </c>
      <c r="TP16">
        <f>VLOOKUP(RY16,'Tablas auxiliares'!$O$2:$Y$28,_xlfn.SINGLE('Tablas auxiliares'!$C$4)+1,FALSE)</f>
        <v>0</v>
      </c>
      <c r="TQ16">
        <f>VLOOKUP(RZ16,'Tablas auxiliares'!$O$2:$Y$28,_xlfn.SINGLE('Tablas auxiliares'!$C$4)+1,FALSE)</f>
        <v>0</v>
      </c>
      <c r="TR16">
        <f>VLOOKUP(SA16,'Tablas auxiliares'!$O$2:$Y$28,_xlfn.SINGLE('Tablas auxiliares'!$C$4)+1,FALSE)</f>
        <v>2</v>
      </c>
      <c r="TT16">
        <f>VLOOKUP(SC16,'Tablas auxiliares'!$O$2:$Y$28,_xlfn.SINGLE('Tablas auxiliares'!$C$4)+1,FALSE)</f>
        <v>0</v>
      </c>
      <c r="TU16">
        <f>VLOOKUP(SD16,'Tablas auxiliares'!$O$2:$Y$28,_xlfn.SINGLE('Tablas auxiliares'!$C$4)+1,FALSE)</f>
        <v>0</v>
      </c>
      <c r="TV16">
        <f>VLOOKUP(SE16,'Tablas auxiliares'!$O$2:$Y$28,_xlfn.SINGLE('Tablas auxiliares'!$C$4)+1,FALSE)</f>
        <v>1</v>
      </c>
      <c r="TW16">
        <f>VLOOKUP(SF16,'Tablas auxiliares'!$O$2:$Y$28,_xlfn.SINGLE('Tablas auxiliares'!$C$4)+1,FALSE)</f>
        <v>0</v>
      </c>
      <c r="TX16">
        <f>VLOOKUP(SG16,'Tablas auxiliares'!$O$2:$Y$28,_xlfn.SINGLE('Tablas auxiliares'!$C$4)+1,FALSE)</f>
        <v>0</v>
      </c>
      <c r="TY16">
        <f>VLOOKUP(SH16,'Tablas auxiliares'!$O$2:$Y$28,_xlfn.SINGLE('Tablas auxiliares'!$C$4)+1,FALSE)</f>
        <v>0</v>
      </c>
      <c r="TZ16">
        <f>VLOOKUP(SI16,'Tablas auxiliares'!$O$2:$Y$28,_xlfn.SINGLE('Tablas auxiliares'!$C$4)+1,FALSE)</f>
        <v>0</v>
      </c>
      <c r="UA16">
        <f>VLOOKUP(SJ16,'Tablas auxiliares'!$O$2:$Y$28,_xlfn.SINGLE('Tablas auxiliares'!$C$4)+1,FALSE)</f>
        <v>0</v>
      </c>
      <c r="UB16">
        <f>VLOOKUP(SK16,'Tablas auxiliares'!$O$2:$Y$28,_xlfn.SINGLE('Tablas auxiliares'!$C$4)+1,FALSE)</f>
        <v>0</v>
      </c>
      <c r="UC16">
        <f>VLOOKUP(SL16,'Tablas auxiliares'!$O$2:$Y$28,_xlfn.SINGLE('Tablas auxiliares'!$C$4)+1,FALSE)</f>
        <v>0</v>
      </c>
      <c r="UD16">
        <f>VLOOKUP(SM16,'Tablas auxiliares'!$O$2:$Y$28,_xlfn.SINGLE('Tablas auxiliares'!$C$4)+1,FALSE)</f>
        <v>0</v>
      </c>
      <c r="UE16">
        <f>VLOOKUP(SN16,'Tablas auxiliares'!$O$2:$Y$28,_xlfn.SINGLE('Tablas auxiliares'!$C$4)+1,FALSE)</f>
        <v>0</v>
      </c>
      <c r="UF16">
        <f>VLOOKUP(SO16,'Tablas auxiliares'!$O$2:$Y$28,_xlfn.SINGLE('Tablas auxiliares'!$C$4)+1,FALSE)</f>
        <v>12</v>
      </c>
      <c r="UG16">
        <f>VLOOKUP(SP16,'Tablas auxiliares'!$O$2:$Y$28,_xlfn.SINGLE('Tablas auxiliares'!$C$4)+1,FALSE)</f>
        <v>0</v>
      </c>
      <c r="UH16">
        <f>VLOOKUP(SQ16,'Tablas auxiliares'!$O$2:$Y$28,_xlfn.SINGLE('Tablas auxiliares'!$C$4)+1,FALSE)</f>
        <v>0</v>
      </c>
      <c r="UI16">
        <f>VLOOKUP(SR16,'Tablas auxiliares'!$O$2:$Y$28,_xlfn.SINGLE('Tablas auxiliares'!$C$4)+1,FALSE)</f>
        <v>0</v>
      </c>
      <c r="UJ16">
        <f>VLOOKUP(SS16,'Tablas auxiliares'!$O$2:$Y$28,_xlfn.SINGLE('Tablas auxiliares'!$C$4)+1,FALSE)</f>
        <v>0</v>
      </c>
      <c r="UK16">
        <f>VLOOKUP(ST16,'Tablas auxiliares'!$O$2:$Y$28,_xlfn.SINGLE('Tablas auxiliares'!$C$4)+1,FALSE)</f>
        <v>0</v>
      </c>
      <c r="UL16">
        <f>VLOOKUP(SU16,'Tablas auxiliares'!$O$2:$Y$28,_xlfn.SINGLE('Tablas auxiliares'!$C$4)+1,FALSE)</f>
        <v>4</v>
      </c>
      <c r="UM16">
        <f>VLOOKUP(SV16,'Tablas auxiliares'!$O$2:$Y$28,_xlfn.SINGLE('Tablas auxiliares'!$C$4)+1,FALSE)</f>
        <v>0</v>
      </c>
      <c r="UN16">
        <f>VLOOKUP(SW16,'Tablas auxiliares'!$O$2:$Y$28,_xlfn.SINGLE('Tablas auxiliares'!$C$4)+1,FALSE)</f>
        <v>0</v>
      </c>
      <c r="UO16">
        <f>VLOOKUP(SX16,'Tablas auxiliares'!$O$2:$Y$28,_xlfn.SINGLE('Tablas auxiliares'!$C$4)+1,FALSE)</f>
        <v>0</v>
      </c>
      <c r="UP16">
        <f>IF('Tablas auxiliares'!$C$5=1,SUM(SY16:UO16),SUMIF($IZ$29:$KP$29,"=325",SY16:UO16))</f>
        <v>23</v>
      </c>
      <c r="UQ16">
        <v>0</v>
      </c>
      <c r="UR16">
        <v>0</v>
      </c>
      <c r="US16">
        <v>0</v>
      </c>
      <c r="UT16">
        <v>0</v>
      </c>
      <c r="UU16">
        <v>0</v>
      </c>
      <c r="UV16">
        <v>8</v>
      </c>
      <c r="UW16">
        <v>0</v>
      </c>
      <c r="UX16">
        <v>0</v>
      </c>
      <c r="UY16">
        <v>0</v>
      </c>
      <c r="UZ16">
        <v>1</v>
      </c>
      <c r="VA16">
        <v>0</v>
      </c>
      <c r="VB16">
        <v>0</v>
      </c>
      <c r="VC16">
        <v>0</v>
      </c>
      <c r="VD16">
        <v>0</v>
      </c>
      <c r="VE16">
        <v>0</v>
      </c>
      <c r="VF16">
        <v>0</v>
      </c>
      <c r="VG16">
        <v>0</v>
      </c>
      <c r="VH16">
        <v>0</v>
      </c>
      <c r="VI16">
        <v>0</v>
      </c>
      <c r="VJ16">
        <v>4</v>
      </c>
      <c r="VL16">
        <v>0</v>
      </c>
      <c r="VM16">
        <v>0</v>
      </c>
      <c r="VN16">
        <v>0</v>
      </c>
      <c r="VO16">
        <v>0</v>
      </c>
      <c r="VP16">
        <v>0</v>
      </c>
      <c r="VQ16">
        <v>0</v>
      </c>
      <c r="VR16">
        <v>0</v>
      </c>
      <c r="VS16">
        <v>0</v>
      </c>
      <c r="VT16">
        <v>0</v>
      </c>
      <c r="VU16">
        <v>0</v>
      </c>
      <c r="VV16">
        <v>0</v>
      </c>
      <c r="VW16">
        <v>0</v>
      </c>
      <c r="VX16">
        <v>3</v>
      </c>
      <c r="VY16">
        <v>0</v>
      </c>
      <c r="VZ16">
        <v>0</v>
      </c>
      <c r="WA16">
        <v>0</v>
      </c>
      <c r="WB16">
        <v>0</v>
      </c>
      <c r="WC16">
        <v>0</v>
      </c>
      <c r="WD16">
        <v>0</v>
      </c>
      <c r="WE16">
        <v>0</v>
      </c>
      <c r="WF16">
        <v>0</v>
      </c>
      <c r="WG16">
        <v>0</v>
      </c>
      <c r="WH16">
        <v>0</v>
      </c>
      <c r="WI16">
        <v>2</v>
      </c>
      <c r="WJ16">
        <v>0</v>
      </c>
      <c r="WK16">
        <v>0</v>
      </c>
      <c r="WL16">
        <v>3</v>
      </c>
      <c r="WM16">
        <v>0</v>
      </c>
      <c r="WN16">
        <v>0</v>
      </c>
      <c r="WO16">
        <v>2</v>
      </c>
      <c r="WP16">
        <v>5</v>
      </c>
      <c r="WQ16">
        <v>0</v>
      </c>
      <c r="WR16">
        <v>0</v>
      </c>
      <c r="WS16">
        <v>0</v>
      </c>
      <c r="WT16">
        <v>0</v>
      </c>
      <c r="WU16">
        <v>3</v>
      </c>
      <c r="WV16">
        <v>0</v>
      </c>
      <c r="WW16">
        <v>3</v>
      </c>
      <c r="WX16">
        <v>8</v>
      </c>
      <c r="WY16">
        <v>0</v>
      </c>
      <c r="WZ16">
        <v>0</v>
      </c>
      <c r="XA16">
        <v>0</v>
      </c>
      <c r="XC16">
        <v>0</v>
      </c>
      <c r="XD16">
        <v>0</v>
      </c>
      <c r="XE16">
        <v>0</v>
      </c>
      <c r="XF16">
        <v>2</v>
      </c>
      <c r="XG16">
        <v>0</v>
      </c>
      <c r="XH16">
        <v>0</v>
      </c>
      <c r="XI16">
        <v>0</v>
      </c>
      <c r="XJ16">
        <v>0</v>
      </c>
      <c r="XK16">
        <v>2</v>
      </c>
      <c r="XL16">
        <v>3</v>
      </c>
      <c r="XM16">
        <v>0</v>
      </c>
      <c r="XN16">
        <v>2</v>
      </c>
      <c r="XO16">
        <v>7</v>
      </c>
      <c r="XP16">
        <v>0</v>
      </c>
      <c r="XQ16">
        <v>0</v>
      </c>
      <c r="XR16">
        <v>10</v>
      </c>
      <c r="XS16">
        <v>0</v>
      </c>
      <c r="XT16">
        <v>0</v>
      </c>
      <c r="XU16">
        <v>12</v>
      </c>
      <c r="XV16">
        <v>0</v>
      </c>
      <c r="XW16">
        <v>0</v>
      </c>
      <c r="XX16">
        <v>1</v>
      </c>
      <c r="XY16">
        <f t="shared" si="7"/>
        <v>0</v>
      </c>
      <c r="XZ16">
        <f t="shared" si="113"/>
        <v>2.0019999999999998</v>
      </c>
      <c r="YA16">
        <f t="shared" si="114"/>
        <v>0</v>
      </c>
      <c r="YB16">
        <f t="shared" si="115"/>
        <v>0</v>
      </c>
      <c r="YC16">
        <f t="shared" si="67"/>
        <v>3.0030000000000001</v>
      </c>
      <c r="YD16">
        <f t="shared" si="68"/>
        <v>8</v>
      </c>
      <c r="YE16">
        <f t="shared" si="69"/>
        <v>0</v>
      </c>
      <c r="YF16">
        <f t="shared" si="70"/>
        <v>2.0019999999999998</v>
      </c>
      <c r="YG16">
        <f t="shared" si="71"/>
        <v>5.0049999999999999</v>
      </c>
      <c r="YH16">
        <f t="shared" si="72"/>
        <v>1</v>
      </c>
      <c r="YI16">
        <f t="shared" si="73"/>
        <v>0</v>
      </c>
      <c r="YJ16">
        <f t="shared" si="74"/>
        <v>0</v>
      </c>
      <c r="YK16">
        <f t="shared" si="75"/>
        <v>0</v>
      </c>
      <c r="YL16">
        <f t="shared" si="76"/>
        <v>3.0030000000000001</v>
      </c>
      <c r="YM16">
        <f t="shared" si="77"/>
        <v>0</v>
      </c>
      <c r="YN16">
        <f t="shared" si="78"/>
        <v>3.0030000000000001</v>
      </c>
      <c r="YO16">
        <f t="shared" si="79"/>
        <v>8.0079999999999991</v>
      </c>
      <c r="YP16">
        <f t="shared" si="80"/>
        <v>0</v>
      </c>
      <c r="YQ16">
        <f t="shared" si="81"/>
        <v>0</v>
      </c>
      <c r="YR16">
        <f t="shared" si="82"/>
        <v>4</v>
      </c>
      <c r="YS16">
        <f t="shared" si="83"/>
        <v>0</v>
      </c>
      <c r="YT16">
        <f t="shared" si="84"/>
        <v>0</v>
      </c>
      <c r="YU16">
        <f t="shared" si="85"/>
        <v>0</v>
      </c>
      <c r="YV16">
        <f t="shared" si="86"/>
        <v>0</v>
      </c>
      <c r="YW16">
        <f t="shared" si="87"/>
        <v>2.0019999999999998</v>
      </c>
      <c r="YX16">
        <f t="shared" si="88"/>
        <v>0</v>
      </c>
      <c r="YY16">
        <f t="shared" si="89"/>
        <v>0</v>
      </c>
      <c r="YZ16">
        <f t="shared" si="90"/>
        <v>0</v>
      </c>
      <c r="ZA16">
        <f t="shared" si="91"/>
        <v>0</v>
      </c>
      <c r="ZB16">
        <f t="shared" si="92"/>
        <v>2.0019999999999998</v>
      </c>
      <c r="ZC16">
        <f t="shared" si="93"/>
        <v>3.0030000000000001</v>
      </c>
      <c r="ZD16">
        <f t="shared" si="94"/>
        <v>0</v>
      </c>
      <c r="ZE16">
        <f t="shared" si="95"/>
        <v>2.0019999999999998</v>
      </c>
      <c r="ZF16">
        <f t="shared" si="96"/>
        <v>10.007</v>
      </c>
      <c r="ZG16">
        <f t="shared" si="97"/>
        <v>0</v>
      </c>
      <c r="ZH16">
        <f t="shared" si="98"/>
        <v>0</v>
      </c>
      <c r="ZI16">
        <f t="shared" si="99"/>
        <v>10.01</v>
      </c>
      <c r="ZJ16">
        <f t="shared" si="100"/>
        <v>0</v>
      </c>
      <c r="ZK16">
        <f t="shared" si="101"/>
        <v>0</v>
      </c>
      <c r="ZL16">
        <f t="shared" si="102"/>
        <v>12.012</v>
      </c>
      <c r="ZM16">
        <f t="shared" si="103"/>
        <v>0</v>
      </c>
      <c r="ZN16">
        <f t="shared" si="104"/>
        <v>0</v>
      </c>
      <c r="ZO16">
        <f t="shared" si="105"/>
        <v>1.0009999999999999</v>
      </c>
      <c r="ZP16">
        <f>RANK(XY16,XY3:XY28,0)</f>
        <v>15</v>
      </c>
      <c r="ZQ16">
        <f t="shared" ref="ZQ16:ABF16" si="134">RANK(XZ16,XZ3:XZ28,0)</f>
        <v>13</v>
      </c>
      <c r="ZR16">
        <f t="shared" si="134"/>
        <v>14</v>
      </c>
      <c r="ZS16">
        <f t="shared" si="134"/>
        <v>15</v>
      </c>
      <c r="ZT16">
        <f t="shared" si="134"/>
        <v>12</v>
      </c>
      <c r="ZU16">
        <f t="shared" si="134"/>
        <v>7</v>
      </c>
      <c r="ZV16">
        <f t="shared" si="134"/>
        <v>14</v>
      </c>
      <c r="ZW16">
        <f t="shared" si="134"/>
        <v>13</v>
      </c>
      <c r="ZX16">
        <f t="shared" si="134"/>
        <v>11</v>
      </c>
      <c r="ZY16">
        <f t="shared" si="134"/>
        <v>17</v>
      </c>
      <c r="ZZ16">
        <f t="shared" si="134"/>
        <v>16</v>
      </c>
      <c r="AAA16">
        <f t="shared" si="134"/>
        <v>17</v>
      </c>
      <c r="AAB16">
        <f t="shared" si="134"/>
        <v>15</v>
      </c>
      <c r="AAC16">
        <f t="shared" si="134"/>
        <v>14</v>
      </c>
      <c r="AAD16">
        <f t="shared" si="134"/>
        <v>13</v>
      </c>
      <c r="AAE16">
        <f t="shared" si="134"/>
        <v>12</v>
      </c>
      <c r="AAF16">
        <f t="shared" si="134"/>
        <v>8</v>
      </c>
      <c r="AAG16">
        <f t="shared" si="134"/>
        <v>20</v>
      </c>
      <c r="AAH16">
        <f t="shared" si="134"/>
        <v>16</v>
      </c>
      <c r="AAI16">
        <f t="shared" si="134"/>
        <v>11</v>
      </c>
      <c r="AAJ16">
        <f t="shared" si="134"/>
        <v>16</v>
      </c>
      <c r="AAK16">
        <f t="shared" si="134"/>
        <v>17</v>
      </c>
      <c r="AAL16">
        <f t="shared" si="134"/>
        <v>14</v>
      </c>
      <c r="AAM16">
        <f t="shared" si="134"/>
        <v>18</v>
      </c>
      <c r="AAN16">
        <f t="shared" si="134"/>
        <v>13</v>
      </c>
      <c r="AAO16">
        <f t="shared" si="134"/>
        <v>18</v>
      </c>
      <c r="AAP16">
        <f t="shared" si="134"/>
        <v>16</v>
      </c>
      <c r="AAQ16">
        <f t="shared" si="134"/>
        <v>16</v>
      </c>
      <c r="AAR16">
        <f t="shared" si="134"/>
        <v>15</v>
      </c>
      <c r="AAS16">
        <f t="shared" si="134"/>
        <v>12</v>
      </c>
      <c r="AAT16">
        <f t="shared" si="134"/>
        <v>13</v>
      </c>
      <c r="AAU16">
        <f t="shared" si="134"/>
        <v>14</v>
      </c>
      <c r="AAV16">
        <f t="shared" si="134"/>
        <v>13</v>
      </c>
      <c r="AAW16">
        <f t="shared" si="134"/>
        <v>5</v>
      </c>
      <c r="AAX16">
        <f t="shared" si="134"/>
        <v>17</v>
      </c>
      <c r="AAY16">
        <f t="shared" si="134"/>
        <v>16</v>
      </c>
      <c r="AAZ16">
        <f t="shared" si="134"/>
        <v>4</v>
      </c>
      <c r="ABA16">
        <f t="shared" si="134"/>
        <v>15</v>
      </c>
      <c r="ABB16">
        <f t="shared" si="134"/>
        <v>15</v>
      </c>
      <c r="ABC16">
        <f t="shared" si="134"/>
        <v>2</v>
      </c>
      <c r="ABD16">
        <f t="shared" si="134"/>
        <v>16</v>
      </c>
      <c r="ABE16">
        <f t="shared" si="134"/>
        <v>16</v>
      </c>
      <c r="ABF16">
        <f t="shared" si="134"/>
        <v>15</v>
      </c>
      <c r="ABG16">
        <f>VLOOKUP(ZP16,'Tablas auxiliares'!$O$2:$P$28,2,FALSE)</f>
        <v>0</v>
      </c>
      <c r="ABH16">
        <f>VLOOKUP(ZQ16,'Tablas auxiliares'!$O$2:$P$28,2,FALSE)</f>
        <v>0</v>
      </c>
      <c r="ABI16">
        <f>VLOOKUP(ZR16,'Tablas auxiliares'!$O$2:$P$28,2,FALSE)</f>
        <v>0</v>
      </c>
      <c r="ABJ16">
        <f>VLOOKUP(ZS16,'Tablas auxiliares'!$O$2:$P$28,2,FALSE)</f>
        <v>0</v>
      </c>
      <c r="ABK16">
        <f>VLOOKUP(ZT16,'Tablas auxiliares'!$O$2:$P$28,2,FALSE)</f>
        <v>0</v>
      </c>
      <c r="ABL16">
        <f>VLOOKUP(ZU16,'Tablas auxiliares'!$O$2:$P$28,2,FALSE)</f>
        <v>4</v>
      </c>
      <c r="ABM16">
        <f>VLOOKUP(ZV16,'Tablas auxiliares'!$O$2:$P$28,2,FALSE)</f>
        <v>0</v>
      </c>
      <c r="ABN16">
        <f>VLOOKUP(ZW16,'Tablas auxiliares'!$O$2:$P$28,2,FALSE)</f>
        <v>0</v>
      </c>
      <c r="ABO16">
        <f>VLOOKUP(ZX16,'Tablas auxiliares'!$O$2:$P$28,2,FALSE)</f>
        <v>0</v>
      </c>
      <c r="ABP16">
        <f>VLOOKUP(ZY16,'Tablas auxiliares'!$O$2:$P$28,2,FALSE)</f>
        <v>0</v>
      </c>
      <c r="ABQ16">
        <f>VLOOKUP(ZZ16,'Tablas auxiliares'!$O$2:$P$28,2,FALSE)</f>
        <v>0</v>
      </c>
      <c r="ABR16">
        <f>VLOOKUP(AAA16,'Tablas auxiliares'!$O$2:$P$28,2,FALSE)</f>
        <v>0</v>
      </c>
      <c r="ABS16">
        <f>VLOOKUP(AAB16,'Tablas auxiliares'!$O$2:$P$28,2,FALSE)</f>
        <v>0</v>
      </c>
      <c r="ABT16">
        <f>VLOOKUP(AAC16,'Tablas auxiliares'!$O$2:$P$28,2,FALSE)</f>
        <v>0</v>
      </c>
      <c r="ABU16">
        <f>VLOOKUP(AAD16,'Tablas auxiliares'!$O$2:$P$28,2,FALSE)</f>
        <v>0</v>
      </c>
      <c r="ABV16">
        <f>VLOOKUP(AAE16,'Tablas auxiliares'!$O$2:$P$28,2,FALSE)</f>
        <v>0</v>
      </c>
      <c r="ABW16">
        <f>VLOOKUP(AAF16,'Tablas auxiliares'!$O$2:$P$28,2,FALSE)</f>
        <v>3</v>
      </c>
      <c r="ABX16">
        <f>VLOOKUP(AAG16,'Tablas auxiliares'!$O$2:$P$28,2,FALSE)</f>
        <v>0</v>
      </c>
      <c r="ABY16">
        <f>VLOOKUP(AAH16,'Tablas auxiliares'!$O$2:$P$28,2,FALSE)</f>
        <v>0</v>
      </c>
      <c r="ABZ16">
        <f>VLOOKUP(AAI16,'Tablas auxiliares'!$O$2:$P$28,2,FALSE)</f>
        <v>0</v>
      </c>
      <c r="ACA16">
        <f>VLOOKUP(AAJ16,'Tablas auxiliares'!$O$2:$P$28,2,FALSE)</f>
        <v>0</v>
      </c>
      <c r="ACB16">
        <f>VLOOKUP(AAK16,'Tablas auxiliares'!$O$2:$P$28,2,FALSE)</f>
        <v>0</v>
      </c>
      <c r="ACC16">
        <f>VLOOKUP(AAL16,'Tablas auxiliares'!$O$2:$P$28,2,FALSE)</f>
        <v>0</v>
      </c>
      <c r="ACD16">
        <f>VLOOKUP(AAM16,'Tablas auxiliares'!$O$2:$P$28,2,FALSE)</f>
        <v>0</v>
      </c>
      <c r="ACE16">
        <f>VLOOKUP(AAN16,'Tablas auxiliares'!$O$2:$P$28,2,FALSE)</f>
        <v>0</v>
      </c>
      <c r="ACF16">
        <f>VLOOKUP(AAO16,'Tablas auxiliares'!$O$2:$P$28,2,FALSE)</f>
        <v>0</v>
      </c>
      <c r="ACG16">
        <f>VLOOKUP(AAP16,'Tablas auxiliares'!$O$2:$P$28,2,FALSE)</f>
        <v>0</v>
      </c>
      <c r="ACH16">
        <f>VLOOKUP(AAQ16,'Tablas auxiliares'!$O$2:$P$28,2,FALSE)</f>
        <v>0</v>
      </c>
      <c r="ACI16">
        <f>VLOOKUP(AAR16,'Tablas auxiliares'!$O$2:$P$28,2,FALSE)</f>
        <v>0</v>
      </c>
      <c r="ACJ16">
        <f>VLOOKUP(AAS16,'Tablas auxiliares'!$O$2:$P$28,2,FALSE)</f>
        <v>0</v>
      </c>
      <c r="ACK16">
        <f>VLOOKUP(AAT16,'Tablas auxiliares'!$O$2:$P$28,2,FALSE)</f>
        <v>0</v>
      </c>
      <c r="ACL16">
        <f>VLOOKUP(AAU16,'Tablas auxiliares'!$O$2:$P$28,2,FALSE)</f>
        <v>0</v>
      </c>
      <c r="ACM16">
        <f>VLOOKUP(AAV16,'Tablas auxiliares'!$O$2:$P$28,2,FALSE)</f>
        <v>0</v>
      </c>
      <c r="ACN16">
        <f>VLOOKUP(AAW16,'Tablas auxiliares'!$O$2:$P$28,2,FALSE)</f>
        <v>6</v>
      </c>
      <c r="ACO16">
        <f>VLOOKUP(AAX16,'Tablas auxiliares'!$O$2:$P$28,2,FALSE)</f>
        <v>0</v>
      </c>
      <c r="ACP16">
        <f>VLOOKUP(AAY16,'Tablas auxiliares'!$O$2:$P$28,2,FALSE)</f>
        <v>0</v>
      </c>
      <c r="ACQ16">
        <f>VLOOKUP(AAZ16,'Tablas auxiliares'!$O$2:$P$28,2,FALSE)</f>
        <v>7</v>
      </c>
      <c r="ACR16">
        <f>VLOOKUP(ABA16,'Tablas auxiliares'!$O$2:$P$28,2,FALSE)</f>
        <v>0</v>
      </c>
      <c r="ACS16">
        <f>VLOOKUP(ABB16,'Tablas auxiliares'!$O$2:$P$28,2,FALSE)</f>
        <v>0</v>
      </c>
      <c r="ACT16">
        <f>VLOOKUP(ABC16,'Tablas auxiliares'!$O$2:$P$28,2,FALSE)</f>
        <v>10</v>
      </c>
      <c r="ACU16">
        <f>VLOOKUP(ABD16,'Tablas auxiliares'!$O$2:$P$28,2,FALSE)</f>
        <v>0</v>
      </c>
      <c r="ACV16">
        <f>VLOOKUP(ABE16,'Tablas auxiliares'!$O$2:$P$28,2,FALSE)</f>
        <v>0</v>
      </c>
      <c r="ACW16">
        <f>VLOOKUP(ABF16,'Tablas auxiliares'!$O$2:$P$28,2,FALSE)</f>
        <v>0</v>
      </c>
      <c r="ACX16">
        <f>IF('Tablas auxiliares'!$C$5=1,SUM(ABG16:ACW16),SUMIF($IZ$29:$KP$29,"=325",ABG16:ACW16))</f>
        <v>30</v>
      </c>
      <c r="ACZ16">
        <f t="shared" si="9"/>
        <v>30.001200000000001</v>
      </c>
      <c r="ADA16">
        <f t="shared" si="10"/>
        <v>23.001200000000001</v>
      </c>
      <c r="ADB16">
        <f t="shared" si="11"/>
        <v>93.001199999999997</v>
      </c>
      <c r="ADC16">
        <f>IF('Tablas auxiliares'!$C$3=1,'2018 FINAL'!ACZ16,IF('Tablas auxiliares'!$C$3=2,'2018 FINAL'!ADA16,'2018 FINAL'!ADB16))</f>
        <v>93.001199999999997</v>
      </c>
      <c r="ADD16" t="s">
        <v>19</v>
      </c>
      <c r="ADF16">
        <v>14</v>
      </c>
      <c r="ADG16">
        <f t="shared" si="12"/>
        <v>166.00210000000001</v>
      </c>
      <c r="ADH16" t="str">
        <f t="shared" si="13"/>
        <v>Bulgaria</v>
      </c>
    </row>
    <row r="17" spans="1:788" x14ac:dyDescent="0.25">
      <c r="A17" t="s">
        <v>58</v>
      </c>
      <c r="B17">
        <v>25</v>
      </c>
      <c r="C17">
        <v>3</v>
      </c>
      <c r="D17">
        <v>14</v>
      </c>
      <c r="E17">
        <v>8</v>
      </c>
      <c r="F17">
        <v>10</v>
      </c>
      <c r="G17">
        <v>22</v>
      </c>
      <c r="H17">
        <v>8</v>
      </c>
      <c r="I17">
        <v>5</v>
      </c>
      <c r="J17">
        <v>21</v>
      </c>
      <c r="K17">
        <v>7</v>
      </c>
      <c r="L17">
        <v>10</v>
      </c>
      <c r="M17">
        <v>5</v>
      </c>
      <c r="N17">
        <v>14</v>
      </c>
      <c r="O17">
        <v>14</v>
      </c>
      <c r="P17">
        <v>14</v>
      </c>
      <c r="Q17">
        <v>15</v>
      </c>
      <c r="R17">
        <v>7</v>
      </c>
      <c r="S17">
        <v>11</v>
      </c>
      <c r="T17">
        <v>12</v>
      </c>
      <c r="U17">
        <v>11</v>
      </c>
      <c r="V17">
        <v>6</v>
      </c>
      <c r="X17">
        <v>11</v>
      </c>
      <c r="Y17">
        <v>20</v>
      </c>
      <c r="Z17">
        <v>25</v>
      </c>
      <c r="AA17">
        <v>21</v>
      </c>
      <c r="AB17">
        <v>6</v>
      </c>
      <c r="AC17">
        <v>9</v>
      </c>
      <c r="AD17">
        <v>8</v>
      </c>
      <c r="AE17">
        <v>9</v>
      </c>
      <c r="AF17">
        <v>23</v>
      </c>
      <c r="AG17">
        <v>9</v>
      </c>
      <c r="AH17">
        <v>20</v>
      </c>
      <c r="AI17">
        <v>7</v>
      </c>
      <c r="AJ17">
        <v>10</v>
      </c>
      <c r="AK17">
        <v>18</v>
      </c>
      <c r="AL17">
        <v>15</v>
      </c>
      <c r="AM17">
        <v>18</v>
      </c>
      <c r="AN17">
        <v>4</v>
      </c>
      <c r="AO17">
        <v>19</v>
      </c>
      <c r="AP17">
        <v>2</v>
      </c>
      <c r="AQ17">
        <v>7</v>
      </c>
      <c r="AR17">
        <v>18</v>
      </c>
      <c r="AS17">
        <v>11</v>
      </c>
      <c r="AT17">
        <v>2</v>
      </c>
      <c r="AU17">
        <v>5</v>
      </c>
      <c r="AV17">
        <v>7</v>
      </c>
      <c r="AW17">
        <v>5</v>
      </c>
      <c r="AX17">
        <v>22</v>
      </c>
      <c r="AY17">
        <v>11</v>
      </c>
      <c r="AZ17">
        <v>10</v>
      </c>
      <c r="BA17">
        <v>24</v>
      </c>
      <c r="BB17">
        <v>6</v>
      </c>
      <c r="BC17">
        <v>20</v>
      </c>
      <c r="BD17">
        <v>9</v>
      </c>
      <c r="BE17">
        <v>16</v>
      </c>
      <c r="BF17">
        <v>25</v>
      </c>
      <c r="BG17">
        <v>7</v>
      </c>
      <c r="BH17">
        <v>21</v>
      </c>
      <c r="BI17">
        <v>10</v>
      </c>
      <c r="BJ17">
        <v>16</v>
      </c>
      <c r="BK17">
        <v>23</v>
      </c>
      <c r="BL17">
        <v>15</v>
      </c>
      <c r="BM17">
        <v>15</v>
      </c>
      <c r="BO17">
        <v>17</v>
      </c>
      <c r="BP17">
        <v>8</v>
      </c>
      <c r="BQ17">
        <v>4</v>
      </c>
      <c r="BR17">
        <v>11</v>
      </c>
      <c r="BS17">
        <v>8</v>
      </c>
      <c r="BT17">
        <v>25</v>
      </c>
      <c r="BU17">
        <v>14</v>
      </c>
      <c r="BV17">
        <v>22</v>
      </c>
      <c r="BW17">
        <v>20</v>
      </c>
      <c r="BX17">
        <v>11</v>
      </c>
      <c r="BY17">
        <v>14</v>
      </c>
      <c r="BZ17">
        <v>9</v>
      </c>
      <c r="CA17">
        <v>11</v>
      </c>
      <c r="CB17">
        <v>10</v>
      </c>
      <c r="CC17">
        <v>25</v>
      </c>
      <c r="CD17">
        <v>25</v>
      </c>
      <c r="CE17">
        <v>12</v>
      </c>
      <c r="CF17">
        <v>7</v>
      </c>
      <c r="CG17">
        <v>12</v>
      </c>
      <c r="CH17">
        <v>4</v>
      </c>
      <c r="CI17">
        <v>14</v>
      </c>
      <c r="CJ17">
        <v>18</v>
      </c>
      <c r="CK17">
        <v>3</v>
      </c>
      <c r="CL17">
        <v>17</v>
      </c>
      <c r="CM17">
        <v>23</v>
      </c>
      <c r="CN17">
        <v>10</v>
      </c>
      <c r="CO17">
        <v>24</v>
      </c>
      <c r="CP17">
        <v>12</v>
      </c>
      <c r="CQ17">
        <v>19</v>
      </c>
      <c r="CR17">
        <v>6</v>
      </c>
      <c r="CS17">
        <v>2</v>
      </c>
      <c r="CT17">
        <v>2</v>
      </c>
      <c r="CU17">
        <v>17</v>
      </c>
      <c r="CV17">
        <v>14</v>
      </c>
      <c r="CW17">
        <v>16</v>
      </c>
      <c r="CX17">
        <v>4</v>
      </c>
      <c r="CY17">
        <v>10</v>
      </c>
      <c r="CZ17">
        <v>15</v>
      </c>
      <c r="DA17">
        <v>11</v>
      </c>
      <c r="DB17">
        <v>13</v>
      </c>
      <c r="DC17">
        <v>17</v>
      </c>
      <c r="DD17">
        <v>14</v>
      </c>
      <c r="DF17">
        <v>12</v>
      </c>
      <c r="DG17">
        <v>4</v>
      </c>
      <c r="DH17">
        <v>7</v>
      </c>
      <c r="DI17">
        <v>21</v>
      </c>
      <c r="DJ17">
        <v>7</v>
      </c>
      <c r="DK17">
        <v>25</v>
      </c>
      <c r="DL17">
        <v>13</v>
      </c>
      <c r="DM17">
        <v>21</v>
      </c>
      <c r="DN17">
        <v>22</v>
      </c>
      <c r="DO17">
        <v>10</v>
      </c>
      <c r="DP17">
        <v>24</v>
      </c>
      <c r="DQ17">
        <v>7</v>
      </c>
      <c r="DR17">
        <v>12</v>
      </c>
      <c r="DS17">
        <v>9</v>
      </c>
      <c r="DT17">
        <v>9</v>
      </c>
      <c r="DU17">
        <v>22</v>
      </c>
      <c r="DV17">
        <v>6</v>
      </c>
      <c r="DW17">
        <v>21</v>
      </c>
      <c r="DX17">
        <v>5</v>
      </c>
      <c r="DY17">
        <v>10</v>
      </c>
      <c r="DZ17">
        <v>15</v>
      </c>
      <c r="EA17">
        <v>11</v>
      </c>
      <c r="EB17">
        <v>2</v>
      </c>
      <c r="EC17">
        <v>23</v>
      </c>
      <c r="ED17">
        <v>5</v>
      </c>
      <c r="EE17">
        <v>6</v>
      </c>
      <c r="EF17">
        <v>22</v>
      </c>
      <c r="EG17">
        <v>4</v>
      </c>
      <c r="EH17">
        <v>20</v>
      </c>
      <c r="EI17">
        <v>4</v>
      </c>
      <c r="EJ17">
        <v>2</v>
      </c>
      <c r="EK17">
        <v>15</v>
      </c>
      <c r="EL17">
        <v>21</v>
      </c>
      <c r="EM17">
        <v>4</v>
      </c>
      <c r="EN17">
        <v>8</v>
      </c>
      <c r="EO17">
        <v>9</v>
      </c>
      <c r="EP17">
        <v>6</v>
      </c>
      <c r="EQ17">
        <v>9</v>
      </c>
      <c r="ER17">
        <v>11</v>
      </c>
      <c r="ES17">
        <v>18</v>
      </c>
      <c r="ET17">
        <v>14</v>
      </c>
      <c r="EU17">
        <v>5</v>
      </c>
      <c r="EW17">
        <v>3</v>
      </c>
      <c r="EX17">
        <v>13</v>
      </c>
      <c r="EY17">
        <v>7</v>
      </c>
      <c r="EZ17">
        <v>15</v>
      </c>
      <c r="FA17">
        <v>7</v>
      </c>
      <c r="FB17">
        <v>23</v>
      </c>
      <c r="FC17">
        <v>17</v>
      </c>
      <c r="FD17">
        <v>14</v>
      </c>
      <c r="FE17">
        <v>17</v>
      </c>
      <c r="FF17">
        <v>19</v>
      </c>
      <c r="FG17">
        <v>8</v>
      </c>
      <c r="FH17">
        <v>5</v>
      </c>
      <c r="FI17">
        <v>9</v>
      </c>
      <c r="FJ17">
        <v>2</v>
      </c>
      <c r="FK17">
        <v>24</v>
      </c>
      <c r="FL17">
        <v>24</v>
      </c>
      <c r="FM17">
        <v>13</v>
      </c>
      <c r="FN17">
        <v>6</v>
      </c>
      <c r="FO17">
        <v>7</v>
      </c>
      <c r="FP17">
        <v>8</v>
      </c>
      <c r="FQ17">
        <v>21</v>
      </c>
      <c r="FR17">
        <v>15</v>
      </c>
      <c r="FS17">
        <v>5</v>
      </c>
      <c r="FT17">
        <v>25</v>
      </c>
      <c r="FU17">
        <v>3</v>
      </c>
      <c r="FV17">
        <v>5</v>
      </c>
      <c r="FW17">
        <v>25</v>
      </c>
      <c r="FX17">
        <v>9</v>
      </c>
      <c r="FY17">
        <v>9</v>
      </c>
      <c r="FZ17">
        <v>13</v>
      </c>
      <c r="GA17">
        <v>2</v>
      </c>
      <c r="GB17">
        <v>19</v>
      </c>
      <c r="GC17">
        <v>2</v>
      </c>
      <c r="GD17">
        <v>8</v>
      </c>
      <c r="GE17">
        <v>11</v>
      </c>
      <c r="GF17">
        <v>8</v>
      </c>
      <c r="GG17">
        <v>8</v>
      </c>
      <c r="GH17">
        <v>8</v>
      </c>
      <c r="GI17">
        <v>3</v>
      </c>
      <c r="GJ17">
        <v>8</v>
      </c>
      <c r="GK17">
        <v>13</v>
      </c>
      <c r="GL17">
        <v>10</v>
      </c>
      <c r="GN17">
        <v>5</v>
      </c>
      <c r="GO17">
        <v>24</v>
      </c>
      <c r="GP17">
        <v>5</v>
      </c>
      <c r="GQ17">
        <v>17</v>
      </c>
      <c r="GR17">
        <v>14</v>
      </c>
      <c r="GS17">
        <v>9</v>
      </c>
      <c r="GT17">
        <v>12</v>
      </c>
      <c r="GU17">
        <v>20</v>
      </c>
      <c r="GV17">
        <v>19</v>
      </c>
      <c r="GW17">
        <v>5</v>
      </c>
      <c r="GX17">
        <v>8</v>
      </c>
      <c r="GY17">
        <v>9</v>
      </c>
      <c r="GZ17">
        <v>12</v>
      </c>
      <c r="HA17">
        <v>18</v>
      </c>
      <c r="HB17">
        <v>9</v>
      </c>
      <c r="HC17">
        <v>26</v>
      </c>
      <c r="HD17">
        <v>21</v>
      </c>
      <c r="HE17">
        <v>11</v>
      </c>
      <c r="HF17">
        <v>22</v>
      </c>
      <c r="HG17">
        <v>2</v>
      </c>
      <c r="HH17">
        <v>12</v>
      </c>
      <c r="HI17">
        <f>IF('Tablas auxiliares'!$C$7=1,AVERAGE(B17,AS17,CJ17,EA17,FR17)+B17/10000,(-1)*(SUM(VLOOKUP(B17,'Tablas auxiliares'!$BG$2:$BH$28,2,FALSE),VLOOKUP(AS17,'Tablas auxiliares'!$BG$2:$BH$28,2,FALSE),VLOOKUP(CJ17,'Tablas auxiliares'!$BG$2:$BH$28,2,FALSE),VLOOKUP(EA17,'Tablas auxiliares'!$BG$2:$BH$28,2,FALSE),VLOOKUP(FR17,'Tablas auxiliares'!$BG$2:$BH$28,2,FALSE))-B17/100000000))</f>
        <v>-5.0292599650610113</v>
      </c>
      <c r="HJ17">
        <f>IF('Tablas auxiliares'!$C$7=1,AVERAGE(C17,AT17,CK17,EB17,FS17)+C17/10000,(-1)*(SUM(VLOOKUP(C17,'Tablas auxiliares'!$BG$2:$BH$28,2,FALSE),VLOOKUP(AT17,'Tablas auxiliares'!$BG$2:$BH$28,2,FALSE),VLOOKUP(CK17,'Tablas auxiliares'!$BG$2:$BH$28,2,FALSE),VLOOKUP(EB17,'Tablas auxiliares'!$BG$2:$BH$28,2,FALSE),VLOOKUP(FS17,'Tablas auxiliares'!$BG$2:$BH$28,2,FALSE))-C17/100000000))</f>
        <v>-41.871690129856141</v>
      </c>
      <c r="HK17">
        <f>IF('Tablas auxiliares'!$C$7=1,AVERAGE(D17,AU17,CL17,EC17,FT17)+D17/10000,(-1)*(SUM(VLOOKUP(D17,'Tablas auxiliares'!$BG$2:$BH$28,2,FALSE),VLOOKUP(AU17,'Tablas auxiliares'!$BG$2:$BH$28,2,FALSE),VLOOKUP(CL17,'Tablas auxiliares'!$BG$2:$BH$28,2,FALSE),VLOOKUP(EC17,'Tablas auxiliares'!$BG$2:$BH$28,2,FALSE),VLOOKUP(FT17,'Tablas auxiliares'!$BG$2:$BH$28,2,FALSE))-D17/100000000))</f>
        <v>-7.5101607641898953</v>
      </c>
      <c r="HL17">
        <f>IF('Tablas auxiliares'!$C$7=1,AVERAGE(E17,AV17,CM17,ED17,FU17)+E17/10000,(-1)*(SUM(VLOOKUP(E17,'Tablas auxiliares'!$BG$2:$BH$28,2,FALSE),VLOOKUP(AV17,'Tablas auxiliares'!$BG$2:$BH$28,2,FALSE),VLOOKUP(CM17,'Tablas auxiliares'!$BG$2:$BH$28,2,FALSE),VLOOKUP(ED17,'Tablas auxiliares'!$BG$2:$BH$28,2,FALSE),VLOOKUP(FU17,'Tablas auxiliares'!$BG$2:$BH$28,2,FALSE))-E17/100000000))</f>
        <v>-21.013471442861423</v>
      </c>
      <c r="HM17">
        <f>IF('Tablas auxiliares'!$C$7=1,AVERAGE(F17,AW17,CN17,EE17,FV17)+F17/10000,(-1)*(SUM(VLOOKUP(F17,'Tablas auxiliares'!$BG$2:$BH$28,2,FALSE),VLOOKUP(AW17,'Tablas auxiliares'!$BG$2:$BH$28,2,FALSE),VLOOKUP(CN17,'Tablas auxiliares'!$BG$2:$BH$28,2,FALSE),VLOOKUP(EE17,'Tablas auxiliares'!$BG$2:$BH$28,2,FALSE),VLOOKUP(FV17,'Tablas auxiliares'!$BG$2:$BH$28,2,FALSE))-F17/100000000))</f>
        <v>-20.205665452502767</v>
      </c>
      <c r="HN17">
        <f>IF('Tablas auxiliares'!$C$7=1,AVERAGE(G17,AX17,CO17,EF17,FW17)+G17/10000,(-1)*(SUM(VLOOKUP(G17,'Tablas auxiliares'!$BG$2:$BH$28,2,FALSE),VLOOKUP(AX17,'Tablas auxiliares'!$BG$2:$BH$28,2,FALSE),VLOOKUP(CO17,'Tablas auxiliares'!$BG$2:$BH$28,2,FALSE),VLOOKUP(EF17,'Tablas auxiliares'!$BG$2:$BH$28,2,FALSE),VLOOKUP(FW17,'Tablas auxiliares'!$BG$2:$BH$28,2,FALSE))-G17/100000000))</f>
        <v>-0.94334908245067806</v>
      </c>
      <c r="HO17">
        <f>IF('Tablas auxiliares'!$C$7=1,AVERAGE(H17,AY17,CP17,EG17,FX17)+H17/10000,(-1)*(SUM(VLOOKUP(H17,'Tablas auxiliares'!$BG$2:$BH$28,2,FALSE),VLOOKUP(AY17,'Tablas auxiliares'!$BG$2:$BH$28,2,FALSE),VLOOKUP(CP17,'Tablas auxiliares'!$BG$2:$BH$28,2,FALSE),VLOOKUP(EG17,'Tablas auxiliares'!$BG$2:$BH$28,2,FALSE),VLOOKUP(FX17,'Tablas auxiliares'!$BG$2:$BH$28,2,FALSE))-H17/100000000))</f>
        <v>-15.863644023899987</v>
      </c>
      <c r="HP17">
        <f>IF('Tablas auxiliares'!$C$7=1,AVERAGE(I17,AZ17,CQ17,EH17,FY17)+I17/10000,(-1)*(SUM(VLOOKUP(I17,'Tablas auxiliares'!$BG$2:$BH$28,2,FALSE),VLOOKUP(AZ17,'Tablas auxiliares'!$BG$2:$BH$28,2,FALSE),VLOOKUP(CQ17,'Tablas auxiliares'!$BG$2:$BH$28,2,FALSE),VLOOKUP(EH17,'Tablas auxiliares'!$BG$2:$BH$28,2,FALSE),VLOOKUP(FY17,'Tablas auxiliares'!$BG$2:$BH$28,2,FALSE))-I17/100000000))</f>
        <v>-11.124100610615397</v>
      </c>
      <c r="HQ17">
        <f>IF('Tablas auxiliares'!$C$7=1,AVERAGE(J17,BA17,CR17,EI17,FZ17)+J17/10000,(-1)*(SUM(VLOOKUP(J17,'Tablas auxiliares'!$BG$2:$BH$28,2,FALSE),VLOOKUP(BA17,'Tablas auxiliares'!$BG$2:$BH$28,2,FALSE),VLOOKUP(CR17,'Tablas auxiliares'!$BG$2:$BH$28,2,FALSE),VLOOKUP(EI17,'Tablas auxiliares'!$BG$2:$BH$28,2,FALSE),VLOOKUP(FZ17,'Tablas auxiliares'!$BG$2:$BH$28,2,FALSE))-J17/100000000))</f>
        <v>-13.074871965524959</v>
      </c>
      <c r="HR17">
        <f>IF('Tablas auxiliares'!$C$7=1,AVERAGE(K17,BB17,CS17,EJ17,GA17)+K17/10000,(-1)*(SUM(VLOOKUP(K17,'Tablas auxiliares'!$BG$2:$BH$28,2,FALSE),VLOOKUP(BB17,'Tablas auxiliares'!$BG$2:$BH$28,2,FALSE),VLOOKUP(CS17,'Tablas auxiliares'!$BG$2:$BH$28,2,FALSE),VLOOKUP(EJ17,'Tablas auxiliares'!$BG$2:$BH$28,2,FALSE),VLOOKUP(GA17,'Tablas auxiliares'!$BG$2:$BH$28,2,FALSE))-K17/100000000))</f>
        <v>-38.249249295210703</v>
      </c>
      <c r="HS17">
        <f>IF('Tablas auxiliares'!$C$7=1,AVERAGE(L17,BC17,CT17,EK17,GB17)+L17/10000,(-1)*(SUM(VLOOKUP(L17,'Tablas auxiliares'!$BG$2:$BH$28,2,FALSE),VLOOKUP(BC17,'Tablas auxiliares'!$BG$2:$BH$28,2,FALSE),VLOOKUP(CT17,'Tablas auxiliares'!$BG$2:$BH$28,2,FALSE),VLOOKUP(EK17,'Tablas auxiliares'!$BG$2:$BH$28,2,FALSE),VLOOKUP(GB17,'Tablas auxiliares'!$BG$2:$BH$28,2,FALSE))-L17/100000000))</f>
        <v>-13.650449061326121</v>
      </c>
      <c r="HT17">
        <f>IF('Tablas auxiliares'!$C$7=1,AVERAGE(M17,BD17,CU17,EL17,GC17)+M17/10000,(-1)*(SUM(VLOOKUP(M17,'Tablas auxiliares'!$BG$2:$BH$28,2,FALSE),VLOOKUP(BD17,'Tablas auxiliares'!$BG$2:$BH$28,2,FALSE),VLOOKUP(CU17,'Tablas auxiliares'!$BG$2:$BH$28,2,FALSE),VLOOKUP(EL17,'Tablas auxiliares'!$BG$2:$BH$28,2,FALSE),VLOOKUP(GC17,'Tablas auxiliares'!$BG$2:$BH$28,2,FALSE))-M17/100000000))</f>
        <v>-19.002517261070203</v>
      </c>
      <c r="HU17">
        <f>IF('Tablas auxiliares'!$C$7=1,AVERAGE(N17,BE17,CV17,EM17,GD17)+N17/10000,(-1)*(SUM(VLOOKUP(N17,'Tablas auxiliares'!$BG$2:$BH$28,2,FALSE),VLOOKUP(BE17,'Tablas auxiliares'!$BG$2:$BH$28,2,FALSE),VLOOKUP(CV17,'Tablas auxiliares'!$BG$2:$BH$28,2,FALSE),VLOOKUP(EM17,'Tablas auxiliares'!$BG$2:$BH$28,2,FALSE),VLOOKUP(GD17,'Tablas auxiliares'!$BG$2:$BH$28,2,FALSE))-N17/100000000))</f>
        <v>-12.684200726527948</v>
      </c>
      <c r="HV17">
        <f>IF('Tablas auxiliares'!$C$7=1,AVERAGE(O17,BF17,CW17,EN17,GE17)+O17/10000,(-1)*(SUM(VLOOKUP(O17,'Tablas auxiliares'!$BG$2:$BH$28,2,FALSE),VLOOKUP(BF17,'Tablas auxiliares'!$BG$2:$BH$28,2,FALSE),VLOOKUP(CW17,'Tablas auxiliares'!$BG$2:$BH$28,2,FALSE),VLOOKUP(EN17,'Tablas auxiliares'!$BG$2:$BH$28,2,FALSE),VLOOKUP(GE17,'Tablas auxiliares'!$BG$2:$BH$28,2,FALSE))-O17/100000000))</f>
        <v>-6.8032452921074666</v>
      </c>
      <c r="HW17">
        <f>IF('Tablas auxiliares'!$C$7=1,AVERAGE(P17,BG17,CX17,EO17,GF17)+P17/10000,(-1)*(SUM(VLOOKUP(P17,'Tablas auxiliares'!$BG$2:$BH$28,2,FALSE),VLOOKUP(BG17,'Tablas auxiliares'!$BG$2:$BH$28,2,FALSE),VLOOKUP(CX17,'Tablas auxiliares'!$BG$2:$BH$28,2,FALSE),VLOOKUP(EO17,'Tablas auxiliares'!$BG$2:$BH$28,2,FALSE),VLOOKUP(GF17,'Tablas auxiliares'!$BG$2:$BH$28,2,FALSE))-P17/100000000))</f>
        <v>-17.437421473233329</v>
      </c>
      <c r="HX17">
        <f>IF('Tablas auxiliares'!$C$7=1,AVERAGE(Q17,BH17,CY17,EP17,GG17)+Q17/10000,(-1)*(SUM(VLOOKUP(Q17,'Tablas auxiliares'!$BG$2:$BH$28,2,FALSE),VLOOKUP(BH17,'Tablas auxiliares'!$BG$2:$BH$28,2,FALSE),VLOOKUP(CY17,'Tablas auxiliares'!$BG$2:$BH$28,2,FALSE),VLOOKUP(EP17,'Tablas auxiliares'!$BG$2:$BH$28,2,FALSE),VLOOKUP(GG17,'Tablas auxiliares'!$BG$2:$BH$28,2,FALSE))-Q17/100000000))</f>
        <v>-11.092836701667219</v>
      </c>
      <c r="HY17">
        <f>IF('Tablas auxiliares'!$C$7=1,AVERAGE(R17,BI17,CZ17,EQ17,GH17)+R17/10000,(-1)*(SUM(VLOOKUP(R17,'Tablas auxiliares'!$BG$2:$BH$28,2,FALSE),VLOOKUP(BI17,'Tablas auxiliares'!$BG$2:$BH$28,2,FALSE),VLOOKUP(CZ17,'Tablas auxiliares'!$BG$2:$BH$28,2,FALSE),VLOOKUP(EQ17,'Tablas auxiliares'!$BG$2:$BH$28,2,FALSE),VLOOKUP(GH17,'Tablas auxiliares'!$BG$2:$BH$28,2,FALSE))-R17/100000000))</f>
        <v>-12.64586614316144</v>
      </c>
      <c r="HZ17">
        <f>IF('Tablas auxiliares'!$C$7=1,AVERAGE(S17,BJ17,DA17,ER17,GI17)+S17/10000,(-1)*(SUM(VLOOKUP(S17,'Tablas auxiliares'!$BG$2:$BH$28,2,FALSE),VLOOKUP(BJ17,'Tablas auxiliares'!$BG$2:$BH$28,2,FALSE),VLOOKUP(DA17,'Tablas auxiliares'!$BG$2:$BH$28,2,FALSE),VLOOKUP(ER17,'Tablas auxiliares'!$BG$2:$BH$28,2,FALSE),VLOOKUP(GI17,'Tablas auxiliares'!$BG$2:$BH$28,2,FALSE))-S17/100000000))</f>
        <v>-14.284938943061192</v>
      </c>
      <c r="IA17">
        <f>IF('Tablas auxiliares'!$C$7=1,AVERAGE(T17,BK17,DB17,ES17,GJ17)+T17/10000,(-1)*(SUM(VLOOKUP(T17,'Tablas auxiliares'!$BG$2:$BH$28,2,FALSE),VLOOKUP(BK17,'Tablas auxiliares'!$BG$2:$BH$28,2,FALSE),VLOOKUP(DB17,'Tablas auxiliares'!$BG$2:$BH$28,2,FALSE),VLOOKUP(ES17,'Tablas auxiliares'!$BG$2:$BH$28,2,FALSE),VLOOKUP(GJ17,'Tablas auxiliares'!$BG$2:$BH$28,2,FALSE))-T17/100000000))</f>
        <v>-6.5436552022552847</v>
      </c>
      <c r="IB17">
        <f>IF('Tablas auxiliares'!$C$7=1,AVERAGE(U17,BL17,DC17,ET17,GK17)+U17/10000,(-1)*(SUM(VLOOKUP(U17,'Tablas auxiliares'!$BG$2:$BH$28,2,FALSE),VLOOKUP(BL17,'Tablas auxiliares'!$BG$2:$BH$28,2,FALSE),VLOOKUP(DC17,'Tablas auxiliares'!$BG$2:$BH$28,2,FALSE),VLOOKUP(ET17,'Tablas auxiliares'!$BG$2:$BH$28,2,FALSE),VLOOKUP(GK17,'Tablas auxiliares'!$BG$2:$BH$28,2,FALSE))-U17/100000000))</f>
        <v>-5.4506494441430906</v>
      </c>
      <c r="IC17">
        <f>IF('Tablas auxiliares'!$C$7=1,AVERAGE(V17,BM17,DD17,EU17,GL17)+V17/10000,(-1)*(SUM(VLOOKUP(V17,'Tablas auxiliares'!$BG$2:$BH$28,2,FALSE),VLOOKUP(BM17,'Tablas auxiliares'!$BG$2:$BH$28,2,FALSE),VLOOKUP(DD17,'Tablas auxiliares'!$BG$2:$BH$28,2,FALSE),VLOOKUP(EU17,'Tablas auxiliares'!$BG$2:$BH$28,2,FALSE),VLOOKUP(GL17,'Tablas auxiliares'!$BG$2:$BH$28,2,FALSE))-V17/100000000))</f>
        <v>-14.277675825933033</v>
      </c>
      <c r="IE17">
        <f>IF('Tablas auxiliares'!$C$7=1,AVERAGE(X17,BO17,DF17,EW17,GN17)+X17/10000,(-1)*(SUM(VLOOKUP(X17,'Tablas auxiliares'!$BG$2:$BH$28,2,FALSE),VLOOKUP(BO17,'Tablas auxiliares'!$BG$2:$BH$28,2,FALSE),VLOOKUP(DF17,'Tablas auxiliares'!$BG$2:$BH$28,2,FALSE),VLOOKUP(EW17,'Tablas auxiliares'!$BG$2:$BH$28,2,FALSE),VLOOKUP(GN17,'Tablas auxiliares'!$BG$2:$BH$28,2,FALSE))-X17/100000000))</f>
        <v>-17.671421659078643</v>
      </c>
      <c r="IF17">
        <f>IF('Tablas auxiliares'!$C$7=1,AVERAGE(Y17,BP17,DG17,EX17,GO17)+Y17/10000,(-1)*(SUM(VLOOKUP(Y17,'Tablas auxiliares'!$BG$2:$BH$28,2,FALSE),VLOOKUP(BP17,'Tablas auxiliares'!$BG$2:$BH$28,2,FALSE),VLOOKUP(DG17,'Tablas auxiliares'!$BG$2:$BH$28,2,FALSE),VLOOKUP(EX17,'Tablas auxiliares'!$BG$2:$BH$28,2,FALSE),VLOOKUP(GO17,'Tablas auxiliares'!$BG$2:$BH$28,2,FALSE))-Y17/100000000))</f>
        <v>-11.66387972979105</v>
      </c>
      <c r="IG17">
        <f>IF('Tablas auxiliares'!$C$7=1,AVERAGE(Z17,BQ17,DH17,EY17,GP17)+Z17/10000,(-1)*(SUM(VLOOKUP(Z17,'Tablas auxiliares'!$BG$2:$BH$28,2,FALSE),VLOOKUP(BQ17,'Tablas auxiliares'!$BG$2:$BH$28,2,FALSE),VLOOKUP(DH17,'Tablas auxiliares'!$BG$2:$BH$28,2,FALSE),VLOOKUP(EY17,'Tablas auxiliares'!$BG$2:$BH$28,2,FALSE),VLOOKUP(GP17,'Tablas auxiliares'!$BG$2:$BH$28,2,FALSE))-Z17/100000000))</f>
        <v>-20.19950336942577</v>
      </c>
      <c r="IH17">
        <f>IF('Tablas auxiliares'!$C$7=1,AVERAGE(AA17,BR17,DI17,EZ17,GQ17)+AA17/10000,(-1)*(SUM(VLOOKUP(AA17,'Tablas auxiliares'!$BG$2:$BH$28,2,FALSE),VLOOKUP(BR17,'Tablas auxiliares'!$BG$2:$BH$28,2,FALSE),VLOOKUP(DI17,'Tablas auxiliares'!$BG$2:$BH$28,2,FALSE),VLOOKUP(EZ17,'Tablas auxiliares'!$BG$2:$BH$28,2,FALSE),VLOOKUP(GQ17,'Tablas auxiliares'!$BG$2:$BH$28,2,FALSE))-AA17/100000000))</f>
        <v>-3.74511908008584</v>
      </c>
      <c r="II17">
        <f>IF('Tablas auxiliares'!$C$7=1,AVERAGE(AB17,BS17,DJ17,FA17,GR17)+AB17/10000,(-1)*(SUM(VLOOKUP(AB17,'Tablas auxiliares'!$BG$2:$BH$28,2,FALSE),VLOOKUP(BS17,'Tablas auxiliares'!$BG$2:$BH$28,2,FALSE),VLOOKUP(DJ17,'Tablas auxiliares'!$BG$2:$BH$28,2,FALSE),VLOOKUP(FA17,'Tablas auxiliares'!$BG$2:$BH$28,2,FALSE),VLOOKUP(GR17,'Tablas auxiliares'!$BG$2:$BH$28,2,FALSE))-AB17/100000000))</f>
        <v>-16.505294188661971</v>
      </c>
      <c r="IJ17">
        <f>IF('Tablas auxiliares'!$C$7=1,AVERAGE(AC17,BT17,DK17,FB17,GS17)+AC17/10000,(-1)*(SUM(VLOOKUP(AC17,'Tablas auxiliares'!$BG$2:$BH$28,2,FALSE),VLOOKUP(BT17,'Tablas auxiliares'!$BG$2:$BH$28,2,FALSE),VLOOKUP(DK17,'Tablas auxiliares'!$BG$2:$BH$28,2,FALSE),VLOOKUP(FB17,'Tablas auxiliares'!$BG$2:$BH$28,2,FALSE),VLOOKUP(GS17,'Tablas auxiliares'!$BG$2:$BH$28,2,FALSE))-AC17/100000000))</f>
        <v>-5.6837567022961029</v>
      </c>
      <c r="IK17">
        <f>IF('Tablas auxiliares'!$C$7=1,AVERAGE(AD17,BU17,DL17,FC17,GT17)+AD17/10000,(-1)*(SUM(VLOOKUP(AD17,'Tablas auxiliares'!$BG$2:$BH$28,2,FALSE),VLOOKUP(BU17,'Tablas auxiliares'!$BG$2:$BH$28,2,FALSE),VLOOKUP(DL17,'Tablas auxiliares'!$BG$2:$BH$28,2,FALSE),VLOOKUP(FC17,'Tablas auxiliares'!$BG$2:$BH$28,2,FALSE),VLOOKUP(GT17,'Tablas auxiliares'!$BG$2:$BH$28,2,FALSE))-AD17/100000000))</f>
        <v>-7.4744201479429515</v>
      </c>
      <c r="IL17">
        <f>IF('Tablas auxiliares'!$C$7=1,AVERAGE(AE17,BV17,DM17,FD17,GU17)+AE17/10000,(-1)*(SUM(VLOOKUP(AE17,'Tablas auxiliares'!$BG$2:$BH$28,2,FALSE),VLOOKUP(BV17,'Tablas auxiliares'!$BG$2:$BH$28,2,FALSE),VLOOKUP(DM17,'Tablas auxiliares'!$BG$2:$BH$28,2,FALSE),VLOOKUP(FD17,'Tablas auxiliares'!$BG$2:$BH$28,2,FALSE),VLOOKUP(GU17,'Tablas auxiliares'!$BG$2:$BH$28,2,FALSE))-AE17/100000000))</f>
        <v>-4.4546288555533753</v>
      </c>
      <c r="IM17">
        <f>IF('Tablas auxiliares'!$C$7=1,AVERAGE(AF17,BW17,DN17,FE17,GV17)+AF17/10000,(-1)*(SUM(VLOOKUP(AF17,'Tablas auxiliares'!$BG$2:$BH$28,2,FALSE),VLOOKUP(BW17,'Tablas auxiliares'!$BG$2:$BH$28,2,FALSE),VLOOKUP(DN17,'Tablas auxiliares'!$BG$2:$BH$28,2,FALSE),VLOOKUP(FE17,'Tablas auxiliares'!$BG$2:$BH$28,2,FALSE),VLOOKUP(GV17,'Tablas auxiliares'!$BG$2:$BH$28,2,FALSE))-AF17/100000000))</f>
        <v>-1.6967684858333605</v>
      </c>
      <c r="IN17">
        <f>IF('Tablas auxiliares'!$C$7=1,AVERAGE(AG17,BX17,DO17,FF17,GW17)+AG17/10000,(-1)*(SUM(VLOOKUP(AG17,'Tablas auxiliares'!$BG$2:$BH$28,2,FALSE),VLOOKUP(BX17,'Tablas auxiliares'!$BG$2:$BH$28,2,FALSE),VLOOKUP(DO17,'Tablas auxiliares'!$BG$2:$BH$28,2,FALSE),VLOOKUP(FF17,'Tablas auxiliares'!$BG$2:$BH$28,2,FALSE),VLOOKUP(GW17,'Tablas auxiliares'!$BG$2:$BH$28,2,FALSE))-AG17/100000000))</f>
        <v>-12.594301838890813</v>
      </c>
      <c r="IO17">
        <f>IF('Tablas auxiliares'!$C$7=1,AVERAGE(AH17,BY17,DP17,FG17,GX17)+AH17/10000,(-1)*(SUM(VLOOKUP(AH17,'Tablas auxiliares'!$BG$2:$BH$28,2,FALSE),VLOOKUP(BY17,'Tablas auxiliares'!$BG$2:$BH$28,2,FALSE),VLOOKUP(DP17,'Tablas auxiliares'!$BG$2:$BH$28,2,FALSE),VLOOKUP(FG17,'Tablas auxiliares'!$BG$2:$BH$28,2,FALSE),VLOOKUP(GX17,'Tablas auxiliares'!$BG$2:$BH$28,2,FALSE))-AH17/100000000))</f>
        <v>-7.8389094284268213</v>
      </c>
      <c r="IP17">
        <f>IF('Tablas auxiliares'!$C$7=1,AVERAGE(AI17,BZ17,DQ17,FH17,GY17)+AI17/10000,(-1)*(SUM(VLOOKUP(AI17,'Tablas auxiliares'!$BG$2:$BH$28,2,FALSE),VLOOKUP(BZ17,'Tablas auxiliares'!$BG$2:$BH$28,2,FALSE),VLOOKUP(DQ17,'Tablas auxiliares'!$BG$2:$BH$28,2,FALSE),VLOOKUP(FH17,'Tablas auxiliares'!$BG$2:$BH$28,2,FALSE),VLOOKUP(GY17,'Tablas auxiliares'!$BG$2:$BH$28,2,FALSE))-AI17/100000000))</f>
        <v>-18.536738864563358</v>
      </c>
      <c r="IQ17">
        <f>IF('Tablas auxiliares'!$C$7=1,AVERAGE(AJ17,CA17,DR17,FI17,GZ17)+AJ17/10000,(-1)*(SUM(VLOOKUP(AJ17,'Tablas auxiliares'!$BG$2:$BH$28,2,FALSE),VLOOKUP(CA17,'Tablas auxiliares'!$BG$2:$BH$28,2,FALSE),VLOOKUP(DR17,'Tablas auxiliares'!$BG$2:$BH$28,2,FALSE),VLOOKUP(FI17,'Tablas auxiliares'!$BG$2:$BH$28,2,FALSE),VLOOKUP(GZ17,'Tablas auxiliares'!$BG$2:$BH$28,2,FALSE))-AJ17/100000000))</f>
        <v>-9.5582467451225792</v>
      </c>
      <c r="IR17">
        <f>IF('Tablas auxiliares'!$C$7=1,AVERAGE(AK17,CB17,DS17,FJ17,HA17)+AK17/10000,(-1)*(SUM(VLOOKUP(AK17,'Tablas auxiliares'!$BG$2:$BH$28,2,FALSE),VLOOKUP(CB17,'Tablas auxiliares'!$BG$2:$BH$28,2,FALSE),VLOOKUP(DS17,'Tablas auxiliares'!$BG$2:$BH$28,2,FALSE),VLOOKUP(FJ17,'Tablas auxiliares'!$BG$2:$BH$28,2,FALSE),VLOOKUP(HA17,'Tablas auxiliares'!$BG$2:$BH$28,2,FALSE))-AK17/100000000))</f>
        <v>-15.667821553073958</v>
      </c>
      <c r="IS17">
        <f>IF('Tablas auxiliares'!$C$7=1,AVERAGE(AL17,CC17,DT17,FK17,HB17)+AL17/10000,(-1)*(SUM(VLOOKUP(AL17,'Tablas auxiliares'!$BG$2:$BH$28,2,FALSE),VLOOKUP(CC17,'Tablas auxiliares'!$BG$2:$BH$28,2,FALSE),VLOOKUP(DT17,'Tablas auxiliares'!$BG$2:$BH$28,2,FALSE),VLOOKUP(FK17,'Tablas auxiliares'!$BG$2:$BH$28,2,FALSE),VLOOKUP(HB17,'Tablas auxiliares'!$BG$2:$BH$28,2,FALSE))-AL17/100000000))</f>
        <v>-6.3658233919262024</v>
      </c>
      <c r="IT17">
        <f>IF('Tablas auxiliares'!$C$7=1,AVERAGE(AM17,CD17,DU17,FL17,HC17)+AM17/10000,(-1)*(SUM(VLOOKUP(AM17,'Tablas auxiliares'!$BG$2:$BH$28,2,FALSE),VLOOKUP(CD17,'Tablas auxiliares'!$BG$2:$BH$28,2,FALSE),VLOOKUP(DU17,'Tablas auxiliares'!$BG$2:$BH$28,2,FALSE),VLOOKUP(FL17,'Tablas auxiliares'!$BG$2:$BH$28,2,FALSE),VLOOKUP(HC17,'Tablas auxiliares'!$BG$2:$BH$28,2,FALSE))-AM17/100000000))</f>
        <v>-1.0778663114732485</v>
      </c>
      <c r="IU17">
        <f>IF('Tablas auxiliares'!$C$7=1,AVERAGE(AN17,CE17,DV17,FM17,HD17)+AN17/10000,(-1)*(SUM(VLOOKUP(AN17,'Tablas auxiliares'!$BG$2:$BH$28,2,FALSE),VLOOKUP(CE17,'Tablas auxiliares'!$BG$2:$BH$28,2,FALSE),VLOOKUP(DV17,'Tablas auxiliares'!$BG$2:$BH$28,2,FALSE),VLOOKUP(FM17,'Tablas auxiliares'!$BG$2:$BH$28,2,FALSE),VLOOKUP(HD17,'Tablas auxiliares'!$BG$2:$BH$28,2,FALSE))-AN17/100000000))</f>
        <v>-14.407302878518355</v>
      </c>
      <c r="IV17">
        <f>IF('Tablas auxiliares'!$C$7=1,AVERAGE(AO17,CF17,DW17,FN17,HE17)+AO17/10000,(-1)*(SUM(VLOOKUP(AO17,'Tablas auxiliares'!$BG$2:$BH$28,2,FALSE),VLOOKUP(CF17,'Tablas auxiliares'!$BG$2:$BH$28,2,FALSE),VLOOKUP(DW17,'Tablas auxiliares'!$BG$2:$BH$28,2,FALSE),VLOOKUP(FN17,'Tablas auxiliares'!$BG$2:$BH$28,2,FALSE),VLOOKUP(HE17,'Tablas auxiliares'!$BG$2:$BH$28,2,FALSE))-AO17/100000000))</f>
        <v>-10.934542265463506</v>
      </c>
      <c r="IW17">
        <f>IF('Tablas auxiliares'!$C$7=1,AVERAGE(AP17,CG17,DX17,FO17,HF17)+AP17/10000,(-1)*(SUM(VLOOKUP(AP17,'Tablas auxiliares'!$BG$2:$BH$28,2,FALSE),VLOOKUP(CG17,'Tablas auxiliares'!$BG$2:$BH$28,2,FALSE),VLOOKUP(DX17,'Tablas auxiliares'!$BG$2:$BH$28,2,FALSE),VLOOKUP(FO17,'Tablas auxiliares'!$BG$2:$BH$28,2,FALSE),VLOOKUP(HF17,'Tablas auxiliares'!$BG$2:$BH$28,2,FALSE))-AP17/100000000))</f>
        <v>-21.079577172482193</v>
      </c>
      <c r="IX17">
        <f>IF('Tablas auxiliares'!$C$7=1,AVERAGE(AQ17,CH17,DY17,FP17,HG17)+AQ17/10000,(-1)*(SUM(VLOOKUP(AQ17,'Tablas auxiliares'!$BG$2:$BH$28,2,FALSE),VLOOKUP(CH17,'Tablas auxiliares'!$BG$2:$BH$28,2,FALSE),VLOOKUP(DY17,'Tablas auxiliares'!$BG$2:$BH$28,2,FALSE),VLOOKUP(FP17,'Tablas auxiliares'!$BG$2:$BH$28,2,FALSE),VLOOKUP(HG17,'Tablas auxiliares'!$BG$2:$BH$28,2,FALSE))-AQ17/100000000))</f>
        <v>-25.891759710513796</v>
      </c>
      <c r="IY17">
        <f>IF('Tablas auxiliares'!$C$7=1,AVERAGE(AR17,CI17,DZ17,FQ17,HH17)+AR17/10000,(-1)*(SUM(VLOOKUP(AR17,'Tablas auxiliares'!$BG$2:$BH$28,2,FALSE),VLOOKUP(CI17,'Tablas auxiliares'!$BG$2:$BH$28,2,FALSE),VLOOKUP(DZ17,'Tablas auxiliares'!$BG$2:$BH$28,2,FALSE),VLOOKUP(FQ17,'Tablas auxiliares'!$BG$2:$BH$28,2,FALSE),VLOOKUP(HH17,'Tablas auxiliares'!$BG$2:$BH$28,2,FALSE))-AR17/100000000))</f>
        <v>-4.0817816664988706</v>
      </c>
      <c r="IZ17">
        <f>RANK(HI17,HI3:HI28,1)</f>
        <v>12</v>
      </c>
      <c r="JA17">
        <f t="shared" ref="JA17:KP17" si="135">RANK(HJ17,HJ3:HJ28,1)</f>
        <v>3</v>
      </c>
      <c r="JB17">
        <f t="shared" si="135"/>
        <v>16</v>
      </c>
      <c r="JC17">
        <f t="shared" si="135"/>
        <v>7</v>
      </c>
      <c r="JD17">
        <f t="shared" si="135"/>
        <v>7</v>
      </c>
      <c r="JE17">
        <f t="shared" si="135"/>
        <v>26</v>
      </c>
      <c r="JF17">
        <f t="shared" si="135"/>
        <v>11</v>
      </c>
      <c r="JG17">
        <f t="shared" si="135"/>
        <v>12</v>
      </c>
      <c r="JH17">
        <f t="shared" si="135"/>
        <v>10</v>
      </c>
      <c r="JI17">
        <f t="shared" si="135"/>
        <v>2</v>
      </c>
      <c r="JJ17">
        <f t="shared" si="135"/>
        <v>11</v>
      </c>
      <c r="JK17">
        <f t="shared" si="135"/>
        <v>8</v>
      </c>
      <c r="JL17">
        <f t="shared" si="135"/>
        <v>11</v>
      </c>
      <c r="JM17">
        <f t="shared" si="135"/>
        <v>16</v>
      </c>
      <c r="JN17">
        <f t="shared" si="135"/>
        <v>6</v>
      </c>
      <c r="JO17">
        <f t="shared" si="135"/>
        <v>11</v>
      </c>
      <c r="JP17">
        <f t="shared" si="135"/>
        <v>9</v>
      </c>
      <c r="JQ17">
        <f t="shared" si="135"/>
        <v>10</v>
      </c>
      <c r="JR17">
        <f t="shared" si="135"/>
        <v>13</v>
      </c>
      <c r="JS17">
        <f t="shared" si="135"/>
        <v>17</v>
      </c>
      <c r="JT17">
        <f t="shared" si="135"/>
        <v>8</v>
      </c>
      <c r="JV17">
        <f t="shared" si="135"/>
        <v>7</v>
      </c>
      <c r="JW17">
        <f t="shared" si="135"/>
        <v>11</v>
      </c>
      <c r="JX17">
        <f t="shared" si="135"/>
        <v>6</v>
      </c>
      <c r="JY17">
        <f t="shared" si="135"/>
        <v>21</v>
      </c>
      <c r="JZ17">
        <f t="shared" si="135"/>
        <v>7</v>
      </c>
      <c r="KA17">
        <f t="shared" si="135"/>
        <v>19</v>
      </c>
      <c r="KB17">
        <f t="shared" si="135"/>
        <v>14</v>
      </c>
      <c r="KC17">
        <f t="shared" si="135"/>
        <v>19</v>
      </c>
      <c r="KD17">
        <f t="shared" si="135"/>
        <v>24</v>
      </c>
      <c r="KE17">
        <f t="shared" si="135"/>
        <v>10</v>
      </c>
      <c r="KF17">
        <f t="shared" si="135"/>
        <v>15</v>
      </c>
      <c r="KG17">
        <f t="shared" si="135"/>
        <v>6</v>
      </c>
      <c r="KH17">
        <f t="shared" si="135"/>
        <v>11</v>
      </c>
      <c r="KI17">
        <f t="shared" si="135"/>
        <v>8</v>
      </c>
      <c r="KJ17">
        <f t="shared" si="135"/>
        <v>15</v>
      </c>
      <c r="KK17">
        <f t="shared" si="135"/>
        <v>25</v>
      </c>
      <c r="KL17">
        <f t="shared" si="135"/>
        <v>10</v>
      </c>
      <c r="KM17">
        <f t="shared" si="135"/>
        <v>11</v>
      </c>
      <c r="KN17">
        <f t="shared" si="135"/>
        <v>7</v>
      </c>
      <c r="KO17">
        <f t="shared" si="135"/>
        <v>5</v>
      </c>
      <c r="KP17">
        <f t="shared" si="135"/>
        <v>21</v>
      </c>
      <c r="KQ17">
        <f>VLOOKUP(IZ17,'Tablas auxiliares'!$O$2:$Y$28,'Tablas auxiliares'!$C$4+1,FALSE)</f>
        <v>0</v>
      </c>
      <c r="KR17">
        <f>VLOOKUP(JA17,'Tablas auxiliares'!$O$2:$Y$28,'Tablas auxiliares'!$C$4+1,FALSE)</f>
        <v>8</v>
      </c>
      <c r="KS17">
        <f>VLOOKUP(JB17,'Tablas auxiliares'!$O$2:$Y$28,'Tablas auxiliares'!$C$4+1,FALSE)</f>
        <v>0</v>
      </c>
      <c r="KT17">
        <f>VLOOKUP(JC17,'Tablas auxiliares'!$O$2:$Y$28,'Tablas auxiliares'!$C$4+1,FALSE)</f>
        <v>4</v>
      </c>
      <c r="KU17">
        <f>VLOOKUP(JD17,'Tablas auxiliares'!$O$2:$Y$28,'Tablas auxiliares'!$C$4+1,FALSE)</f>
        <v>4</v>
      </c>
      <c r="KV17">
        <f>VLOOKUP(JE17,'Tablas auxiliares'!$O$2:$Y$28,'Tablas auxiliares'!$C$4+1,FALSE)</f>
        <v>0</v>
      </c>
      <c r="KW17">
        <f>VLOOKUP(JF17,'Tablas auxiliares'!$O$2:$Y$28,'Tablas auxiliares'!$C$4+1,FALSE)</f>
        <v>0</v>
      </c>
      <c r="KX17">
        <f>VLOOKUP(JG17,'Tablas auxiliares'!$O$2:$Y$28,'Tablas auxiliares'!$C$4+1,FALSE)</f>
        <v>0</v>
      </c>
      <c r="KY17">
        <f>VLOOKUP(JH17,'Tablas auxiliares'!$O$2:$Y$28,'Tablas auxiliares'!$C$4+1,FALSE)</f>
        <v>1</v>
      </c>
      <c r="KZ17">
        <f>VLOOKUP(JI17,'Tablas auxiliares'!$O$2:$Y$28,'Tablas auxiliares'!$C$4+1,FALSE)</f>
        <v>10</v>
      </c>
      <c r="LA17">
        <f>VLOOKUP(JJ17,'Tablas auxiliares'!$O$2:$Y$28,'Tablas auxiliares'!$C$4+1,FALSE)</f>
        <v>0</v>
      </c>
      <c r="LB17">
        <f>VLOOKUP(JK17,'Tablas auxiliares'!$O$2:$Y$28,'Tablas auxiliares'!$C$4+1,FALSE)</f>
        <v>3</v>
      </c>
      <c r="LC17">
        <f>VLOOKUP(JL17,'Tablas auxiliares'!$O$2:$Y$28,'Tablas auxiliares'!$C$4+1,FALSE)</f>
        <v>0</v>
      </c>
      <c r="LD17">
        <f>VLOOKUP(JM17,'Tablas auxiliares'!$O$2:$Y$28,'Tablas auxiliares'!$C$4+1,FALSE)</f>
        <v>0</v>
      </c>
      <c r="LE17">
        <f>VLOOKUP(JN17,'Tablas auxiliares'!$O$2:$Y$28,'Tablas auxiliares'!$C$4+1,FALSE)</f>
        <v>5</v>
      </c>
      <c r="LF17">
        <f>VLOOKUP(JO17,'Tablas auxiliares'!$O$2:$Y$28,'Tablas auxiliares'!$C$4+1,FALSE)</f>
        <v>0</v>
      </c>
      <c r="LG17">
        <f>VLOOKUP(JP17,'Tablas auxiliares'!$O$2:$Y$28,'Tablas auxiliares'!$C$4+1,FALSE)</f>
        <v>2</v>
      </c>
      <c r="LH17">
        <f>VLOOKUP(JQ17,'Tablas auxiliares'!$O$2:$Y$28,'Tablas auxiliares'!$C$4+1,FALSE)</f>
        <v>1</v>
      </c>
      <c r="LI17">
        <f>VLOOKUP(JR17,'Tablas auxiliares'!$O$2:$Y$28,'Tablas auxiliares'!$C$4+1,FALSE)</f>
        <v>0</v>
      </c>
      <c r="LJ17">
        <f>VLOOKUP(JS17,'Tablas auxiliares'!$O$2:$Y$28,'Tablas auxiliares'!$C$4+1,FALSE)</f>
        <v>0</v>
      </c>
      <c r="LK17">
        <f>VLOOKUP(JT17,'Tablas auxiliares'!$O$2:$Y$28,'Tablas auxiliares'!$C$4+1,FALSE)</f>
        <v>3</v>
      </c>
      <c r="LM17">
        <f>VLOOKUP(JV17,'Tablas auxiliares'!$O$2:$Y$28,'Tablas auxiliares'!$C$4+1,FALSE)</f>
        <v>4</v>
      </c>
      <c r="LN17">
        <f>VLOOKUP(JW17,'Tablas auxiliares'!$O$2:$Y$28,'Tablas auxiliares'!$C$4+1,FALSE)</f>
        <v>0</v>
      </c>
      <c r="LO17">
        <f>VLOOKUP(JX17,'Tablas auxiliares'!$O$2:$Y$28,'Tablas auxiliares'!$C$4+1,FALSE)</f>
        <v>5</v>
      </c>
      <c r="LP17">
        <f>VLOOKUP(JY17,'Tablas auxiliares'!$O$2:$Y$28,'Tablas auxiliares'!$C$4+1,FALSE)</f>
        <v>0</v>
      </c>
      <c r="LQ17">
        <f>VLOOKUP(JZ17,'Tablas auxiliares'!$O$2:$Y$28,'Tablas auxiliares'!$C$4+1,FALSE)</f>
        <v>4</v>
      </c>
      <c r="LR17">
        <f>VLOOKUP(KA17,'Tablas auxiliares'!$O$2:$Y$28,'Tablas auxiliares'!$C$4+1,FALSE)</f>
        <v>0</v>
      </c>
      <c r="LS17">
        <f>VLOOKUP(KB17,'Tablas auxiliares'!$O$2:$Y$28,'Tablas auxiliares'!$C$4+1,FALSE)</f>
        <v>0</v>
      </c>
      <c r="LT17">
        <f>VLOOKUP(KC17,'Tablas auxiliares'!$O$2:$Y$28,'Tablas auxiliares'!$C$4+1,FALSE)</f>
        <v>0</v>
      </c>
      <c r="LU17">
        <f>VLOOKUP(KD17,'Tablas auxiliares'!$O$2:$Y$28,'Tablas auxiliares'!$C$4+1,FALSE)</f>
        <v>0</v>
      </c>
      <c r="LV17">
        <f>VLOOKUP(KE17,'Tablas auxiliares'!$O$2:$Y$28,'Tablas auxiliares'!$C$4+1,FALSE)</f>
        <v>1</v>
      </c>
      <c r="LW17">
        <f>VLOOKUP(KF17,'Tablas auxiliares'!$O$2:$Y$28,'Tablas auxiliares'!$C$4+1,FALSE)</f>
        <v>0</v>
      </c>
      <c r="LX17">
        <f>VLOOKUP(KG17,'Tablas auxiliares'!$O$2:$Y$28,'Tablas auxiliares'!$C$4+1,FALSE)</f>
        <v>5</v>
      </c>
      <c r="LY17">
        <f>VLOOKUP(KH17,'Tablas auxiliares'!$O$2:$Y$28,'Tablas auxiliares'!$C$4+1,FALSE)</f>
        <v>0</v>
      </c>
      <c r="LZ17">
        <f>VLOOKUP(KI17,'Tablas auxiliares'!$O$2:$Y$28,'Tablas auxiliares'!$C$4+1,FALSE)</f>
        <v>3</v>
      </c>
      <c r="MA17">
        <f>VLOOKUP(KJ17,'Tablas auxiliares'!$O$2:$Y$28,'Tablas auxiliares'!$C$4+1,FALSE)</f>
        <v>0</v>
      </c>
      <c r="MB17">
        <f>VLOOKUP(KK17,'Tablas auxiliares'!$O$2:$Y$28,'Tablas auxiliares'!$C$4+1,FALSE)</f>
        <v>0</v>
      </c>
      <c r="MC17">
        <f>VLOOKUP(KL17,'Tablas auxiliares'!$O$2:$Y$28,'Tablas auxiliares'!$C$4+1,FALSE)</f>
        <v>1</v>
      </c>
      <c r="MD17">
        <f>VLOOKUP(KM17,'Tablas auxiliares'!$O$2:$Y$28,'Tablas auxiliares'!$C$4+1,FALSE)</f>
        <v>0</v>
      </c>
      <c r="ME17">
        <f>VLOOKUP(KN17,'Tablas auxiliares'!$O$2:$Y$28,'Tablas auxiliares'!$C$4+1,FALSE)</f>
        <v>4</v>
      </c>
      <c r="MF17">
        <f>VLOOKUP(KO17,'Tablas auxiliares'!$O$2:$Y$28,'Tablas auxiliares'!$C$4+1,FALSE)</f>
        <v>6</v>
      </c>
      <c r="MG17">
        <f>VLOOKUP(KP17,'Tablas auxiliares'!$O$2:$Y$28,'Tablas auxiliares'!$C$4+1,FALSE)</f>
        <v>0</v>
      </c>
      <c r="MH17">
        <v>4</v>
      </c>
      <c r="MI17">
        <v>4</v>
      </c>
      <c r="MJ17">
        <v>17</v>
      </c>
      <c r="MK17">
        <v>3</v>
      </c>
      <c r="ML17">
        <v>7</v>
      </c>
      <c r="MM17">
        <v>20</v>
      </c>
      <c r="MN17">
        <v>7</v>
      </c>
      <c r="MO17">
        <v>17</v>
      </c>
      <c r="MP17">
        <v>21</v>
      </c>
      <c r="MQ17">
        <v>7</v>
      </c>
      <c r="MR17">
        <v>14</v>
      </c>
      <c r="MS17">
        <v>15</v>
      </c>
      <c r="MT17">
        <v>7</v>
      </c>
      <c r="MU17">
        <v>17</v>
      </c>
      <c r="MV17">
        <v>10</v>
      </c>
      <c r="MW17">
        <v>13</v>
      </c>
      <c r="MX17">
        <v>15</v>
      </c>
      <c r="MY17">
        <v>12</v>
      </c>
      <c r="MZ17">
        <v>20</v>
      </c>
      <c r="NA17">
        <v>12</v>
      </c>
      <c r="NB17">
        <v>15</v>
      </c>
      <c r="ND17">
        <v>13</v>
      </c>
      <c r="NE17">
        <v>14</v>
      </c>
      <c r="NF17">
        <v>14</v>
      </c>
      <c r="NG17">
        <v>14</v>
      </c>
      <c r="NH17">
        <v>15</v>
      </c>
      <c r="NI17">
        <v>21</v>
      </c>
      <c r="NJ17">
        <v>11</v>
      </c>
      <c r="NK17">
        <v>21</v>
      </c>
      <c r="NL17">
        <v>22</v>
      </c>
      <c r="NM17">
        <v>19</v>
      </c>
      <c r="NN17">
        <v>7</v>
      </c>
      <c r="NO17">
        <v>9</v>
      </c>
      <c r="NP17">
        <v>8</v>
      </c>
      <c r="NQ17">
        <v>2</v>
      </c>
      <c r="NR17">
        <v>10</v>
      </c>
      <c r="NS17">
        <v>16</v>
      </c>
      <c r="NT17">
        <v>8</v>
      </c>
      <c r="NU17">
        <v>21</v>
      </c>
      <c r="NV17">
        <v>16</v>
      </c>
      <c r="NW17">
        <v>12</v>
      </c>
      <c r="NX17">
        <v>20</v>
      </c>
      <c r="NY17">
        <f>VLOOKUP(MH17,'Tablas auxiliares'!$O$2:$Y$28,_xlfn.SINGLE('Tablas auxiliares'!$C$4)+1,FALSE)</f>
        <v>7</v>
      </c>
      <c r="NZ17">
        <f>VLOOKUP(MI17,'Tablas auxiliares'!$O$2:$Y$28,_xlfn.SINGLE('Tablas auxiliares'!$C$4)+1,FALSE)</f>
        <v>7</v>
      </c>
      <c r="OA17">
        <f>VLOOKUP(MJ17,'Tablas auxiliares'!$O$2:$Y$28,_xlfn.SINGLE('Tablas auxiliares'!$C$4)+1,FALSE)</f>
        <v>0</v>
      </c>
      <c r="OB17">
        <f>VLOOKUP(MK17,'Tablas auxiliares'!$O$2:$Y$28,_xlfn.SINGLE('Tablas auxiliares'!$C$4)+1,FALSE)</f>
        <v>8</v>
      </c>
      <c r="OC17">
        <f>VLOOKUP(ML17,'Tablas auxiliares'!$O$2:$Y$28,_xlfn.SINGLE('Tablas auxiliares'!$C$4)+1,FALSE)</f>
        <v>4</v>
      </c>
      <c r="OD17">
        <f>VLOOKUP(MM17,'Tablas auxiliares'!$O$2:$Y$28,_xlfn.SINGLE('Tablas auxiliares'!$C$4)+1,FALSE)</f>
        <v>0</v>
      </c>
      <c r="OE17">
        <f>VLOOKUP(MN17,'Tablas auxiliares'!$O$2:$Y$28,_xlfn.SINGLE('Tablas auxiliares'!$C$4)+1,FALSE)</f>
        <v>4</v>
      </c>
      <c r="OF17">
        <f>VLOOKUP(MO17,'Tablas auxiliares'!$O$2:$Y$28,_xlfn.SINGLE('Tablas auxiliares'!$C$4)+1,FALSE)</f>
        <v>0</v>
      </c>
      <c r="OG17">
        <f>VLOOKUP(MP17,'Tablas auxiliares'!$O$2:$Y$28,_xlfn.SINGLE('Tablas auxiliares'!$C$4)+1,FALSE)</f>
        <v>0</v>
      </c>
      <c r="OH17">
        <f>VLOOKUP(MQ17,'Tablas auxiliares'!$O$2:$Y$28,_xlfn.SINGLE('Tablas auxiliares'!$C$4)+1,FALSE)</f>
        <v>4</v>
      </c>
      <c r="OI17">
        <f>VLOOKUP(MR17,'Tablas auxiliares'!$O$2:$Y$28,_xlfn.SINGLE('Tablas auxiliares'!$C$4)+1,FALSE)</f>
        <v>0</v>
      </c>
      <c r="OJ17">
        <f>VLOOKUP(MS17,'Tablas auxiliares'!$O$2:$Y$28,_xlfn.SINGLE('Tablas auxiliares'!$C$4)+1,FALSE)</f>
        <v>0</v>
      </c>
      <c r="OK17">
        <f>VLOOKUP(MT17,'Tablas auxiliares'!$O$2:$Y$28,_xlfn.SINGLE('Tablas auxiliares'!$C$4)+1,FALSE)</f>
        <v>4</v>
      </c>
      <c r="OL17">
        <f>VLOOKUP(MU17,'Tablas auxiliares'!$O$2:$Y$28,_xlfn.SINGLE('Tablas auxiliares'!$C$4)+1,FALSE)</f>
        <v>0</v>
      </c>
      <c r="OM17">
        <f>VLOOKUP(MV17,'Tablas auxiliares'!$O$2:$Y$28,_xlfn.SINGLE('Tablas auxiliares'!$C$4)+1,FALSE)</f>
        <v>1</v>
      </c>
      <c r="ON17">
        <f>VLOOKUP(MW17,'Tablas auxiliares'!$O$2:$Y$28,_xlfn.SINGLE('Tablas auxiliares'!$C$4)+1,FALSE)</f>
        <v>0</v>
      </c>
      <c r="OO17">
        <f>VLOOKUP(MX17,'Tablas auxiliares'!$O$2:$Y$28,_xlfn.SINGLE('Tablas auxiliares'!$C$4)+1,FALSE)</f>
        <v>0</v>
      </c>
      <c r="OP17">
        <f>VLOOKUP(MY17,'Tablas auxiliares'!$O$2:$Y$28,_xlfn.SINGLE('Tablas auxiliares'!$C$4)+1,FALSE)</f>
        <v>0</v>
      </c>
      <c r="OQ17">
        <f>VLOOKUP(MZ17,'Tablas auxiliares'!$O$2:$Y$28,_xlfn.SINGLE('Tablas auxiliares'!$C$4)+1,FALSE)</f>
        <v>0</v>
      </c>
      <c r="OR17">
        <f>VLOOKUP(NA17,'Tablas auxiliares'!$O$2:$Y$28,_xlfn.SINGLE('Tablas auxiliares'!$C$4)+1,FALSE)</f>
        <v>0</v>
      </c>
      <c r="OS17">
        <f>VLOOKUP(NB17,'Tablas auxiliares'!$O$2:$Y$28,_xlfn.SINGLE('Tablas auxiliares'!$C$4)+1,FALSE)</f>
        <v>0</v>
      </c>
      <c r="OU17">
        <f>VLOOKUP(ND17,'Tablas auxiliares'!$O$2:$Y$28,_xlfn.SINGLE('Tablas auxiliares'!$C$4)+1,FALSE)</f>
        <v>0</v>
      </c>
      <c r="OV17">
        <f>VLOOKUP(NE17,'Tablas auxiliares'!$O$2:$Y$28,_xlfn.SINGLE('Tablas auxiliares'!$C$4)+1,FALSE)</f>
        <v>0</v>
      </c>
      <c r="OW17">
        <f>VLOOKUP(NF17,'Tablas auxiliares'!$O$2:$Y$28,_xlfn.SINGLE('Tablas auxiliares'!$C$4)+1,FALSE)</f>
        <v>0</v>
      </c>
      <c r="OX17">
        <f>VLOOKUP(NG17,'Tablas auxiliares'!$O$2:$Y$28,_xlfn.SINGLE('Tablas auxiliares'!$C$4)+1,FALSE)</f>
        <v>0</v>
      </c>
      <c r="OY17">
        <f>VLOOKUP(NH17,'Tablas auxiliares'!$O$2:$Y$28,_xlfn.SINGLE('Tablas auxiliares'!$C$4)+1,FALSE)</f>
        <v>0</v>
      </c>
      <c r="OZ17">
        <f>VLOOKUP(NI17,'Tablas auxiliares'!$O$2:$Y$28,_xlfn.SINGLE('Tablas auxiliares'!$C$4)+1,FALSE)</f>
        <v>0</v>
      </c>
      <c r="PA17">
        <f>VLOOKUP(NJ17,'Tablas auxiliares'!$O$2:$Y$28,_xlfn.SINGLE('Tablas auxiliares'!$C$4)+1,FALSE)</f>
        <v>0</v>
      </c>
      <c r="PB17">
        <f>VLOOKUP(NK17,'Tablas auxiliares'!$O$2:$Y$28,_xlfn.SINGLE('Tablas auxiliares'!$C$4)+1,FALSE)</f>
        <v>0</v>
      </c>
      <c r="PC17">
        <f>VLOOKUP(NL17,'Tablas auxiliares'!$O$2:$Y$28,_xlfn.SINGLE('Tablas auxiliares'!$C$4)+1,FALSE)</f>
        <v>0</v>
      </c>
      <c r="PD17">
        <f>VLOOKUP(NM17,'Tablas auxiliares'!$O$2:$Y$28,_xlfn.SINGLE('Tablas auxiliares'!$C$4)+1,FALSE)</f>
        <v>0</v>
      </c>
      <c r="PE17">
        <f>VLOOKUP(NN17,'Tablas auxiliares'!$O$2:$Y$28,_xlfn.SINGLE('Tablas auxiliares'!$C$4)+1,FALSE)</f>
        <v>4</v>
      </c>
      <c r="PF17">
        <f>VLOOKUP(NO17,'Tablas auxiliares'!$O$2:$Y$28,_xlfn.SINGLE('Tablas auxiliares'!$C$4)+1,FALSE)</f>
        <v>2</v>
      </c>
      <c r="PG17">
        <f>VLOOKUP(NP17,'Tablas auxiliares'!$O$2:$Y$28,_xlfn.SINGLE('Tablas auxiliares'!$C$4)+1,FALSE)</f>
        <v>3</v>
      </c>
      <c r="PH17">
        <f>VLOOKUP(NQ17,'Tablas auxiliares'!$O$2:$Y$28,_xlfn.SINGLE('Tablas auxiliares'!$C$4)+1,FALSE)</f>
        <v>10</v>
      </c>
      <c r="PI17">
        <f>VLOOKUP(NR17,'Tablas auxiliares'!$O$2:$Y$28,_xlfn.SINGLE('Tablas auxiliares'!$C$4)+1,FALSE)</f>
        <v>1</v>
      </c>
      <c r="PJ17">
        <f>VLOOKUP(NS17,'Tablas auxiliares'!$O$2:$Y$28,_xlfn.SINGLE('Tablas auxiliares'!$C$4)+1,FALSE)</f>
        <v>0</v>
      </c>
      <c r="PK17">
        <f>VLOOKUP(NT17,'Tablas auxiliares'!$O$2:$Y$28,_xlfn.SINGLE('Tablas auxiliares'!$C$4)+1,FALSE)</f>
        <v>3</v>
      </c>
      <c r="PL17">
        <f>VLOOKUP(NU17,'Tablas auxiliares'!$O$2:$Y$28,_xlfn.SINGLE('Tablas auxiliares'!$C$4)+1,FALSE)</f>
        <v>0</v>
      </c>
      <c r="PM17">
        <f>VLOOKUP(NV17,'Tablas auxiliares'!$O$2:$Y$28,_xlfn.SINGLE('Tablas auxiliares'!$C$4)+1,FALSE)</f>
        <v>0</v>
      </c>
      <c r="PN17">
        <f>VLOOKUP(NW17,'Tablas auxiliares'!$O$2:$Y$28,_xlfn.SINGLE('Tablas auxiliares'!$C$4)+1,FALSE)</f>
        <v>0</v>
      </c>
      <c r="PO17">
        <f>VLOOKUP(NX17,'Tablas auxiliares'!$O$2:$Y$28,_xlfn.SINGLE('Tablas auxiliares'!$C$4)+1,FALSE)</f>
        <v>0</v>
      </c>
      <c r="PP17" s="132">
        <f>IF('Tablas auxiliares'!$C$6&lt;&gt;2,IF('Tablas auxiliares'!$C$5=1,SUM(KQ17:MG17),SUMIF($IZ$29:$KP$29,"=325",KQ17:MG17)),0)+IF('Tablas auxiliares'!$C$6&lt;&gt;3,IF('Tablas auxiliares'!$C$5=1,SUM(NY17:PO17),SUMIF($IZ$29:$KP$29,"=325",NY17:PO17)),0)</f>
        <v>136</v>
      </c>
      <c r="PQ17">
        <f t="shared" si="15"/>
        <v>8.0039999999999996</v>
      </c>
      <c r="PR17">
        <f t="shared" si="108"/>
        <v>3.504</v>
      </c>
      <c r="PS17">
        <f t="shared" si="109"/>
        <v>16.516999999999999</v>
      </c>
      <c r="PT17">
        <f t="shared" si="110"/>
        <v>5.0030000000000001</v>
      </c>
      <c r="PU17">
        <f t="shared" si="28"/>
        <v>7.0069999999999997</v>
      </c>
      <c r="PV17">
        <f t="shared" si="29"/>
        <v>23.02</v>
      </c>
      <c r="PW17">
        <f t="shared" si="30"/>
        <v>9.0069999999999997</v>
      </c>
      <c r="PX17">
        <f t="shared" si="31"/>
        <v>14.516999999999999</v>
      </c>
      <c r="PY17">
        <f t="shared" si="32"/>
        <v>15.521000000000001</v>
      </c>
      <c r="PZ17">
        <f t="shared" si="33"/>
        <v>4.5069999999999997</v>
      </c>
      <c r="QA17">
        <f t="shared" si="111"/>
        <v>12.513999999999999</v>
      </c>
      <c r="QB17">
        <f t="shared" si="34"/>
        <v>11.515000000000001</v>
      </c>
      <c r="QC17">
        <f t="shared" si="35"/>
        <v>9.0069999999999997</v>
      </c>
      <c r="QD17">
        <f t="shared" si="36"/>
        <v>16.516999999999999</v>
      </c>
      <c r="QE17">
        <f t="shared" si="37"/>
        <v>8.01</v>
      </c>
      <c r="QF17">
        <f t="shared" si="38"/>
        <v>12.013</v>
      </c>
      <c r="QG17">
        <f t="shared" si="39"/>
        <v>12.015000000000001</v>
      </c>
      <c r="QH17">
        <f t="shared" si="40"/>
        <v>11.012</v>
      </c>
      <c r="QI17">
        <f t="shared" si="41"/>
        <v>16.52</v>
      </c>
      <c r="QJ17">
        <f t="shared" si="42"/>
        <v>14.512</v>
      </c>
      <c r="QK17">
        <f t="shared" si="43"/>
        <v>11.515000000000001</v>
      </c>
      <c r="QM17">
        <f t="shared" si="45"/>
        <v>10.013</v>
      </c>
      <c r="QN17">
        <f t="shared" si="46"/>
        <v>12.513999999999999</v>
      </c>
      <c r="QO17">
        <f t="shared" si="47"/>
        <v>10.013999999999999</v>
      </c>
      <c r="QP17">
        <f t="shared" si="48"/>
        <v>17.513999999999999</v>
      </c>
      <c r="QQ17">
        <f t="shared" si="49"/>
        <v>11.015000000000001</v>
      </c>
      <c r="QR17">
        <f t="shared" si="50"/>
        <v>20.021000000000001</v>
      </c>
      <c r="QS17">
        <f t="shared" si="51"/>
        <v>12.510999999999999</v>
      </c>
      <c r="QT17">
        <f t="shared" si="52"/>
        <v>20.021000000000001</v>
      </c>
      <c r="QU17">
        <f t="shared" si="53"/>
        <v>23.021999999999998</v>
      </c>
      <c r="QV17">
        <f t="shared" si="54"/>
        <v>14.519</v>
      </c>
      <c r="QW17">
        <f t="shared" si="55"/>
        <v>11.007</v>
      </c>
      <c r="QX17">
        <f t="shared" si="56"/>
        <v>7.5090000000000003</v>
      </c>
      <c r="QY17">
        <f t="shared" si="57"/>
        <v>9.5079999999999991</v>
      </c>
      <c r="QZ17">
        <f t="shared" si="58"/>
        <v>5.0019999999999998</v>
      </c>
      <c r="RA17">
        <f t="shared" si="59"/>
        <v>12.51</v>
      </c>
      <c r="RB17">
        <f t="shared" si="60"/>
        <v>20.515999999999998</v>
      </c>
      <c r="RC17">
        <f t="shared" si="61"/>
        <v>9.0079999999999991</v>
      </c>
      <c r="RD17">
        <f t="shared" si="62"/>
        <v>16.021000000000001</v>
      </c>
      <c r="RE17">
        <f t="shared" si="63"/>
        <v>11.516</v>
      </c>
      <c r="RF17">
        <f t="shared" si="64"/>
        <v>8.5120000000000005</v>
      </c>
      <c r="RG17">
        <f t="shared" si="65"/>
        <v>20.52</v>
      </c>
      <c r="RH17">
        <f>RANK(PQ17,PQ3:PQ28,1)</f>
        <v>6</v>
      </c>
      <c r="RI17">
        <f t="shared" ref="RI17:SX17" si="136">RANK(PR17,PR3:PR28,1)</f>
        <v>1</v>
      </c>
      <c r="RJ17">
        <f t="shared" si="136"/>
        <v>17</v>
      </c>
      <c r="RK17">
        <f t="shared" si="136"/>
        <v>2</v>
      </c>
      <c r="RL17">
        <f t="shared" si="136"/>
        <v>5</v>
      </c>
      <c r="RM17">
        <f t="shared" si="136"/>
        <v>25</v>
      </c>
      <c r="RN17">
        <f t="shared" si="136"/>
        <v>8</v>
      </c>
      <c r="RO17">
        <f t="shared" si="136"/>
        <v>15</v>
      </c>
      <c r="RP17">
        <f t="shared" si="136"/>
        <v>17</v>
      </c>
      <c r="RQ17">
        <f t="shared" si="136"/>
        <v>2</v>
      </c>
      <c r="RR17">
        <f t="shared" si="136"/>
        <v>13</v>
      </c>
      <c r="RS17">
        <f t="shared" si="136"/>
        <v>11</v>
      </c>
      <c r="RT17">
        <f t="shared" si="136"/>
        <v>8</v>
      </c>
      <c r="RU17">
        <f t="shared" si="136"/>
        <v>17</v>
      </c>
      <c r="RV17">
        <f t="shared" si="136"/>
        <v>7</v>
      </c>
      <c r="RW17">
        <f t="shared" si="136"/>
        <v>11</v>
      </c>
      <c r="RX17">
        <f t="shared" si="136"/>
        <v>13</v>
      </c>
      <c r="RY17">
        <f t="shared" si="136"/>
        <v>9</v>
      </c>
      <c r="RZ17">
        <f t="shared" si="136"/>
        <v>18</v>
      </c>
      <c r="SA17">
        <f t="shared" si="136"/>
        <v>16</v>
      </c>
      <c r="SB17">
        <f t="shared" si="136"/>
        <v>9</v>
      </c>
      <c r="SD17">
        <f t="shared" si="136"/>
        <v>11</v>
      </c>
      <c r="SE17">
        <f t="shared" si="136"/>
        <v>12</v>
      </c>
      <c r="SF17">
        <f t="shared" si="136"/>
        <v>9</v>
      </c>
      <c r="SG17">
        <f t="shared" si="136"/>
        <v>21</v>
      </c>
      <c r="SH17">
        <f t="shared" si="136"/>
        <v>9</v>
      </c>
      <c r="SI17">
        <f t="shared" si="136"/>
        <v>21</v>
      </c>
      <c r="SJ17">
        <f t="shared" si="136"/>
        <v>13</v>
      </c>
      <c r="SK17">
        <f t="shared" si="136"/>
        <v>22</v>
      </c>
      <c r="SL17">
        <f t="shared" si="136"/>
        <v>25</v>
      </c>
      <c r="SM17">
        <f t="shared" si="136"/>
        <v>14</v>
      </c>
      <c r="SN17">
        <f t="shared" si="136"/>
        <v>9</v>
      </c>
      <c r="SO17">
        <f t="shared" si="136"/>
        <v>3</v>
      </c>
      <c r="SP17">
        <f t="shared" si="136"/>
        <v>8</v>
      </c>
      <c r="SQ17">
        <f t="shared" si="136"/>
        <v>3</v>
      </c>
      <c r="SR17">
        <f t="shared" si="136"/>
        <v>12</v>
      </c>
      <c r="SS17">
        <f t="shared" si="136"/>
        <v>20</v>
      </c>
      <c r="ST17">
        <f t="shared" si="136"/>
        <v>7</v>
      </c>
      <c r="SU17">
        <f t="shared" si="136"/>
        <v>18</v>
      </c>
      <c r="SV17">
        <f t="shared" si="136"/>
        <v>12</v>
      </c>
      <c r="SW17">
        <f t="shared" si="136"/>
        <v>6</v>
      </c>
      <c r="SX17">
        <f t="shared" si="136"/>
        <v>20</v>
      </c>
      <c r="SY17">
        <f>VLOOKUP(RH17,'Tablas auxiliares'!$O$2:$Y$28,_xlfn.SINGLE('Tablas auxiliares'!$C$4)+1,FALSE)</f>
        <v>5</v>
      </c>
      <c r="SZ17">
        <f>VLOOKUP(RI17,'Tablas auxiliares'!$O$2:$Y$28,_xlfn.SINGLE('Tablas auxiliares'!$C$4)+1,FALSE)</f>
        <v>12</v>
      </c>
      <c r="TA17">
        <f>VLOOKUP(RJ17,'Tablas auxiliares'!$O$2:$Y$28,_xlfn.SINGLE('Tablas auxiliares'!$C$4)+1,FALSE)</f>
        <v>0</v>
      </c>
      <c r="TB17">
        <f>VLOOKUP(RK17,'Tablas auxiliares'!$O$2:$Y$28,_xlfn.SINGLE('Tablas auxiliares'!$C$4)+1,FALSE)</f>
        <v>10</v>
      </c>
      <c r="TC17">
        <f>VLOOKUP(RL17,'Tablas auxiliares'!$O$2:$Y$28,_xlfn.SINGLE('Tablas auxiliares'!$C$4)+1,FALSE)</f>
        <v>6</v>
      </c>
      <c r="TD17">
        <f>VLOOKUP(RM17,'Tablas auxiliares'!$O$2:$Y$28,_xlfn.SINGLE('Tablas auxiliares'!$C$4)+1,FALSE)</f>
        <v>0</v>
      </c>
      <c r="TE17">
        <f>VLOOKUP(RN17,'Tablas auxiliares'!$O$2:$Y$28,_xlfn.SINGLE('Tablas auxiliares'!$C$4)+1,FALSE)</f>
        <v>3</v>
      </c>
      <c r="TF17">
        <f>VLOOKUP(RO17,'Tablas auxiliares'!$O$2:$Y$28,_xlfn.SINGLE('Tablas auxiliares'!$C$4)+1,FALSE)</f>
        <v>0</v>
      </c>
      <c r="TG17">
        <f>VLOOKUP(RP17,'Tablas auxiliares'!$O$2:$Y$28,_xlfn.SINGLE('Tablas auxiliares'!$C$4)+1,FALSE)</f>
        <v>0</v>
      </c>
      <c r="TH17">
        <f>VLOOKUP(RQ17,'Tablas auxiliares'!$O$2:$Y$28,_xlfn.SINGLE('Tablas auxiliares'!$C$4)+1,FALSE)</f>
        <v>10</v>
      </c>
      <c r="TI17">
        <f>VLOOKUP(RR17,'Tablas auxiliares'!$O$2:$Y$28,_xlfn.SINGLE('Tablas auxiliares'!$C$4)+1,FALSE)</f>
        <v>0</v>
      </c>
      <c r="TJ17">
        <f>VLOOKUP(RS17,'Tablas auxiliares'!$O$2:$Y$28,_xlfn.SINGLE('Tablas auxiliares'!$C$4)+1,FALSE)</f>
        <v>0</v>
      </c>
      <c r="TK17">
        <f>VLOOKUP(RT17,'Tablas auxiliares'!$O$2:$Y$28,_xlfn.SINGLE('Tablas auxiliares'!$C$4)+1,FALSE)</f>
        <v>3</v>
      </c>
      <c r="TL17">
        <f>VLOOKUP(RU17,'Tablas auxiliares'!$O$2:$Y$28,_xlfn.SINGLE('Tablas auxiliares'!$C$4)+1,FALSE)</f>
        <v>0</v>
      </c>
      <c r="TM17">
        <f>VLOOKUP(RV17,'Tablas auxiliares'!$O$2:$Y$28,_xlfn.SINGLE('Tablas auxiliares'!$C$4)+1,FALSE)</f>
        <v>4</v>
      </c>
      <c r="TN17">
        <f>VLOOKUP(RW17,'Tablas auxiliares'!$O$2:$Y$28,_xlfn.SINGLE('Tablas auxiliares'!$C$4)+1,FALSE)</f>
        <v>0</v>
      </c>
      <c r="TO17">
        <f>VLOOKUP(RX17,'Tablas auxiliares'!$O$2:$Y$28,_xlfn.SINGLE('Tablas auxiliares'!$C$4)+1,FALSE)</f>
        <v>0</v>
      </c>
      <c r="TP17">
        <f>VLOOKUP(RY17,'Tablas auxiliares'!$O$2:$Y$28,_xlfn.SINGLE('Tablas auxiliares'!$C$4)+1,FALSE)</f>
        <v>2</v>
      </c>
      <c r="TQ17">
        <f>VLOOKUP(RZ17,'Tablas auxiliares'!$O$2:$Y$28,_xlfn.SINGLE('Tablas auxiliares'!$C$4)+1,FALSE)</f>
        <v>0</v>
      </c>
      <c r="TR17">
        <f>VLOOKUP(SA17,'Tablas auxiliares'!$O$2:$Y$28,_xlfn.SINGLE('Tablas auxiliares'!$C$4)+1,FALSE)</f>
        <v>0</v>
      </c>
      <c r="TS17">
        <f>VLOOKUP(SB17,'Tablas auxiliares'!$O$2:$Y$28,_xlfn.SINGLE('Tablas auxiliares'!$C$4)+1,FALSE)</f>
        <v>2</v>
      </c>
      <c r="TU17">
        <f>VLOOKUP(SD17,'Tablas auxiliares'!$O$2:$Y$28,_xlfn.SINGLE('Tablas auxiliares'!$C$4)+1,FALSE)</f>
        <v>0</v>
      </c>
      <c r="TV17">
        <f>VLOOKUP(SE17,'Tablas auxiliares'!$O$2:$Y$28,_xlfn.SINGLE('Tablas auxiliares'!$C$4)+1,FALSE)</f>
        <v>0</v>
      </c>
      <c r="TW17">
        <f>VLOOKUP(SF17,'Tablas auxiliares'!$O$2:$Y$28,_xlfn.SINGLE('Tablas auxiliares'!$C$4)+1,FALSE)</f>
        <v>2</v>
      </c>
      <c r="TX17">
        <f>VLOOKUP(SG17,'Tablas auxiliares'!$O$2:$Y$28,_xlfn.SINGLE('Tablas auxiliares'!$C$4)+1,FALSE)</f>
        <v>0</v>
      </c>
      <c r="TY17">
        <f>VLOOKUP(SH17,'Tablas auxiliares'!$O$2:$Y$28,_xlfn.SINGLE('Tablas auxiliares'!$C$4)+1,FALSE)</f>
        <v>2</v>
      </c>
      <c r="TZ17">
        <f>VLOOKUP(SI17,'Tablas auxiliares'!$O$2:$Y$28,_xlfn.SINGLE('Tablas auxiliares'!$C$4)+1,FALSE)</f>
        <v>0</v>
      </c>
      <c r="UA17">
        <f>VLOOKUP(SJ17,'Tablas auxiliares'!$O$2:$Y$28,_xlfn.SINGLE('Tablas auxiliares'!$C$4)+1,FALSE)</f>
        <v>0</v>
      </c>
      <c r="UB17">
        <f>VLOOKUP(SK17,'Tablas auxiliares'!$O$2:$Y$28,_xlfn.SINGLE('Tablas auxiliares'!$C$4)+1,FALSE)</f>
        <v>0</v>
      </c>
      <c r="UC17">
        <f>VLOOKUP(SL17,'Tablas auxiliares'!$O$2:$Y$28,_xlfn.SINGLE('Tablas auxiliares'!$C$4)+1,FALSE)</f>
        <v>0</v>
      </c>
      <c r="UD17">
        <f>VLOOKUP(SM17,'Tablas auxiliares'!$O$2:$Y$28,_xlfn.SINGLE('Tablas auxiliares'!$C$4)+1,FALSE)</f>
        <v>0</v>
      </c>
      <c r="UE17">
        <f>VLOOKUP(SN17,'Tablas auxiliares'!$O$2:$Y$28,_xlfn.SINGLE('Tablas auxiliares'!$C$4)+1,FALSE)</f>
        <v>2</v>
      </c>
      <c r="UF17">
        <f>VLOOKUP(SO17,'Tablas auxiliares'!$O$2:$Y$28,_xlfn.SINGLE('Tablas auxiliares'!$C$4)+1,FALSE)</f>
        <v>8</v>
      </c>
      <c r="UG17">
        <f>VLOOKUP(SP17,'Tablas auxiliares'!$O$2:$Y$28,_xlfn.SINGLE('Tablas auxiliares'!$C$4)+1,FALSE)</f>
        <v>3</v>
      </c>
      <c r="UH17">
        <f>VLOOKUP(SQ17,'Tablas auxiliares'!$O$2:$Y$28,_xlfn.SINGLE('Tablas auxiliares'!$C$4)+1,FALSE)</f>
        <v>8</v>
      </c>
      <c r="UI17">
        <f>VLOOKUP(SR17,'Tablas auxiliares'!$O$2:$Y$28,_xlfn.SINGLE('Tablas auxiliares'!$C$4)+1,FALSE)</f>
        <v>0</v>
      </c>
      <c r="UJ17">
        <f>VLOOKUP(SS17,'Tablas auxiliares'!$O$2:$Y$28,_xlfn.SINGLE('Tablas auxiliares'!$C$4)+1,FALSE)</f>
        <v>0</v>
      </c>
      <c r="UK17">
        <f>VLOOKUP(ST17,'Tablas auxiliares'!$O$2:$Y$28,_xlfn.SINGLE('Tablas auxiliares'!$C$4)+1,FALSE)</f>
        <v>4</v>
      </c>
      <c r="UL17">
        <f>VLOOKUP(SU17,'Tablas auxiliares'!$O$2:$Y$28,_xlfn.SINGLE('Tablas auxiliares'!$C$4)+1,FALSE)</f>
        <v>0</v>
      </c>
      <c r="UM17">
        <f>VLOOKUP(SV17,'Tablas auxiliares'!$O$2:$Y$28,_xlfn.SINGLE('Tablas auxiliares'!$C$4)+1,FALSE)</f>
        <v>0</v>
      </c>
      <c r="UN17">
        <f>VLOOKUP(SW17,'Tablas auxiliares'!$O$2:$Y$28,_xlfn.SINGLE('Tablas auxiliares'!$C$4)+1,FALSE)</f>
        <v>5</v>
      </c>
      <c r="UO17">
        <f>VLOOKUP(SX17,'Tablas auxiliares'!$O$2:$Y$28,_xlfn.SINGLE('Tablas auxiliares'!$C$4)+1,FALSE)</f>
        <v>0</v>
      </c>
      <c r="UP17">
        <f>IF('Tablas auxiliares'!$C$5=1,SUM(SY17:UO17),SUMIF($IZ$29:$KP$29,"=325",SY17:UO17))</f>
        <v>91</v>
      </c>
      <c r="UQ17">
        <v>0</v>
      </c>
      <c r="UR17">
        <v>8</v>
      </c>
      <c r="US17">
        <v>0</v>
      </c>
      <c r="UT17">
        <v>6</v>
      </c>
      <c r="UU17">
        <v>6</v>
      </c>
      <c r="UV17">
        <v>0</v>
      </c>
      <c r="UW17">
        <v>2</v>
      </c>
      <c r="UX17">
        <v>0</v>
      </c>
      <c r="UY17">
        <v>0</v>
      </c>
      <c r="UZ17">
        <v>8</v>
      </c>
      <c r="VA17">
        <v>0</v>
      </c>
      <c r="VB17">
        <v>3</v>
      </c>
      <c r="VC17">
        <v>2</v>
      </c>
      <c r="VD17">
        <v>0</v>
      </c>
      <c r="VE17">
        <v>5</v>
      </c>
      <c r="VF17">
        <v>0</v>
      </c>
      <c r="VG17">
        <v>2</v>
      </c>
      <c r="VH17">
        <v>1</v>
      </c>
      <c r="VI17">
        <v>0</v>
      </c>
      <c r="VJ17">
        <v>0</v>
      </c>
      <c r="VK17">
        <v>4</v>
      </c>
      <c r="VM17">
        <v>3</v>
      </c>
      <c r="VN17">
        <v>0</v>
      </c>
      <c r="VO17">
        <v>3</v>
      </c>
      <c r="VP17">
        <v>0</v>
      </c>
      <c r="VQ17">
        <v>4</v>
      </c>
      <c r="VR17">
        <v>0</v>
      </c>
      <c r="VS17">
        <v>0</v>
      </c>
      <c r="VT17">
        <v>0</v>
      </c>
      <c r="VU17">
        <v>0</v>
      </c>
      <c r="VV17">
        <v>1</v>
      </c>
      <c r="VW17">
        <v>0</v>
      </c>
      <c r="VX17">
        <v>5</v>
      </c>
      <c r="VY17">
        <v>1</v>
      </c>
      <c r="VZ17">
        <v>3</v>
      </c>
      <c r="WA17">
        <v>0</v>
      </c>
      <c r="WB17">
        <v>0</v>
      </c>
      <c r="WC17">
        <v>2</v>
      </c>
      <c r="WD17">
        <v>0</v>
      </c>
      <c r="WE17">
        <v>3</v>
      </c>
      <c r="WF17">
        <v>7</v>
      </c>
      <c r="WG17">
        <v>0</v>
      </c>
      <c r="WH17">
        <v>7</v>
      </c>
      <c r="WI17">
        <v>7</v>
      </c>
      <c r="WJ17">
        <v>0</v>
      </c>
      <c r="WK17">
        <v>8</v>
      </c>
      <c r="WL17">
        <v>4</v>
      </c>
      <c r="WM17">
        <v>0</v>
      </c>
      <c r="WN17">
        <v>4</v>
      </c>
      <c r="WO17">
        <v>0</v>
      </c>
      <c r="WP17">
        <v>0</v>
      </c>
      <c r="WQ17">
        <v>4</v>
      </c>
      <c r="WR17">
        <v>0</v>
      </c>
      <c r="WS17">
        <v>0</v>
      </c>
      <c r="WT17">
        <v>4</v>
      </c>
      <c r="WU17">
        <v>0</v>
      </c>
      <c r="WV17">
        <v>1</v>
      </c>
      <c r="WW17">
        <v>0</v>
      </c>
      <c r="WX17">
        <v>0</v>
      </c>
      <c r="WY17">
        <v>0</v>
      </c>
      <c r="WZ17">
        <v>0</v>
      </c>
      <c r="XA17">
        <v>0</v>
      </c>
      <c r="XB17">
        <v>0</v>
      </c>
      <c r="XD17">
        <v>0</v>
      </c>
      <c r="XE17">
        <v>0</v>
      </c>
      <c r="XF17">
        <v>0</v>
      </c>
      <c r="XG17">
        <v>0</v>
      </c>
      <c r="XH17">
        <v>0</v>
      </c>
      <c r="XI17">
        <v>0</v>
      </c>
      <c r="XJ17">
        <v>0</v>
      </c>
      <c r="XK17">
        <v>0</v>
      </c>
      <c r="XL17">
        <v>0</v>
      </c>
      <c r="XM17">
        <v>0</v>
      </c>
      <c r="XN17">
        <v>4</v>
      </c>
      <c r="XO17">
        <v>2</v>
      </c>
      <c r="XP17">
        <v>3</v>
      </c>
      <c r="XQ17">
        <v>10</v>
      </c>
      <c r="XR17">
        <v>1</v>
      </c>
      <c r="XS17">
        <v>0</v>
      </c>
      <c r="XT17">
        <v>3</v>
      </c>
      <c r="XU17">
        <v>0</v>
      </c>
      <c r="XV17">
        <v>0</v>
      </c>
      <c r="XW17">
        <v>0</v>
      </c>
      <c r="XX17">
        <v>0</v>
      </c>
      <c r="XY17">
        <f t="shared" si="7"/>
        <v>7.0069999999999997</v>
      </c>
      <c r="XZ17">
        <f t="shared" si="113"/>
        <v>15.007</v>
      </c>
      <c r="YA17">
        <f t="shared" si="114"/>
        <v>0</v>
      </c>
      <c r="YB17">
        <f t="shared" si="115"/>
        <v>14.007999999999999</v>
      </c>
      <c r="YC17">
        <f t="shared" si="67"/>
        <v>10.004</v>
      </c>
      <c r="YD17">
        <f t="shared" si="68"/>
        <v>0</v>
      </c>
      <c r="YE17">
        <f t="shared" si="69"/>
        <v>6.0039999999999996</v>
      </c>
      <c r="YF17">
        <f t="shared" si="70"/>
        <v>0</v>
      </c>
      <c r="YG17">
        <f t="shared" si="71"/>
        <v>0</v>
      </c>
      <c r="YH17">
        <f t="shared" si="72"/>
        <v>12.004</v>
      </c>
      <c r="YI17">
        <f t="shared" si="73"/>
        <v>0</v>
      </c>
      <c r="YJ17">
        <f t="shared" si="74"/>
        <v>3</v>
      </c>
      <c r="YK17">
        <f t="shared" si="75"/>
        <v>6.0039999999999996</v>
      </c>
      <c r="YL17">
        <f t="shared" si="76"/>
        <v>0</v>
      </c>
      <c r="YM17">
        <f t="shared" si="77"/>
        <v>6.0010000000000003</v>
      </c>
      <c r="YN17">
        <f t="shared" si="78"/>
        <v>0</v>
      </c>
      <c r="YO17">
        <f t="shared" si="79"/>
        <v>2</v>
      </c>
      <c r="YP17">
        <f t="shared" si="80"/>
        <v>1</v>
      </c>
      <c r="YQ17">
        <f t="shared" si="81"/>
        <v>0</v>
      </c>
      <c r="YR17">
        <f t="shared" si="82"/>
        <v>0</v>
      </c>
      <c r="YS17">
        <f t="shared" si="83"/>
        <v>4</v>
      </c>
      <c r="YT17">
        <f t="shared" si="84"/>
        <v>0</v>
      </c>
      <c r="YU17">
        <f t="shared" si="85"/>
        <v>3</v>
      </c>
      <c r="YV17">
        <f t="shared" si="86"/>
        <v>0</v>
      </c>
      <c r="YW17">
        <f t="shared" si="87"/>
        <v>3</v>
      </c>
      <c r="YX17">
        <f t="shared" si="88"/>
        <v>0</v>
      </c>
      <c r="YY17">
        <f t="shared" si="89"/>
        <v>4</v>
      </c>
      <c r="YZ17">
        <f t="shared" si="90"/>
        <v>0</v>
      </c>
      <c r="ZA17">
        <f t="shared" si="91"/>
        <v>0</v>
      </c>
      <c r="ZB17">
        <f t="shared" si="92"/>
        <v>0</v>
      </c>
      <c r="ZC17">
        <f t="shared" si="93"/>
        <v>0</v>
      </c>
      <c r="ZD17">
        <f t="shared" si="94"/>
        <v>1</v>
      </c>
      <c r="ZE17">
        <f t="shared" si="95"/>
        <v>4.0039999999999996</v>
      </c>
      <c r="ZF17">
        <f t="shared" si="96"/>
        <v>7.0019999999999998</v>
      </c>
      <c r="ZG17">
        <f t="shared" si="97"/>
        <v>4.0030000000000001</v>
      </c>
      <c r="ZH17">
        <f t="shared" si="98"/>
        <v>13.01</v>
      </c>
      <c r="ZI17">
        <f t="shared" si="99"/>
        <v>1.0009999999999999</v>
      </c>
      <c r="ZJ17">
        <f t="shared" si="100"/>
        <v>0</v>
      </c>
      <c r="ZK17">
        <f t="shared" si="101"/>
        <v>5.0030000000000001</v>
      </c>
      <c r="ZL17">
        <f t="shared" si="102"/>
        <v>0</v>
      </c>
      <c r="ZM17">
        <f t="shared" si="103"/>
        <v>3</v>
      </c>
      <c r="ZN17">
        <f t="shared" si="104"/>
        <v>7</v>
      </c>
      <c r="ZO17">
        <f t="shared" si="105"/>
        <v>0</v>
      </c>
      <c r="ZP17">
        <f>RANK(XY17,XY3:XY28,0)</f>
        <v>6</v>
      </c>
      <c r="ZQ17">
        <f t="shared" ref="ZQ17:ABF17" si="137">RANK(XZ17,XZ3:XZ28,0)</f>
        <v>1</v>
      </c>
      <c r="ZR17">
        <f t="shared" si="137"/>
        <v>14</v>
      </c>
      <c r="ZS17">
        <f t="shared" si="137"/>
        <v>2</v>
      </c>
      <c r="ZT17">
        <f t="shared" si="137"/>
        <v>5</v>
      </c>
      <c r="ZU17">
        <f t="shared" si="137"/>
        <v>15</v>
      </c>
      <c r="ZV17">
        <f t="shared" si="137"/>
        <v>10</v>
      </c>
      <c r="ZW17">
        <f t="shared" si="137"/>
        <v>17</v>
      </c>
      <c r="ZX17">
        <f t="shared" si="137"/>
        <v>17</v>
      </c>
      <c r="ZY17">
        <f t="shared" si="137"/>
        <v>3</v>
      </c>
      <c r="ZZ17">
        <f t="shared" si="137"/>
        <v>16</v>
      </c>
      <c r="AAA17">
        <f t="shared" si="137"/>
        <v>14</v>
      </c>
      <c r="AAB17">
        <f t="shared" si="137"/>
        <v>8</v>
      </c>
      <c r="AAC17">
        <f t="shared" si="137"/>
        <v>16</v>
      </c>
      <c r="AAD17">
        <f t="shared" si="137"/>
        <v>8</v>
      </c>
      <c r="AAE17">
        <f t="shared" si="137"/>
        <v>16</v>
      </c>
      <c r="AAF17">
        <f t="shared" si="137"/>
        <v>14</v>
      </c>
      <c r="AAG17">
        <f t="shared" si="137"/>
        <v>19</v>
      </c>
      <c r="AAH17">
        <f t="shared" si="137"/>
        <v>16</v>
      </c>
      <c r="AAI17">
        <f t="shared" si="137"/>
        <v>15</v>
      </c>
      <c r="AAJ17">
        <f t="shared" si="137"/>
        <v>12</v>
      </c>
      <c r="AAK17">
        <f t="shared" si="137"/>
        <v>17</v>
      </c>
      <c r="AAL17">
        <f t="shared" si="137"/>
        <v>13</v>
      </c>
      <c r="AAM17">
        <f t="shared" si="137"/>
        <v>18</v>
      </c>
      <c r="AAN17">
        <f t="shared" si="137"/>
        <v>12</v>
      </c>
      <c r="AAO17">
        <f t="shared" si="137"/>
        <v>18</v>
      </c>
      <c r="AAP17">
        <f t="shared" si="137"/>
        <v>12</v>
      </c>
      <c r="AAQ17">
        <f t="shared" si="137"/>
        <v>16</v>
      </c>
      <c r="AAR17">
        <f t="shared" si="137"/>
        <v>15</v>
      </c>
      <c r="AAS17">
        <f t="shared" si="137"/>
        <v>14</v>
      </c>
      <c r="AAT17">
        <f t="shared" si="137"/>
        <v>18</v>
      </c>
      <c r="AAU17">
        <f t="shared" si="137"/>
        <v>13</v>
      </c>
      <c r="AAV17">
        <f t="shared" si="137"/>
        <v>11</v>
      </c>
      <c r="AAW17">
        <f t="shared" si="137"/>
        <v>8</v>
      </c>
      <c r="AAX17">
        <f t="shared" si="137"/>
        <v>13</v>
      </c>
      <c r="AAY17">
        <f t="shared" si="137"/>
        <v>2</v>
      </c>
      <c r="AAZ17">
        <f t="shared" si="137"/>
        <v>16</v>
      </c>
      <c r="ABA17">
        <f t="shared" si="137"/>
        <v>15</v>
      </c>
      <c r="ABB17">
        <f t="shared" si="137"/>
        <v>11</v>
      </c>
      <c r="ABC17">
        <f t="shared" si="137"/>
        <v>18</v>
      </c>
      <c r="ABD17">
        <f t="shared" si="137"/>
        <v>13</v>
      </c>
      <c r="ABE17">
        <f t="shared" si="137"/>
        <v>10</v>
      </c>
      <c r="ABF17">
        <f t="shared" si="137"/>
        <v>17</v>
      </c>
      <c r="ABG17">
        <f>VLOOKUP(ZP17,'Tablas auxiliares'!$O$2:$P$28,2,FALSE)</f>
        <v>5</v>
      </c>
      <c r="ABH17">
        <f>VLOOKUP(ZQ17,'Tablas auxiliares'!$O$2:$P$28,2,FALSE)</f>
        <v>12</v>
      </c>
      <c r="ABI17">
        <f>VLOOKUP(ZR17,'Tablas auxiliares'!$O$2:$P$28,2,FALSE)</f>
        <v>0</v>
      </c>
      <c r="ABJ17">
        <f>VLOOKUP(ZS17,'Tablas auxiliares'!$O$2:$P$28,2,FALSE)</f>
        <v>10</v>
      </c>
      <c r="ABK17">
        <f>VLOOKUP(ZT17,'Tablas auxiliares'!$O$2:$P$28,2,FALSE)</f>
        <v>6</v>
      </c>
      <c r="ABL17">
        <f>VLOOKUP(ZU17,'Tablas auxiliares'!$O$2:$P$28,2,FALSE)</f>
        <v>0</v>
      </c>
      <c r="ABM17">
        <f>VLOOKUP(ZV17,'Tablas auxiliares'!$O$2:$P$28,2,FALSE)</f>
        <v>1</v>
      </c>
      <c r="ABN17">
        <f>VLOOKUP(ZW17,'Tablas auxiliares'!$O$2:$P$28,2,FALSE)</f>
        <v>0</v>
      </c>
      <c r="ABO17">
        <f>VLOOKUP(ZX17,'Tablas auxiliares'!$O$2:$P$28,2,FALSE)</f>
        <v>0</v>
      </c>
      <c r="ABP17">
        <f>VLOOKUP(ZY17,'Tablas auxiliares'!$O$2:$P$28,2,FALSE)</f>
        <v>8</v>
      </c>
      <c r="ABQ17">
        <f>VLOOKUP(ZZ17,'Tablas auxiliares'!$O$2:$P$28,2,FALSE)</f>
        <v>0</v>
      </c>
      <c r="ABR17">
        <f>VLOOKUP(AAA17,'Tablas auxiliares'!$O$2:$P$28,2,FALSE)</f>
        <v>0</v>
      </c>
      <c r="ABS17">
        <f>VLOOKUP(AAB17,'Tablas auxiliares'!$O$2:$P$28,2,FALSE)</f>
        <v>3</v>
      </c>
      <c r="ABT17">
        <f>VLOOKUP(AAC17,'Tablas auxiliares'!$O$2:$P$28,2,FALSE)</f>
        <v>0</v>
      </c>
      <c r="ABU17">
        <f>VLOOKUP(AAD17,'Tablas auxiliares'!$O$2:$P$28,2,FALSE)</f>
        <v>3</v>
      </c>
      <c r="ABV17">
        <f>VLOOKUP(AAE17,'Tablas auxiliares'!$O$2:$P$28,2,FALSE)</f>
        <v>0</v>
      </c>
      <c r="ABW17">
        <f>VLOOKUP(AAF17,'Tablas auxiliares'!$O$2:$P$28,2,FALSE)</f>
        <v>0</v>
      </c>
      <c r="ABX17">
        <f>VLOOKUP(AAG17,'Tablas auxiliares'!$O$2:$P$28,2,FALSE)</f>
        <v>0</v>
      </c>
      <c r="ABY17">
        <f>VLOOKUP(AAH17,'Tablas auxiliares'!$O$2:$P$28,2,FALSE)</f>
        <v>0</v>
      </c>
      <c r="ABZ17">
        <f>VLOOKUP(AAI17,'Tablas auxiliares'!$O$2:$P$28,2,FALSE)</f>
        <v>0</v>
      </c>
      <c r="ACA17">
        <f>VLOOKUP(AAJ17,'Tablas auxiliares'!$O$2:$P$28,2,FALSE)</f>
        <v>0</v>
      </c>
      <c r="ACB17">
        <f>VLOOKUP(AAK17,'Tablas auxiliares'!$O$2:$P$28,2,FALSE)</f>
        <v>0</v>
      </c>
      <c r="ACC17">
        <f>VLOOKUP(AAL17,'Tablas auxiliares'!$O$2:$P$28,2,FALSE)</f>
        <v>0</v>
      </c>
      <c r="ACD17">
        <f>VLOOKUP(AAM17,'Tablas auxiliares'!$O$2:$P$28,2,FALSE)</f>
        <v>0</v>
      </c>
      <c r="ACE17">
        <f>VLOOKUP(AAN17,'Tablas auxiliares'!$O$2:$P$28,2,FALSE)</f>
        <v>0</v>
      </c>
      <c r="ACF17">
        <f>VLOOKUP(AAO17,'Tablas auxiliares'!$O$2:$P$28,2,FALSE)</f>
        <v>0</v>
      </c>
      <c r="ACG17">
        <f>VLOOKUP(AAP17,'Tablas auxiliares'!$O$2:$P$28,2,FALSE)</f>
        <v>0</v>
      </c>
      <c r="ACH17">
        <f>VLOOKUP(AAQ17,'Tablas auxiliares'!$O$2:$P$28,2,FALSE)</f>
        <v>0</v>
      </c>
      <c r="ACI17">
        <f>VLOOKUP(AAR17,'Tablas auxiliares'!$O$2:$P$28,2,FALSE)</f>
        <v>0</v>
      </c>
      <c r="ACJ17">
        <f>VLOOKUP(AAS17,'Tablas auxiliares'!$O$2:$P$28,2,FALSE)</f>
        <v>0</v>
      </c>
      <c r="ACK17">
        <f>VLOOKUP(AAT17,'Tablas auxiliares'!$O$2:$P$28,2,FALSE)</f>
        <v>0</v>
      </c>
      <c r="ACL17">
        <f>VLOOKUP(AAU17,'Tablas auxiliares'!$O$2:$P$28,2,FALSE)</f>
        <v>0</v>
      </c>
      <c r="ACM17">
        <f>VLOOKUP(AAV17,'Tablas auxiliares'!$O$2:$P$28,2,FALSE)</f>
        <v>0</v>
      </c>
      <c r="ACN17">
        <f>VLOOKUP(AAW17,'Tablas auxiliares'!$O$2:$P$28,2,FALSE)</f>
        <v>3</v>
      </c>
      <c r="ACO17">
        <f>VLOOKUP(AAX17,'Tablas auxiliares'!$O$2:$P$28,2,FALSE)</f>
        <v>0</v>
      </c>
      <c r="ACP17">
        <f>VLOOKUP(AAY17,'Tablas auxiliares'!$O$2:$P$28,2,FALSE)</f>
        <v>10</v>
      </c>
      <c r="ACQ17">
        <f>VLOOKUP(AAZ17,'Tablas auxiliares'!$O$2:$P$28,2,FALSE)</f>
        <v>0</v>
      </c>
      <c r="ACR17">
        <f>VLOOKUP(ABA17,'Tablas auxiliares'!$O$2:$P$28,2,FALSE)</f>
        <v>0</v>
      </c>
      <c r="ACS17">
        <f>VLOOKUP(ABB17,'Tablas auxiliares'!$O$2:$P$28,2,FALSE)</f>
        <v>0</v>
      </c>
      <c r="ACT17">
        <f>VLOOKUP(ABC17,'Tablas auxiliares'!$O$2:$P$28,2,FALSE)</f>
        <v>0</v>
      </c>
      <c r="ACU17">
        <f>VLOOKUP(ABD17,'Tablas auxiliares'!$O$2:$P$28,2,FALSE)</f>
        <v>0</v>
      </c>
      <c r="ACV17">
        <f>VLOOKUP(ABE17,'Tablas auxiliares'!$O$2:$P$28,2,FALSE)</f>
        <v>1</v>
      </c>
      <c r="ACW17">
        <f>VLOOKUP(ABF17,'Tablas auxiliares'!$O$2:$P$28,2,FALSE)</f>
        <v>0</v>
      </c>
      <c r="ACX17">
        <f>IF('Tablas auxiliares'!$C$5=1,SUM(ABG17:ACW17),SUMIF($IZ$29:$KP$29,"=325",ABG17:ACW17))</f>
        <v>62</v>
      </c>
      <c r="ACZ17">
        <f t="shared" si="9"/>
        <v>62.001100000000001</v>
      </c>
      <c r="ADA17">
        <f t="shared" si="10"/>
        <v>91.001099999999994</v>
      </c>
      <c r="ADB17">
        <f t="shared" si="11"/>
        <v>136.00110000000001</v>
      </c>
      <c r="ADC17">
        <f>IF('Tablas auxiliares'!$C$3=1,'2018 FINAL'!ACZ17,IF('Tablas auxiliares'!$C$3=2,'2018 FINAL'!ADA17,'2018 FINAL'!ADB17))</f>
        <v>136.00110000000001</v>
      </c>
      <c r="ADD17" t="s">
        <v>58</v>
      </c>
      <c r="ADF17">
        <v>15</v>
      </c>
      <c r="ADG17">
        <f t="shared" si="12"/>
        <v>144.00059999999999</v>
      </c>
      <c r="ADH17" t="str">
        <f t="shared" si="13"/>
        <v>Noruega</v>
      </c>
    </row>
    <row r="18" spans="1:788" x14ac:dyDescent="0.25">
      <c r="A18" t="s">
        <v>4</v>
      </c>
      <c r="B18">
        <v>6</v>
      </c>
      <c r="C18">
        <v>5</v>
      </c>
      <c r="D18">
        <v>2</v>
      </c>
      <c r="E18">
        <v>9</v>
      </c>
      <c r="F18">
        <v>4</v>
      </c>
      <c r="G18">
        <v>11</v>
      </c>
      <c r="H18">
        <v>5</v>
      </c>
      <c r="I18">
        <v>23</v>
      </c>
      <c r="J18">
        <v>6</v>
      </c>
      <c r="K18">
        <v>2</v>
      </c>
      <c r="L18">
        <v>9</v>
      </c>
      <c r="M18">
        <v>6</v>
      </c>
      <c r="N18">
        <v>13</v>
      </c>
      <c r="O18">
        <v>23</v>
      </c>
      <c r="P18">
        <v>2</v>
      </c>
      <c r="Q18">
        <v>24</v>
      </c>
      <c r="R18">
        <v>1</v>
      </c>
      <c r="S18">
        <v>3</v>
      </c>
      <c r="T18">
        <v>8</v>
      </c>
      <c r="U18">
        <v>2</v>
      </c>
      <c r="V18">
        <v>14</v>
      </c>
      <c r="W18">
        <v>9</v>
      </c>
      <c r="X18">
        <v>5</v>
      </c>
      <c r="Z18">
        <v>3</v>
      </c>
      <c r="AA18">
        <v>2</v>
      </c>
      <c r="AB18">
        <v>3</v>
      </c>
      <c r="AC18">
        <v>7</v>
      </c>
      <c r="AD18">
        <v>7</v>
      </c>
      <c r="AE18">
        <v>24</v>
      </c>
      <c r="AF18">
        <v>26</v>
      </c>
      <c r="AG18">
        <v>23</v>
      </c>
      <c r="AH18">
        <v>5</v>
      </c>
      <c r="AI18">
        <v>19</v>
      </c>
      <c r="AJ18">
        <v>9</v>
      </c>
      <c r="AK18">
        <v>5</v>
      </c>
      <c r="AL18">
        <v>9</v>
      </c>
      <c r="AM18">
        <v>3</v>
      </c>
      <c r="AN18">
        <v>6</v>
      </c>
      <c r="AO18">
        <v>1</v>
      </c>
      <c r="AP18">
        <v>3</v>
      </c>
      <c r="AQ18">
        <v>13</v>
      </c>
      <c r="AR18">
        <v>3</v>
      </c>
      <c r="AS18">
        <v>8</v>
      </c>
      <c r="AT18">
        <v>16</v>
      </c>
      <c r="AU18">
        <v>3</v>
      </c>
      <c r="AV18">
        <v>8</v>
      </c>
      <c r="AW18">
        <v>1</v>
      </c>
      <c r="AX18">
        <v>10</v>
      </c>
      <c r="AY18">
        <v>8</v>
      </c>
      <c r="AZ18">
        <v>16</v>
      </c>
      <c r="BA18">
        <v>8</v>
      </c>
      <c r="BB18">
        <v>1</v>
      </c>
      <c r="BC18">
        <v>7</v>
      </c>
      <c r="BD18">
        <v>3</v>
      </c>
      <c r="BE18">
        <v>2</v>
      </c>
      <c r="BF18">
        <v>22</v>
      </c>
      <c r="BG18">
        <v>2</v>
      </c>
      <c r="BH18">
        <v>22</v>
      </c>
      <c r="BI18">
        <v>1</v>
      </c>
      <c r="BJ18">
        <v>1</v>
      </c>
      <c r="BK18">
        <v>7</v>
      </c>
      <c r="BL18">
        <v>7</v>
      </c>
      <c r="BM18">
        <v>13</v>
      </c>
      <c r="BN18">
        <v>5</v>
      </c>
      <c r="BO18">
        <v>5</v>
      </c>
      <c r="BQ18">
        <v>8</v>
      </c>
      <c r="BR18">
        <v>23</v>
      </c>
      <c r="BS18">
        <v>4</v>
      </c>
      <c r="BT18">
        <v>12</v>
      </c>
      <c r="BU18">
        <v>6</v>
      </c>
      <c r="BV18">
        <v>4</v>
      </c>
      <c r="BW18">
        <v>10</v>
      </c>
      <c r="BX18">
        <v>12</v>
      </c>
      <c r="BY18">
        <v>9</v>
      </c>
      <c r="BZ18">
        <v>12</v>
      </c>
      <c r="CA18">
        <v>10</v>
      </c>
      <c r="CB18">
        <v>4</v>
      </c>
      <c r="CC18">
        <v>10</v>
      </c>
      <c r="CD18">
        <v>3</v>
      </c>
      <c r="CE18">
        <v>2</v>
      </c>
      <c r="CF18">
        <v>17</v>
      </c>
      <c r="CG18">
        <v>10</v>
      </c>
      <c r="CH18">
        <v>2</v>
      </c>
      <c r="CI18">
        <v>1</v>
      </c>
      <c r="CJ18">
        <v>4</v>
      </c>
      <c r="CK18">
        <v>8</v>
      </c>
      <c r="CL18">
        <v>3</v>
      </c>
      <c r="CM18">
        <v>10</v>
      </c>
      <c r="CN18">
        <v>1</v>
      </c>
      <c r="CO18">
        <v>12</v>
      </c>
      <c r="CP18">
        <v>11</v>
      </c>
      <c r="CQ18">
        <v>10</v>
      </c>
      <c r="CR18">
        <v>10</v>
      </c>
      <c r="CS18">
        <v>1</v>
      </c>
      <c r="CT18">
        <v>10</v>
      </c>
      <c r="CU18">
        <v>3</v>
      </c>
      <c r="CV18">
        <v>4</v>
      </c>
      <c r="CW18">
        <v>2</v>
      </c>
      <c r="CX18">
        <v>3</v>
      </c>
      <c r="CY18">
        <v>7</v>
      </c>
      <c r="CZ18">
        <v>10</v>
      </c>
      <c r="DA18">
        <v>5</v>
      </c>
      <c r="DB18">
        <v>6</v>
      </c>
      <c r="DC18">
        <v>8</v>
      </c>
      <c r="DD18">
        <v>6</v>
      </c>
      <c r="DE18">
        <v>1</v>
      </c>
      <c r="DF18">
        <v>3</v>
      </c>
      <c r="DH18">
        <v>11</v>
      </c>
      <c r="DI18">
        <v>18</v>
      </c>
      <c r="DJ18">
        <v>10</v>
      </c>
      <c r="DK18">
        <v>2</v>
      </c>
      <c r="DL18">
        <v>8</v>
      </c>
      <c r="DM18">
        <v>3</v>
      </c>
      <c r="DN18">
        <v>9</v>
      </c>
      <c r="DO18">
        <v>13</v>
      </c>
      <c r="DP18">
        <v>16</v>
      </c>
      <c r="DQ18">
        <v>24</v>
      </c>
      <c r="DR18">
        <v>13</v>
      </c>
      <c r="DS18">
        <v>5</v>
      </c>
      <c r="DT18">
        <v>13</v>
      </c>
      <c r="DU18">
        <v>6</v>
      </c>
      <c r="DV18">
        <v>1</v>
      </c>
      <c r="DW18">
        <v>11</v>
      </c>
      <c r="DX18">
        <v>9</v>
      </c>
      <c r="DY18">
        <v>7</v>
      </c>
      <c r="DZ18">
        <v>3</v>
      </c>
      <c r="EA18">
        <v>6</v>
      </c>
      <c r="EB18">
        <v>11</v>
      </c>
      <c r="EC18">
        <v>4</v>
      </c>
      <c r="ED18">
        <v>4</v>
      </c>
      <c r="EE18">
        <v>3</v>
      </c>
      <c r="EF18">
        <v>12</v>
      </c>
      <c r="EG18">
        <v>5</v>
      </c>
      <c r="EH18">
        <v>14</v>
      </c>
      <c r="EI18">
        <v>7</v>
      </c>
      <c r="EJ18">
        <v>3</v>
      </c>
      <c r="EK18">
        <v>8</v>
      </c>
      <c r="EL18">
        <v>3</v>
      </c>
      <c r="EM18">
        <v>16</v>
      </c>
      <c r="EN18">
        <v>11</v>
      </c>
      <c r="EO18">
        <v>1</v>
      </c>
      <c r="EP18">
        <v>24</v>
      </c>
      <c r="EQ18">
        <v>1</v>
      </c>
      <c r="ER18">
        <v>2</v>
      </c>
      <c r="ES18">
        <v>7</v>
      </c>
      <c r="ET18">
        <v>11</v>
      </c>
      <c r="EU18">
        <v>6</v>
      </c>
      <c r="EV18">
        <v>10</v>
      </c>
      <c r="EW18">
        <v>8</v>
      </c>
      <c r="EY18">
        <v>9</v>
      </c>
      <c r="EZ18">
        <v>21</v>
      </c>
      <c r="FA18">
        <v>4</v>
      </c>
      <c r="FB18">
        <v>24</v>
      </c>
      <c r="FC18">
        <v>4</v>
      </c>
      <c r="FD18">
        <v>2</v>
      </c>
      <c r="FE18">
        <v>18</v>
      </c>
      <c r="FF18">
        <v>12</v>
      </c>
      <c r="FG18">
        <v>1</v>
      </c>
      <c r="FH18">
        <v>20</v>
      </c>
      <c r="FI18">
        <v>7</v>
      </c>
      <c r="FJ18">
        <v>1</v>
      </c>
      <c r="FK18">
        <v>25</v>
      </c>
      <c r="FL18">
        <v>3</v>
      </c>
      <c r="FM18">
        <v>1</v>
      </c>
      <c r="FN18">
        <v>8</v>
      </c>
      <c r="FO18">
        <v>3</v>
      </c>
      <c r="FP18">
        <v>17</v>
      </c>
      <c r="FQ18">
        <v>8</v>
      </c>
      <c r="FR18">
        <v>3</v>
      </c>
      <c r="FS18">
        <v>11</v>
      </c>
      <c r="FT18">
        <v>3</v>
      </c>
      <c r="FU18">
        <v>4</v>
      </c>
      <c r="FV18">
        <v>2</v>
      </c>
      <c r="FW18">
        <v>12</v>
      </c>
      <c r="FX18">
        <v>5</v>
      </c>
      <c r="FY18">
        <v>23</v>
      </c>
      <c r="FZ18">
        <v>4</v>
      </c>
      <c r="GA18">
        <v>1</v>
      </c>
      <c r="GB18">
        <v>12</v>
      </c>
      <c r="GC18">
        <v>22</v>
      </c>
      <c r="GD18">
        <v>13</v>
      </c>
      <c r="GE18">
        <v>19</v>
      </c>
      <c r="GF18">
        <v>5</v>
      </c>
      <c r="GG18">
        <v>25</v>
      </c>
      <c r="GH18">
        <v>2</v>
      </c>
      <c r="GI18">
        <v>1</v>
      </c>
      <c r="GJ18">
        <v>15</v>
      </c>
      <c r="GK18">
        <v>8</v>
      </c>
      <c r="GL18">
        <v>7</v>
      </c>
      <c r="GM18">
        <v>4</v>
      </c>
      <c r="GN18">
        <v>4</v>
      </c>
      <c r="GP18">
        <v>10</v>
      </c>
      <c r="GQ18">
        <v>10</v>
      </c>
      <c r="GR18">
        <v>3</v>
      </c>
      <c r="GS18">
        <v>24</v>
      </c>
      <c r="GT18">
        <v>4</v>
      </c>
      <c r="GU18">
        <v>3</v>
      </c>
      <c r="GV18">
        <v>15</v>
      </c>
      <c r="GW18">
        <v>20</v>
      </c>
      <c r="GX18">
        <v>18</v>
      </c>
      <c r="GY18">
        <v>25</v>
      </c>
      <c r="GZ18">
        <v>16</v>
      </c>
      <c r="HA18">
        <v>4</v>
      </c>
      <c r="HB18">
        <v>8</v>
      </c>
      <c r="HC18">
        <v>5</v>
      </c>
      <c r="HD18">
        <v>2</v>
      </c>
      <c r="HE18">
        <v>21</v>
      </c>
      <c r="HF18">
        <v>5</v>
      </c>
      <c r="HG18">
        <v>23</v>
      </c>
      <c r="HH18">
        <v>4</v>
      </c>
      <c r="HI18">
        <f>IF('Tablas auxiliares'!$C$7=1,AVERAGE(B18,AS18,CJ18,EA18,FR18)+B18/10000,(-1)*(SUM(VLOOKUP(B18,'Tablas auxiliares'!$BG$2:$BH$28,2,FALSE),VLOOKUP(AS18,'Tablas auxiliares'!$BG$2:$BH$28,2,FALSE),VLOOKUP(CJ18,'Tablas auxiliares'!$BG$2:$BH$28,2,FALSE),VLOOKUP(EA18,'Tablas auxiliares'!$BG$2:$BH$28,2,FALSE),VLOOKUP(FR18,'Tablas auxiliares'!$BG$2:$BH$28,2,FALSE))-B18/100000000))</f>
        <v>-27.448153813448631</v>
      </c>
      <c r="HJ18">
        <f>IF('Tablas auxiliares'!$C$7=1,AVERAGE(C18,AT18,CK18,EB18,FS18)+C18/10000,(-1)*(SUM(VLOOKUP(C18,'Tablas auxiliares'!$BG$2:$BH$28,2,FALSE),VLOOKUP(AT18,'Tablas auxiliares'!$BG$2:$BH$28,2,FALSE),VLOOKUP(CK18,'Tablas auxiliares'!$BG$2:$BH$28,2,FALSE),VLOOKUP(EB18,'Tablas auxiliares'!$BG$2:$BH$28,2,FALSE),VLOOKUP(FS18,'Tablas auxiliares'!$BG$2:$BH$28,2,FALSE))-C18/100000000))</f>
        <v>-13.069502921558101</v>
      </c>
      <c r="HK18">
        <f>IF('Tablas auxiliares'!$C$7=1,AVERAGE(D18,AU18,CL18,EC18,FT18)+D18/10000,(-1)*(SUM(VLOOKUP(D18,'Tablas auxiliares'!$BG$2:$BH$28,2,FALSE),VLOOKUP(AU18,'Tablas auxiliares'!$BG$2:$BH$28,2,FALSE),VLOOKUP(CL18,'Tablas auxiliares'!$BG$2:$BH$28,2,FALSE),VLOOKUP(EC18,'Tablas auxiliares'!$BG$2:$BH$28,2,FALSE),VLOOKUP(FT18,'Tablas auxiliares'!$BG$2:$BH$28,2,FALSE))-D18/100000000))</f>
        <v>-41.328825583359603</v>
      </c>
      <c r="HL18">
        <f>IF('Tablas auxiliares'!$C$7=1,AVERAGE(E18,AV18,CM18,ED18,FU18)+E18/10000,(-1)*(SUM(VLOOKUP(E18,'Tablas auxiliares'!$BG$2:$BH$28,2,FALSE),VLOOKUP(AV18,'Tablas auxiliares'!$BG$2:$BH$28,2,FALSE),VLOOKUP(CM18,'Tablas auxiliares'!$BG$2:$BH$28,2,FALSE),VLOOKUP(ED18,'Tablas auxiliares'!$BG$2:$BH$28,2,FALSE),VLOOKUP(FU18,'Tablas auxiliares'!$BG$2:$BH$28,2,FALSE))-E18/100000000))</f>
        <v>-21.541269729218818</v>
      </c>
      <c r="HM18">
        <f>IF('Tablas auxiliares'!$C$7=1,AVERAGE(F18,AW18,CN18,EE18,FV18)+F18/10000,(-1)*(SUM(VLOOKUP(F18,'Tablas auxiliares'!$BG$2:$BH$28,2,FALSE),VLOOKUP(AW18,'Tablas auxiliares'!$BG$2:$BH$28,2,FALSE),VLOOKUP(CN18,'Tablas auxiliares'!$BG$2:$BH$28,2,FALSE),VLOOKUP(EE18,'Tablas auxiliares'!$BG$2:$BH$28,2,FALSE),VLOOKUP(FV18,'Tablas auxiliares'!$BG$2:$BH$28,2,FALSE))-F18/100000000))</f>
        <v>-48.916151742263061</v>
      </c>
      <c r="HN18">
        <f>IF('Tablas auxiliares'!$C$7=1,AVERAGE(G18,AX18,CO18,EF18,FW18)+G18/10000,(-1)*(SUM(VLOOKUP(G18,'Tablas auxiliares'!$BG$2:$BH$28,2,FALSE),VLOOKUP(AX18,'Tablas auxiliares'!$BG$2:$BH$28,2,FALSE),VLOOKUP(CO18,'Tablas auxiliares'!$BG$2:$BH$28,2,FALSE),VLOOKUP(EF18,'Tablas auxiliares'!$BG$2:$BH$28,2,FALSE),VLOOKUP(FW18,'Tablas auxiliares'!$BG$2:$BH$28,2,FALSE))-G18/100000000))</f>
        <v>-8.4179497215054582</v>
      </c>
      <c r="HO18">
        <f>IF('Tablas auxiliares'!$C$7=1,AVERAGE(H18,AY18,CP18,EG18,FX18)+H18/10000,(-1)*(SUM(VLOOKUP(H18,'Tablas auxiliares'!$BG$2:$BH$28,2,FALSE),VLOOKUP(AY18,'Tablas auxiliares'!$BG$2:$BH$28,2,FALSE),VLOOKUP(CP18,'Tablas auxiliares'!$BG$2:$BH$28,2,FALSE),VLOOKUP(EG18,'Tablas auxiliares'!$BG$2:$BH$28,2,FALSE),VLOOKUP(FX18,'Tablas auxiliares'!$BG$2:$BH$28,2,FALSE))-H18/100000000))</f>
        <v>-21.80454188862624</v>
      </c>
      <c r="HP18">
        <f>IF('Tablas auxiliares'!$C$7=1,AVERAGE(I18,AZ18,CQ18,EH18,FY18)+I18/10000,(-1)*(SUM(VLOOKUP(I18,'Tablas auxiliares'!$BG$2:$BH$28,2,FALSE),VLOOKUP(AZ18,'Tablas auxiliares'!$BG$2:$BH$28,2,FALSE),VLOOKUP(CQ18,'Tablas auxiliares'!$BG$2:$BH$28,2,FALSE),VLOOKUP(EH18,'Tablas auxiliares'!$BG$2:$BH$28,2,FALSE),VLOOKUP(FY18,'Tablas auxiliares'!$BG$2:$BH$28,2,FALSE))-I18/100000000))</f>
        <v>-4.2467036215237144</v>
      </c>
      <c r="HQ18">
        <f>IF('Tablas auxiliares'!$C$7=1,AVERAGE(J18,BA18,CR18,EI18,FZ18)+J18/10000,(-1)*(SUM(VLOOKUP(J18,'Tablas auxiliares'!$BG$2:$BH$28,2,FALSE),VLOOKUP(BA18,'Tablas auxiliares'!$BG$2:$BH$28,2,FALSE),VLOOKUP(CR18,'Tablas auxiliares'!$BG$2:$BH$28,2,FALSE),VLOOKUP(EI18,'Tablas auxiliares'!$BG$2:$BH$28,2,FALSE),VLOOKUP(FZ18,'Tablas auxiliares'!$BG$2:$BH$28,2,FALSE))-J18/100000000))</f>
        <v>-20.60914239464746</v>
      </c>
      <c r="HR18">
        <f>IF('Tablas auxiliares'!$C$7=1,AVERAGE(K18,BB18,CS18,EJ18,GA18)+K18/10000,(-1)*(SUM(VLOOKUP(K18,'Tablas auxiliares'!$BG$2:$BH$28,2,FALSE),VLOOKUP(BB18,'Tablas auxiliares'!$BG$2:$BH$28,2,FALSE),VLOOKUP(CS18,'Tablas auxiliares'!$BG$2:$BH$28,2,FALSE),VLOOKUP(EJ18,'Tablas auxiliares'!$BG$2:$BH$28,2,FALSE),VLOOKUP(GA18,'Tablas auxiliares'!$BG$2:$BH$28,2,FALSE))-K18/100000000))</f>
        <v>-54.129846497868613</v>
      </c>
      <c r="HS18">
        <f>IF('Tablas auxiliares'!$C$7=1,AVERAGE(L18,BC18,CT18,EK18,GB18)+L18/10000,(-1)*(SUM(VLOOKUP(L18,'Tablas auxiliares'!$BG$2:$BH$28,2,FALSE),VLOOKUP(BC18,'Tablas auxiliares'!$BG$2:$BH$28,2,FALSE),VLOOKUP(CT18,'Tablas auxiliares'!$BG$2:$BH$28,2,FALSE),VLOOKUP(EK18,'Tablas auxiliares'!$BG$2:$BH$28,2,FALSE),VLOOKUP(GB18,'Tablas auxiliares'!$BG$2:$BH$28,2,FALSE))-L18/100000000))</f>
        <v>-13.290733092035033</v>
      </c>
      <c r="HT18">
        <f>IF('Tablas auxiliares'!$C$7=1,AVERAGE(M18,BD18,CU18,EL18,GC18)+M18/10000,(-1)*(SUM(VLOOKUP(M18,'Tablas auxiliares'!$BG$2:$BH$28,2,FALSE),VLOOKUP(BD18,'Tablas auxiliares'!$BG$2:$BH$28,2,FALSE),VLOOKUP(CU18,'Tablas auxiliares'!$BG$2:$BH$28,2,FALSE),VLOOKUP(EL18,'Tablas auxiliares'!$BG$2:$BH$28,2,FALSE),VLOOKUP(GC18,'Tablas auxiliares'!$BG$2:$BH$28,2,FALSE))-M18/100000000))</f>
        <v>-29.481899522536654</v>
      </c>
      <c r="HU18">
        <f>IF('Tablas auxiliares'!$C$7=1,AVERAGE(N18,BE18,CV18,EM18,GD18)+N18/10000,(-1)*(SUM(VLOOKUP(N18,'Tablas auxiliares'!$BG$2:$BH$28,2,FALSE),VLOOKUP(BE18,'Tablas auxiliares'!$BG$2:$BH$28,2,FALSE),VLOOKUP(CV18,'Tablas auxiliares'!$BG$2:$BH$28,2,FALSE),VLOOKUP(EM18,'Tablas auxiliares'!$BG$2:$BH$28,2,FALSE),VLOOKUP(GD18,'Tablas auxiliares'!$BG$2:$BH$28,2,FALSE))-N18/100000000))</f>
        <v>-19.85876755338575</v>
      </c>
      <c r="HV18">
        <f>IF('Tablas auxiliares'!$C$7=1,AVERAGE(O18,BF18,CW18,EN18,GE18)+O18/10000,(-1)*(SUM(VLOOKUP(O18,'Tablas auxiliares'!$BG$2:$BH$28,2,FALSE),VLOOKUP(BF18,'Tablas auxiliares'!$BG$2:$BH$28,2,FALSE),VLOOKUP(CW18,'Tablas auxiliares'!$BG$2:$BH$28,2,FALSE),VLOOKUP(EN18,'Tablas auxiliares'!$BG$2:$BH$28,2,FALSE),VLOOKUP(GE18,'Tablas auxiliares'!$BG$2:$BH$28,2,FALSE))-O18/100000000))</f>
        <v>-12.516460687498745</v>
      </c>
      <c r="HW18">
        <f>IF('Tablas auxiliares'!$C$7=1,AVERAGE(P18,BG18,CX18,EO18,GF18)+P18/10000,(-1)*(SUM(VLOOKUP(P18,'Tablas auxiliares'!$BG$2:$BH$28,2,FALSE),VLOOKUP(BG18,'Tablas auxiliares'!$BG$2:$BH$28,2,FALSE),VLOOKUP(CX18,'Tablas auxiliares'!$BG$2:$BH$28,2,FALSE),VLOOKUP(EO18,'Tablas auxiliares'!$BG$2:$BH$28,2,FALSE),VLOOKUP(GF18,'Tablas auxiliares'!$BG$2:$BH$28,2,FALSE))-P18/100000000))</f>
        <v>-45.665353229307883</v>
      </c>
      <c r="HX18">
        <f>IF('Tablas auxiliares'!$C$7=1,AVERAGE(Q18,BH18,CY18,EP18,GG18)+Q18/10000,(-1)*(SUM(VLOOKUP(Q18,'Tablas auxiliares'!$BG$2:$BH$28,2,FALSE),VLOOKUP(BH18,'Tablas auxiliares'!$BG$2:$BH$28,2,FALSE),VLOOKUP(CY18,'Tablas auxiliares'!$BG$2:$BH$28,2,FALSE),VLOOKUP(EP18,'Tablas auxiliares'!$BG$2:$BH$28,2,FALSE),VLOOKUP(GG18,'Tablas auxiliares'!$BG$2:$BH$28,2,FALSE))-Q18/100000000))</f>
        <v>-4.4889990721867257</v>
      </c>
      <c r="HY18">
        <f>IF('Tablas auxiliares'!$C$7=1,AVERAGE(R18,BI18,CZ18,EQ18,GH18)+R18/10000,(-1)*(SUM(VLOOKUP(R18,'Tablas auxiliares'!$BG$2:$BH$28,2,FALSE),VLOOKUP(BI18,'Tablas auxiliares'!$BG$2:$BH$28,2,FALSE),VLOOKUP(CZ18,'Tablas auxiliares'!$BG$2:$BH$28,2,FALSE),VLOOKUP(EQ18,'Tablas auxiliares'!$BG$2:$BH$28,2,FALSE),VLOOKUP(GH18,'Tablas auxiliares'!$BG$2:$BH$28,2,FALSE))-R18/100000000))</f>
        <v>-48.093899108725807</v>
      </c>
      <c r="HZ18">
        <f>IF('Tablas auxiliares'!$C$7=1,AVERAGE(S18,BJ18,DA18,ER18,GI18)+S18/10000,(-1)*(SUM(VLOOKUP(S18,'Tablas auxiliares'!$BG$2:$BH$28,2,FALSE),VLOOKUP(BJ18,'Tablas auxiliares'!$BG$2:$BH$28,2,FALSE),VLOOKUP(DA18,'Tablas auxiliares'!$BG$2:$BH$28,2,FALSE),VLOOKUP(ER18,'Tablas auxiliares'!$BG$2:$BH$28,2,FALSE),VLOOKUP(GI18,'Tablas auxiliares'!$BG$2:$BH$28,2,FALSE))-S18/100000000))</f>
        <v>-47.741843611987527</v>
      </c>
      <c r="IA18">
        <f>IF('Tablas auxiliares'!$C$7=1,AVERAGE(T18,BK18,DB18,ES18,GJ18)+T18/10000,(-1)*(SUM(VLOOKUP(T18,'Tablas auxiliares'!$BG$2:$BH$28,2,FALSE),VLOOKUP(BK18,'Tablas auxiliares'!$BG$2:$BH$28,2,FALSE),VLOOKUP(DB18,'Tablas auxiliares'!$BG$2:$BH$28,2,FALSE),VLOOKUP(ES18,'Tablas auxiliares'!$BG$2:$BH$28,2,FALSE),VLOOKUP(GJ18,'Tablas auxiliares'!$BG$2:$BH$28,2,FALSE))-T18/100000000))</f>
        <v>-16.329654521579059</v>
      </c>
      <c r="IB18">
        <f>IF('Tablas auxiliares'!$C$7=1,AVERAGE(U18,BL18,DC18,ET18,GK18)+U18/10000,(-1)*(SUM(VLOOKUP(U18,'Tablas auxiliares'!$BG$2:$BH$28,2,FALSE),VLOOKUP(BL18,'Tablas auxiliares'!$BG$2:$BH$28,2,FALSE),VLOOKUP(DC18,'Tablas auxiliares'!$BG$2:$BH$28,2,FALSE),VLOOKUP(ET18,'Tablas auxiliares'!$BG$2:$BH$28,2,FALSE),VLOOKUP(GK18,'Tablas auxiliares'!$BG$2:$BH$28,2,FALSE))-U18/100000000))</f>
        <v>-21.903615550983385</v>
      </c>
      <c r="IC18">
        <f>IF('Tablas auxiliares'!$C$7=1,AVERAGE(V18,BM18,DD18,EU18,GL18)+V18/10000,(-1)*(SUM(VLOOKUP(V18,'Tablas auxiliares'!$BG$2:$BH$28,2,FALSE),VLOOKUP(BM18,'Tablas auxiliares'!$BG$2:$BH$28,2,FALSE),VLOOKUP(DD18,'Tablas auxiliares'!$BG$2:$BH$28,2,FALSE),VLOOKUP(EU18,'Tablas auxiliares'!$BG$2:$BH$28,2,FALSE),VLOOKUP(GL18,'Tablas auxiliares'!$BG$2:$BH$28,2,FALSE))-V18/100000000))</f>
        <v>-15.362041473308903</v>
      </c>
      <c r="ID18">
        <f>IF('Tablas auxiliares'!$C$7=1,AVERAGE(W18,BN18,DE18,EV18,GM18)+W18/10000,(-1)*(SUM(VLOOKUP(W18,'Tablas auxiliares'!$BG$2:$BH$28,2,FALSE),VLOOKUP(BN18,'Tablas auxiliares'!$BG$2:$BH$28,2,FALSE),VLOOKUP(DE18,'Tablas auxiliares'!$BG$2:$BH$28,2,FALSE),VLOOKUP(EV18,'Tablas auxiliares'!$BG$2:$BH$28,2,FALSE),VLOOKUP(GM18,'Tablas auxiliares'!$BG$2:$BH$28,2,FALSE))-W18/100000000))</f>
        <v>-29.193234453345397</v>
      </c>
      <c r="IE18">
        <f>IF('Tablas auxiliares'!$C$7=1,AVERAGE(X18,BO18,DF18,EW18,GN18)+X18/10000,(-1)*(SUM(VLOOKUP(X18,'Tablas auxiliares'!$BG$2:$BH$28,2,FALSE),VLOOKUP(BO18,'Tablas auxiliares'!$BG$2:$BH$28,2,FALSE),VLOOKUP(DF18,'Tablas auxiliares'!$BG$2:$BH$28,2,FALSE),VLOOKUP(EW18,'Tablas auxiliares'!$BG$2:$BH$28,2,FALSE),VLOOKUP(GN18,'Tablas auxiliares'!$BG$2:$BH$28,2,FALSE))-X18/100000000))</f>
        <v>-29.390363508778425</v>
      </c>
      <c r="IG18">
        <f>IF('Tablas auxiliares'!$C$7=1,AVERAGE(Z18,BQ18,DH18,EY18,GP18)+Z18/10000,(-1)*(SUM(VLOOKUP(Z18,'Tablas auxiliares'!$BG$2:$BH$28,2,FALSE),VLOOKUP(BQ18,'Tablas auxiliares'!$BG$2:$BH$28,2,FALSE),VLOOKUP(DH18,'Tablas auxiliares'!$BG$2:$BH$28,2,FALSE),VLOOKUP(EY18,'Tablas auxiliares'!$BG$2:$BH$28,2,FALSE),VLOOKUP(GP18,'Tablas auxiliares'!$BG$2:$BH$28,2,FALSE))-Z18/100000000))</f>
        <v>-17.969819601649821</v>
      </c>
      <c r="IH18">
        <f>IF('Tablas auxiliares'!$C$7=1,AVERAGE(AA18,BR18,DI18,EZ18,GQ18)+AA18/10000,(-1)*(SUM(VLOOKUP(AA18,'Tablas auxiliares'!$BG$2:$BH$28,2,FALSE),VLOOKUP(BR18,'Tablas auxiliares'!$BG$2:$BH$28,2,FALSE),VLOOKUP(DI18,'Tablas auxiliares'!$BG$2:$BH$28,2,FALSE),VLOOKUP(EZ18,'Tablas auxiliares'!$BG$2:$BH$28,2,FALSE),VLOOKUP(GQ18,'Tablas auxiliares'!$BG$2:$BH$28,2,FALSE))-AA18/100000000))</f>
        <v>-13.020620437261293</v>
      </c>
      <c r="II18">
        <f>IF('Tablas auxiliares'!$C$7=1,AVERAGE(AB18,BS18,DJ18,FA18,GR18)+AB18/10000,(-1)*(SUM(VLOOKUP(AB18,'Tablas auxiliares'!$BG$2:$BH$28,2,FALSE),VLOOKUP(BS18,'Tablas auxiliares'!$BG$2:$BH$28,2,FALSE),VLOOKUP(DJ18,'Tablas auxiliares'!$BG$2:$BH$28,2,FALSE),VLOOKUP(FA18,'Tablas auxiliares'!$BG$2:$BH$28,2,FALSE),VLOOKUP(GR18,'Tablas auxiliares'!$BG$2:$BH$28,2,FALSE))-AB18/100000000))</f>
        <v>-32.155673831290891</v>
      </c>
      <c r="IJ18">
        <f>IF('Tablas auxiliares'!$C$7=1,AVERAGE(AC18,BT18,DK18,FB18,GS18)+AC18/10000,(-1)*(SUM(VLOOKUP(AC18,'Tablas auxiliares'!$BG$2:$BH$28,2,FALSE),VLOOKUP(BT18,'Tablas auxiliares'!$BG$2:$BH$28,2,FALSE),VLOOKUP(DK18,'Tablas auxiliares'!$BG$2:$BH$28,2,FALSE),VLOOKUP(FB18,'Tablas auxiliares'!$BG$2:$BH$28,2,FALSE),VLOOKUP(GS18,'Tablas auxiliares'!$BG$2:$BH$28,2,FALSE))-AC18/100000000))</f>
        <v>-15.54921320255758</v>
      </c>
      <c r="IK18">
        <f>IF('Tablas auxiliares'!$C$7=1,AVERAGE(AD18,BU18,DL18,FC18,GT18)+AD18/10000,(-1)*(SUM(VLOOKUP(AD18,'Tablas auxiliares'!$BG$2:$BH$28,2,FALSE),VLOOKUP(BU18,'Tablas auxiliares'!$BG$2:$BH$28,2,FALSE),VLOOKUP(DL18,'Tablas auxiliares'!$BG$2:$BH$28,2,FALSE),VLOOKUP(FC18,'Tablas auxiliares'!$BG$2:$BH$28,2,FALSE),VLOOKUP(GT18,'Tablas auxiliares'!$BG$2:$BH$28,2,FALSE))-AD18/100000000))</f>
        <v>-25.225058137636438</v>
      </c>
      <c r="IL18">
        <f>IF('Tablas auxiliares'!$C$7=1,AVERAGE(AE18,BV18,DM18,FD18,GU18)+AE18/10000,(-1)*(SUM(VLOOKUP(AE18,'Tablas auxiliares'!$BG$2:$BH$28,2,FALSE),VLOOKUP(BV18,'Tablas auxiliares'!$BG$2:$BH$28,2,FALSE),VLOOKUP(DM18,'Tablas auxiliares'!$BG$2:$BH$28,2,FALSE),VLOOKUP(FD18,'Tablas auxiliares'!$BG$2:$BH$28,2,FALSE),VLOOKUP(GU18,'Tablas auxiliares'!$BG$2:$BH$28,2,FALSE))-AE18/100000000))</f>
        <v>-33.274303339627401</v>
      </c>
      <c r="IM18">
        <f>IF('Tablas auxiliares'!$C$7=1,AVERAGE(AF18,BW18,DN18,FE18,GV18)+AF18/10000,(-1)*(SUM(VLOOKUP(AF18,'Tablas auxiliares'!$BG$2:$BH$28,2,FALSE),VLOOKUP(BW18,'Tablas auxiliares'!$BG$2:$BH$28,2,FALSE),VLOOKUP(DN18,'Tablas auxiliares'!$BG$2:$BH$28,2,FALSE),VLOOKUP(FE18,'Tablas auxiliares'!$BG$2:$BH$28,2,FALSE),VLOOKUP(GV18,'Tablas auxiliares'!$BG$2:$BH$28,2,FALSE))-AF18/100000000))</f>
        <v>-6.2128208836661383</v>
      </c>
      <c r="IN18">
        <f>IF('Tablas auxiliares'!$C$7=1,AVERAGE(AG18,BX18,DO18,FF18,GW18)+AG18/10000,(-1)*(SUM(VLOOKUP(AG18,'Tablas auxiliares'!$BG$2:$BH$28,2,FALSE),VLOOKUP(BX18,'Tablas auxiliares'!$BG$2:$BH$28,2,FALSE),VLOOKUP(DO18,'Tablas auxiliares'!$BG$2:$BH$28,2,FALSE),VLOOKUP(FF18,'Tablas auxiliares'!$BG$2:$BH$28,2,FALSE),VLOOKUP(GW18,'Tablas auxiliares'!$BG$2:$BH$28,2,FALSE))-AG18/100000000))</f>
        <v>-4.7041057634022758</v>
      </c>
      <c r="IO18">
        <f>IF('Tablas auxiliares'!$C$7=1,AVERAGE(AH18,BY18,DP18,FG18,GX18)+AH18/10000,(-1)*(SUM(VLOOKUP(AH18,'Tablas auxiliares'!$BG$2:$BH$28,2,FALSE),VLOOKUP(BY18,'Tablas auxiliares'!$BG$2:$BH$28,2,FALSE),VLOOKUP(DP18,'Tablas auxiliares'!$BG$2:$BH$28,2,FALSE),VLOOKUP(FG18,'Tablas auxiliares'!$BG$2:$BH$28,2,FALSE),VLOOKUP(GX18,'Tablas auxiliares'!$BG$2:$BH$28,2,FALSE))-AH18/100000000))</f>
        <v>-21.405361553504331</v>
      </c>
      <c r="IP18">
        <f>IF('Tablas auxiliares'!$C$7=1,AVERAGE(AI18,BZ18,DQ18,FH18,GY18)+AI18/10000,(-1)*(SUM(VLOOKUP(AI18,'Tablas auxiliares'!$BG$2:$BH$28,2,FALSE),VLOOKUP(BZ18,'Tablas auxiliares'!$BG$2:$BH$28,2,FALSE),VLOOKUP(DQ18,'Tablas auxiliares'!$BG$2:$BH$28,2,FALSE),VLOOKUP(FH18,'Tablas auxiliares'!$BG$2:$BH$28,2,FALSE),VLOOKUP(GY18,'Tablas auxiliares'!$BG$2:$BH$28,2,FALSE))-AI18/100000000))</f>
        <v>-2.4787764156110863</v>
      </c>
      <c r="IQ18">
        <f>IF('Tablas auxiliares'!$C$7=1,AVERAGE(AJ18,CA18,DR18,FI18,GZ18)+AJ18/10000,(-1)*(SUM(VLOOKUP(AJ18,'Tablas auxiliares'!$BG$2:$BH$28,2,FALSE),VLOOKUP(CA18,'Tablas auxiliares'!$BG$2:$BH$28,2,FALSE),VLOOKUP(DR18,'Tablas auxiliares'!$BG$2:$BH$28,2,FALSE),VLOOKUP(FI18,'Tablas auxiliares'!$BG$2:$BH$28,2,FALSE),VLOOKUP(GZ18,'Tablas auxiliares'!$BG$2:$BH$28,2,FALSE))-AJ18/100000000))</f>
        <v>-10.554302657712199</v>
      </c>
      <c r="IR18">
        <f>IF('Tablas auxiliares'!$C$7=1,AVERAGE(AK18,CB18,DS18,FJ18,HA18)+AK18/10000,(-1)*(SUM(VLOOKUP(AK18,'Tablas auxiliares'!$BG$2:$BH$28,2,FALSE),VLOOKUP(CB18,'Tablas auxiliares'!$BG$2:$BH$28,2,FALSE),VLOOKUP(DS18,'Tablas auxiliares'!$BG$2:$BH$28,2,FALSE),VLOOKUP(FJ18,'Tablas auxiliares'!$BG$2:$BH$28,2,FALSE),VLOOKUP(HA18,'Tablas auxiliares'!$BG$2:$BH$28,2,FALSE))-AK18/100000000))</f>
        <v>-36.796604727026711</v>
      </c>
      <c r="IS18">
        <f>IF('Tablas auxiliares'!$C$7=1,AVERAGE(AL18,CC18,DT18,FK18,HB18)+AL18/10000,(-1)*(SUM(VLOOKUP(AL18,'Tablas auxiliares'!$BG$2:$BH$28,2,FALSE),VLOOKUP(CC18,'Tablas auxiliares'!$BG$2:$BH$28,2,FALSE),VLOOKUP(DT18,'Tablas auxiliares'!$BG$2:$BH$28,2,FALSE),VLOOKUP(FK18,'Tablas auxiliares'!$BG$2:$BH$28,2,FALSE),VLOOKUP(HB18,'Tablas auxiliares'!$BG$2:$BH$28,2,FALSE))-AL18/100000000))</f>
        <v>-9.3216143883374993</v>
      </c>
      <c r="IT18">
        <f>IF('Tablas auxiliares'!$C$7=1,AVERAGE(AM18,CD18,DU18,FL18,HC18)+AM18/10000,(-1)*(SUM(VLOOKUP(AM18,'Tablas auxiliares'!$BG$2:$BH$28,2,FALSE),VLOOKUP(CD18,'Tablas auxiliares'!$BG$2:$BH$28,2,FALSE),VLOOKUP(DU18,'Tablas auxiliares'!$BG$2:$BH$28,2,FALSE),VLOOKUP(FL18,'Tablas auxiliares'!$BG$2:$BH$28,2,FALSE),VLOOKUP(HC18,'Tablas auxiliares'!$BG$2:$BH$28,2,FALSE))-AM18/100000000))</f>
        <v>-34.871900107217733</v>
      </c>
      <c r="IU18">
        <f>IF('Tablas auxiliares'!$C$7=1,AVERAGE(AN18,CE18,DV18,FM18,HD18)+AN18/10000,(-1)*(SUM(VLOOKUP(AN18,'Tablas auxiliares'!$BG$2:$BH$28,2,FALSE),VLOOKUP(CE18,'Tablas auxiliares'!$BG$2:$BH$28,2,FALSE),VLOOKUP(DV18,'Tablas auxiliares'!$BG$2:$BH$28,2,FALSE),VLOOKUP(FM18,'Tablas auxiliares'!$BG$2:$BH$28,2,FALSE),VLOOKUP(HD18,'Tablas auxiliares'!$BG$2:$BH$28,2,FALSE))-AN18/100000000))</f>
        <v>-48.487911436094713</v>
      </c>
      <c r="IV18">
        <f>IF('Tablas auxiliares'!$C$7=1,AVERAGE(AO18,CF18,DW18,FN18,HE18)+AO18/10000,(-1)*(SUM(VLOOKUP(AO18,'Tablas auxiliares'!$BG$2:$BH$28,2,FALSE),VLOOKUP(CF18,'Tablas auxiliares'!$BG$2:$BH$28,2,FALSE),VLOOKUP(DW18,'Tablas auxiliares'!$BG$2:$BH$28,2,FALSE),VLOOKUP(FN18,'Tablas auxiliares'!$BG$2:$BH$28,2,FALSE),VLOOKUP(HE18,'Tablas auxiliares'!$BG$2:$BH$28,2,FALSE))-AO18/100000000))</f>
        <v>-17.811018492473874</v>
      </c>
      <c r="IW18">
        <f>IF('Tablas auxiliares'!$C$7=1,AVERAGE(AP18,CG18,DX18,FO18,HF18)+AP18/10000,(-1)*(SUM(VLOOKUP(AP18,'Tablas auxiliares'!$BG$2:$BH$28,2,FALSE),VLOOKUP(CG18,'Tablas auxiliares'!$BG$2:$BH$28,2,FALSE),VLOOKUP(DX18,'Tablas auxiliares'!$BG$2:$BH$28,2,FALSE),VLOOKUP(FO18,'Tablas auxiliares'!$BG$2:$BH$28,2,FALSE),VLOOKUP(HF18,'Tablas auxiliares'!$BG$2:$BH$28,2,FALSE))-AP18/100000000))</f>
        <v>-26.819603070047496</v>
      </c>
      <c r="IX18">
        <f>IF('Tablas auxiliares'!$C$7=1,AVERAGE(AQ18,CH18,DY18,FP18,HG18)+AQ18/10000,(-1)*(SUM(VLOOKUP(AQ18,'Tablas auxiliares'!$BG$2:$BH$28,2,FALSE),VLOOKUP(CH18,'Tablas auxiliares'!$BG$2:$BH$28,2,FALSE),VLOOKUP(DY18,'Tablas auxiliares'!$BG$2:$BH$28,2,FALSE),VLOOKUP(FP18,'Tablas auxiliares'!$BG$2:$BH$28,2,FALSE),VLOOKUP(HG18,'Tablas auxiliares'!$BG$2:$BH$28,2,FALSE))-AQ18/100000000))</f>
        <v>-15.746348984433531</v>
      </c>
      <c r="IY18">
        <f>IF('Tablas auxiliares'!$C$7=1,AVERAGE(AR18,CI18,DZ18,FQ18,HH18)+AR18/10000,(-1)*(SUM(VLOOKUP(AR18,'Tablas auxiliares'!$BG$2:$BH$28,2,FALSE),VLOOKUP(CI18,'Tablas auxiliares'!$BG$2:$BH$28,2,FALSE),VLOOKUP(DZ18,'Tablas auxiliares'!$BG$2:$BH$28,2,FALSE),VLOOKUP(FQ18,'Tablas auxiliares'!$BG$2:$BH$28,2,FALSE),VLOOKUP(HH18,'Tablas auxiliares'!$BG$2:$BH$28,2,FALSE))-AR18/100000000))</f>
        <v>-38.372706191088866</v>
      </c>
      <c r="IZ18">
        <f>RANK(HI18,HI3:HI28,1)</f>
        <v>6</v>
      </c>
      <c r="JA18">
        <f t="shared" ref="JA18:KP18" si="138">RANK(HJ18,HJ3:HJ28,1)</f>
        <v>10</v>
      </c>
      <c r="JB18">
        <f t="shared" si="138"/>
        <v>3</v>
      </c>
      <c r="JC18">
        <f t="shared" si="138"/>
        <v>5</v>
      </c>
      <c r="JD18">
        <f t="shared" si="138"/>
        <v>1</v>
      </c>
      <c r="JE18">
        <f t="shared" si="138"/>
        <v>10</v>
      </c>
      <c r="JF18">
        <f t="shared" si="138"/>
        <v>5</v>
      </c>
      <c r="JG18">
        <f t="shared" si="138"/>
        <v>17</v>
      </c>
      <c r="JH18">
        <f t="shared" si="138"/>
        <v>7</v>
      </c>
      <c r="JI18">
        <f t="shared" si="138"/>
        <v>1</v>
      </c>
      <c r="JJ18">
        <f t="shared" si="138"/>
        <v>12</v>
      </c>
      <c r="JK18">
        <f t="shared" si="138"/>
        <v>2</v>
      </c>
      <c r="JL18">
        <f t="shared" si="138"/>
        <v>8</v>
      </c>
      <c r="JM18">
        <f t="shared" si="138"/>
        <v>10</v>
      </c>
      <c r="JN18">
        <f t="shared" si="138"/>
        <v>2</v>
      </c>
      <c r="JO18">
        <f t="shared" si="138"/>
        <v>16</v>
      </c>
      <c r="JP18">
        <f t="shared" si="138"/>
        <v>1</v>
      </c>
      <c r="JQ18">
        <f t="shared" si="138"/>
        <v>1</v>
      </c>
      <c r="JR18">
        <f t="shared" si="138"/>
        <v>8</v>
      </c>
      <c r="JS18">
        <f t="shared" si="138"/>
        <v>7</v>
      </c>
      <c r="JT18">
        <f t="shared" si="138"/>
        <v>5</v>
      </c>
      <c r="JU18">
        <f t="shared" si="138"/>
        <v>4</v>
      </c>
      <c r="JV18">
        <f t="shared" si="138"/>
        <v>3</v>
      </c>
      <c r="JX18">
        <f t="shared" si="138"/>
        <v>9</v>
      </c>
      <c r="JY18">
        <f t="shared" si="138"/>
        <v>12</v>
      </c>
      <c r="JZ18">
        <f t="shared" si="138"/>
        <v>5</v>
      </c>
      <c r="KA18">
        <f t="shared" si="138"/>
        <v>10</v>
      </c>
      <c r="KB18">
        <f t="shared" si="138"/>
        <v>5</v>
      </c>
      <c r="KC18">
        <f t="shared" si="138"/>
        <v>2</v>
      </c>
      <c r="KD18">
        <f t="shared" si="138"/>
        <v>18</v>
      </c>
      <c r="KE18">
        <f t="shared" si="138"/>
        <v>16</v>
      </c>
      <c r="KF18">
        <f t="shared" si="138"/>
        <v>6</v>
      </c>
      <c r="KG18">
        <f t="shared" si="138"/>
        <v>19</v>
      </c>
      <c r="KH18">
        <f t="shared" si="138"/>
        <v>10</v>
      </c>
      <c r="KI18">
        <f t="shared" si="138"/>
        <v>2</v>
      </c>
      <c r="KJ18">
        <f t="shared" si="138"/>
        <v>11</v>
      </c>
      <c r="KK18">
        <f t="shared" si="138"/>
        <v>3</v>
      </c>
      <c r="KL18">
        <f t="shared" si="138"/>
        <v>1</v>
      </c>
      <c r="KM18">
        <f t="shared" si="138"/>
        <v>9</v>
      </c>
      <c r="KN18">
        <f t="shared" si="138"/>
        <v>4</v>
      </c>
      <c r="KO18">
        <f t="shared" si="138"/>
        <v>10</v>
      </c>
      <c r="KP18">
        <f t="shared" si="138"/>
        <v>2</v>
      </c>
      <c r="KQ18">
        <f>VLOOKUP(IZ18,'Tablas auxiliares'!$O$2:$Y$28,'Tablas auxiliares'!$C$4+1,FALSE)</f>
        <v>5</v>
      </c>
      <c r="KR18">
        <f>VLOOKUP(JA18,'Tablas auxiliares'!$O$2:$Y$28,'Tablas auxiliares'!$C$4+1,FALSE)</f>
        <v>1</v>
      </c>
      <c r="KS18">
        <f>VLOOKUP(JB18,'Tablas auxiliares'!$O$2:$Y$28,'Tablas auxiliares'!$C$4+1,FALSE)</f>
        <v>8</v>
      </c>
      <c r="KT18">
        <f>VLOOKUP(JC18,'Tablas auxiliares'!$O$2:$Y$28,'Tablas auxiliares'!$C$4+1,FALSE)</f>
        <v>6</v>
      </c>
      <c r="KU18">
        <f>VLOOKUP(JD18,'Tablas auxiliares'!$O$2:$Y$28,'Tablas auxiliares'!$C$4+1,FALSE)</f>
        <v>12</v>
      </c>
      <c r="KV18">
        <f>VLOOKUP(JE18,'Tablas auxiliares'!$O$2:$Y$28,'Tablas auxiliares'!$C$4+1,FALSE)</f>
        <v>1</v>
      </c>
      <c r="KW18">
        <f>VLOOKUP(JF18,'Tablas auxiliares'!$O$2:$Y$28,'Tablas auxiliares'!$C$4+1,FALSE)</f>
        <v>6</v>
      </c>
      <c r="KX18">
        <f>VLOOKUP(JG18,'Tablas auxiliares'!$O$2:$Y$28,'Tablas auxiliares'!$C$4+1,FALSE)</f>
        <v>0</v>
      </c>
      <c r="KY18">
        <f>VLOOKUP(JH18,'Tablas auxiliares'!$O$2:$Y$28,'Tablas auxiliares'!$C$4+1,FALSE)</f>
        <v>4</v>
      </c>
      <c r="KZ18">
        <f>VLOOKUP(JI18,'Tablas auxiliares'!$O$2:$Y$28,'Tablas auxiliares'!$C$4+1,FALSE)</f>
        <v>12</v>
      </c>
      <c r="LA18">
        <f>VLOOKUP(JJ18,'Tablas auxiliares'!$O$2:$Y$28,'Tablas auxiliares'!$C$4+1,FALSE)</f>
        <v>0</v>
      </c>
      <c r="LB18">
        <f>VLOOKUP(JK18,'Tablas auxiliares'!$O$2:$Y$28,'Tablas auxiliares'!$C$4+1,FALSE)</f>
        <v>10</v>
      </c>
      <c r="LC18">
        <f>VLOOKUP(JL18,'Tablas auxiliares'!$O$2:$Y$28,'Tablas auxiliares'!$C$4+1,FALSE)</f>
        <v>3</v>
      </c>
      <c r="LD18">
        <f>VLOOKUP(JM18,'Tablas auxiliares'!$O$2:$Y$28,'Tablas auxiliares'!$C$4+1,FALSE)</f>
        <v>1</v>
      </c>
      <c r="LE18">
        <f>VLOOKUP(JN18,'Tablas auxiliares'!$O$2:$Y$28,'Tablas auxiliares'!$C$4+1,FALSE)</f>
        <v>10</v>
      </c>
      <c r="LF18">
        <f>VLOOKUP(JO18,'Tablas auxiliares'!$O$2:$Y$28,'Tablas auxiliares'!$C$4+1,FALSE)</f>
        <v>0</v>
      </c>
      <c r="LG18">
        <f>VLOOKUP(JP18,'Tablas auxiliares'!$O$2:$Y$28,'Tablas auxiliares'!$C$4+1,FALSE)</f>
        <v>12</v>
      </c>
      <c r="LH18">
        <f>VLOOKUP(JQ18,'Tablas auxiliares'!$O$2:$Y$28,'Tablas auxiliares'!$C$4+1,FALSE)</f>
        <v>12</v>
      </c>
      <c r="LI18">
        <f>VLOOKUP(JR18,'Tablas auxiliares'!$O$2:$Y$28,'Tablas auxiliares'!$C$4+1,FALSE)</f>
        <v>3</v>
      </c>
      <c r="LJ18">
        <f>VLOOKUP(JS18,'Tablas auxiliares'!$O$2:$Y$28,'Tablas auxiliares'!$C$4+1,FALSE)</f>
        <v>4</v>
      </c>
      <c r="LK18">
        <f>VLOOKUP(JT18,'Tablas auxiliares'!$O$2:$Y$28,'Tablas auxiliares'!$C$4+1,FALSE)</f>
        <v>6</v>
      </c>
      <c r="LL18">
        <f>VLOOKUP(JU18,'Tablas auxiliares'!$O$2:$Y$28,'Tablas auxiliares'!$C$4+1,FALSE)</f>
        <v>7</v>
      </c>
      <c r="LM18">
        <f>VLOOKUP(JV18,'Tablas auxiliares'!$O$2:$Y$28,'Tablas auxiliares'!$C$4+1,FALSE)</f>
        <v>8</v>
      </c>
      <c r="LO18">
        <f>VLOOKUP(JX18,'Tablas auxiliares'!$O$2:$Y$28,'Tablas auxiliares'!$C$4+1,FALSE)</f>
        <v>2</v>
      </c>
      <c r="LP18">
        <f>VLOOKUP(JY18,'Tablas auxiliares'!$O$2:$Y$28,'Tablas auxiliares'!$C$4+1,FALSE)</f>
        <v>0</v>
      </c>
      <c r="LQ18">
        <f>VLOOKUP(JZ18,'Tablas auxiliares'!$O$2:$Y$28,'Tablas auxiliares'!$C$4+1,FALSE)</f>
        <v>6</v>
      </c>
      <c r="LR18">
        <f>VLOOKUP(KA18,'Tablas auxiliares'!$O$2:$Y$28,'Tablas auxiliares'!$C$4+1,FALSE)</f>
        <v>1</v>
      </c>
      <c r="LS18">
        <f>VLOOKUP(KB18,'Tablas auxiliares'!$O$2:$Y$28,'Tablas auxiliares'!$C$4+1,FALSE)</f>
        <v>6</v>
      </c>
      <c r="LT18">
        <f>VLOOKUP(KC18,'Tablas auxiliares'!$O$2:$Y$28,'Tablas auxiliares'!$C$4+1,FALSE)</f>
        <v>10</v>
      </c>
      <c r="LU18">
        <f>VLOOKUP(KD18,'Tablas auxiliares'!$O$2:$Y$28,'Tablas auxiliares'!$C$4+1,FALSE)</f>
        <v>0</v>
      </c>
      <c r="LV18">
        <f>VLOOKUP(KE18,'Tablas auxiliares'!$O$2:$Y$28,'Tablas auxiliares'!$C$4+1,FALSE)</f>
        <v>0</v>
      </c>
      <c r="LW18">
        <f>VLOOKUP(KF18,'Tablas auxiliares'!$O$2:$Y$28,'Tablas auxiliares'!$C$4+1,FALSE)</f>
        <v>5</v>
      </c>
      <c r="LX18">
        <f>VLOOKUP(KG18,'Tablas auxiliares'!$O$2:$Y$28,'Tablas auxiliares'!$C$4+1,FALSE)</f>
        <v>0</v>
      </c>
      <c r="LY18">
        <f>VLOOKUP(KH18,'Tablas auxiliares'!$O$2:$Y$28,'Tablas auxiliares'!$C$4+1,FALSE)</f>
        <v>1</v>
      </c>
      <c r="LZ18">
        <f>VLOOKUP(KI18,'Tablas auxiliares'!$O$2:$Y$28,'Tablas auxiliares'!$C$4+1,FALSE)</f>
        <v>10</v>
      </c>
      <c r="MA18">
        <f>VLOOKUP(KJ18,'Tablas auxiliares'!$O$2:$Y$28,'Tablas auxiliares'!$C$4+1,FALSE)</f>
        <v>0</v>
      </c>
      <c r="MB18">
        <f>VLOOKUP(KK18,'Tablas auxiliares'!$O$2:$Y$28,'Tablas auxiliares'!$C$4+1,FALSE)</f>
        <v>8</v>
      </c>
      <c r="MC18">
        <f>VLOOKUP(KL18,'Tablas auxiliares'!$O$2:$Y$28,'Tablas auxiliares'!$C$4+1,FALSE)</f>
        <v>12</v>
      </c>
      <c r="MD18">
        <f>VLOOKUP(KM18,'Tablas auxiliares'!$O$2:$Y$28,'Tablas auxiliares'!$C$4+1,FALSE)</f>
        <v>2</v>
      </c>
      <c r="ME18">
        <f>VLOOKUP(KN18,'Tablas auxiliares'!$O$2:$Y$28,'Tablas auxiliares'!$C$4+1,FALSE)</f>
        <v>7</v>
      </c>
      <c r="MF18">
        <f>VLOOKUP(KO18,'Tablas auxiliares'!$O$2:$Y$28,'Tablas auxiliares'!$C$4+1,FALSE)</f>
        <v>1</v>
      </c>
      <c r="MG18">
        <f>VLOOKUP(KP18,'Tablas auxiliares'!$O$2:$Y$28,'Tablas auxiliares'!$C$4+1,FALSE)</f>
        <v>10</v>
      </c>
      <c r="MH18">
        <v>10</v>
      </c>
      <c r="MI18">
        <v>2</v>
      </c>
      <c r="MJ18">
        <v>2</v>
      </c>
      <c r="MK18">
        <v>1</v>
      </c>
      <c r="ML18">
        <v>4</v>
      </c>
      <c r="MM18">
        <v>1</v>
      </c>
      <c r="MN18">
        <v>2</v>
      </c>
      <c r="MO18">
        <v>3</v>
      </c>
      <c r="MP18">
        <v>2</v>
      </c>
      <c r="MQ18">
        <v>2</v>
      </c>
      <c r="MR18">
        <v>2</v>
      </c>
      <c r="MS18">
        <v>5</v>
      </c>
      <c r="MT18">
        <v>11</v>
      </c>
      <c r="MU18">
        <v>12</v>
      </c>
      <c r="MV18">
        <v>1</v>
      </c>
      <c r="MW18">
        <v>16</v>
      </c>
      <c r="MX18">
        <v>4</v>
      </c>
      <c r="MY18">
        <v>1</v>
      </c>
      <c r="MZ18">
        <v>1</v>
      </c>
      <c r="NA18">
        <v>5</v>
      </c>
      <c r="NB18">
        <v>2</v>
      </c>
      <c r="NC18">
        <v>5</v>
      </c>
      <c r="ND18">
        <v>4</v>
      </c>
      <c r="NF18">
        <v>4</v>
      </c>
      <c r="NG18">
        <v>3</v>
      </c>
      <c r="NH18">
        <v>10</v>
      </c>
      <c r="NI18">
        <v>8</v>
      </c>
      <c r="NJ18">
        <v>3</v>
      </c>
      <c r="NK18">
        <v>1</v>
      </c>
      <c r="NL18">
        <v>10</v>
      </c>
      <c r="NM18">
        <v>4</v>
      </c>
      <c r="NN18">
        <v>2</v>
      </c>
      <c r="NO18">
        <v>2</v>
      </c>
      <c r="NP18">
        <v>10</v>
      </c>
      <c r="NQ18">
        <v>4</v>
      </c>
      <c r="NR18">
        <v>3</v>
      </c>
      <c r="NS18">
        <v>2</v>
      </c>
      <c r="NT18">
        <v>1</v>
      </c>
      <c r="NU18">
        <v>4</v>
      </c>
      <c r="NV18">
        <v>2</v>
      </c>
      <c r="NW18">
        <v>6</v>
      </c>
      <c r="NX18">
        <v>1</v>
      </c>
      <c r="NY18">
        <f>VLOOKUP(MH18,'Tablas auxiliares'!$O$2:$Y$28,_xlfn.SINGLE('Tablas auxiliares'!$C$4)+1,FALSE)</f>
        <v>1</v>
      </c>
      <c r="NZ18">
        <f>VLOOKUP(MI18,'Tablas auxiliares'!$O$2:$Y$28,_xlfn.SINGLE('Tablas auxiliares'!$C$4)+1,FALSE)</f>
        <v>10</v>
      </c>
      <c r="OA18">
        <f>VLOOKUP(MJ18,'Tablas auxiliares'!$O$2:$Y$28,_xlfn.SINGLE('Tablas auxiliares'!$C$4)+1,FALSE)</f>
        <v>10</v>
      </c>
      <c r="OB18">
        <f>VLOOKUP(MK18,'Tablas auxiliares'!$O$2:$Y$28,_xlfn.SINGLE('Tablas auxiliares'!$C$4)+1,FALSE)</f>
        <v>12</v>
      </c>
      <c r="OC18">
        <f>VLOOKUP(ML18,'Tablas auxiliares'!$O$2:$Y$28,_xlfn.SINGLE('Tablas auxiliares'!$C$4)+1,FALSE)</f>
        <v>7</v>
      </c>
      <c r="OD18">
        <f>VLOOKUP(MM18,'Tablas auxiliares'!$O$2:$Y$28,_xlfn.SINGLE('Tablas auxiliares'!$C$4)+1,FALSE)</f>
        <v>12</v>
      </c>
      <c r="OE18">
        <f>VLOOKUP(MN18,'Tablas auxiliares'!$O$2:$Y$28,_xlfn.SINGLE('Tablas auxiliares'!$C$4)+1,FALSE)</f>
        <v>10</v>
      </c>
      <c r="OF18">
        <f>VLOOKUP(MO18,'Tablas auxiliares'!$O$2:$Y$28,_xlfn.SINGLE('Tablas auxiliares'!$C$4)+1,FALSE)</f>
        <v>8</v>
      </c>
      <c r="OG18">
        <f>VLOOKUP(MP18,'Tablas auxiliares'!$O$2:$Y$28,_xlfn.SINGLE('Tablas auxiliares'!$C$4)+1,FALSE)</f>
        <v>10</v>
      </c>
      <c r="OH18">
        <f>VLOOKUP(MQ18,'Tablas auxiliares'!$O$2:$Y$28,_xlfn.SINGLE('Tablas auxiliares'!$C$4)+1,FALSE)</f>
        <v>10</v>
      </c>
      <c r="OI18">
        <f>VLOOKUP(MR18,'Tablas auxiliares'!$O$2:$Y$28,_xlfn.SINGLE('Tablas auxiliares'!$C$4)+1,FALSE)</f>
        <v>10</v>
      </c>
      <c r="OJ18">
        <f>VLOOKUP(MS18,'Tablas auxiliares'!$O$2:$Y$28,_xlfn.SINGLE('Tablas auxiliares'!$C$4)+1,FALSE)</f>
        <v>6</v>
      </c>
      <c r="OK18">
        <f>VLOOKUP(MT18,'Tablas auxiliares'!$O$2:$Y$28,_xlfn.SINGLE('Tablas auxiliares'!$C$4)+1,FALSE)</f>
        <v>0</v>
      </c>
      <c r="OL18">
        <f>VLOOKUP(MU18,'Tablas auxiliares'!$O$2:$Y$28,_xlfn.SINGLE('Tablas auxiliares'!$C$4)+1,FALSE)</f>
        <v>0</v>
      </c>
      <c r="OM18">
        <f>VLOOKUP(MV18,'Tablas auxiliares'!$O$2:$Y$28,_xlfn.SINGLE('Tablas auxiliares'!$C$4)+1,FALSE)</f>
        <v>12</v>
      </c>
      <c r="ON18">
        <f>VLOOKUP(MW18,'Tablas auxiliares'!$O$2:$Y$28,_xlfn.SINGLE('Tablas auxiliares'!$C$4)+1,FALSE)</f>
        <v>0</v>
      </c>
      <c r="OO18">
        <f>VLOOKUP(MX18,'Tablas auxiliares'!$O$2:$Y$28,_xlfn.SINGLE('Tablas auxiliares'!$C$4)+1,FALSE)</f>
        <v>7</v>
      </c>
      <c r="OP18">
        <f>VLOOKUP(MY18,'Tablas auxiliares'!$O$2:$Y$28,_xlfn.SINGLE('Tablas auxiliares'!$C$4)+1,FALSE)</f>
        <v>12</v>
      </c>
      <c r="OQ18">
        <f>VLOOKUP(MZ18,'Tablas auxiliares'!$O$2:$Y$28,_xlfn.SINGLE('Tablas auxiliares'!$C$4)+1,FALSE)</f>
        <v>12</v>
      </c>
      <c r="OR18">
        <f>VLOOKUP(NA18,'Tablas auxiliares'!$O$2:$Y$28,_xlfn.SINGLE('Tablas auxiliares'!$C$4)+1,FALSE)</f>
        <v>6</v>
      </c>
      <c r="OS18">
        <f>VLOOKUP(NB18,'Tablas auxiliares'!$O$2:$Y$28,_xlfn.SINGLE('Tablas auxiliares'!$C$4)+1,FALSE)</f>
        <v>10</v>
      </c>
      <c r="OT18">
        <f>VLOOKUP(NC18,'Tablas auxiliares'!$O$2:$Y$28,_xlfn.SINGLE('Tablas auxiliares'!$C$4)+1,FALSE)</f>
        <v>6</v>
      </c>
      <c r="OU18">
        <f>VLOOKUP(ND18,'Tablas auxiliares'!$O$2:$Y$28,_xlfn.SINGLE('Tablas auxiliares'!$C$4)+1,FALSE)</f>
        <v>7</v>
      </c>
      <c r="OW18">
        <f>VLOOKUP(NF18,'Tablas auxiliares'!$O$2:$Y$28,_xlfn.SINGLE('Tablas auxiliares'!$C$4)+1,FALSE)</f>
        <v>7</v>
      </c>
      <c r="OX18">
        <f>VLOOKUP(NG18,'Tablas auxiliares'!$O$2:$Y$28,_xlfn.SINGLE('Tablas auxiliares'!$C$4)+1,FALSE)</f>
        <v>8</v>
      </c>
      <c r="OY18">
        <f>VLOOKUP(NH18,'Tablas auxiliares'!$O$2:$Y$28,_xlfn.SINGLE('Tablas auxiliares'!$C$4)+1,FALSE)</f>
        <v>1</v>
      </c>
      <c r="OZ18">
        <f>VLOOKUP(NI18,'Tablas auxiliares'!$O$2:$Y$28,_xlfn.SINGLE('Tablas auxiliares'!$C$4)+1,FALSE)</f>
        <v>3</v>
      </c>
      <c r="PA18">
        <f>VLOOKUP(NJ18,'Tablas auxiliares'!$O$2:$Y$28,_xlfn.SINGLE('Tablas auxiliares'!$C$4)+1,FALSE)</f>
        <v>8</v>
      </c>
      <c r="PB18">
        <f>VLOOKUP(NK18,'Tablas auxiliares'!$O$2:$Y$28,_xlfn.SINGLE('Tablas auxiliares'!$C$4)+1,FALSE)</f>
        <v>12</v>
      </c>
      <c r="PC18">
        <f>VLOOKUP(NL18,'Tablas auxiliares'!$O$2:$Y$28,_xlfn.SINGLE('Tablas auxiliares'!$C$4)+1,FALSE)</f>
        <v>1</v>
      </c>
      <c r="PD18">
        <f>VLOOKUP(NM18,'Tablas auxiliares'!$O$2:$Y$28,_xlfn.SINGLE('Tablas auxiliares'!$C$4)+1,FALSE)</f>
        <v>7</v>
      </c>
      <c r="PE18">
        <f>VLOOKUP(NN18,'Tablas auxiliares'!$O$2:$Y$28,_xlfn.SINGLE('Tablas auxiliares'!$C$4)+1,FALSE)</f>
        <v>10</v>
      </c>
      <c r="PF18">
        <f>VLOOKUP(NO18,'Tablas auxiliares'!$O$2:$Y$28,_xlfn.SINGLE('Tablas auxiliares'!$C$4)+1,FALSE)</f>
        <v>10</v>
      </c>
      <c r="PG18">
        <f>VLOOKUP(NP18,'Tablas auxiliares'!$O$2:$Y$28,_xlfn.SINGLE('Tablas auxiliares'!$C$4)+1,FALSE)</f>
        <v>1</v>
      </c>
      <c r="PH18">
        <f>VLOOKUP(NQ18,'Tablas auxiliares'!$O$2:$Y$28,_xlfn.SINGLE('Tablas auxiliares'!$C$4)+1,FALSE)</f>
        <v>7</v>
      </c>
      <c r="PI18">
        <f>VLOOKUP(NR18,'Tablas auxiliares'!$O$2:$Y$28,_xlfn.SINGLE('Tablas auxiliares'!$C$4)+1,FALSE)</f>
        <v>8</v>
      </c>
      <c r="PJ18">
        <f>VLOOKUP(NS18,'Tablas auxiliares'!$O$2:$Y$28,_xlfn.SINGLE('Tablas auxiliares'!$C$4)+1,FALSE)</f>
        <v>10</v>
      </c>
      <c r="PK18">
        <f>VLOOKUP(NT18,'Tablas auxiliares'!$O$2:$Y$28,_xlfn.SINGLE('Tablas auxiliares'!$C$4)+1,FALSE)</f>
        <v>12</v>
      </c>
      <c r="PL18">
        <f>VLOOKUP(NU18,'Tablas auxiliares'!$O$2:$Y$28,_xlfn.SINGLE('Tablas auxiliares'!$C$4)+1,FALSE)</f>
        <v>7</v>
      </c>
      <c r="PM18">
        <f>VLOOKUP(NV18,'Tablas auxiliares'!$O$2:$Y$28,_xlfn.SINGLE('Tablas auxiliares'!$C$4)+1,FALSE)</f>
        <v>10</v>
      </c>
      <c r="PN18">
        <f>VLOOKUP(NW18,'Tablas auxiliares'!$O$2:$Y$28,_xlfn.SINGLE('Tablas auxiliares'!$C$4)+1,FALSE)</f>
        <v>5</v>
      </c>
      <c r="PO18">
        <f>VLOOKUP(NX18,'Tablas auxiliares'!$O$2:$Y$28,_xlfn.SINGLE('Tablas auxiliares'!$C$4)+1,FALSE)</f>
        <v>12</v>
      </c>
      <c r="PP18" s="132">
        <f>IF('Tablas auxiliares'!$C$6&lt;&gt;2,IF('Tablas auxiliares'!$C$5=1,SUM(KQ18:MG18),SUMIF($IZ$29:$KP$29,"=325",KQ18:MG18)),0)+IF('Tablas auxiliares'!$C$6&lt;&gt;3,IF('Tablas auxiliares'!$C$5=1,SUM(NY18:PO18),SUMIF($IZ$29:$KP$29,"=325",NY18:PO18)),0)</f>
        <v>529</v>
      </c>
      <c r="PQ18">
        <f t="shared" si="15"/>
        <v>8.01</v>
      </c>
      <c r="PR18">
        <f t="shared" si="108"/>
        <v>6.0019999999999998</v>
      </c>
      <c r="PS18">
        <f t="shared" si="109"/>
        <v>2.5019999999999998</v>
      </c>
      <c r="PT18">
        <f t="shared" si="110"/>
        <v>3.0009999999999999</v>
      </c>
      <c r="PU18">
        <f t="shared" si="28"/>
        <v>2.504</v>
      </c>
      <c r="PV18">
        <f t="shared" si="29"/>
        <v>5.5010000000000003</v>
      </c>
      <c r="PW18">
        <f t="shared" si="30"/>
        <v>3.5019999999999998</v>
      </c>
      <c r="PX18">
        <f t="shared" si="31"/>
        <v>10.003</v>
      </c>
      <c r="PY18">
        <f t="shared" si="32"/>
        <v>4.5019999999999998</v>
      </c>
      <c r="PZ18">
        <f t="shared" si="33"/>
        <v>1.502</v>
      </c>
      <c r="QA18">
        <f t="shared" si="111"/>
        <v>7.0019999999999998</v>
      </c>
      <c r="QB18">
        <f t="shared" si="34"/>
        <v>3.5049999999999999</v>
      </c>
      <c r="QC18">
        <f t="shared" si="35"/>
        <v>9.5109999999999992</v>
      </c>
      <c r="QD18">
        <f t="shared" si="36"/>
        <v>11.012</v>
      </c>
      <c r="QE18">
        <f t="shared" si="37"/>
        <v>1.5009999999999999</v>
      </c>
      <c r="QF18">
        <f t="shared" si="38"/>
        <v>16.015999999999998</v>
      </c>
      <c r="QG18">
        <f t="shared" si="39"/>
        <v>2.504</v>
      </c>
      <c r="QH18">
        <f t="shared" si="40"/>
        <v>1.0009999999999999</v>
      </c>
      <c r="QI18">
        <f t="shared" si="41"/>
        <v>4.5010000000000003</v>
      </c>
      <c r="QJ18">
        <f t="shared" si="42"/>
        <v>6.0049999999999999</v>
      </c>
      <c r="QK18">
        <f t="shared" si="43"/>
        <v>3.5019999999999998</v>
      </c>
      <c r="QL18">
        <f t="shared" si="44"/>
        <v>4.5049999999999999</v>
      </c>
      <c r="QM18">
        <f t="shared" si="45"/>
        <v>3.504</v>
      </c>
      <c r="QO18">
        <f t="shared" si="47"/>
        <v>6.5039999999999996</v>
      </c>
      <c r="QP18">
        <f t="shared" si="48"/>
        <v>7.5030000000000001</v>
      </c>
      <c r="QQ18">
        <f t="shared" si="49"/>
        <v>7.51</v>
      </c>
      <c r="QR18">
        <f t="shared" si="50"/>
        <v>9.0079999999999991</v>
      </c>
      <c r="QS18">
        <f t="shared" si="51"/>
        <v>4.0030000000000001</v>
      </c>
      <c r="QT18">
        <f t="shared" si="52"/>
        <v>1.5009999999999999</v>
      </c>
      <c r="QU18">
        <f t="shared" si="53"/>
        <v>14.01</v>
      </c>
      <c r="QV18">
        <f t="shared" si="54"/>
        <v>10.004</v>
      </c>
      <c r="QW18">
        <f t="shared" si="55"/>
        <v>4.0019999999999998</v>
      </c>
      <c r="QX18">
        <f t="shared" si="56"/>
        <v>10.502000000000001</v>
      </c>
      <c r="QY18">
        <f t="shared" si="57"/>
        <v>10.01</v>
      </c>
      <c r="QZ18">
        <f t="shared" si="58"/>
        <v>3.004</v>
      </c>
      <c r="RA18">
        <f t="shared" si="59"/>
        <v>7.0030000000000001</v>
      </c>
      <c r="RB18">
        <f t="shared" si="60"/>
        <v>2.5019999999999998</v>
      </c>
      <c r="RC18">
        <f t="shared" si="61"/>
        <v>1.0009999999999999</v>
      </c>
      <c r="RD18">
        <f t="shared" si="62"/>
        <v>6.5039999999999996</v>
      </c>
      <c r="RE18">
        <f t="shared" si="63"/>
        <v>3.0019999999999998</v>
      </c>
      <c r="RF18">
        <f t="shared" si="64"/>
        <v>8.0060000000000002</v>
      </c>
      <c r="RG18">
        <f t="shared" si="65"/>
        <v>1.5009999999999999</v>
      </c>
      <c r="RH18">
        <f>RANK(PQ18,PQ3:PQ28,1)</f>
        <v>7</v>
      </c>
      <c r="RI18">
        <f t="shared" ref="RI18:SX18" si="139">RANK(PR18,PR3:PR28,1)</f>
        <v>3</v>
      </c>
      <c r="RJ18">
        <f t="shared" si="139"/>
        <v>2</v>
      </c>
      <c r="RK18">
        <f t="shared" si="139"/>
        <v>1</v>
      </c>
      <c r="RL18">
        <f t="shared" si="139"/>
        <v>1</v>
      </c>
      <c r="RM18">
        <f t="shared" si="139"/>
        <v>3</v>
      </c>
      <c r="RN18">
        <f t="shared" si="139"/>
        <v>2</v>
      </c>
      <c r="RO18">
        <f t="shared" si="139"/>
        <v>8</v>
      </c>
      <c r="RP18">
        <f t="shared" si="139"/>
        <v>3</v>
      </c>
      <c r="RQ18">
        <f t="shared" si="139"/>
        <v>1</v>
      </c>
      <c r="RR18">
        <f t="shared" si="139"/>
        <v>3</v>
      </c>
      <c r="RS18">
        <f t="shared" si="139"/>
        <v>1</v>
      </c>
      <c r="RT18">
        <f t="shared" si="139"/>
        <v>9</v>
      </c>
      <c r="RU18">
        <f t="shared" si="139"/>
        <v>11</v>
      </c>
      <c r="RV18">
        <f t="shared" si="139"/>
        <v>1</v>
      </c>
      <c r="RW18">
        <f t="shared" si="139"/>
        <v>20</v>
      </c>
      <c r="RX18">
        <f t="shared" si="139"/>
        <v>1</v>
      </c>
      <c r="RY18">
        <f t="shared" si="139"/>
        <v>1</v>
      </c>
      <c r="RZ18">
        <f t="shared" si="139"/>
        <v>2</v>
      </c>
      <c r="SA18">
        <f t="shared" si="139"/>
        <v>3</v>
      </c>
      <c r="SB18">
        <f t="shared" si="139"/>
        <v>2</v>
      </c>
      <c r="SC18">
        <f t="shared" si="139"/>
        <v>3</v>
      </c>
      <c r="SD18">
        <f t="shared" si="139"/>
        <v>1</v>
      </c>
      <c r="SF18">
        <f t="shared" si="139"/>
        <v>4</v>
      </c>
      <c r="SG18">
        <f t="shared" si="139"/>
        <v>4</v>
      </c>
      <c r="SH18">
        <f t="shared" si="139"/>
        <v>6</v>
      </c>
      <c r="SI18">
        <f t="shared" si="139"/>
        <v>6</v>
      </c>
      <c r="SJ18">
        <f t="shared" si="139"/>
        <v>3</v>
      </c>
      <c r="SK18">
        <f t="shared" si="139"/>
        <v>1</v>
      </c>
      <c r="SL18">
        <f t="shared" si="139"/>
        <v>14</v>
      </c>
      <c r="SM18">
        <f t="shared" si="139"/>
        <v>9</v>
      </c>
      <c r="SN18">
        <f t="shared" si="139"/>
        <v>2</v>
      </c>
      <c r="SO18">
        <f t="shared" si="139"/>
        <v>8</v>
      </c>
      <c r="SP18">
        <f t="shared" si="139"/>
        <v>9</v>
      </c>
      <c r="SQ18">
        <f t="shared" si="139"/>
        <v>1</v>
      </c>
      <c r="SR18">
        <f t="shared" si="139"/>
        <v>3</v>
      </c>
      <c r="SS18">
        <f t="shared" si="139"/>
        <v>2</v>
      </c>
      <c r="ST18">
        <f t="shared" si="139"/>
        <v>1</v>
      </c>
      <c r="SU18">
        <f t="shared" si="139"/>
        <v>2</v>
      </c>
      <c r="SV18">
        <f t="shared" si="139"/>
        <v>1</v>
      </c>
      <c r="SW18">
        <f t="shared" si="139"/>
        <v>5</v>
      </c>
      <c r="SX18">
        <f t="shared" si="139"/>
        <v>1</v>
      </c>
      <c r="SY18">
        <f>VLOOKUP(RH18,'Tablas auxiliares'!$O$2:$Y$28,_xlfn.SINGLE('Tablas auxiliares'!$C$4)+1,FALSE)</f>
        <v>4</v>
      </c>
      <c r="SZ18">
        <f>VLOOKUP(RI18,'Tablas auxiliares'!$O$2:$Y$28,_xlfn.SINGLE('Tablas auxiliares'!$C$4)+1,FALSE)</f>
        <v>8</v>
      </c>
      <c r="TA18">
        <f>VLOOKUP(RJ18,'Tablas auxiliares'!$O$2:$Y$28,_xlfn.SINGLE('Tablas auxiliares'!$C$4)+1,FALSE)</f>
        <v>10</v>
      </c>
      <c r="TB18">
        <f>VLOOKUP(RK18,'Tablas auxiliares'!$O$2:$Y$28,_xlfn.SINGLE('Tablas auxiliares'!$C$4)+1,FALSE)</f>
        <v>12</v>
      </c>
      <c r="TC18">
        <f>VLOOKUP(RL18,'Tablas auxiliares'!$O$2:$Y$28,_xlfn.SINGLE('Tablas auxiliares'!$C$4)+1,FALSE)</f>
        <v>12</v>
      </c>
      <c r="TD18">
        <f>VLOOKUP(RM18,'Tablas auxiliares'!$O$2:$Y$28,_xlfn.SINGLE('Tablas auxiliares'!$C$4)+1,FALSE)</f>
        <v>8</v>
      </c>
      <c r="TE18">
        <f>VLOOKUP(RN18,'Tablas auxiliares'!$O$2:$Y$28,_xlfn.SINGLE('Tablas auxiliares'!$C$4)+1,FALSE)</f>
        <v>10</v>
      </c>
      <c r="TF18">
        <f>VLOOKUP(RO18,'Tablas auxiliares'!$O$2:$Y$28,_xlfn.SINGLE('Tablas auxiliares'!$C$4)+1,FALSE)</f>
        <v>3</v>
      </c>
      <c r="TG18">
        <f>VLOOKUP(RP18,'Tablas auxiliares'!$O$2:$Y$28,_xlfn.SINGLE('Tablas auxiliares'!$C$4)+1,FALSE)</f>
        <v>8</v>
      </c>
      <c r="TH18">
        <f>VLOOKUP(RQ18,'Tablas auxiliares'!$O$2:$Y$28,_xlfn.SINGLE('Tablas auxiliares'!$C$4)+1,FALSE)</f>
        <v>12</v>
      </c>
      <c r="TI18">
        <f>VLOOKUP(RR18,'Tablas auxiliares'!$O$2:$Y$28,_xlfn.SINGLE('Tablas auxiliares'!$C$4)+1,FALSE)</f>
        <v>8</v>
      </c>
      <c r="TJ18">
        <f>VLOOKUP(RS18,'Tablas auxiliares'!$O$2:$Y$28,_xlfn.SINGLE('Tablas auxiliares'!$C$4)+1,FALSE)</f>
        <v>12</v>
      </c>
      <c r="TK18">
        <f>VLOOKUP(RT18,'Tablas auxiliares'!$O$2:$Y$28,_xlfn.SINGLE('Tablas auxiliares'!$C$4)+1,FALSE)</f>
        <v>2</v>
      </c>
      <c r="TL18">
        <f>VLOOKUP(RU18,'Tablas auxiliares'!$O$2:$Y$28,_xlfn.SINGLE('Tablas auxiliares'!$C$4)+1,FALSE)</f>
        <v>0</v>
      </c>
      <c r="TM18">
        <f>VLOOKUP(RV18,'Tablas auxiliares'!$O$2:$Y$28,_xlfn.SINGLE('Tablas auxiliares'!$C$4)+1,FALSE)</f>
        <v>12</v>
      </c>
      <c r="TN18">
        <f>VLOOKUP(RW18,'Tablas auxiliares'!$O$2:$Y$28,_xlfn.SINGLE('Tablas auxiliares'!$C$4)+1,FALSE)</f>
        <v>0</v>
      </c>
      <c r="TO18">
        <f>VLOOKUP(RX18,'Tablas auxiliares'!$O$2:$Y$28,_xlfn.SINGLE('Tablas auxiliares'!$C$4)+1,FALSE)</f>
        <v>12</v>
      </c>
      <c r="TP18">
        <f>VLOOKUP(RY18,'Tablas auxiliares'!$O$2:$Y$28,_xlfn.SINGLE('Tablas auxiliares'!$C$4)+1,FALSE)</f>
        <v>12</v>
      </c>
      <c r="TQ18">
        <f>VLOOKUP(RZ18,'Tablas auxiliares'!$O$2:$Y$28,_xlfn.SINGLE('Tablas auxiliares'!$C$4)+1,FALSE)</f>
        <v>10</v>
      </c>
      <c r="TR18">
        <f>VLOOKUP(SA18,'Tablas auxiliares'!$O$2:$Y$28,_xlfn.SINGLE('Tablas auxiliares'!$C$4)+1,FALSE)</f>
        <v>8</v>
      </c>
      <c r="TS18">
        <f>VLOOKUP(SB18,'Tablas auxiliares'!$O$2:$Y$28,_xlfn.SINGLE('Tablas auxiliares'!$C$4)+1,FALSE)</f>
        <v>10</v>
      </c>
      <c r="TT18">
        <f>VLOOKUP(SC18,'Tablas auxiliares'!$O$2:$Y$28,_xlfn.SINGLE('Tablas auxiliares'!$C$4)+1,FALSE)</f>
        <v>8</v>
      </c>
      <c r="TU18">
        <f>VLOOKUP(SD18,'Tablas auxiliares'!$O$2:$Y$28,_xlfn.SINGLE('Tablas auxiliares'!$C$4)+1,FALSE)</f>
        <v>12</v>
      </c>
      <c r="TW18">
        <f>VLOOKUP(SF18,'Tablas auxiliares'!$O$2:$Y$28,_xlfn.SINGLE('Tablas auxiliares'!$C$4)+1,FALSE)</f>
        <v>7</v>
      </c>
      <c r="TX18">
        <f>VLOOKUP(SG18,'Tablas auxiliares'!$O$2:$Y$28,_xlfn.SINGLE('Tablas auxiliares'!$C$4)+1,FALSE)</f>
        <v>7</v>
      </c>
      <c r="TY18">
        <f>VLOOKUP(SH18,'Tablas auxiliares'!$O$2:$Y$28,_xlfn.SINGLE('Tablas auxiliares'!$C$4)+1,FALSE)</f>
        <v>5</v>
      </c>
      <c r="TZ18">
        <f>VLOOKUP(SI18,'Tablas auxiliares'!$O$2:$Y$28,_xlfn.SINGLE('Tablas auxiliares'!$C$4)+1,FALSE)</f>
        <v>5</v>
      </c>
      <c r="UA18">
        <f>VLOOKUP(SJ18,'Tablas auxiliares'!$O$2:$Y$28,_xlfn.SINGLE('Tablas auxiliares'!$C$4)+1,FALSE)</f>
        <v>8</v>
      </c>
      <c r="UB18">
        <f>VLOOKUP(SK18,'Tablas auxiliares'!$O$2:$Y$28,_xlfn.SINGLE('Tablas auxiliares'!$C$4)+1,FALSE)</f>
        <v>12</v>
      </c>
      <c r="UC18">
        <f>VLOOKUP(SL18,'Tablas auxiliares'!$O$2:$Y$28,_xlfn.SINGLE('Tablas auxiliares'!$C$4)+1,FALSE)</f>
        <v>0</v>
      </c>
      <c r="UD18">
        <f>VLOOKUP(SM18,'Tablas auxiliares'!$O$2:$Y$28,_xlfn.SINGLE('Tablas auxiliares'!$C$4)+1,FALSE)</f>
        <v>2</v>
      </c>
      <c r="UE18">
        <f>VLOOKUP(SN18,'Tablas auxiliares'!$O$2:$Y$28,_xlfn.SINGLE('Tablas auxiliares'!$C$4)+1,FALSE)</f>
        <v>10</v>
      </c>
      <c r="UF18">
        <f>VLOOKUP(SO18,'Tablas auxiliares'!$O$2:$Y$28,_xlfn.SINGLE('Tablas auxiliares'!$C$4)+1,FALSE)</f>
        <v>3</v>
      </c>
      <c r="UG18">
        <f>VLOOKUP(SP18,'Tablas auxiliares'!$O$2:$Y$28,_xlfn.SINGLE('Tablas auxiliares'!$C$4)+1,FALSE)</f>
        <v>2</v>
      </c>
      <c r="UH18">
        <f>VLOOKUP(SQ18,'Tablas auxiliares'!$O$2:$Y$28,_xlfn.SINGLE('Tablas auxiliares'!$C$4)+1,FALSE)</f>
        <v>12</v>
      </c>
      <c r="UI18">
        <f>VLOOKUP(SR18,'Tablas auxiliares'!$O$2:$Y$28,_xlfn.SINGLE('Tablas auxiliares'!$C$4)+1,FALSE)</f>
        <v>8</v>
      </c>
      <c r="UJ18">
        <f>VLOOKUP(SS18,'Tablas auxiliares'!$O$2:$Y$28,_xlfn.SINGLE('Tablas auxiliares'!$C$4)+1,FALSE)</f>
        <v>10</v>
      </c>
      <c r="UK18">
        <f>VLOOKUP(ST18,'Tablas auxiliares'!$O$2:$Y$28,_xlfn.SINGLE('Tablas auxiliares'!$C$4)+1,FALSE)</f>
        <v>12</v>
      </c>
      <c r="UL18">
        <f>VLOOKUP(SU18,'Tablas auxiliares'!$O$2:$Y$28,_xlfn.SINGLE('Tablas auxiliares'!$C$4)+1,FALSE)</f>
        <v>10</v>
      </c>
      <c r="UM18">
        <f>VLOOKUP(SV18,'Tablas auxiliares'!$O$2:$Y$28,_xlfn.SINGLE('Tablas auxiliares'!$C$4)+1,FALSE)</f>
        <v>12</v>
      </c>
      <c r="UN18">
        <f>VLOOKUP(SW18,'Tablas auxiliares'!$O$2:$Y$28,_xlfn.SINGLE('Tablas auxiliares'!$C$4)+1,FALSE)</f>
        <v>6</v>
      </c>
      <c r="UO18">
        <f>VLOOKUP(SX18,'Tablas auxiliares'!$O$2:$Y$28,_xlfn.SINGLE('Tablas auxiliares'!$C$4)+1,FALSE)</f>
        <v>12</v>
      </c>
      <c r="UP18">
        <f>IF('Tablas auxiliares'!$C$5=1,SUM(SY18:UO18),SUMIF($IZ$29:$KP$29,"=325",SY18:UO18))</f>
        <v>336</v>
      </c>
      <c r="UQ18">
        <v>5</v>
      </c>
      <c r="UR18">
        <v>3</v>
      </c>
      <c r="US18">
        <v>10</v>
      </c>
      <c r="UT18">
        <v>8</v>
      </c>
      <c r="UU18">
        <v>12</v>
      </c>
      <c r="UV18">
        <v>1</v>
      </c>
      <c r="UW18">
        <v>6</v>
      </c>
      <c r="UX18">
        <v>0</v>
      </c>
      <c r="UY18">
        <v>4</v>
      </c>
      <c r="UZ18">
        <v>12</v>
      </c>
      <c r="VA18">
        <v>3</v>
      </c>
      <c r="VB18">
        <v>6</v>
      </c>
      <c r="VC18">
        <v>3</v>
      </c>
      <c r="VD18">
        <v>0</v>
      </c>
      <c r="VE18">
        <v>10</v>
      </c>
      <c r="VF18">
        <v>0</v>
      </c>
      <c r="VG18">
        <v>12</v>
      </c>
      <c r="VH18">
        <v>12</v>
      </c>
      <c r="VI18">
        <v>3</v>
      </c>
      <c r="VJ18">
        <v>5</v>
      </c>
      <c r="VK18">
        <v>5</v>
      </c>
      <c r="VL18">
        <v>7</v>
      </c>
      <c r="VM18">
        <v>8</v>
      </c>
      <c r="VO18">
        <v>6</v>
      </c>
      <c r="VP18">
        <v>0</v>
      </c>
      <c r="VQ18">
        <v>10</v>
      </c>
      <c r="VR18">
        <v>0</v>
      </c>
      <c r="VS18">
        <v>5</v>
      </c>
      <c r="VT18">
        <v>5</v>
      </c>
      <c r="VU18">
        <v>0</v>
      </c>
      <c r="VV18">
        <v>0</v>
      </c>
      <c r="VW18">
        <v>4</v>
      </c>
      <c r="VX18">
        <v>0</v>
      </c>
      <c r="VY18">
        <v>0</v>
      </c>
      <c r="VZ18">
        <v>10</v>
      </c>
      <c r="WA18">
        <v>0</v>
      </c>
      <c r="WB18">
        <v>8</v>
      </c>
      <c r="WC18">
        <v>12</v>
      </c>
      <c r="WD18">
        <v>0</v>
      </c>
      <c r="WE18">
        <v>8</v>
      </c>
      <c r="WF18">
        <v>0</v>
      </c>
      <c r="WG18">
        <v>12</v>
      </c>
      <c r="WH18">
        <v>1</v>
      </c>
      <c r="WI18">
        <v>10</v>
      </c>
      <c r="WJ18">
        <v>10</v>
      </c>
      <c r="WK18">
        <v>12</v>
      </c>
      <c r="WL18">
        <v>7</v>
      </c>
      <c r="WM18">
        <v>12</v>
      </c>
      <c r="WN18">
        <v>10</v>
      </c>
      <c r="WO18">
        <v>8</v>
      </c>
      <c r="WP18">
        <v>10</v>
      </c>
      <c r="WQ18">
        <v>10</v>
      </c>
      <c r="WR18">
        <v>10</v>
      </c>
      <c r="WS18">
        <v>6</v>
      </c>
      <c r="WT18">
        <v>0</v>
      </c>
      <c r="WU18">
        <v>0</v>
      </c>
      <c r="WV18">
        <v>12</v>
      </c>
      <c r="WW18">
        <v>0</v>
      </c>
      <c r="WX18">
        <v>7</v>
      </c>
      <c r="WY18">
        <v>12</v>
      </c>
      <c r="WZ18">
        <v>12</v>
      </c>
      <c r="XA18">
        <v>6</v>
      </c>
      <c r="XB18">
        <v>10</v>
      </c>
      <c r="XC18">
        <v>6</v>
      </c>
      <c r="XD18">
        <v>7</v>
      </c>
      <c r="XF18">
        <v>7</v>
      </c>
      <c r="XG18">
        <v>8</v>
      </c>
      <c r="XH18">
        <v>1</v>
      </c>
      <c r="XI18">
        <v>3</v>
      </c>
      <c r="XJ18">
        <v>8</v>
      </c>
      <c r="XK18">
        <v>12</v>
      </c>
      <c r="XL18">
        <v>1</v>
      </c>
      <c r="XM18">
        <v>7</v>
      </c>
      <c r="XN18">
        <v>10</v>
      </c>
      <c r="XO18">
        <v>10</v>
      </c>
      <c r="XP18">
        <v>1</v>
      </c>
      <c r="XQ18">
        <v>7</v>
      </c>
      <c r="XR18">
        <v>8</v>
      </c>
      <c r="XS18">
        <v>10</v>
      </c>
      <c r="XT18">
        <v>12</v>
      </c>
      <c r="XU18">
        <v>7</v>
      </c>
      <c r="XV18">
        <v>10</v>
      </c>
      <c r="XW18">
        <v>5</v>
      </c>
      <c r="XX18">
        <v>12</v>
      </c>
      <c r="XY18">
        <f t="shared" si="7"/>
        <v>6.0010000000000003</v>
      </c>
      <c r="XZ18">
        <f t="shared" si="113"/>
        <v>13.01</v>
      </c>
      <c r="YA18">
        <f t="shared" si="114"/>
        <v>20.010000000000002</v>
      </c>
      <c r="YB18">
        <f t="shared" si="115"/>
        <v>20.012</v>
      </c>
      <c r="YC18">
        <f t="shared" si="67"/>
        <v>19.007000000000001</v>
      </c>
      <c r="YD18">
        <f t="shared" si="68"/>
        <v>13.012</v>
      </c>
      <c r="YE18">
        <f t="shared" si="69"/>
        <v>16.010000000000002</v>
      </c>
      <c r="YF18">
        <f t="shared" si="70"/>
        <v>8.0079999999999991</v>
      </c>
      <c r="YG18">
        <f t="shared" si="71"/>
        <v>14.01</v>
      </c>
      <c r="YH18">
        <f t="shared" si="72"/>
        <v>22.01</v>
      </c>
      <c r="YI18">
        <f t="shared" si="73"/>
        <v>13.01</v>
      </c>
      <c r="YJ18">
        <f t="shared" si="74"/>
        <v>12.006</v>
      </c>
      <c r="YK18">
        <f t="shared" si="75"/>
        <v>3</v>
      </c>
      <c r="YL18">
        <f t="shared" si="76"/>
        <v>0</v>
      </c>
      <c r="YM18">
        <f t="shared" si="77"/>
        <v>22.012</v>
      </c>
      <c r="YN18">
        <f t="shared" si="78"/>
        <v>0</v>
      </c>
      <c r="YO18">
        <f t="shared" si="79"/>
        <v>19.007000000000001</v>
      </c>
      <c r="YP18">
        <f t="shared" si="80"/>
        <v>24.012</v>
      </c>
      <c r="YQ18">
        <f t="shared" si="81"/>
        <v>15.012</v>
      </c>
      <c r="YR18">
        <f t="shared" si="82"/>
        <v>11.006</v>
      </c>
      <c r="YS18">
        <f t="shared" si="83"/>
        <v>15.01</v>
      </c>
      <c r="YT18">
        <f t="shared" si="84"/>
        <v>13.006</v>
      </c>
      <c r="YU18">
        <f t="shared" si="85"/>
        <v>15.007</v>
      </c>
      <c r="YV18">
        <f t="shared" si="86"/>
        <v>0</v>
      </c>
      <c r="YW18">
        <f t="shared" si="87"/>
        <v>13.007</v>
      </c>
      <c r="YX18">
        <f t="shared" si="88"/>
        <v>8.0079999999999991</v>
      </c>
      <c r="YY18">
        <f t="shared" si="89"/>
        <v>11.000999999999999</v>
      </c>
      <c r="YZ18">
        <f t="shared" si="90"/>
        <v>3.0030000000000001</v>
      </c>
      <c r="ZA18">
        <f t="shared" si="91"/>
        <v>13.007999999999999</v>
      </c>
      <c r="ZB18">
        <f t="shared" si="92"/>
        <v>17.012</v>
      </c>
      <c r="ZC18">
        <f t="shared" si="93"/>
        <v>1.0009999999999999</v>
      </c>
      <c r="ZD18">
        <f t="shared" si="94"/>
        <v>7.0069999999999997</v>
      </c>
      <c r="ZE18">
        <f t="shared" si="95"/>
        <v>14.01</v>
      </c>
      <c r="ZF18">
        <f t="shared" si="96"/>
        <v>10.01</v>
      </c>
      <c r="ZG18">
        <f t="shared" si="97"/>
        <v>1.0009999999999999</v>
      </c>
      <c r="ZH18">
        <f t="shared" si="98"/>
        <v>17.007000000000001</v>
      </c>
      <c r="ZI18">
        <f t="shared" si="99"/>
        <v>8.0079999999999991</v>
      </c>
      <c r="ZJ18">
        <f t="shared" si="100"/>
        <v>18.010000000000002</v>
      </c>
      <c r="ZK18">
        <f t="shared" si="101"/>
        <v>24.012</v>
      </c>
      <c r="ZL18">
        <f t="shared" si="102"/>
        <v>7.0069999999999997</v>
      </c>
      <c r="ZM18">
        <f t="shared" si="103"/>
        <v>18.010000000000002</v>
      </c>
      <c r="ZN18">
        <f t="shared" si="104"/>
        <v>5.0049999999999999</v>
      </c>
      <c r="ZO18">
        <f t="shared" si="105"/>
        <v>24.012</v>
      </c>
      <c r="ZP18">
        <f>RANK(XY18,XY3:XY28,0)</f>
        <v>7</v>
      </c>
      <c r="ZQ18">
        <f t="shared" ref="ZQ18:ABF18" si="140">RANK(XZ18,XZ3:XZ28,0)</f>
        <v>3</v>
      </c>
      <c r="ZR18">
        <f t="shared" si="140"/>
        <v>1</v>
      </c>
      <c r="ZS18">
        <f t="shared" si="140"/>
        <v>1</v>
      </c>
      <c r="ZT18">
        <f t="shared" si="140"/>
        <v>1</v>
      </c>
      <c r="ZU18">
        <f t="shared" si="140"/>
        <v>3</v>
      </c>
      <c r="ZV18">
        <f t="shared" si="140"/>
        <v>2</v>
      </c>
      <c r="ZW18">
        <f t="shared" si="140"/>
        <v>7</v>
      </c>
      <c r="ZX18">
        <f t="shared" si="140"/>
        <v>3</v>
      </c>
      <c r="ZY18">
        <f t="shared" si="140"/>
        <v>1</v>
      </c>
      <c r="ZZ18">
        <f t="shared" si="140"/>
        <v>1</v>
      </c>
      <c r="AAA18">
        <f t="shared" si="140"/>
        <v>2</v>
      </c>
      <c r="AAB18">
        <f t="shared" si="140"/>
        <v>13</v>
      </c>
      <c r="AAC18">
        <f t="shared" si="140"/>
        <v>16</v>
      </c>
      <c r="AAD18">
        <f t="shared" si="140"/>
        <v>1</v>
      </c>
      <c r="AAE18">
        <f t="shared" si="140"/>
        <v>16</v>
      </c>
      <c r="AAF18">
        <f t="shared" si="140"/>
        <v>1</v>
      </c>
      <c r="AAG18">
        <f t="shared" si="140"/>
        <v>1</v>
      </c>
      <c r="AAH18">
        <f t="shared" si="140"/>
        <v>2</v>
      </c>
      <c r="AAI18">
        <f t="shared" si="140"/>
        <v>3</v>
      </c>
      <c r="AAJ18">
        <f t="shared" si="140"/>
        <v>2</v>
      </c>
      <c r="AAK18">
        <f t="shared" si="140"/>
        <v>2</v>
      </c>
      <c r="AAL18">
        <f t="shared" si="140"/>
        <v>2</v>
      </c>
      <c r="AAM18">
        <f t="shared" si="140"/>
        <v>18</v>
      </c>
      <c r="AAN18">
        <f t="shared" si="140"/>
        <v>2</v>
      </c>
      <c r="AAO18">
        <f t="shared" si="140"/>
        <v>5</v>
      </c>
      <c r="AAP18">
        <f t="shared" si="140"/>
        <v>4</v>
      </c>
      <c r="AAQ18">
        <f t="shared" si="140"/>
        <v>12</v>
      </c>
      <c r="AAR18">
        <f t="shared" si="140"/>
        <v>3</v>
      </c>
      <c r="AAS18">
        <f t="shared" si="140"/>
        <v>1</v>
      </c>
      <c r="AAT18">
        <f t="shared" si="140"/>
        <v>16</v>
      </c>
      <c r="AAU18">
        <f t="shared" si="140"/>
        <v>8</v>
      </c>
      <c r="AAV18">
        <f t="shared" si="140"/>
        <v>2</v>
      </c>
      <c r="AAW18">
        <f t="shared" si="140"/>
        <v>4</v>
      </c>
      <c r="AAX18">
        <f t="shared" si="140"/>
        <v>16</v>
      </c>
      <c r="AAY18">
        <f t="shared" si="140"/>
        <v>1</v>
      </c>
      <c r="AAZ18">
        <f t="shared" si="140"/>
        <v>6</v>
      </c>
      <c r="ABA18">
        <f t="shared" si="140"/>
        <v>2</v>
      </c>
      <c r="ABB18">
        <f t="shared" si="140"/>
        <v>1</v>
      </c>
      <c r="ABC18">
        <f t="shared" si="140"/>
        <v>8</v>
      </c>
      <c r="ABD18">
        <f t="shared" si="140"/>
        <v>1</v>
      </c>
      <c r="ABE18">
        <f t="shared" si="140"/>
        <v>11</v>
      </c>
      <c r="ABF18">
        <f t="shared" si="140"/>
        <v>1</v>
      </c>
      <c r="ABG18">
        <f>VLOOKUP(ZP18,'Tablas auxiliares'!$O$2:$P$28,2,FALSE)</f>
        <v>4</v>
      </c>
      <c r="ABH18">
        <f>VLOOKUP(ZQ18,'Tablas auxiliares'!$O$2:$P$28,2,FALSE)</f>
        <v>8</v>
      </c>
      <c r="ABI18">
        <f>VLOOKUP(ZR18,'Tablas auxiliares'!$O$2:$P$28,2,FALSE)</f>
        <v>12</v>
      </c>
      <c r="ABJ18">
        <f>VLOOKUP(ZS18,'Tablas auxiliares'!$O$2:$P$28,2,FALSE)</f>
        <v>12</v>
      </c>
      <c r="ABK18">
        <f>VLOOKUP(ZT18,'Tablas auxiliares'!$O$2:$P$28,2,FALSE)</f>
        <v>12</v>
      </c>
      <c r="ABL18">
        <f>VLOOKUP(ZU18,'Tablas auxiliares'!$O$2:$P$28,2,FALSE)</f>
        <v>8</v>
      </c>
      <c r="ABM18">
        <f>VLOOKUP(ZV18,'Tablas auxiliares'!$O$2:$P$28,2,FALSE)</f>
        <v>10</v>
      </c>
      <c r="ABN18">
        <f>VLOOKUP(ZW18,'Tablas auxiliares'!$O$2:$P$28,2,FALSE)</f>
        <v>4</v>
      </c>
      <c r="ABO18">
        <f>VLOOKUP(ZX18,'Tablas auxiliares'!$O$2:$P$28,2,FALSE)</f>
        <v>8</v>
      </c>
      <c r="ABP18">
        <f>VLOOKUP(ZY18,'Tablas auxiliares'!$O$2:$P$28,2,FALSE)</f>
        <v>12</v>
      </c>
      <c r="ABQ18">
        <f>VLOOKUP(ZZ18,'Tablas auxiliares'!$O$2:$P$28,2,FALSE)</f>
        <v>12</v>
      </c>
      <c r="ABR18">
        <f>VLOOKUP(AAA18,'Tablas auxiliares'!$O$2:$P$28,2,FALSE)</f>
        <v>10</v>
      </c>
      <c r="ABS18">
        <f>VLOOKUP(AAB18,'Tablas auxiliares'!$O$2:$P$28,2,FALSE)</f>
        <v>0</v>
      </c>
      <c r="ABT18">
        <f>VLOOKUP(AAC18,'Tablas auxiliares'!$O$2:$P$28,2,FALSE)</f>
        <v>0</v>
      </c>
      <c r="ABU18">
        <f>VLOOKUP(AAD18,'Tablas auxiliares'!$O$2:$P$28,2,FALSE)</f>
        <v>12</v>
      </c>
      <c r="ABV18">
        <f>VLOOKUP(AAE18,'Tablas auxiliares'!$O$2:$P$28,2,FALSE)</f>
        <v>0</v>
      </c>
      <c r="ABW18">
        <f>VLOOKUP(AAF18,'Tablas auxiliares'!$O$2:$P$28,2,FALSE)</f>
        <v>12</v>
      </c>
      <c r="ABX18">
        <f>VLOOKUP(AAG18,'Tablas auxiliares'!$O$2:$P$28,2,FALSE)</f>
        <v>12</v>
      </c>
      <c r="ABY18">
        <f>VLOOKUP(AAH18,'Tablas auxiliares'!$O$2:$P$28,2,FALSE)</f>
        <v>10</v>
      </c>
      <c r="ABZ18">
        <f>VLOOKUP(AAI18,'Tablas auxiliares'!$O$2:$P$28,2,FALSE)</f>
        <v>8</v>
      </c>
      <c r="ACA18">
        <f>VLOOKUP(AAJ18,'Tablas auxiliares'!$O$2:$P$28,2,FALSE)</f>
        <v>10</v>
      </c>
      <c r="ACB18">
        <f>VLOOKUP(AAK18,'Tablas auxiliares'!$O$2:$P$28,2,FALSE)</f>
        <v>10</v>
      </c>
      <c r="ACC18">
        <f>VLOOKUP(AAL18,'Tablas auxiliares'!$O$2:$P$28,2,FALSE)</f>
        <v>10</v>
      </c>
      <c r="ACD18">
        <f>VLOOKUP(AAM18,'Tablas auxiliares'!$O$2:$P$28,2,FALSE)</f>
        <v>0</v>
      </c>
      <c r="ACE18">
        <f>VLOOKUP(AAN18,'Tablas auxiliares'!$O$2:$P$28,2,FALSE)</f>
        <v>10</v>
      </c>
      <c r="ACF18">
        <f>VLOOKUP(AAO18,'Tablas auxiliares'!$O$2:$P$28,2,FALSE)</f>
        <v>6</v>
      </c>
      <c r="ACG18">
        <f>VLOOKUP(AAP18,'Tablas auxiliares'!$O$2:$P$28,2,FALSE)</f>
        <v>7</v>
      </c>
      <c r="ACH18">
        <f>VLOOKUP(AAQ18,'Tablas auxiliares'!$O$2:$P$28,2,FALSE)</f>
        <v>0</v>
      </c>
      <c r="ACI18">
        <f>VLOOKUP(AAR18,'Tablas auxiliares'!$O$2:$P$28,2,FALSE)</f>
        <v>8</v>
      </c>
      <c r="ACJ18">
        <f>VLOOKUP(AAS18,'Tablas auxiliares'!$O$2:$P$28,2,FALSE)</f>
        <v>12</v>
      </c>
      <c r="ACK18">
        <f>VLOOKUP(AAT18,'Tablas auxiliares'!$O$2:$P$28,2,FALSE)</f>
        <v>0</v>
      </c>
      <c r="ACL18">
        <f>VLOOKUP(AAU18,'Tablas auxiliares'!$O$2:$P$28,2,FALSE)</f>
        <v>3</v>
      </c>
      <c r="ACM18">
        <f>VLOOKUP(AAV18,'Tablas auxiliares'!$O$2:$P$28,2,FALSE)</f>
        <v>10</v>
      </c>
      <c r="ACN18">
        <f>VLOOKUP(AAW18,'Tablas auxiliares'!$O$2:$P$28,2,FALSE)</f>
        <v>7</v>
      </c>
      <c r="ACO18">
        <f>VLOOKUP(AAX18,'Tablas auxiliares'!$O$2:$P$28,2,FALSE)</f>
        <v>0</v>
      </c>
      <c r="ACP18">
        <f>VLOOKUP(AAY18,'Tablas auxiliares'!$O$2:$P$28,2,FALSE)</f>
        <v>12</v>
      </c>
      <c r="ACQ18">
        <f>VLOOKUP(AAZ18,'Tablas auxiliares'!$O$2:$P$28,2,FALSE)</f>
        <v>5</v>
      </c>
      <c r="ACR18">
        <f>VLOOKUP(ABA18,'Tablas auxiliares'!$O$2:$P$28,2,FALSE)</f>
        <v>10</v>
      </c>
      <c r="ACS18">
        <f>VLOOKUP(ABB18,'Tablas auxiliares'!$O$2:$P$28,2,FALSE)</f>
        <v>12</v>
      </c>
      <c r="ACT18">
        <f>VLOOKUP(ABC18,'Tablas auxiliares'!$O$2:$P$28,2,FALSE)</f>
        <v>3</v>
      </c>
      <c r="ACU18">
        <f>VLOOKUP(ABD18,'Tablas auxiliares'!$O$2:$P$28,2,FALSE)</f>
        <v>12</v>
      </c>
      <c r="ACV18">
        <f>VLOOKUP(ABE18,'Tablas auxiliares'!$O$2:$P$28,2,FALSE)</f>
        <v>0</v>
      </c>
      <c r="ACW18">
        <f>VLOOKUP(ABF18,'Tablas auxiliares'!$O$2:$P$28,2,FALSE)</f>
        <v>12</v>
      </c>
      <c r="ACX18">
        <f>IF('Tablas auxiliares'!$C$5=1,SUM(ABG18:ACW18),SUMIF($IZ$29:$KP$29,"=325",ABG18:ACW18))</f>
        <v>325</v>
      </c>
      <c r="ACZ18">
        <f t="shared" si="9"/>
        <v>325.00099999999998</v>
      </c>
      <c r="ADA18">
        <f t="shared" si="10"/>
        <v>336.00099999999998</v>
      </c>
      <c r="ADB18">
        <f t="shared" si="11"/>
        <v>529.00099999999998</v>
      </c>
      <c r="ADC18">
        <f>IF('Tablas auxiliares'!$C$3=1,'2018 FINAL'!ACZ18,IF('Tablas auxiliares'!$C$3=2,'2018 FINAL'!ADA18,'2018 FINAL'!ADB18))</f>
        <v>529.00099999999998</v>
      </c>
      <c r="ADD18" t="s">
        <v>4</v>
      </c>
      <c r="ADF18">
        <v>16</v>
      </c>
      <c r="ADG18">
        <f t="shared" si="12"/>
        <v>136.00110000000001</v>
      </c>
      <c r="ADH18" t="str">
        <f t="shared" si="13"/>
        <v>Irlanda</v>
      </c>
    </row>
    <row r="19" spans="1:788" x14ac:dyDescent="0.25">
      <c r="A19" t="s">
        <v>20</v>
      </c>
      <c r="B19">
        <v>2</v>
      </c>
      <c r="C19">
        <v>17</v>
      </c>
      <c r="D19">
        <v>17</v>
      </c>
      <c r="E19">
        <v>12</v>
      </c>
      <c r="F19">
        <v>8</v>
      </c>
      <c r="G19">
        <v>15</v>
      </c>
      <c r="H19">
        <v>24</v>
      </c>
      <c r="I19">
        <v>19</v>
      </c>
      <c r="J19">
        <v>19</v>
      </c>
      <c r="K19">
        <v>24</v>
      </c>
      <c r="L19">
        <v>6</v>
      </c>
      <c r="M19">
        <v>19</v>
      </c>
      <c r="N19">
        <v>16</v>
      </c>
      <c r="O19">
        <v>13</v>
      </c>
      <c r="P19">
        <v>15</v>
      </c>
      <c r="Q19">
        <v>16</v>
      </c>
      <c r="R19">
        <v>8</v>
      </c>
      <c r="S19">
        <v>17</v>
      </c>
      <c r="T19">
        <v>16</v>
      </c>
      <c r="U19">
        <v>19</v>
      </c>
      <c r="V19">
        <v>15</v>
      </c>
      <c r="W19">
        <v>15</v>
      </c>
      <c r="X19">
        <v>25</v>
      </c>
      <c r="Y19">
        <v>23</v>
      </c>
      <c r="AA19">
        <v>25</v>
      </c>
      <c r="AB19">
        <v>16</v>
      </c>
      <c r="AC19">
        <v>12</v>
      </c>
      <c r="AD19">
        <v>1</v>
      </c>
      <c r="AE19">
        <v>11</v>
      </c>
      <c r="AF19">
        <v>4</v>
      </c>
      <c r="AG19">
        <v>21</v>
      </c>
      <c r="AH19">
        <v>23</v>
      </c>
      <c r="AI19">
        <v>24</v>
      </c>
      <c r="AJ19">
        <v>8</v>
      </c>
      <c r="AK19">
        <v>25</v>
      </c>
      <c r="AL19">
        <v>10</v>
      </c>
      <c r="AM19">
        <v>17</v>
      </c>
      <c r="AN19">
        <v>2</v>
      </c>
      <c r="AO19">
        <v>8</v>
      </c>
      <c r="AP19">
        <v>18</v>
      </c>
      <c r="AQ19">
        <v>12</v>
      </c>
      <c r="AR19">
        <v>19</v>
      </c>
      <c r="AS19">
        <v>1</v>
      </c>
      <c r="AT19">
        <v>15</v>
      </c>
      <c r="AU19">
        <v>26</v>
      </c>
      <c r="AV19">
        <v>15</v>
      </c>
      <c r="AW19">
        <v>17</v>
      </c>
      <c r="AX19">
        <v>23</v>
      </c>
      <c r="AY19">
        <v>17</v>
      </c>
      <c r="AZ19">
        <v>12</v>
      </c>
      <c r="BA19">
        <v>25</v>
      </c>
      <c r="BB19">
        <v>20</v>
      </c>
      <c r="BC19">
        <v>11</v>
      </c>
      <c r="BD19">
        <v>19</v>
      </c>
      <c r="BE19">
        <v>18</v>
      </c>
      <c r="BF19">
        <v>6</v>
      </c>
      <c r="BG19">
        <v>15</v>
      </c>
      <c r="BH19">
        <v>14</v>
      </c>
      <c r="BI19">
        <v>9</v>
      </c>
      <c r="BJ19">
        <v>20</v>
      </c>
      <c r="BK19">
        <v>16</v>
      </c>
      <c r="BL19">
        <v>16</v>
      </c>
      <c r="BM19">
        <v>19</v>
      </c>
      <c r="BN19">
        <v>19</v>
      </c>
      <c r="BO19">
        <v>16</v>
      </c>
      <c r="BP19">
        <v>25</v>
      </c>
      <c r="BR19">
        <v>13</v>
      </c>
      <c r="BS19">
        <v>22</v>
      </c>
      <c r="BT19">
        <v>17</v>
      </c>
      <c r="BU19">
        <v>2</v>
      </c>
      <c r="BV19">
        <v>21</v>
      </c>
      <c r="BW19">
        <v>11</v>
      </c>
      <c r="BX19">
        <v>23</v>
      </c>
      <c r="BY19">
        <v>25</v>
      </c>
      <c r="BZ19">
        <v>18</v>
      </c>
      <c r="CA19">
        <v>8</v>
      </c>
      <c r="CB19">
        <v>25</v>
      </c>
      <c r="CC19">
        <v>9</v>
      </c>
      <c r="CD19">
        <v>10</v>
      </c>
      <c r="CE19">
        <v>6</v>
      </c>
      <c r="CF19">
        <v>3</v>
      </c>
      <c r="CG19">
        <v>13</v>
      </c>
      <c r="CH19">
        <v>15</v>
      </c>
      <c r="CI19">
        <v>25</v>
      </c>
      <c r="CJ19">
        <v>1</v>
      </c>
      <c r="CK19">
        <v>16</v>
      </c>
      <c r="CL19">
        <v>25</v>
      </c>
      <c r="CM19">
        <v>17</v>
      </c>
      <c r="CN19">
        <v>17</v>
      </c>
      <c r="CO19">
        <v>9</v>
      </c>
      <c r="CP19">
        <v>23</v>
      </c>
      <c r="CQ19">
        <v>25</v>
      </c>
      <c r="CR19">
        <v>15</v>
      </c>
      <c r="CS19">
        <v>19</v>
      </c>
      <c r="CT19">
        <v>3</v>
      </c>
      <c r="CU19">
        <v>18</v>
      </c>
      <c r="CV19">
        <v>24</v>
      </c>
      <c r="CW19">
        <v>12</v>
      </c>
      <c r="CX19">
        <v>10</v>
      </c>
      <c r="CY19">
        <v>13</v>
      </c>
      <c r="CZ19">
        <v>5</v>
      </c>
      <c r="DA19">
        <v>13</v>
      </c>
      <c r="DB19">
        <v>10</v>
      </c>
      <c r="DC19">
        <v>1</v>
      </c>
      <c r="DD19">
        <v>23</v>
      </c>
      <c r="DE19">
        <v>25</v>
      </c>
      <c r="DF19">
        <v>26</v>
      </c>
      <c r="DG19">
        <v>22</v>
      </c>
      <c r="DI19">
        <v>23</v>
      </c>
      <c r="DJ19">
        <v>15</v>
      </c>
      <c r="DK19">
        <v>22</v>
      </c>
      <c r="DL19">
        <v>1</v>
      </c>
      <c r="DM19">
        <v>20</v>
      </c>
      <c r="DN19">
        <v>23</v>
      </c>
      <c r="DO19">
        <v>15</v>
      </c>
      <c r="DP19">
        <v>7</v>
      </c>
      <c r="DQ19">
        <v>17</v>
      </c>
      <c r="DR19">
        <v>8</v>
      </c>
      <c r="DS19">
        <v>25</v>
      </c>
      <c r="DT19">
        <v>10</v>
      </c>
      <c r="DU19">
        <v>13</v>
      </c>
      <c r="DV19">
        <v>11</v>
      </c>
      <c r="DW19">
        <v>6</v>
      </c>
      <c r="DX19">
        <v>15</v>
      </c>
      <c r="DY19">
        <v>18</v>
      </c>
      <c r="DZ19">
        <v>21</v>
      </c>
      <c r="EA19">
        <v>1</v>
      </c>
      <c r="EB19">
        <v>16</v>
      </c>
      <c r="EC19">
        <v>26</v>
      </c>
      <c r="ED19">
        <v>8</v>
      </c>
      <c r="EE19">
        <v>11</v>
      </c>
      <c r="EF19">
        <v>24</v>
      </c>
      <c r="EG19">
        <v>24</v>
      </c>
      <c r="EH19">
        <v>15</v>
      </c>
      <c r="EI19">
        <v>20</v>
      </c>
      <c r="EJ19">
        <v>13</v>
      </c>
      <c r="EK19">
        <v>1</v>
      </c>
      <c r="EL19">
        <v>17</v>
      </c>
      <c r="EM19">
        <v>14</v>
      </c>
      <c r="EN19">
        <v>14</v>
      </c>
      <c r="EO19">
        <v>11</v>
      </c>
      <c r="EP19">
        <v>16</v>
      </c>
      <c r="EQ19">
        <v>10</v>
      </c>
      <c r="ER19">
        <v>10</v>
      </c>
      <c r="ES19">
        <v>17</v>
      </c>
      <c r="ET19">
        <v>25</v>
      </c>
      <c r="EU19">
        <v>22</v>
      </c>
      <c r="EV19">
        <v>20</v>
      </c>
      <c r="EW19">
        <v>24</v>
      </c>
      <c r="EX19">
        <v>14</v>
      </c>
      <c r="EZ19">
        <v>23</v>
      </c>
      <c r="FA19">
        <v>18</v>
      </c>
      <c r="FB19">
        <v>1</v>
      </c>
      <c r="FC19">
        <v>2</v>
      </c>
      <c r="FD19">
        <v>23</v>
      </c>
      <c r="FE19">
        <v>3</v>
      </c>
      <c r="FF19">
        <v>11</v>
      </c>
      <c r="FG19">
        <v>25</v>
      </c>
      <c r="FH19">
        <v>15</v>
      </c>
      <c r="FI19">
        <v>3</v>
      </c>
      <c r="FJ19">
        <v>25</v>
      </c>
      <c r="FK19">
        <v>12</v>
      </c>
      <c r="FL19">
        <v>10</v>
      </c>
      <c r="FM19">
        <v>15</v>
      </c>
      <c r="FN19">
        <v>2</v>
      </c>
      <c r="FO19">
        <v>15</v>
      </c>
      <c r="FP19">
        <v>9</v>
      </c>
      <c r="FQ19">
        <v>25</v>
      </c>
      <c r="FR19">
        <v>1</v>
      </c>
      <c r="FS19">
        <v>9</v>
      </c>
      <c r="FT19">
        <v>14</v>
      </c>
      <c r="FU19">
        <v>5</v>
      </c>
      <c r="FV19">
        <v>7</v>
      </c>
      <c r="FW19">
        <v>14</v>
      </c>
      <c r="FX19">
        <v>16</v>
      </c>
      <c r="FY19">
        <v>19</v>
      </c>
      <c r="FZ19">
        <v>24</v>
      </c>
      <c r="GA19">
        <v>17</v>
      </c>
      <c r="GB19">
        <v>7</v>
      </c>
      <c r="GC19">
        <v>6</v>
      </c>
      <c r="GD19">
        <v>14</v>
      </c>
      <c r="GE19">
        <v>14</v>
      </c>
      <c r="GF19">
        <v>3</v>
      </c>
      <c r="GG19">
        <v>22</v>
      </c>
      <c r="GH19">
        <v>4</v>
      </c>
      <c r="GI19">
        <v>11</v>
      </c>
      <c r="GJ19">
        <v>7</v>
      </c>
      <c r="GK19">
        <v>24</v>
      </c>
      <c r="GL19">
        <v>22</v>
      </c>
      <c r="GM19">
        <v>25</v>
      </c>
      <c r="GN19">
        <v>26</v>
      </c>
      <c r="GO19">
        <v>6</v>
      </c>
      <c r="GQ19">
        <v>16</v>
      </c>
      <c r="GR19">
        <v>21</v>
      </c>
      <c r="GS19">
        <v>18</v>
      </c>
      <c r="GT19">
        <v>2</v>
      </c>
      <c r="GU19">
        <v>23</v>
      </c>
      <c r="GV19">
        <v>14</v>
      </c>
      <c r="GW19">
        <v>15</v>
      </c>
      <c r="GX19">
        <v>22</v>
      </c>
      <c r="GY19">
        <v>22</v>
      </c>
      <c r="GZ19">
        <v>2</v>
      </c>
      <c r="HA19">
        <v>17</v>
      </c>
      <c r="HB19">
        <v>18</v>
      </c>
      <c r="HC19">
        <v>8</v>
      </c>
      <c r="HD19">
        <v>17</v>
      </c>
      <c r="HE19">
        <v>5</v>
      </c>
      <c r="HF19">
        <v>24</v>
      </c>
      <c r="HG19">
        <v>8</v>
      </c>
      <c r="HH19">
        <v>6</v>
      </c>
      <c r="HI19">
        <f>IF('Tablas auxiliares'!$C$7=1,AVERAGE(B19,AS19,CJ19,EA19,FR19)+B19/10000,(-1)*(SUM(VLOOKUP(B19,'Tablas auxiliares'!$BG$2:$BH$28,2,FALSE),VLOOKUP(AS19,'Tablas auxiliares'!$BG$2:$BH$28,2,FALSE),VLOOKUP(CJ19,'Tablas auxiliares'!$BG$2:$BH$28,2,FALSE),VLOOKUP(EA19,'Tablas auxiliares'!$BG$2:$BH$28,2,FALSE),VLOOKUP(FR19,'Tablas auxiliares'!$BG$2:$BH$28,2,FALSE))-B19/100000000))</f>
        <v>-57.923509587320346</v>
      </c>
      <c r="HJ19">
        <f>IF('Tablas auxiliares'!$C$7=1,AVERAGE(C19,AT19,CK19,EB19,FS19)+C19/10000,(-1)*(SUM(VLOOKUP(C19,'Tablas auxiliares'!$BG$2:$BH$28,2,FALSE),VLOOKUP(AT19,'Tablas auxiliares'!$BG$2:$BH$28,2,FALSE),VLOOKUP(CK19,'Tablas auxiliares'!$BG$2:$BH$28,2,FALSE),VLOOKUP(EB19,'Tablas auxiliares'!$BG$2:$BH$28,2,FALSE),VLOOKUP(FS19,'Tablas auxiliares'!$BG$2:$BH$28,2,FALSE))-C19/100000000))</f>
        <v>-5.4262035092889445</v>
      </c>
      <c r="HK19">
        <f>IF('Tablas auxiliares'!$C$7=1,AVERAGE(D19,AU19,CL19,EC19,FT19)+D19/10000,(-1)*(SUM(VLOOKUP(D19,'Tablas auxiliares'!$BG$2:$BH$28,2,FALSE),VLOOKUP(AU19,'Tablas auxiliares'!$BG$2:$BH$28,2,FALSE),VLOOKUP(CL19,'Tablas auxiliares'!$BG$2:$BH$28,2,FALSE),VLOOKUP(EC19,'Tablas auxiliares'!$BG$2:$BH$28,2,FALSE),VLOOKUP(FT19,'Tablas auxiliares'!$BG$2:$BH$28,2,FALSE))-D19/100000000))</f>
        <v>-1.9222222041451735</v>
      </c>
      <c r="HL19">
        <f>IF('Tablas auxiliares'!$C$7=1,AVERAGE(E19,AV19,CM19,ED19,FU19)+E19/10000,(-1)*(SUM(VLOOKUP(E19,'Tablas auxiliares'!$BG$2:$BH$28,2,FALSE),VLOOKUP(AV19,'Tablas auxiliares'!$BG$2:$BH$28,2,FALSE),VLOOKUP(CM19,'Tablas auxiliares'!$BG$2:$BH$28,2,FALSE),VLOOKUP(ED19,'Tablas auxiliares'!$BG$2:$BH$28,2,FALSE),VLOOKUP(FU19,'Tablas auxiliares'!$BG$2:$BH$28,2,FALSE))-E19/100000000))</f>
        <v>-11.683367104392502</v>
      </c>
      <c r="HM19">
        <f>IF('Tablas auxiliares'!$C$7=1,AVERAGE(F19,AW19,CN19,EE19,FV19)+F19/10000,(-1)*(SUM(VLOOKUP(F19,'Tablas auxiliares'!$BG$2:$BH$28,2,FALSE),VLOOKUP(AW19,'Tablas auxiliares'!$BG$2:$BH$28,2,FALSE),VLOOKUP(CN19,'Tablas auxiliares'!$BG$2:$BH$28,2,FALSE),VLOOKUP(EE19,'Tablas auxiliares'!$BG$2:$BH$28,2,FALSE),VLOOKUP(FV19,'Tablas auxiliares'!$BG$2:$BH$28,2,FALSE))-F19/100000000))</f>
        <v>-9.9544160959259163</v>
      </c>
      <c r="HN19">
        <f>IF('Tablas auxiliares'!$C$7=1,AVERAGE(G19,AX19,CO19,EF19,FW19)+G19/10000,(-1)*(SUM(VLOOKUP(G19,'Tablas auxiliares'!$BG$2:$BH$28,2,FALSE),VLOOKUP(AX19,'Tablas auxiliares'!$BG$2:$BH$28,2,FALSE),VLOOKUP(CO19,'Tablas auxiliares'!$BG$2:$BH$28,2,FALSE),VLOOKUP(EF19,'Tablas auxiliares'!$BG$2:$BH$28,2,FALSE),VLOOKUP(FW19,'Tablas auxiliares'!$BG$2:$BH$28,2,FALSE))-G19/100000000))</f>
        <v>-4.8143364399979873</v>
      </c>
      <c r="HO19">
        <f>IF('Tablas auxiliares'!$C$7=1,AVERAGE(H19,AY19,CP19,EG19,FX19)+H19/10000,(-1)*(SUM(VLOOKUP(H19,'Tablas auxiliares'!$BG$2:$BH$28,2,FALSE),VLOOKUP(AY19,'Tablas auxiliares'!$BG$2:$BH$28,2,FALSE),VLOOKUP(CP19,'Tablas auxiliares'!$BG$2:$BH$28,2,FALSE),VLOOKUP(EG19,'Tablas auxiliares'!$BG$2:$BH$28,2,FALSE),VLOOKUP(FX19,'Tablas auxiliares'!$BG$2:$BH$28,2,FALSE))-H19/100000000))</f>
        <v>-1.7553621488612754</v>
      </c>
      <c r="HP19">
        <f>IF('Tablas auxiliares'!$C$7=1,AVERAGE(I19,AZ19,CQ19,EH19,FY19)+I19/10000,(-1)*(SUM(VLOOKUP(I19,'Tablas auxiliares'!$BG$2:$BH$28,2,FALSE),VLOOKUP(AZ19,'Tablas auxiliares'!$BG$2:$BH$28,2,FALSE),VLOOKUP(CQ19,'Tablas auxiliares'!$BG$2:$BH$28,2,FALSE),VLOOKUP(EH19,'Tablas auxiliares'!$BG$2:$BH$28,2,FALSE),VLOOKUP(FY19,'Tablas auxiliares'!$BG$2:$BH$28,2,FALSE))-I19/100000000))</f>
        <v>-3.234267246602919</v>
      </c>
      <c r="HQ19">
        <f>IF('Tablas auxiliares'!$C$7=1,AVERAGE(J19,BA19,CR19,EI19,FZ19)+J19/10000,(-1)*(SUM(VLOOKUP(J19,'Tablas auxiliares'!$BG$2:$BH$28,2,FALSE),VLOOKUP(BA19,'Tablas auxiliares'!$BG$2:$BH$28,2,FALSE),VLOOKUP(CR19,'Tablas auxiliares'!$BG$2:$BH$28,2,FALSE),VLOOKUP(EI19,'Tablas auxiliares'!$BG$2:$BH$28,2,FALSE),VLOOKUP(FZ19,'Tablas auxiliares'!$BG$2:$BH$28,2,FALSE))-J19/100000000))</f>
        <v>-1.8339094467374923</v>
      </c>
      <c r="HR19">
        <f>IF('Tablas auxiliares'!$C$7=1,AVERAGE(K19,BB19,CS19,EJ19,GA19)+K19/10000,(-1)*(SUM(VLOOKUP(K19,'Tablas auxiliares'!$BG$2:$BH$28,2,FALSE),VLOOKUP(BB19,'Tablas auxiliares'!$BG$2:$BH$28,2,FALSE),VLOOKUP(CS19,'Tablas auxiliares'!$BG$2:$BH$28,2,FALSE),VLOOKUP(EJ19,'Tablas auxiliares'!$BG$2:$BH$28,2,FALSE),VLOOKUP(GA19,'Tablas auxiliares'!$BG$2:$BH$28,2,FALSE))-K19/100000000))</f>
        <v>-2.6704151829973362</v>
      </c>
      <c r="HS19">
        <f>IF('Tablas auxiliares'!$C$7=1,AVERAGE(L19,BC19,CT19,EK19,GB19)+L19/10000,(-1)*(SUM(VLOOKUP(L19,'Tablas auxiliares'!$BG$2:$BH$28,2,FALSE),VLOOKUP(BC19,'Tablas auxiliares'!$BG$2:$BH$28,2,FALSE),VLOOKUP(CT19,'Tablas auxiliares'!$BG$2:$BH$28,2,FALSE),VLOOKUP(EK19,'Tablas auxiliares'!$BG$2:$BH$28,2,FALSE),VLOOKUP(GB19,'Tablas auxiliares'!$BG$2:$BH$28,2,FALSE))-L19/100000000))</f>
        <v>-30.47988082446955</v>
      </c>
      <c r="HT19">
        <f>IF('Tablas auxiliares'!$C$7=1,AVERAGE(M19,BD19,CU19,EL19,GC19)+M19/10000,(-1)*(SUM(VLOOKUP(M19,'Tablas auxiliares'!$BG$2:$BH$28,2,FALSE),VLOOKUP(BD19,'Tablas auxiliares'!$BG$2:$BH$28,2,FALSE),VLOOKUP(CU19,'Tablas auxiliares'!$BG$2:$BH$28,2,FALSE),VLOOKUP(EL19,'Tablas auxiliares'!$BG$2:$BH$28,2,FALSE),VLOOKUP(GC19,'Tablas auxiliares'!$BG$2:$BH$28,2,FALSE))-M19/100000000))</f>
        <v>-6.4746991893816563</v>
      </c>
      <c r="HU19">
        <f>IF('Tablas auxiliares'!$C$7=1,AVERAGE(N19,BE19,CV19,EM19,GD19)+N19/10000,(-1)*(SUM(VLOOKUP(N19,'Tablas auxiliares'!$BG$2:$BH$28,2,FALSE),VLOOKUP(BE19,'Tablas auxiliares'!$BG$2:$BH$28,2,FALSE),VLOOKUP(CV19,'Tablas auxiliares'!$BG$2:$BH$28,2,FALSE),VLOOKUP(EM19,'Tablas auxiliares'!$BG$2:$BH$28,2,FALSE),VLOOKUP(GD19,'Tablas auxiliares'!$BG$2:$BH$28,2,FALSE))-N19/100000000))</f>
        <v>-3.3506731788124622</v>
      </c>
      <c r="HV19">
        <f>IF('Tablas auxiliares'!$C$7=1,AVERAGE(O19,BF19,CW19,EN19,GE19)+O19/10000,(-1)*(SUM(VLOOKUP(O19,'Tablas auxiliares'!$BG$2:$BH$28,2,FALSE),VLOOKUP(BF19,'Tablas auxiliares'!$BG$2:$BH$28,2,FALSE),VLOOKUP(CW19,'Tablas auxiliares'!$BG$2:$BH$28,2,FALSE),VLOOKUP(EN19,'Tablas auxiliares'!$BG$2:$BH$28,2,FALSE),VLOOKUP(GE19,'Tablas auxiliares'!$BG$2:$BH$28,2,FALSE))-O19/100000000))</f>
        <v>-9.3825848778874743</v>
      </c>
      <c r="HW19">
        <f>IF('Tablas auxiliares'!$C$7=1,AVERAGE(P19,BG19,CX19,EO19,GF19)+P19/10000,(-1)*(SUM(VLOOKUP(P19,'Tablas auxiliares'!$BG$2:$BH$28,2,FALSE),VLOOKUP(BG19,'Tablas auxiliares'!$BG$2:$BH$28,2,FALSE),VLOOKUP(CX19,'Tablas auxiliares'!$BG$2:$BH$28,2,FALSE),VLOOKUP(EO19,'Tablas auxiliares'!$BG$2:$BH$28,2,FALSE),VLOOKUP(GF19,'Tablas auxiliares'!$BG$2:$BH$28,2,FALSE))-P19/100000000))</f>
        <v>-13.850307024497084</v>
      </c>
      <c r="HX19">
        <f>IF('Tablas auxiliares'!$C$7=1,AVERAGE(Q19,BH19,CY19,EP19,GG19)+Q19/10000,(-1)*(SUM(VLOOKUP(Q19,'Tablas auxiliares'!$BG$2:$BH$28,2,FALSE),VLOOKUP(BH19,'Tablas auxiliares'!$BG$2:$BH$28,2,FALSE),VLOOKUP(CY19,'Tablas auxiliares'!$BG$2:$BH$28,2,FALSE),VLOOKUP(EP19,'Tablas auxiliares'!$BG$2:$BH$28,2,FALSE),VLOOKUP(GG19,'Tablas auxiliares'!$BG$2:$BH$28,2,FALSE))-Q19/100000000))</f>
        <v>-3.8526888990391792</v>
      </c>
      <c r="HY19">
        <f>IF('Tablas auxiliares'!$C$7=1,AVERAGE(R19,BI19,CZ19,EQ19,GH19)+R19/10000,(-1)*(SUM(VLOOKUP(R19,'Tablas auxiliares'!$BG$2:$BH$28,2,FALSE),VLOOKUP(BI19,'Tablas auxiliares'!$BG$2:$BH$28,2,FALSE),VLOOKUP(CZ19,'Tablas auxiliares'!$BG$2:$BH$28,2,FALSE),VLOOKUP(EQ19,'Tablas auxiliares'!$BG$2:$BH$28,2,FALSE),VLOOKUP(GH19,'Tablas auxiliares'!$BG$2:$BH$28,2,FALSE))-R19/100000000))</f>
        <v>-20.366961598943284</v>
      </c>
      <c r="HZ19">
        <f>IF('Tablas auxiliares'!$C$7=1,AVERAGE(S19,BJ19,DA19,ER19,GI19)+S19/10000,(-1)*(SUM(VLOOKUP(S19,'Tablas auxiliares'!$BG$2:$BH$28,2,FALSE),VLOOKUP(BJ19,'Tablas auxiliares'!$BG$2:$BH$28,2,FALSE),VLOOKUP(DA19,'Tablas auxiliares'!$BG$2:$BH$28,2,FALSE),VLOOKUP(ER19,'Tablas auxiliares'!$BG$2:$BH$28,2,FALSE),VLOOKUP(GI19,'Tablas auxiliares'!$BG$2:$BH$28,2,FALSE))-S19/100000000))</f>
        <v>-6.0912640889901208</v>
      </c>
      <c r="IA19">
        <f>IF('Tablas auxiliares'!$C$7=1,AVERAGE(T19,BK19,DB19,ES19,GJ19)+T19/10000,(-1)*(SUM(VLOOKUP(T19,'Tablas auxiliares'!$BG$2:$BH$28,2,FALSE),VLOOKUP(BK19,'Tablas auxiliares'!$BG$2:$BH$28,2,FALSE),VLOOKUP(DB19,'Tablas auxiliares'!$BG$2:$BH$28,2,FALSE),VLOOKUP(ES19,'Tablas auxiliares'!$BG$2:$BH$28,2,FALSE),VLOOKUP(GJ19,'Tablas auxiliares'!$BG$2:$BH$28,2,FALSE))-T19/100000000))</f>
        <v>-7.9704999881276146</v>
      </c>
      <c r="IB19">
        <f>IF('Tablas auxiliares'!$C$7=1,AVERAGE(U19,BL19,DC19,ET19,GK19)+U19/10000,(-1)*(SUM(VLOOKUP(U19,'Tablas auxiliares'!$BG$2:$BH$28,2,FALSE),VLOOKUP(BL19,'Tablas auxiliares'!$BG$2:$BH$28,2,FALSE),VLOOKUP(DC19,'Tablas auxiliares'!$BG$2:$BH$28,2,FALSE),VLOOKUP(ET19,'Tablas auxiliares'!$BG$2:$BH$28,2,FALSE),VLOOKUP(GK19,'Tablas auxiliares'!$BG$2:$BH$28,2,FALSE))-U19/100000000))</f>
        <v>-13.364040473903486</v>
      </c>
      <c r="IC19">
        <f>IF('Tablas auxiliares'!$C$7=1,AVERAGE(V19,BM19,DD19,EU19,GL19)+V19/10000,(-1)*(SUM(VLOOKUP(V19,'Tablas auxiliares'!$BG$2:$BH$28,2,FALSE),VLOOKUP(BM19,'Tablas auxiliares'!$BG$2:$BH$28,2,FALSE),VLOOKUP(DD19,'Tablas auxiliares'!$BG$2:$BH$28,2,FALSE),VLOOKUP(EU19,'Tablas auxiliares'!$BG$2:$BH$28,2,FALSE),VLOOKUP(GL19,'Tablas auxiliares'!$BG$2:$BH$28,2,FALSE))-V19/100000000))</f>
        <v>-1.8595029598804702</v>
      </c>
      <c r="ID19">
        <f>IF('Tablas auxiliares'!$C$7=1,AVERAGE(W19,BN19,DE19,EV19,GM19)+W19/10000,(-1)*(SUM(VLOOKUP(W19,'Tablas auxiliares'!$BG$2:$BH$28,2,FALSE),VLOOKUP(BN19,'Tablas auxiliares'!$BG$2:$BH$28,2,FALSE),VLOOKUP(DE19,'Tablas auxiliares'!$BG$2:$BH$28,2,FALSE),VLOOKUP(EV19,'Tablas auxiliares'!$BG$2:$BH$28,2,FALSE),VLOOKUP(GM19,'Tablas auxiliares'!$BG$2:$BH$28,2,FALSE))-W19/100000000))</f>
        <v>-1.8076393072425503</v>
      </c>
      <c r="IE19">
        <f>IF('Tablas auxiliares'!$C$7=1,AVERAGE(X19,BO19,DF19,EW19,GN19)+X19/10000,(-1)*(SUM(VLOOKUP(X19,'Tablas auxiliares'!$BG$2:$BH$28,2,FALSE),VLOOKUP(BO19,'Tablas auxiliares'!$BG$2:$BH$28,2,FALSE),VLOOKUP(DF19,'Tablas auxiliares'!$BG$2:$BH$28,2,FALSE),VLOOKUP(EW19,'Tablas auxiliares'!$BG$2:$BH$28,2,FALSE),VLOOKUP(GN19,'Tablas auxiliares'!$BG$2:$BH$28,2,FALSE))-X19/100000000))</f>
        <v>-1.1791318795101418</v>
      </c>
      <c r="IF19">
        <f>IF('Tablas auxiliares'!$C$7=1,AVERAGE(Y19,BP19,DG19,EX19,GO19)+Y19/10000,(-1)*(SUM(VLOOKUP(Y19,'Tablas auxiliares'!$BG$2:$BH$28,2,FALSE),VLOOKUP(BP19,'Tablas auxiliares'!$BG$2:$BH$28,2,FALSE),VLOOKUP(DG19,'Tablas auxiliares'!$BG$2:$BH$28,2,FALSE),VLOOKUP(EX19,'Tablas auxiliares'!$BG$2:$BH$28,2,FALSE),VLOOKUP(GO19,'Tablas auxiliares'!$BG$2:$BH$28,2,FALSE))-Y19/100000000))</f>
        <v>-6.1870337270324489</v>
      </c>
      <c r="IH19">
        <f>IF('Tablas auxiliares'!$C$7=1,AVERAGE(AA19,BR19,DI19,EZ19,GQ19)+AA19/10000,(-1)*(SUM(VLOOKUP(AA19,'Tablas auxiliares'!$BG$2:$BH$28,2,FALSE),VLOOKUP(BR19,'Tablas auxiliares'!$BG$2:$BH$28,2,FALSE),VLOOKUP(DI19,'Tablas auxiliares'!$BG$2:$BH$28,2,FALSE),VLOOKUP(EZ19,'Tablas auxiliares'!$BG$2:$BH$28,2,FALSE),VLOOKUP(GQ19,'Tablas auxiliares'!$BG$2:$BH$28,2,FALSE))-AA19/100000000))</f>
        <v>-2.4142509700070449</v>
      </c>
      <c r="II19">
        <f>IF('Tablas auxiliares'!$C$7=1,AVERAGE(AB19,BS19,DJ19,FA19,GR19)+AB19/10000,(-1)*(SUM(VLOOKUP(AB19,'Tablas auxiliares'!$BG$2:$BH$28,2,FALSE),VLOOKUP(BS19,'Tablas auxiliares'!$BG$2:$BH$28,2,FALSE),VLOOKUP(DJ19,'Tablas auxiliares'!$BG$2:$BH$28,2,FALSE),VLOOKUP(FA19,'Tablas auxiliares'!$BG$2:$BH$28,2,FALSE),VLOOKUP(GR19,'Tablas auxiliares'!$BG$2:$BH$28,2,FALSE))-AB19/100000000))</f>
        <v>-2.4986461686065287</v>
      </c>
      <c r="IJ19">
        <f>IF('Tablas auxiliares'!$C$7=1,AVERAGE(AC19,BT19,DK19,FB19,GS19)+AC19/10000,(-1)*(SUM(VLOOKUP(AC19,'Tablas auxiliares'!$BG$2:$BH$28,2,FALSE),VLOOKUP(BT19,'Tablas auxiliares'!$BG$2:$BH$28,2,FALSE),VLOOKUP(DK19,'Tablas auxiliares'!$BG$2:$BH$28,2,FALSE),VLOOKUP(FB19,'Tablas auxiliares'!$BG$2:$BH$28,2,FALSE),VLOOKUP(GS19,'Tablas auxiliares'!$BG$2:$BH$28,2,FALSE))-AC19/100000000))</f>
        <v>-14.754950738638454</v>
      </c>
      <c r="IK19">
        <f>IF('Tablas auxiliares'!$C$7=1,AVERAGE(AD19,BU19,DL19,FC19,GT19)+AD19/10000,(-1)*(SUM(VLOOKUP(AD19,'Tablas auxiliares'!$BG$2:$BH$28,2,FALSE),VLOOKUP(BU19,'Tablas auxiliares'!$BG$2:$BH$28,2,FALSE),VLOOKUP(DL19,'Tablas auxiliares'!$BG$2:$BH$28,2,FALSE),VLOOKUP(FC19,'Tablas auxiliares'!$BG$2:$BH$28,2,FALSE),VLOOKUP(GT19,'Tablas auxiliares'!$BG$2:$BH$28,2,FALSE))-AD19/100000000))</f>
        <v>-53.770528811961043</v>
      </c>
      <c r="IL19">
        <f>IF('Tablas auxiliares'!$C$7=1,AVERAGE(AE19,BV19,DM19,FD19,GU19)+AE19/10000,(-1)*(SUM(VLOOKUP(AE19,'Tablas auxiliares'!$BG$2:$BH$28,2,FALSE),VLOOKUP(BV19,'Tablas auxiliares'!$BG$2:$BH$28,2,FALSE),VLOOKUP(DM19,'Tablas auxiliares'!$BG$2:$BH$28,2,FALSE),VLOOKUP(FD19,'Tablas auxiliares'!$BG$2:$BH$28,2,FALSE),VLOOKUP(GU19,'Tablas auxiliares'!$BG$2:$BH$28,2,FALSE))-AE19/100000000))</f>
        <v>-2.7550589269432257</v>
      </c>
      <c r="IM19">
        <f>IF('Tablas auxiliares'!$C$7=1,AVERAGE(AF19,BW19,DN19,FE19,GV19)+AF19/10000,(-1)*(SUM(VLOOKUP(AF19,'Tablas auxiliares'!$BG$2:$BH$28,2,FALSE),VLOOKUP(BW19,'Tablas auxiliares'!$BG$2:$BH$28,2,FALSE),VLOOKUP(DN19,'Tablas auxiliares'!$BG$2:$BH$28,2,FALSE),VLOOKUP(FE19,'Tablas auxiliares'!$BG$2:$BH$28,2,FALSE),VLOOKUP(GV19,'Tablas auxiliares'!$BG$2:$BH$28,2,FALSE))-AF19/100000000))</f>
        <v>-17.986065964433816</v>
      </c>
      <c r="IN19">
        <f>IF('Tablas auxiliares'!$C$7=1,AVERAGE(AG19,BX19,DO19,FF19,GW19)+AG19/10000,(-1)*(SUM(VLOOKUP(AG19,'Tablas auxiliares'!$BG$2:$BH$28,2,FALSE),VLOOKUP(BX19,'Tablas auxiliares'!$BG$2:$BH$28,2,FALSE),VLOOKUP(DO19,'Tablas auxiliares'!$BG$2:$BH$28,2,FALSE),VLOOKUP(FF19,'Tablas auxiliares'!$BG$2:$BH$28,2,FALSE),VLOOKUP(GW19,'Tablas auxiliares'!$BG$2:$BH$28,2,FALSE))-AG19/100000000))</f>
        <v>-3.9256118956180424</v>
      </c>
      <c r="IO19">
        <f>IF('Tablas auxiliares'!$C$7=1,AVERAGE(AH19,BY19,DP19,FG19,GX19)+AH19/10000,(-1)*(SUM(VLOOKUP(AH19,'Tablas auxiliares'!$BG$2:$BH$28,2,FALSE),VLOOKUP(BY19,'Tablas auxiliares'!$BG$2:$BH$28,2,FALSE),VLOOKUP(DP19,'Tablas auxiliares'!$BG$2:$BH$28,2,FALSE),VLOOKUP(FG19,'Tablas auxiliares'!$BG$2:$BH$28,2,FALSE),VLOOKUP(GX19,'Tablas auxiliares'!$BG$2:$BH$28,2,FALSE))-AH19/100000000))</f>
        <v>-4.4944961066764257</v>
      </c>
      <c r="IP19">
        <f>IF('Tablas auxiliares'!$C$7=1,AVERAGE(AI19,BZ19,DQ19,FH19,GY19)+AI19/10000,(-1)*(SUM(VLOOKUP(AI19,'Tablas auxiliares'!$BG$2:$BH$28,2,FALSE),VLOOKUP(BZ19,'Tablas auxiliares'!$BG$2:$BH$28,2,FALSE),VLOOKUP(DQ19,'Tablas auxiliares'!$BG$2:$BH$28,2,FALSE),VLOOKUP(FH19,'Tablas auxiliares'!$BG$2:$BH$28,2,FALSE),VLOOKUP(GY19,'Tablas auxiliares'!$BG$2:$BH$28,2,FALSE))-AI19/100000000))</f>
        <v>-2.2618985365809241</v>
      </c>
      <c r="IQ19">
        <f>IF('Tablas auxiliares'!$C$7=1,AVERAGE(AJ19,CA19,DR19,FI19,GZ19)+AJ19/10000,(-1)*(SUM(VLOOKUP(AJ19,'Tablas auxiliares'!$BG$2:$BH$28,2,FALSE),VLOOKUP(CA19,'Tablas auxiliares'!$BG$2:$BH$28,2,FALSE),VLOOKUP(DR19,'Tablas auxiliares'!$BG$2:$BH$28,2,FALSE),VLOOKUP(FI19,'Tablas auxiliares'!$BG$2:$BH$28,2,FALSE),VLOOKUP(GZ19,'Tablas auxiliares'!$BG$2:$BH$28,2,FALSE))-AJ19/100000000))</f>
        <v>-27.651027844662281</v>
      </c>
      <c r="IR19">
        <f>IF('Tablas auxiliares'!$C$7=1,AVERAGE(AK19,CB19,DS19,FJ19,HA19)+AK19/10000,(-1)*(SUM(VLOOKUP(AK19,'Tablas auxiliares'!$BG$2:$BH$28,2,FALSE),VLOOKUP(CB19,'Tablas auxiliares'!$BG$2:$BH$28,2,FALSE),VLOOKUP(DS19,'Tablas auxiliares'!$BG$2:$BH$28,2,FALSE),VLOOKUP(FJ19,'Tablas auxiliares'!$BG$2:$BH$28,2,FALSE),VLOOKUP(HA19,'Tablas auxiliares'!$BG$2:$BH$28,2,FALSE))-AK19/100000000))</f>
        <v>-1.0761972532148667</v>
      </c>
      <c r="IS19">
        <f>IF('Tablas auxiliares'!$C$7=1,AVERAGE(AL19,CC19,DT19,FK19,HB19)+AL19/10000,(-1)*(SUM(VLOOKUP(AL19,'Tablas auxiliares'!$BG$2:$BH$28,2,FALSE),VLOOKUP(CC19,'Tablas auxiliares'!$BG$2:$BH$28,2,FALSE),VLOOKUP(DT19,'Tablas auxiliares'!$BG$2:$BH$28,2,FALSE),VLOOKUP(FK19,'Tablas auxiliares'!$BG$2:$BH$28,2,FALSE),VLOOKUP(HB19,'Tablas auxiliares'!$BG$2:$BH$28,2,FALSE))-AL19/100000000))</f>
        <v>-8.92425718150775</v>
      </c>
      <c r="IT19">
        <f>IF('Tablas auxiliares'!$C$7=1,AVERAGE(AM19,CD19,DU19,FL19,HC19)+AM19/10000,(-1)*(SUM(VLOOKUP(AM19,'Tablas auxiliares'!$BG$2:$BH$28,2,FALSE),VLOOKUP(CD19,'Tablas auxiliares'!$BG$2:$BH$28,2,FALSE),VLOOKUP(DU19,'Tablas auxiliares'!$BG$2:$BH$28,2,FALSE),VLOOKUP(FL19,'Tablas auxiliares'!$BG$2:$BH$28,2,FALSE),VLOOKUP(HC19,'Tablas auxiliares'!$BG$2:$BH$28,2,FALSE))-AM19/100000000))</f>
        <v>-9.3159351429256478</v>
      </c>
      <c r="IU19">
        <f>IF('Tablas auxiliares'!$C$7=1,AVERAGE(AN19,CE19,DV19,FM19,HD19)+AN19/10000,(-1)*(SUM(VLOOKUP(AN19,'Tablas auxiliares'!$BG$2:$BH$28,2,FALSE),VLOOKUP(CE19,'Tablas auxiliares'!$BG$2:$BH$28,2,FALSE),VLOOKUP(DV19,'Tablas auxiliares'!$BG$2:$BH$28,2,FALSE),VLOOKUP(FM19,'Tablas auxiliares'!$BG$2:$BH$28,2,FALSE),VLOOKUP(HD19,'Tablas auxiliares'!$BG$2:$BH$28,2,FALSE))-AN19/100000000))</f>
        <v>-17.772622634312224</v>
      </c>
      <c r="IV19">
        <f>IF('Tablas auxiliares'!$C$7=1,AVERAGE(AO19,CF19,DW19,FN19,HE19)+AO19/10000,(-1)*(SUM(VLOOKUP(AO19,'Tablas auxiliares'!$BG$2:$BH$28,2,FALSE),VLOOKUP(CF19,'Tablas auxiliares'!$BG$2:$BH$28,2,FALSE),VLOOKUP(DW19,'Tablas auxiliares'!$BG$2:$BH$28,2,FALSE),VLOOKUP(FN19,'Tablas auxiliares'!$BG$2:$BH$28,2,FALSE),VLOOKUP(HE19,'Tablas auxiliares'!$BG$2:$BH$28,2,FALSE))-AO19/100000000))</f>
        <v>-31.556462979039434</v>
      </c>
      <c r="IW19">
        <f>IF('Tablas auxiliares'!$C$7=1,AVERAGE(AP19,CG19,DX19,FO19,HF19)+AP19/10000,(-1)*(SUM(VLOOKUP(AP19,'Tablas auxiliares'!$BG$2:$BH$28,2,FALSE),VLOOKUP(CG19,'Tablas auxiliares'!$BG$2:$BH$28,2,FALSE),VLOOKUP(DX19,'Tablas auxiliares'!$BG$2:$BH$28,2,FALSE),VLOOKUP(FO19,'Tablas auxiliares'!$BG$2:$BH$28,2,FALSE),VLOOKUP(HF19,'Tablas auxiliares'!$BG$2:$BH$28,2,FALSE))-AP19/100000000))</f>
        <v>-3.5326724947350261</v>
      </c>
      <c r="IX19">
        <f>IF('Tablas auxiliares'!$C$7=1,AVERAGE(AQ19,CH19,DY19,FP19,HG19)+AQ19/10000,(-1)*(SUM(VLOOKUP(AQ19,'Tablas auxiliares'!$BG$2:$BH$28,2,FALSE),VLOOKUP(CH19,'Tablas auxiliares'!$BG$2:$BH$28,2,FALSE),VLOOKUP(DY19,'Tablas auxiliares'!$BG$2:$BH$28,2,FALSE),VLOOKUP(FP19,'Tablas auxiliares'!$BG$2:$BH$28,2,FALSE),VLOOKUP(HG19,'Tablas auxiliares'!$BG$2:$BH$28,2,FALSE))-AQ19/100000000))</f>
        <v>-8.5965839352305728</v>
      </c>
      <c r="IY19">
        <f>IF('Tablas auxiliares'!$C$7=1,AVERAGE(AR19,CI19,DZ19,FQ19,HH19)+AR19/10000,(-1)*(SUM(VLOOKUP(AR19,'Tablas auxiliares'!$BG$2:$BH$28,2,FALSE),VLOOKUP(CI19,'Tablas auxiliares'!$BG$2:$BH$28,2,FALSE),VLOOKUP(DZ19,'Tablas auxiliares'!$BG$2:$BH$28,2,FALSE),VLOOKUP(FQ19,'Tablas auxiliares'!$BG$2:$BH$28,2,FALSE),VLOOKUP(HH19,'Tablas auxiliares'!$BG$2:$BH$28,2,FALSE))-AR19/100000000))</f>
        <v>-5.5529799876384835</v>
      </c>
      <c r="IZ19">
        <f>RANK(HI19,HI3:HI28,1)</f>
        <v>1</v>
      </c>
      <c r="JA19">
        <f t="shared" ref="JA19:KP19" si="141">RANK(HJ19,HJ3:HJ28,1)</f>
        <v>17</v>
      </c>
      <c r="JB19">
        <f t="shared" si="141"/>
        <v>22</v>
      </c>
      <c r="JC19">
        <f t="shared" si="141"/>
        <v>12</v>
      </c>
      <c r="JD19">
        <f t="shared" si="141"/>
        <v>13</v>
      </c>
      <c r="JE19">
        <f t="shared" si="141"/>
        <v>18</v>
      </c>
      <c r="JF19">
        <f t="shared" si="141"/>
        <v>23</v>
      </c>
      <c r="JG19">
        <f t="shared" si="141"/>
        <v>19</v>
      </c>
      <c r="JH19">
        <f t="shared" si="141"/>
        <v>24</v>
      </c>
      <c r="JI19">
        <f t="shared" si="141"/>
        <v>19</v>
      </c>
      <c r="JJ19">
        <f t="shared" si="141"/>
        <v>3</v>
      </c>
      <c r="JK19">
        <f t="shared" si="141"/>
        <v>17</v>
      </c>
      <c r="JL19">
        <f t="shared" si="141"/>
        <v>21</v>
      </c>
      <c r="JM19">
        <f t="shared" si="141"/>
        <v>11</v>
      </c>
      <c r="JN19">
        <f t="shared" si="141"/>
        <v>8</v>
      </c>
      <c r="JO19">
        <f t="shared" si="141"/>
        <v>21</v>
      </c>
      <c r="JP19">
        <f t="shared" si="141"/>
        <v>7</v>
      </c>
      <c r="JQ19">
        <f t="shared" si="141"/>
        <v>13</v>
      </c>
      <c r="JR19">
        <f t="shared" si="141"/>
        <v>12</v>
      </c>
      <c r="JS19">
        <f t="shared" si="141"/>
        <v>10</v>
      </c>
      <c r="JT19">
        <f t="shared" si="141"/>
        <v>25</v>
      </c>
      <c r="JU19">
        <f t="shared" si="141"/>
        <v>22</v>
      </c>
      <c r="JV19">
        <f t="shared" si="141"/>
        <v>24</v>
      </c>
      <c r="JW19">
        <f t="shared" si="141"/>
        <v>21</v>
      </c>
      <c r="JY19">
        <f t="shared" si="141"/>
        <v>25</v>
      </c>
      <c r="JZ19">
        <f t="shared" si="141"/>
        <v>21</v>
      </c>
      <c r="KA19">
        <f t="shared" si="141"/>
        <v>12</v>
      </c>
      <c r="KB19">
        <f t="shared" si="141"/>
        <v>2</v>
      </c>
      <c r="KC19">
        <f t="shared" si="141"/>
        <v>23</v>
      </c>
      <c r="KD19">
        <f t="shared" si="141"/>
        <v>7</v>
      </c>
      <c r="KE19">
        <f t="shared" si="141"/>
        <v>18</v>
      </c>
      <c r="KF19">
        <f t="shared" si="141"/>
        <v>19</v>
      </c>
      <c r="KG19">
        <f t="shared" si="141"/>
        <v>21</v>
      </c>
      <c r="KH19">
        <f t="shared" si="141"/>
        <v>7</v>
      </c>
      <c r="KI19">
        <f t="shared" si="141"/>
        <v>25</v>
      </c>
      <c r="KJ19">
        <f t="shared" si="141"/>
        <v>12</v>
      </c>
      <c r="KK19">
        <f t="shared" si="141"/>
        <v>10</v>
      </c>
      <c r="KL19">
        <f t="shared" si="141"/>
        <v>7</v>
      </c>
      <c r="KM19">
        <f t="shared" si="141"/>
        <v>3</v>
      </c>
      <c r="KN19">
        <f t="shared" si="141"/>
        <v>19</v>
      </c>
      <c r="KO19">
        <f t="shared" si="141"/>
        <v>15</v>
      </c>
      <c r="KP19">
        <f t="shared" si="141"/>
        <v>16</v>
      </c>
      <c r="KQ19">
        <f>VLOOKUP(IZ19,'Tablas auxiliares'!$O$2:$Y$28,'Tablas auxiliares'!$C$4+1,FALSE)</f>
        <v>12</v>
      </c>
      <c r="KR19">
        <f>VLOOKUP(JA19,'Tablas auxiliares'!$O$2:$Y$28,'Tablas auxiliares'!$C$4+1,FALSE)</f>
        <v>0</v>
      </c>
      <c r="KS19">
        <f>VLOOKUP(JB19,'Tablas auxiliares'!$O$2:$Y$28,'Tablas auxiliares'!$C$4+1,FALSE)</f>
        <v>0</v>
      </c>
      <c r="KT19">
        <f>VLOOKUP(JC19,'Tablas auxiliares'!$O$2:$Y$28,'Tablas auxiliares'!$C$4+1,FALSE)</f>
        <v>0</v>
      </c>
      <c r="KU19">
        <f>VLOOKUP(JD19,'Tablas auxiliares'!$O$2:$Y$28,'Tablas auxiliares'!$C$4+1,FALSE)</f>
        <v>0</v>
      </c>
      <c r="KV19">
        <f>VLOOKUP(JE19,'Tablas auxiliares'!$O$2:$Y$28,'Tablas auxiliares'!$C$4+1,FALSE)</f>
        <v>0</v>
      </c>
      <c r="KW19">
        <f>VLOOKUP(JF19,'Tablas auxiliares'!$O$2:$Y$28,'Tablas auxiliares'!$C$4+1,FALSE)</f>
        <v>0</v>
      </c>
      <c r="KX19">
        <f>VLOOKUP(JG19,'Tablas auxiliares'!$O$2:$Y$28,'Tablas auxiliares'!$C$4+1,FALSE)</f>
        <v>0</v>
      </c>
      <c r="KY19">
        <f>VLOOKUP(JH19,'Tablas auxiliares'!$O$2:$Y$28,'Tablas auxiliares'!$C$4+1,FALSE)</f>
        <v>0</v>
      </c>
      <c r="KZ19">
        <f>VLOOKUP(JI19,'Tablas auxiliares'!$O$2:$Y$28,'Tablas auxiliares'!$C$4+1,FALSE)</f>
        <v>0</v>
      </c>
      <c r="LA19">
        <f>VLOOKUP(JJ19,'Tablas auxiliares'!$O$2:$Y$28,'Tablas auxiliares'!$C$4+1,FALSE)</f>
        <v>8</v>
      </c>
      <c r="LB19">
        <f>VLOOKUP(JK19,'Tablas auxiliares'!$O$2:$Y$28,'Tablas auxiliares'!$C$4+1,FALSE)</f>
        <v>0</v>
      </c>
      <c r="LC19">
        <f>VLOOKUP(JL19,'Tablas auxiliares'!$O$2:$Y$28,'Tablas auxiliares'!$C$4+1,FALSE)</f>
        <v>0</v>
      </c>
      <c r="LD19">
        <f>VLOOKUP(JM19,'Tablas auxiliares'!$O$2:$Y$28,'Tablas auxiliares'!$C$4+1,FALSE)</f>
        <v>0</v>
      </c>
      <c r="LE19">
        <f>VLOOKUP(JN19,'Tablas auxiliares'!$O$2:$Y$28,'Tablas auxiliares'!$C$4+1,FALSE)</f>
        <v>3</v>
      </c>
      <c r="LF19">
        <f>VLOOKUP(JO19,'Tablas auxiliares'!$O$2:$Y$28,'Tablas auxiliares'!$C$4+1,FALSE)</f>
        <v>0</v>
      </c>
      <c r="LG19">
        <f>VLOOKUP(JP19,'Tablas auxiliares'!$O$2:$Y$28,'Tablas auxiliares'!$C$4+1,FALSE)</f>
        <v>4</v>
      </c>
      <c r="LH19">
        <f>VLOOKUP(JQ19,'Tablas auxiliares'!$O$2:$Y$28,'Tablas auxiliares'!$C$4+1,FALSE)</f>
        <v>0</v>
      </c>
      <c r="LI19">
        <f>VLOOKUP(JR19,'Tablas auxiliares'!$O$2:$Y$28,'Tablas auxiliares'!$C$4+1,FALSE)</f>
        <v>0</v>
      </c>
      <c r="LJ19">
        <f>VLOOKUP(JS19,'Tablas auxiliares'!$O$2:$Y$28,'Tablas auxiliares'!$C$4+1,FALSE)</f>
        <v>1</v>
      </c>
      <c r="LK19">
        <f>VLOOKUP(JT19,'Tablas auxiliares'!$O$2:$Y$28,'Tablas auxiliares'!$C$4+1,FALSE)</f>
        <v>0</v>
      </c>
      <c r="LL19">
        <f>VLOOKUP(JU19,'Tablas auxiliares'!$O$2:$Y$28,'Tablas auxiliares'!$C$4+1,FALSE)</f>
        <v>0</v>
      </c>
      <c r="LM19">
        <f>VLOOKUP(JV19,'Tablas auxiliares'!$O$2:$Y$28,'Tablas auxiliares'!$C$4+1,FALSE)</f>
        <v>0</v>
      </c>
      <c r="LN19">
        <f>VLOOKUP(JW19,'Tablas auxiliares'!$O$2:$Y$28,'Tablas auxiliares'!$C$4+1,FALSE)</f>
        <v>0</v>
      </c>
      <c r="LP19">
        <f>VLOOKUP(JY19,'Tablas auxiliares'!$O$2:$Y$28,'Tablas auxiliares'!$C$4+1,FALSE)</f>
        <v>0</v>
      </c>
      <c r="LQ19">
        <f>VLOOKUP(JZ19,'Tablas auxiliares'!$O$2:$Y$28,'Tablas auxiliares'!$C$4+1,FALSE)</f>
        <v>0</v>
      </c>
      <c r="LR19">
        <f>VLOOKUP(KA19,'Tablas auxiliares'!$O$2:$Y$28,'Tablas auxiliares'!$C$4+1,FALSE)</f>
        <v>0</v>
      </c>
      <c r="LS19">
        <f>VLOOKUP(KB19,'Tablas auxiliares'!$O$2:$Y$28,'Tablas auxiliares'!$C$4+1,FALSE)</f>
        <v>10</v>
      </c>
      <c r="LT19">
        <f>VLOOKUP(KC19,'Tablas auxiliares'!$O$2:$Y$28,'Tablas auxiliares'!$C$4+1,FALSE)</f>
        <v>0</v>
      </c>
      <c r="LU19">
        <f>VLOOKUP(KD19,'Tablas auxiliares'!$O$2:$Y$28,'Tablas auxiliares'!$C$4+1,FALSE)</f>
        <v>4</v>
      </c>
      <c r="LV19">
        <f>VLOOKUP(KE19,'Tablas auxiliares'!$O$2:$Y$28,'Tablas auxiliares'!$C$4+1,FALSE)</f>
        <v>0</v>
      </c>
      <c r="LW19">
        <f>VLOOKUP(KF19,'Tablas auxiliares'!$O$2:$Y$28,'Tablas auxiliares'!$C$4+1,FALSE)</f>
        <v>0</v>
      </c>
      <c r="LX19">
        <f>VLOOKUP(KG19,'Tablas auxiliares'!$O$2:$Y$28,'Tablas auxiliares'!$C$4+1,FALSE)</f>
        <v>0</v>
      </c>
      <c r="LY19">
        <f>VLOOKUP(KH19,'Tablas auxiliares'!$O$2:$Y$28,'Tablas auxiliares'!$C$4+1,FALSE)</f>
        <v>4</v>
      </c>
      <c r="LZ19">
        <f>VLOOKUP(KI19,'Tablas auxiliares'!$O$2:$Y$28,'Tablas auxiliares'!$C$4+1,FALSE)</f>
        <v>0</v>
      </c>
      <c r="MA19">
        <f>VLOOKUP(KJ19,'Tablas auxiliares'!$O$2:$Y$28,'Tablas auxiliares'!$C$4+1,FALSE)</f>
        <v>0</v>
      </c>
      <c r="MB19">
        <f>VLOOKUP(KK19,'Tablas auxiliares'!$O$2:$Y$28,'Tablas auxiliares'!$C$4+1,FALSE)</f>
        <v>1</v>
      </c>
      <c r="MC19">
        <f>VLOOKUP(KL19,'Tablas auxiliares'!$O$2:$Y$28,'Tablas auxiliares'!$C$4+1,FALSE)</f>
        <v>4</v>
      </c>
      <c r="MD19">
        <f>VLOOKUP(KM19,'Tablas auxiliares'!$O$2:$Y$28,'Tablas auxiliares'!$C$4+1,FALSE)</f>
        <v>8</v>
      </c>
      <c r="ME19">
        <f>VLOOKUP(KN19,'Tablas auxiliares'!$O$2:$Y$28,'Tablas auxiliares'!$C$4+1,FALSE)</f>
        <v>0</v>
      </c>
      <c r="MF19">
        <f>VLOOKUP(KO19,'Tablas auxiliares'!$O$2:$Y$28,'Tablas auxiliares'!$C$4+1,FALSE)</f>
        <v>0</v>
      </c>
      <c r="MG19">
        <f>VLOOKUP(KP19,'Tablas auxiliares'!$O$2:$Y$28,'Tablas auxiliares'!$C$4+1,FALSE)</f>
        <v>0</v>
      </c>
      <c r="MH19">
        <v>1</v>
      </c>
      <c r="MI19">
        <v>1</v>
      </c>
      <c r="MJ19">
        <v>8</v>
      </c>
      <c r="MK19">
        <v>17</v>
      </c>
      <c r="ML19">
        <v>2</v>
      </c>
      <c r="MM19">
        <v>6</v>
      </c>
      <c r="MN19">
        <v>5</v>
      </c>
      <c r="MO19">
        <v>7</v>
      </c>
      <c r="MP19">
        <v>5</v>
      </c>
      <c r="MQ19">
        <v>9</v>
      </c>
      <c r="MR19">
        <v>4</v>
      </c>
      <c r="MS19">
        <v>2</v>
      </c>
      <c r="MT19">
        <v>17</v>
      </c>
      <c r="MU19">
        <v>2</v>
      </c>
      <c r="MV19">
        <v>4</v>
      </c>
      <c r="MW19">
        <v>4</v>
      </c>
      <c r="MX19">
        <v>5</v>
      </c>
      <c r="MY19">
        <v>2</v>
      </c>
      <c r="MZ19">
        <v>6</v>
      </c>
      <c r="NA19">
        <v>3</v>
      </c>
      <c r="NB19">
        <v>5</v>
      </c>
      <c r="NC19">
        <v>15</v>
      </c>
      <c r="ND19">
        <v>18</v>
      </c>
      <c r="NE19">
        <v>6</v>
      </c>
      <c r="NG19">
        <v>5</v>
      </c>
      <c r="NH19">
        <v>4</v>
      </c>
      <c r="NI19">
        <v>5</v>
      </c>
      <c r="NJ19">
        <v>1</v>
      </c>
      <c r="NK19">
        <v>3</v>
      </c>
      <c r="NL19">
        <v>3</v>
      </c>
      <c r="NM19">
        <v>11</v>
      </c>
      <c r="NN19">
        <v>4</v>
      </c>
      <c r="NO19">
        <v>6</v>
      </c>
      <c r="NP19">
        <v>2</v>
      </c>
      <c r="NQ19">
        <v>17</v>
      </c>
      <c r="NR19">
        <v>5</v>
      </c>
      <c r="NS19">
        <v>5</v>
      </c>
      <c r="NT19">
        <v>3</v>
      </c>
      <c r="NU19">
        <v>5</v>
      </c>
      <c r="NV19">
        <v>11</v>
      </c>
      <c r="NW19">
        <v>3</v>
      </c>
      <c r="NX19">
        <v>6</v>
      </c>
      <c r="NY19">
        <f>VLOOKUP(MH19,'Tablas auxiliares'!$O$2:$Y$28,_xlfn.SINGLE('Tablas auxiliares'!$C$4)+1,FALSE)</f>
        <v>12</v>
      </c>
      <c r="NZ19">
        <f>VLOOKUP(MI19,'Tablas auxiliares'!$O$2:$Y$28,_xlfn.SINGLE('Tablas auxiliares'!$C$4)+1,FALSE)</f>
        <v>12</v>
      </c>
      <c r="OA19">
        <f>VLOOKUP(MJ19,'Tablas auxiliares'!$O$2:$Y$28,_xlfn.SINGLE('Tablas auxiliares'!$C$4)+1,FALSE)</f>
        <v>3</v>
      </c>
      <c r="OB19">
        <f>VLOOKUP(MK19,'Tablas auxiliares'!$O$2:$Y$28,_xlfn.SINGLE('Tablas auxiliares'!$C$4)+1,FALSE)</f>
        <v>0</v>
      </c>
      <c r="OC19">
        <f>VLOOKUP(ML19,'Tablas auxiliares'!$O$2:$Y$28,_xlfn.SINGLE('Tablas auxiliares'!$C$4)+1,FALSE)</f>
        <v>10</v>
      </c>
      <c r="OD19">
        <f>VLOOKUP(MM19,'Tablas auxiliares'!$O$2:$Y$28,_xlfn.SINGLE('Tablas auxiliares'!$C$4)+1,FALSE)</f>
        <v>5</v>
      </c>
      <c r="OE19">
        <f>VLOOKUP(MN19,'Tablas auxiliares'!$O$2:$Y$28,_xlfn.SINGLE('Tablas auxiliares'!$C$4)+1,FALSE)</f>
        <v>6</v>
      </c>
      <c r="OF19">
        <f>VLOOKUP(MO19,'Tablas auxiliares'!$O$2:$Y$28,_xlfn.SINGLE('Tablas auxiliares'!$C$4)+1,FALSE)</f>
        <v>4</v>
      </c>
      <c r="OG19">
        <f>VLOOKUP(MP19,'Tablas auxiliares'!$O$2:$Y$28,_xlfn.SINGLE('Tablas auxiliares'!$C$4)+1,FALSE)</f>
        <v>6</v>
      </c>
      <c r="OH19">
        <f>VLOOKUP(MQ19,'Tablas auxiliares'!$O$2:$Y$28,_xlfn.SINGLE('Tablas auxiliares'!$C$4)+1,FALSE)</f>
        <v>2</v>
      </c>
      <c r="OI19">
        <f>VLOOKUP(MR19,'Tablas auxiliares'!$O$2:$Y$28,_xlfn.SINGLE('Tablas auxiliares'!$C$4)+1,FALSE)</f>
        <v>7</v>
      </c>
      <c r="OJ19">
        <f>VLOOKUP(MS19,'Tablas auxiliares'!$O$2:$Y$28,_xlfn.SINGLE('Tablas auxiliares'!$C$4)+1,FALSE)</f>
        <v>10</v>
      </c>
      <c r="OK19">
        <f>VLOOKUP(MT19,'Tablas auxiliares'!$O$2:$Y$28,_xlfn.SINGLE('Tablas auxiliares'!$C$4)+1,FALSE)</f>
        <v>0</v>
      </c>
      <c r="OL19">
        <f>VLOOKUP(MU19,'Tablas auxiliares'!$O$2:$Y$28,_xlfn.SINGLE('Tablas auxiliares'!$C$4)+1,FALSE)</f>
        <v>10</v>
      </c>
      <c r="OM19">
        <f>VLOOKUP(MV19,'Tablas auxiliares'!$O$2:$Y$28,_xlfn.SINGLE('Tablas auxiliares'!$C$4)+1,FALSE)</f>
        <v>7</v>
      </c>
      <c r="ON19">
        <f>VLOOKUP(MW19,'Tablas auxiliares'!$O$2:$Y$28,_xlfn.SINGLE('Tablas auxiliares'!$C$4)+1,FALSE)</f>
        <v>7</v>
      </c>
      <c r="OO19">
        <f>VLOOKUP(MX19,'Tablas auxiliares'!$O$2:$Y$28,_xlfn.SINGLE('Tablas auxiliares'!$C$4)+1,FALSE)</f>
        <v>6</v>
      </c>
      <c r="OP19">
        <f>VLOOKUP(MY19,'Tablas auxiliares'!$O$2:$Y$28,_xlfn.SINGLE('Tablas auxiliares'!$C$4)+1,FALSE)</f>
        <v>10</v>
      </c>
      <c r="OQ19">
        <f>VLOOKUP(MZ19,'Tablas auxiliares'!$O$2:$Y$28,_xlfn.SINGLE('Tablas auxiliares'!$C$4)+1,FALSE)</f>
        <v>5</v>
      </c>
      <c r="OR19">
        <f>VLOOKUP(NA19,'Tablas auxiliares'!$O$2:$Y$28,_xlfn.SINGLE('Tablas auxiliares'!$C$4)+1,FALSE)</f>
        <v>8</v>
      </c>
      <c r="OS19">
        <f>VLOOKUP(NB19,'Tablas auxiliares'!$O$2:$Y$28,_xlfn.SINGLE('Tablas auxiliares'!$C$4)+1,FALSE)</f>
        <v>6</v>
      </c>
      <c r="OT19">
        <f>VLOOKUP(NC19,'Tablas auxiliares'!$O$2:$Y$28,_xlfn.SINGLE('Tablas auxiliares'!$C$4)+1,FALSE)</f>
        <v>0</v>
      </c>
      <c r="OU19">
        <f>VLOOKUP(ND19,'Tablas auxiliares'!$O$2:$Y$28,_xlfn.SINGLE('Tablas auxiliares'!$C$4)+1,FALSE)</f>
        <v>0</v>
      </c>
      <c r="OV19">
        <f>VLOOKUP(NE19,'Tablas auxiliares'!$O$2:$Y$28,_xlfn.SINGLE('Tablas auxiliares'!$C$4)+1,FALSE)</f>
        <v>5</v>
      </c>
      <c r="OX19">
        <f>VLOOKUP(NG19,'Tablas auxiliares'!$O$2:$Y$28,_xlfn.SINGLE('Tablas auxiliares'!$C$4)+1,FALSE)</f>
        <v>6</v>
      </c>
      <c r="OY19">
        <f>VLOOKUP(NH19,'Tablas auxiliares'!$O$2:$Y$28,_xlfn.SINGLE('Tablas auxiliares'!$C$4)+1,FALSE)</f>
        <v>7</v>
      </c>
      <c r="OZ19">
        <f>VLOOKUP(NI19,'Tablas auxiliares'!$O$2:$Y$28,_xlfn.SINGLE('Tablas auxiliares'!$C$4)+1,FALSE)</f>
        <v>6</v>
      </c>
      <c r="PA19">
        <f>VLOOKUP(NJ19,'Tablas auxiliares'!$O$2:$Y$28,_xlfn.SINGLE('Tablas auxiliares'!$C$4)+1,FALSE)</f>
        <v>12</v>
      </c>
      <c r="PB19">
        <f>VLOOKUP(NK19,'Tablas auxiliares'!$O$2:$Y$28,_xlfn.SINGLE('Tablas auxiliares'!$C$4)+1,FALSE)</f>
        <v>8</v>
      </c>
      <c r="PC19">
        <f>VLOOKUP(NL19,'Tablas auxiliares'!$O$2:$Y$28,_xlfn.SINGLE('Tablas auxiliares'!$C$4)+1,FALSE)</f>
        <v>8</v>
      </c>
      <c r="PD19">
        <f>VLOOKUP(NM19,'Tablas auxiliares'!$O$2:$Y$28,_xlfn.SINGLE('Tablas auxiliares'!$C$4)+1,FALSE)</f>
        <v>0</v>
      </c>
      <c r="PE19">
        <f>VLOOKUP(NN19,'Tablas auxiliares'!$O$2:$Y$28,_xlfn.SINGLE('Tablas auxiliares'!$C$4)+1,FALSE)</f>
        <v>7</v>
      </c>
      <c r="PF19">
        <f>VLOOKUP(NO19,'Tablas auxiliares'!$O$2:$Y$28,_xlfn.SINGLE('Tablas auxiliares'!$C$4)+1,FALSE)</f>
        <v>5</v>
      </c>
      <c r="PG19">
        <f>VLOOKUP(NP19,'Tablas auxiliares'!$O$2:$Y$28,_xlfn.SINGLE('Tablas auxiliares'!$C$4)+1,FALSE)</f>
        <v>10</v>
      </c>
      <c r="PH19">
        <f>VLOOKUP(NQ19,'Tablas auxiliares'!$O$2:$Y$28,_xlfn.SINGLE('Tablas auxiliares'!$C$4)+1,FALSE)</f>
        <v>0</v>
      </c>
      <c r="PI19">
        <f>VLOOKUP(NR19,'Tablas auxiliares'!$O$2:$Y$28,_xlfn.SINGLE('Tablas auxiliares'!$C$4)+1,FALSE)</f>
        <v>6</v>
      </c>
      <c r="PJ19">
        <f>VLOOKUP(NS19,'Tablas auxiliares'!$O$2:$Y$28,_xlfn.SINGLE('Tablas auxiliares'!$C$4)+1,FALSE)</f>
        <v>6</v>
      </c>
      <c r="PK19">
        <f>VLOOKUP(NT19,'Tablas auxiliares'!$O$2:$Y$28,_xlfn.SINGLE('Tablas auxiliares'!$C$4)+1,FALSE)</f>
        <v>8</v>
      </c>
      <c r="PL19">
        <f>VLOOKUP(NU19,'Tablas auxiliares'!$O$2:$Y$28,_xlfn.SINGLE('Tablas auxiliares'!$C$4)+1,FALSE)</f>
        <v>6</v>
      </c>
      <c r="PM19">
        <f>VLOOKUP(NV19,'Tablas auxiliares'!$O$2:$Y$28,_xlfn.SINGLE('Tablas auxiliares'!$C$4)+1,FALSE)</f>
        <v>0</v>
      </c>
      <c r="PN19">
        <f>VLOOKUP(NW19,'Tablas auxiliares'!$O$2:$Y$28,_xlfn.SINGLE('Tablas auxiliares'!$C$4)+1,FALSE)</f>
        <v>8</v>
      </c>
      <c r="PO19">
        <f>VLOOKUP(NX19,'Tablas auxiliares'!$O$2:$Y$28,_xlfn.SINGLE('Tablas auxiliares'!$C$4)+1,FALSE)</f>
        <v>5</v>
      </c>
      <c r="PP19" s="132">
        <f>IF('Tablas auxiliares'!$C$6&lt;&gt;2,IF('Tablas auxiliares'!$C$5=1,SUM(KQ19:MG19),SUMIF($IZ$29:$KP$29,"=325",KQ19:MG19)),0)+IF('Tablas auxiliares'!$C$6&lt;&gt;3,IF('Tablas auxiliares'!$C$5=1,SUM(NY19:PO19),SUMIF($IZ$29:$KP$29,"=325",NY19:PO19)),0)</f>
        <v>308</v>
      </c>
      <c r="PQ19">
        <f t="shared" si="15"/>
        <v>1.0009999999999999</v>
      </c>
      <c r="PR19">
        <f t="shared" si="108"/>
        <v>9.0009999999999994</v>
      </c>
      <c r="PS19">
        <f t="shared" si="109"/>
        <v>15.007999999999999</v>
      </c>
      <c r="PT19">
        <f t="shared" si="110"/>
        <v>14.516999999999999</v>
      </c>
      <c r="PU19">
        <f t="shared" si="28"/>
        <v>7.5019999999999998</v>
      </c>
      <c r="PV19">
        <f t="shared" si="29"/>
        <v>12.006</v>
      </c>
      <c r="PW19">
        <f t="shared" si="30"/>
        <v>14.005000000000001</v>
      </c>
      <c r="PX19">
        <f t="shared" si="31"/>
        <v>13.007</v>
      </c>
      <c r="PY19">
        <f t="shared" si="32"/>
        <v>14.505000000000001</v>
      </c>
      <c r="PZ19">
        <f t="shared" si="33"/>
        <v>14.009</v>
      </c>
      <c r="QA19">
        <f t="shared" si="111"/>
        <v>3.504</v>
      </c>
      <c r="QB19">
        <f t="shared" si="34"/>
        <v>9.5020000000000007</v>
      </c>
      <c r="QC19">
        <f t="shared" si="35"/>
        <v>19.016999999999999</v>
      </c>
      <c r="QD19">
        <f t="shared" si="36"/>
        <v>6.5019999999999998</v>
      </c>
      <c r="QE19">
        <f t="shared" si="37"/>
        <v>6.0039999999999996</v>
      </c>
      <c r="QF19">
        <f t="shared" si="38"/>
        <v>12.504</v>
      </c>
      <c r="QG19">
        <f t="shared" si="39"/>
        <v>6.0049999999999999</v>
      </c>
      <c r="QH19">
        <f t="shared" si="40"/>
        <v>7.5019999999999998</v>
      </c>
      <c r="QI19">
        <f t="shared" si="41"/>
        <v>9.0060000000000002</v>
      </c>
      <c r="QJ19">
        <f t="shared" si="42"/>
        <v>6.5030000000000001</v>
      </c>
      <c r="QK19">
        <f t="shared" si="43"/>
        <v>15.005000000000001</v>
      </c>
      <c r="QL19">
        <f t="shared" si="44"/>
        <v>18.515000000000001</v>
      </c>
      <c r="QM19">
        <f t="shared" si="45"/>
        <v>21.018000000000001</v>
      </c>
      <c r="QN19">
        <f t="shared" si="46"/>
        <v>13.506</v>
      </c>
      <c r="QP19">
        <f t="shared" si="48"/>
        <v>15.005000000000001</v>
      </c>
      <c r="QQ19">
        <f t="shared" si="49"/>
        <v>12.504</v>
      </c>
      <c r="QR19">
        <f t="shared" si="50"/>
        <v>8.5050000000000008</v>
      </c>
      <c r="QS19">
        <f t="shared" si="51"/>
        <v>1.5009999999999999</v>
      </c>
      <c r="QT19">
        <f t="shared" si="52"/>
        <v>13.003</v>
      </c>
      <c r="QU19">
        <f t="shared" si="53"/>
        <v>5.0030000000000001</v>
      </c>
      <c r="QV19">
        <f t="shared" si="54"/>
        <v>14.510999999999999</v>
      </c>
      <c r="QW19">
        <f t="shared" si="55"/>
        <v>11.504</v>
      </c>
      <c r="QX19">
        <f t="shared" si="56"/>
        <v>13.506</v>
      </c>
      <c r="QY19">
        <f t="shared" si="57"/>
        <v>4.5019999999999998</v>
      </c>
      <c r="QZ19">
        <f t="shared" si="58"/>
        <v>21.016999999999999</v>
      </c>
      <c r="RA19">
        <f t="shared" si="59"/>
        <v>8.5050000000000008</v>
      </c>
      <c r="RB19">
        <f t="shared" si="60"/>
        <v>7.5049999999999999</v>
      </c>
      <c r="RC19">
        <f t="shared" si="61"/>
        <v>5.0030000000000001</v>
      </c>
      <c r="RD19">
        <f t="shared" si="62"/>
        <v>4.0049999999999999</v>
      </c>
      <c r="RE19">
        <f t="shared" si="63"/>
        <v>15.010999999999999</v>
      </c>
      <c r="RF19">
        <f t="shared" si="64"/>
        <v>9.0030000000000001</v>
      </c>
      <c r="RG19">
        <f t="shared" si="65"/>
        <v>11.006</v>
      </c>
      <c r="RH19">
        <f>RANK(PQ19,PQ3:PQ28,1)</f>
        <v>1</v>
      </c>
      <c r="RI19">
        <f t="shared" ref="RI19:SX19" si="142">RANK(PR19,PR3:PR28,1)</f>
        <v>7</v>
      </c>
      <c r="RJ19">
        <f t="shared" si="142"/>
        <v>15</v>
      </c>
      <c r="RK19">
        <f t="shared" si="142"/>
        <v>14</v>
      </c>
      <c r="RL19">
        <f t="shared" si="142"/>
        <v>6</v>
      </c>
      <c r="RM19">
        <f t="shared" si="142"/>
        <v>13</v>
      </c>
      <c r="RN19">
        <f t="shared" si="142"/>
        <v>15</v>
      </c>
      <c r="RO19">
        <f t="shared" si="142"/>
        <v>11</v>
      </c>
      <c r="RP19">
        <f t="shared" si="142"/>
        <v>15</v>
      </c>
      <c r="RQ19">
        <f t="shared" si="142"/>
        <v>15</v>
      </c>
      <c r="RR19">
        <f t="shared" si="142"/>
        <v>1</v>
      </c>
      <c r="RS19">
        <f t="shared" si="142"/>
        <v>7</v>
      </c>
      <c r="RT19">
        <f t="shared" si="142"/>
        <v>21</v>
      </c>
      <c r="RU19">
        <f t="shared" si="142"/>
        <v>4</v>
      </c>
      <c r="RV19">
        <f t="shared" si="142"/>
        <v>5</v>
      </c>
      <c r="RW19">
        <f t="shared" si="142"/>
        <v>12</v>
      </c>
      <c r="RX19">
        <f t="shared" si="142"/>
        <v>3</v>
      </c>
      <c r="RY19">
        <f t="shared" si="142"/>
        <v>4</v>
      </c>
      <c r="RZ19">
        <f t="shared" si="142"/>
        <v>7</v>
      </c>
      <c r="SA19">
        <f t="shared" si="142"/>
        <v>5</v>
      </c>
      <c r="SB19">
        <f t="shared" si="142"/>
        <v>17</v>
      </c>
      <c r="SC19">
        <f t="shared" si="142"/>
        <v>21</v>
      </c>
      <c r="SD19">
        <f t="shared" si="142"/>
        <v>24</v>
      </c>
      <c r="SE19">
        <f t="shared" si="142"/>
        <v>16</v>
      </c>
      <c r="SG19">
        <f t="shared" si="142"/>
        <v>16</v>
      </c>
      <c r="SH19">
        <f t="shared" si="142"/>
        <v>13</v>
      </c>
      <c r="SI19">
        <f t="shared" si="142"/>
        <v>5</v>
      </c>
      <c r="SJ19">
        <f t="shared" si="142"/>
        <v>1</v>
      </c>
      <c r="SK19">
        <f t="shared" si="142"/>
        <v>11</v>
      </c>
      <c r="SL19">
        <f t="shared" si="142"/>
        <v>3</v>
      </c>
      <c r="SM19">
        <f t="shared" si="142"/>
        <v>12</v>
      </c>
      <c r="SN19">
        <f t="shared" si="142"/>
        <v>10</v>
      </c>
      <c r="SO19">
        <f t="shared" si="142"/>
        <v>15</v>
      </c>
      <c r="SP19">
        <f t="shared" si="142"/>
        <v>2</v>
      </c>
      <c r="SQ19">
        <f t="shared" si="142"/>
        <v>23</v>
      </c>
      <c r="SR19">
        <f t="shared" si="142"/>
        <v>5</v>
      </c>
      <c r="SS19">
        <f t="shared" si="142"/>
        <v>6</v>
      </c>
      <c r="ST19">
        <f t="shared" si="142"/>
        <v>3</v>
      </c>
      <c r="SU19">
        <f t="shared" si="142"/>
        <v>1</v>
      </c>
      <c r="SV19">
        <f t="shared" si="142"/>
        <v>16</v>
      </c>
      <c r="SW19">
        <f t="shared" si="142"/>
        <v>7</v>
      </c>
      <c r="SX19">
        <f t="shared" si="142"/>
        <v>10</v>
      </c>
      <c r="SY19">
        <f>VLOOKUP(RH19,'Tablas auxiliares'!$O$2:$Y$28,_xlfn.SINGLE('Tablas auxiliares'!$C$4)+1,FALSE)</f>
        <v>12</v>
      </c>
      <c r="SZ19">
        <f>VLOOKUP(RI19,'Tablas auxiliares'!$O$2:$Y$28,_xlfn.SINGLE('Tablas auxiliares'!$C$4)+1,FALSE)</f>
        <v>4</v>
      </c>
      <c r="TA19">
        <f>VLOOKUP(RJ19,'Tablas auxiliares'!$O$2:$Y$28,_xlfn.SINGLE('Tablas auxiliares'!$C$4)+1,FALSE)</f>
        <v>0</v>
      </c>
      <c r="TB19">
        <f>VLOOKUP(RK19,'Tablas auxiliares'!$O$2:$Y$28,_xlfn.SINGLE('Tablas auxiliares'!$C$4)+1,FALSE)</f>
        <v>0</v>
      </c>
      <c r="TC19">
        <f>VLOOKUP(RL19,'Tablas auxiliares'!$O$2:$Y$28,_xlfn.SINGLE('Tablas auxiliares'!$C$4)+1,FALSE)</f>
        <v>5</v>
      </c>
      <c r="TD19">
        <f>VLOOKUP(RM19,'Tablas auxiliares'!$O$2:$Y$28,_xlfn.SINGLE('Tablas auxiliares'!$C$4)+1,FALSE)</f>
        <v>0</v>
      </c>
      <c r="TE19">
        <f>VLOOKUP(RN19,'Tablas auxiliares'!$O$2:$Y$28,_xlfn.SINGLE('Tablas auxiliares'!$C$4)+1,FALSE)</f>
        <v>0</v>
      </c>
      <c r="TF19">
        <f>VLOOKUP(RO19,'Tablas auxiliares'!$O$2:$Y$28,_xlfn.SINGLE('Tablas auxiliares'!$C$4)+1,FALSE)</f>
        <v>0</v>
      </c>
      <c r="TG19">
        <f>VLOOKUP(RP19,'Tablas auxiliares'!$O$2:$Y$28,_xlfn.SINGLE('Tablas auxiliares'!$C$4)+1,FALSE)</f>
        <v>0</v>
      </c>
      <c r="TH19">
        <f>VLOOKUP(RQ19,'Tablas auxiliares'!$O$2:$Y$28,_xlfn.SINGLE('Tablas auxiliares'!$C$4)+1,FALSE)</f>
        <v>0</v>
      </c>
      <c r="TI19">
        <f>VLOOKUP(RR19,'Tablas auxiliares'!$O$2:$Y$28,_xlfn.SINGLE('Tablas auxiliares'!$C$4)+1,FALSE)</f>
        <v>12</v>
      </c>
      <c r="TJ19">
        <f>VLOOKUP(RS19,'Tablas auxiliares'!$O$2:$Y$28,_xlfn.SINGLE('Tablas auxiliares'!$C$4)+1,FALSE)</f>
        <v>4</v>
      </c>
      <c r="TK19">
        <f>VLOOKUP(RT19,'Tablas auxiliares'!$O$2:$Y$28,_xlfn.SINGLE('Tablas auxiliares'!$C$4)+1,FALSE)</f>
        <v>0</v>
      </c>
      <c r="TL19">
        <f>VLOOKUP(RU19,'Tablas auxiliares'!$O$2:$Y$28,_xlfn.SINGLE('Tablas auxiliares'!$C$4)+1,FALSE)</f>
        <v>7</v>
      </c>
      <c r="TM19">
        <f>VLOOKUP(RV19,'Tablas auxiliares'!$O$2:$Y$28,_xlfn.SINGLE('Tablas auxiliares'!$C$4)+1,FALSE)</f>
        <v>6</v>
      </c>
      <c r="TN19">
        <f>VLOOKUP(RW19,'Tablas auxiliares'!$O$2:$Y$28,_xlfn.SINGLE('Tablas auxiliares'!$C$4)+1,FALSE)</f>
        <v>0</v>
      </c>
      <c r="TO19">
        <f>VLOOKUP(RX19,'Tablas auxiliares'!$O$2:$Y$28,_xlfn.SINGLE('Tablas auxiliares'!$C$4)+1,FALSE)</f>
        <v>8</v>
      </c>
      <c r="TP19">
        <f>VLOOKUP(RY19,'Tablas auxiliares'!$O$2:$Y$28,_xlfn.SINGLE('Tablas auxiliares'!$C$4)+1,FALSE)</f>
        <v>7</v>
      </c>
      <c r="TQ19">
        <f>VLOOKUP(RZ19,'Tablas auxiliares'!$O$2:$Y$28,_xlfn.SINGLE('Tablas auxiliares'!$C$4)+1,FALSE)</f>
        <v>4</v>
      </c>
      <c r="TR19">
        <f>VLOOKUP(SA19,'Tablas auxiliares'!$O$2:$Y$28,_xlfn.SINGLE('Tablas auxiliares'!$C$4)+1,FALSE)</f>
        <v>6</v>
      </c>
      <c r="TS19">
        <f>VLOOKUP(SB19,'Tablas auxiliares'!$O$2:$Y$28,_xlfn.SINGLE('Tablas auxiliares'!$C$4)+1,FALSE)</f>
        <v>0</v>
      </c>
      <c r="TT19">
        <f>VLOOKUP(SC19,'Tablas auxiliares'!$O$2:$Y$28,_xlfn.SINGLE('Tablas auxiliares'!$C$4)+1,FALSE)</f>
        <v>0</v>
      </c>
      <c r="TU19">
        <f>VLOOKUP(SD19,'Tablas auxiliares'!$O$2:$Y$28,_xlfn.SINGLE('Tablas auxiliares'!$C$4)+1,FALSE)</f>
        <v>0</v>
      </c>
      <c r="TV19">
        <f>VLOOKUP(SE19,'Tablas auxiliares'!$O$2:$Y$28,_xlfn.SINGLE('Tablas auxiliares'!$C$4)+1,FALSE)</f>
        <v>0</v>
      </c>
      <c r="TX19">
        <f>VLOOKUP(SG19,'Tablas auxiliares'!$O$2:$Y$28,_xlfn.SINGLE('Tablas auxiliares'!$C$4)+1,FALSE)</f>
        <v>0</v>
      </c>
      <c r="TY19">
        <f>VLOOKUP(SH19,'Tablas auxiliares'!$O$2:$Y$28,_xlfn.SINGLE('Tablas auxiliares'!$C$4)+1,FALSE)</f>
        <v>0</v>
      </c>
      <c r="TZ19">
        <f>VLOOKUP(SI19,'Tablas auxiliares'!$O$2:$Y$28,_xlfn.SINGLE('Tablas auxiliares'!$C$4)+1,FALSE)</f>
        <v>6</v>
      </c>
      <c r="UA19">
        <f>VLOOKUP(SJ19,'Tablas auxiliares'!$O$2:$Y$28,_xlfn.SINGLE('Tablas auxiliares'!$C$4)+1,FALSE)</f>
        <v>12</v>
      </c>
      <c r="UB19">
        <f>VLOOKUP(SK19,'Tablas auxiliares'!$O$2:$Y$28,_xlfn.SINGLE('Tablas auxiliares'!$C$4)+1,FALSE)</f>
        <v>0</v>
      </c>
      <c r="UC19">
        <f>VLOOKUP(SL19,'Tablas auxiliares'!$O$2:$Y$28,_xlfn.SINGLE('Tablas auxiliares'!$C$4)+1,FALSE)</f>
        <v>8</v>
      </c>
      <c r="UD19">
        <f>VLOOKUP(SM19,'Tablas auxiliares'!$O$2:$Y$28,_xlfn.SINGLE('Tablas auxiliares'!$C$4)+1,FALSE)</f>
        <v>0</v>
      </c>
      <c r="UE19">
        <f>VLOOKUP(SN19,'Tablas auxiliares'!$O$2:$Y$28,_xlfn.SINGLE('Tablas auxiliares'!$C$4)+1,FALSE)</f>
        <v>1</v>
      </c>
      <c r="UF19">
        <f>VLOOKUP(SO19,'Tablas auxiliares'!$O$2:$Y$28,_xlfn.SINGLE('Tablas auxiliares'!$C$4)+1,FALSE)</f>
        <v>0</v>
      </c>
      <c r="UG19">
        <f>VLOOKUP(SP19,'Tablas auxiliares'!$O$2:$Y$28,_xlfn.SINGLE('Tablas auxiliares'!$C$4)+1,FALSE)</f>
        <v>10</v>
      </c>
      <c r="UH19">
        <f>VLOOKUP(SQ19,'Tablas auxiliares'!$O$2:$Y$28,_xlfn.SINGLE('Tablas auxiliares'!$C$4)+1,FALSE)</f>
        <v>0</v>
      </c>
      <c r="UI19">
        <f>VLOOKUP(SR19,'Tablas auxiliares'!$O$2:$Y$28,_xlfn.SINGLE('Tablas auxiliares'!$C$4)+1,FALSE)</f>
        <v>6</v>
      </c>
      <c r="UJ19">
        <f>VLOOKUP(SS19,'Tablas auxiliares'!$O$2:$Y$28,_xlfn.SINGLE('Tablas auxiliares'!$C$4)+1,FALSE)</f>
        <v>5</v>
      </c>
      <c r="UK19">
        <f>VLOOKUP(ST19,'Tablas auxiliares'!$O$2:$Y$28,_xlfn.SINGLE('Tablas auxiliares'!$C$4)+1,FALSE)</f>
        <v>8</v>
      </c>
      <c r="UL19">
        <f>VLOOKUP(SU19,'Tablas auxiliares'!$O$2:$Y$28,_xlfn.SINGLE('Tablas auxiliares'!$C$4)+1,FALSE)</f>
        <v>12</v>
      </c>
      <c r="UM19">
        <f>VLOOKUP(SV19,'Tablas auxiliares'!$O$2:$Y$28,_xlfn.SINGLE('Tablas auxiliares'!$C$4)+1,FALSE)</f>
        <v>0</v>
      </c>
      <c r="UN19">
        <f>VLOOKUP(SW19,'Tablas auxiliares'!$O$2:$Y$28,_xlfn.SINGLE('Tablas auxiliares'!$C$4)+1,FALSE)</f>
        <v>4</v>
      </c>
      <c r="UO19">
        <f>VLOOKUP(SX19,'Tablas auxiliares'!$O$2:$Y$28,_xlfn.SINGLE('Tablas auxiliares'!$C$4)+1,FALSE)</f>
        <v>1</v>
      </c>
      <c r="UP19">
        <f>IF('Tablas auxiliares'!$C$5=1,SUM(SY19:UO19),SUMIF($IZ$29:$KP$29,"=325",SY19:UO19))</f>
        <v>148</v>
      </c>
      <c r="UQ19">
        <v>12</v>
      </c>
      <c r="UR19">
        <v>0</v>
      </c>
      <c r="US19">
        <v>0</v>
      </c>
      <c r="UT19">
        <v>2</v>
      </c>
      <c r="UU19">
        <v>0</v>
      </c>
      <c r="UV19">
        <v>0</v>
      </c>
      <c r="UW19">
        <v>0</v>
      </c>
      <c r="UX19">
        <v>0</v>
      </c>
      <c r="UY19">
        <v>0</v>
      </c>
      <c r="UZ19">
        <v>0</v>
      </c>
      <c r="VA19">
        <v>6</v>
      </c>
      <c r="VB19">
        <v>0</v>
      </c>
      <c r="VC19">
        <v>0</v>
      </c>
      <c r="VD19">
        <v>1</v>
      </c>
      <c r="VE19">
        <v>1</v>
      </c>
      <c r="VF19">
        <v>0</v>
      </c>
      <c r="VG19">
        <v>4</v>
      </c>
      <c r="VH19">
        <v>0</v>
      </c>
      <c r="VI19">
        <v>0</v>
      </c>
      <c r="VJ19">
        <v>0</v>
      </c>
      <c r="VK19">
        <v>0</v>
      </c>
      <c r="VL19">
        <v>0</v>
      </c>
      <c r="VM19">
        <v>0</v>
      </c>
      <c r="VN19">
        <v>0</v>
      </c>
      <c r="VP19">
        <v>0</v>
      </c>
      <c r="VQ19">
        <v>0</v>
      </c>
      <c r="VR19">
        <v>0</v>
      </c>
      <c r="VS19">
        <v>10</v>
      </c>
      <c r="VT19">
        <v>0</v>
      </c>
      <c r="VU19">
        <v>2</v>
      </c>
      <c r="VV19">
        <v>0</v>
      </c>
      <c r="VW19">
        <v>0</v>
      </c>
      <c r="VX19">
        <v>0</v>
      </c>
      <c r="VY19">
        <v>4</v>
      </c>
      <c r="VZ19">
        <v>0</v>
      </c>
      <c r="WA19">
        <v>0</v>
      </c>
      <c r="WB19">
        <v>1</v>
      </c>
      <c r="WC19">
        <v>5</v>
      </c>
      <c r="WD19">
        <v>8</v>
      </c>
      <c r="WE19">
        <v>0</v>
      </c>
      <c r="WF19">
        <v>1</v>
      </c>
      <c r="WG19">
        <v>0</v>
      </c>
      <c r="WH19">
        <v>12</v>
      </c>
      <c r="WI19">
        <v>12</v>
      </c>
      <c r="WJ19">
        <v>3</v>
      </c>
      <c r="WK19">
        <v>0</v>
      </c>
      <c r="WL19">
        <v>10</v>
      </c>
      <c r="WM19">
        <v>5</v>
      </c>
      <c r="WN19">
        <v>6</v>
      </c>
      <c r="WO19">
        <v>4</v>
      </c>
      <c r="WP19">
        <v>6</v>
      </c>
      <c r="WQ19">
        <v>2</v>
      </c>
      <c r="WR19">
        <v>7</v>
      </c>
      <c r="WS19">
        <v>10</v>
      </c>
      <c r="WT19">
        <v>0</v>
      </c>
      <c r="WU19">
        <v>10</v>
      </c>
      <c r="WV19">
        <v>7</v>
      </c>
      <c r="WW19">
        <v>7</v>
      </c>
      <c r="WX19">
        <v>6</v>
      </c>
      <c r="WY19">
        <v>10</v>
      </c>
      <c r="WZ19">
        <v>5</v>
      </c>
      <c r="XA19">
        <v>8</v>
      </c>
      <c r="XB19">
        <v>6</v>
      </c>
      <c r="XC19">
        <v>0</v>
      </c>
      <c r="XD19">
        <v>0</v>
      </c>
      <c r="XE19">
        <v>5</v>
      </c>
      <c r="XG19">
        <v>6</v>
      </c>
      <c r="XH19">
        <v>7</v>
      </c>
      <c r="XI19">
        <v>6</v>
      </c>
      <c r="XJ19">
        <v>12</v>
      </c>
      <c r="XK19">
        <v>8</v>
      </c>
      <c r="XL19">
        <v>8</v>
      </c>
      <c r="XM19">
        <v>0</v>
      </c>
      <c r="XN19">
        <v>7</v>
      </c>
      <c r="XO19">
        <v>5</v>
      </c>
      <c r="XP19">
        <v>10</v>
      </c>
      <c r="XQ19">
        <v>0</v>
      </c>
      <c r="XR19">
        <v>6</v>
      </c>
      <c r="XS19">
        <v>6</v>
      </c>
      <c r="XT19">
        <v>8</v>
      </c>
      <c r="XU19">
        <v>6</v>
      </c>
      <c r="XV19">
        <v>0</v>
      </c>
      <c r="XW19">
        <v>8</v>
      </c>
      <c r="XX19">
        <v>5</v>
      </c>
      <c r="XY19">
        <f t="shared" si="7"/>
        <v>24.012</v>
      </c>
      <c r="XZ19">
        <f t="shared" si="113"/>
        <v>12.012</v>
      </c>
      <c r="YA19">
        <f t="shared" si="114"/>
        <v>3.0030000000000001</v>
      </c>
      <c r="YB19">
        <f t="shared" si="115"/>
        <v>2</v>
      </c>
      <c r="YC19">
        <f t="shared" si="67"/>
        <v>10.01</v>
      </c>
      <c r="YD19">
        <f t="shared" si="68"/>
        <v>5.0049999999999999</v>
      </c>
      <c r="YE19">
        <f t="shared" si="69"/>
        <v>6.0060000000000002</v>
      </c>
      <c r="YF19">
        <f t="shared" si="70"/>
        <v>4.0039999999999996</v>
      </c>
      <c r="YG19">
        <f t="shared" si="71"/>
        <v>6.0060000000000002</v>
      </c>
      <c r="YH19">
        <f t="shared" si="72"/>
        <v>2.0019999999999998</v>
      </c>
      <c r="YI19">
        <f t="shared" si="73"/>
        <v>13.007</v>
      </c>
      <c r="YJ19">
        <f t="shared" si="74"/>
        <v>10.01</v>
      </c>
      <c r="YK19">
        <f t="shared" si="75"/>
        <v>0</v>
      </c>
      <c r="YL19">
        <f t="shared" si="76"/>
        <v>11.01</v>
      </c>
      <c r="YM19">
        <f t="shared" si="77"/>
        <v>8.0069999999999997</v>
      </c>
      <c r="YN19">
        <f t="shared" si="78"/>
        <v>7.0069999999999997</v>
      </c>
      <c r="YO19">
        <f t="shared" si="79"/>
        <v>10.006</v>
      </c>
      <c r="YP19">
        <f t="shared" si="80"/>
        <v>10.01</v>
      </c>
      <c r="YQ19">
        <f t="shared" si="81"/>
        <v>5.0049999999999999</v>
      </c>
      <c r="YR19">
        <f t="shared" si="82"/>
        <v>8.0079999999999991</v>
      </c>
      <c r="YS19">
        <f t="shared" si="83"/>
        <v>6.0060000000000002</v>
      </c>
      <c r="YT19">
        <f t="shared" si="84"/>
        <v>0</v>
      </c>
      <c r="YU19">
        <f t="shared" si="85"/>
        <v>0</v>
      </c>
      <c r="YV19">
        <f t="shared" si="86"/>
        <v>5.0049999999999999</v>
      </c>
      <c r="YW19">
        <f t="shared" si="87"/>
        <v>0</v>
      </c>
      <c r="YX19">
        <f t="shared" si="88"/>
        <v>6.0060000000000002</v>
      </c>
      <c r="YY19">
        <f t="shared" si="89"/>
        <v>7.0069999999999997</v>
      </c>
      <c r="YZ19">
        <f t="shared" si="90"/>
        <v>6.0060000000000002</v>
      </c>
      <c r="ZA19">
        <f t="shared" si="91"/>
        <v>22.012</v>
      </c>
      <c r="ZB19">
        <f t="shared" si="92"/>
        <v>8.0079999999999991</v>
      </c>
      <c r="ZC19">
        <f t="shared" si="93"/>
        <v>10.007999999999999</v>
      </c>
      <c r="ZD19">
        <f t="shared" si="94"/>
        <v>0</v>
      </c>
      <c r="ZE19">
        <f t="shared" si="95"/>
        <v>7.0069999999999997</v>
      </c>
      <c r="ZF19">
        <f t="shared" si="96"/>
        <v>5.0049999999999999</v>
      </c>
      <c r="ZG19">
        <f t="shared" si="97"/>
        <v>14.01</v>
      </c>
      <c r="ZH19">
        <f t="shared" si="98"/>
        <v>0</v>
      </c>
      <c r="ZI19">
        <f t="shared" si="99"/>
        <v>6.0060000000000002</v>
      </c>
      <c r="ZJ19">
        <f t="shared" si="100"/>
        <v>7.0060000000000002</v>
      </c>
      <c r="ZK19">
        <f t="shared" si="101"/>
        <v>13.007999999999999</v>
      </c>
      <c r="ZL19">
        <f t="shared" si="102"/>
        <v>14.006</v>
      </c>
      <c r="ZM19">
        <f t="shared" si="103"/>
        <v>0</v>
      </c>
      <c r="ZN19">
        <f t="shared" si="104"/>
        <v>9.0079999999999991</v>
      </c>
      <c r="ZO19">
        <f t="shared" si="105"/>
        <v>5.0049999999999999</v>
      </c>
      <c r="ZP19">
        <f>RANK(XY19,XY3:XY28,0)</f>
        <v>1</v>
      </c>
      <c r="ZQ19">
        <f t="shared" ref="ZQ19:ABF19" si="143">RANK(XZ19,XZ3:XZ28,0)</f>
        <v>4</v>
      </c>
      <c r="ZR19">
        <f t="shared" si="143"/>
        <v>11</v>
      </c>
      <c r="ZS19">
        <f t="shared" si="143"/>
        <v>13</v>
      </c>
      <c r="ZT19">
        <f t="shared" si="143"/>
        <v>4</v>
      </c>
      <c r="ZU19">
        <f t="shared" si="143"/>
        <v>11</v>
      </c>
      <c r="ZV19">
        <f t="shared" si="143"/>
        <v>9</v>
      </c>
      <c r="ZW19">
        <f t="shared" si="143"/>
        <v>11</v>
      </c>
      <c r="ZX19">
        <f t="shared" si="143"/>
        <v>9</v>
      </c>
      <c r="ZY19">
        <f t="shared" si="143"/>
        <v>15</v>
      </c>
      <c r="ZZ19">
        <f t="shared" si="143"/>
        <v>3</v>
      </c>
      <c r="AAA19">
        <f t="shared" si="143"/>
        <v>5</v>
      </c>
      <c r="AAB19">
        <f t="shared" si="143"/>
        <v>15</v>
      </c>
      <c r="AAC19">
        <f t="shared" si="143"/>
        <v>5</v>
      </c>
      <c r="AAD19">
        <f t="shared" si="143"/>
        <v>6</v>
      </c>
      <c r="AAE19">
        <f t="shared" si="143"/>
        <v>6</v>
      </c>
      <c r="AAF19">
        <f t="shared" si="143"/>
        <v>4</v>
      </c>
      <c r="AAG19">
        <f t="shared" si="143"/>
        <v>2</v>
      </c>
      <c r="AAH19">
        <f t="shared" si="143"/>
        <v>10</v>
      </c>
      <c r="AAI19">
        <f t="shared" si="143"/>
        <v>5</v>
      </c>
      <c r="AAJ19">
        <f t="shared" si="143"/>
        <v>9</v>
      </c>
      <c r="AAK19">
        <f t="shared" si="143"/>
        <v>17</v>
      </c>
      <c r="AAL19">
        <f t="shared" si="143"/>
        <v>14</v>
      </c>
      <c r="AAM19">
        <f t="shared" si="143"/>
        <v>11</v>
      </c>
      <c r="AAN19">
        <f t="shared" si="143"/>
        <v>17</v>
      </c>
      <c r="AAO19">
        <f t="shared" si="143"/>
        <v>8</v>
      </c>
      <c r="AAP19">
        <f t="shared" si="143"/>
        <v>9</v>
      </c>
      <c r="AAQ19">
        <f t="shared" si="143"/>
        <v>8</v>
      </c>
      <c r="AAR19">
        <f t="shared" si="143"/>
        <v>1</v>
      </c>
      <c r="AAS19">
        <f t="shared" si="143"/>
        <v>7</v>
      </c>
      <c r="AAT19">
        <f t="shared" si="143"/>
        <v>3</v>
      </c>
      <c r="AAU19">
        <f t="shared" si="143"/>
        <v>14</v>
      </c>
      <c r="AAV19">
        <f t="shared" si="143"/>
        <v>7</v>
      </c>
      <c r="AAW19">
        <f t="shared" si="143"/>
        <v>12</v>
      </c>
      <c r="AAX19">
        <f t="shared" si="143"/>
        <v>3</v>
      </c>
      <c r="AAY19">
        <f t="shared" si="143"/>
        <v>16</v>
      </c>
      <c r="AAZ19">
        <f t="shared" si="143"/>
        <v>10</v>
      </c>
      <c r="ABA19">
        <f t="shared" si="143"/>
        <v>8</v>
      </c>
      <c r="ABB19">
        <f t="shared" si="143"/>
        <v>4</v>
      </c>
      <c r="ABC19">
        <f t="shared" si="143"/>
        <v>1</v>
      </c>
      <c r="ABD19">
        <f t="shared" si="143"/>
        <v>16</v>
      </c>
      <c r="ABE19">
        <f t="shared" si="143"/>
        <v>7</v>
      </c>
      <c r="ABF19">
        <f t="shared" si="143"/>
        <v>9</v>
      </c>
      <c r="ABG19">
        <f>VLOOKUP(ZP19,'Tablas auxiliares'!$O$2:$P$28,2,FALSE)</f>
        <v>12</v>
      </c>
      <c r="ABH19">
        <f>VLOOKUP(ZQ19,'Tablas auxiliares'!$O$2:$P$28,2,FALSE)</f>
        <v>7</v>
      </c>
      <c r="ABI19">
        <f>VLOOKUP(ZR19,'Tablas auxiliares'!$O$2:$P$28,2,FALSE)</f>
        <v>0</v>
      </c>
      <c r="ABJ19">
        <f>VLOOKUP(ZS19,'Tablas auxiliares'!$O$2:$P$28,2,FALSE)</f>
        <v>0</v>
      </c>
      <c r="ABK19">
        <f>VLOOKUP(ZT19,'Tablas auxiliares'!$O$2:$P$28,2,FALSE)</f>
        <v>7</v>
      </c>
      <c r="ABL19">
        <f>VLOOKUP(ZU19,'Tablas auxiliares'!$O$2:$P$28,2,FALSE)</f>
        <v>0</v>
      </c>
      <c r="ABM19">
        <f>VLOOKUP(ZV19,'Tablas auxiliares'!$O$2:$P$28,2,FALSE)</f>
        <v>2</v>
      </c>
      <c r="ABN19">
        <f>VLOOKUP(ZW19,'Tablas auxiliares'!$O$2:$P$28,2,FALSE)</f>
        <v>0</v>
      </c>
      <c r="ABO19">
        <f>VLOOKUP(ZX19,'Tablas auxiliares'!$O$2:$P$28,2,FALSE)</f>
        <v>2</v>
      </c>
      <c r="ABP19">
        <f>VLOOKUP(ZY19,'Tablas auxiliares'!$O$2:$P$28,2,FALSE)</f>
        <v>0</v>
      </c>
      <c r="ABQ19">
        <f>VLOOKUP(ZZ19,'Tablas auxiliares'!$O$2:$P$28,2,FALSE)</f>
        <v>8</v>
      </c>
      <c r="ABR19">
        <f>VLOOKUP(AAA19,'Tablas auxiliares'!$O$2:$P$28,2,FALSE)</f>
        <v>6</v>
      </c>
      <c r="ABS19">
        <f>VLOOKUP(AAB19,'Tablas auxiliares'!$O$2:$P$28,2,FALSE)</f>
        <v>0</v>
      </c>
      <c r="ABT19">
        <f>VLOOKUP(AAC19,'Tablas auxiliares'!$O$2:$P$28,2,FALSE)</f>
        <v>6</v>
      </c>
      <c r="ABU19">
        <f>VLOOKUP(AAD19,'Tablas auxiliares'!$O$2:$P$28,2,FALSE)</f>
        <v>5</v>
      </c>
      <c r="ABV19">
        <f>VLOOKUP(AAE19,'Tablas auxiliares'!$O$2:$P$28,2,FALSE)</f>
        <v>5</v>
      </c>
      <c r="ABW19">
        <f>VLOOKUP(AAF19,'Tablas auxiliares'!$O$2:$P$28,2,FALSE)</f>
        <v>7</v>
      </c>
      <c r="ABX19">
        <f>VLOOKUP(AAG19,'Tablas auxiliares'!$O$2:$P$28,2,FALSE)</f>
        <v>10</v>
      </c>
      <c r="ABY19">
        <f>VLOOKUP(AAH19,'Tablas auxiliares'!$O$2:$P$28,2,FALSE)</f>
        <v>1</v>
      </c>
      <c r="ABZ19">
        <f>VLOOKUP(AAI19,'Tablas auxiliares'!$O$2:$P$28,2,FALSE)</f>
        <v>6</v>
      </c>
      <c r="ACA19">
        <f>VLOOKUP(AAJ19,'Tablas auxiliares'!$O$2:$P$28,2,FALSE)</f>
        <v>2</v>
      </c>
      <c r="ACB19">
        <f>VLOOKUP(AAK19,'Tablas auxiliares'!$O$2:$P$28,2,FALSE)</f>
        <v>0</v>
      </c>
      <c r="ACC19">
        <f>VLOOKUP(AAL19,'Tablas auxiliares'!$O$2:$P$28,2,FALSE)</f>
        <v>0</v>
      </c>
      <c r="ACD19">
        <f>VLOOKUP(AAM19,'Tablas auxiliares'!$O$2:$P$28,2,FALSE)</f>
        <v>0</v>
      </c>
      <c r="ACE19">
        <f>VLOOKUP(AAN19,'Tablas auxiliares'!$O$2:$P$28,2,FALSE)</f>
        <v>0</v>
      </c>
      <c r="ACF19">
        <f>VLOOKUP(AAO19,'Tablas auxiliares'!$O$2:$P$28,2,FALSE)</f>
        <v>3</v>
      </c>
      <c r="ACG19">
        <f>VLOOKUP(AAP19,'Tablas auxiliares'!$O$2:$P$28,2,FALSE)</f>
        <v>2</v>
      </c>
      <c r="ACH19">
        <f>VLOOKUP(AAQ19,'Tablas auxiliares'!$O$2:$P$28,2,FALSE)</f>
        <v>3</v>
      </c>
      <c r="ACI19">
        <f>VLOOKUP(AAR19,'Tablas auxiliares'!$O$2:$P$28,2,FALSE)</f>
        <v>12</v>
      </c>
      <c r="ACJ19">
        <f>VLOOKUP(AAS19,'Tablas auxiliares'!$O$2:$P$28,2,FALSE)</f>
        <v>4</v>
      </c>
      <c r="ACK19">
        <f>VLOOKUP(AAT19,'Tablas auxiliares'!$O$2:$P$28,2,FALSE)</f>
        <v>8</v>
      </c>
      <c r="ACL19">
        <f>VLOOKUP(AAU19,'Tablas auxiliares'!$O$2:$P$28,2,FALSE)</f>
        <v>0</v>
      </c>
      <c r="ACM19">
        <f>VLOOKUP(AAV19,'Tablas auxiliares'!$O$2:$P$28,2,FALSE)</f>
        <v>4</v>
      </c>
      <c r="ACN19">
        <f>VLOOKUP(AAW19,'Tablas auxiliares'!$O$2:$P$28,2,FALSE)</f>
        <v>0</v>
      </c>
      <c r="ACO19">
        <f>VLOOKUP(AAX19,'Tablas auxiliares'!$O$2:$P$28,2,FALSE)</f>
        <v>8</v>
      </c>
      <c r="ACP19">
        <f>VLOOKUP(AAY19,'Tablas auxiliares'!$O$2:$P$28,2,FALSE)</f>
        <v>0</v>
      </c>
      <c r="ACQ19">
        <f>VLOOKUP(AAZ19,'Tablas auxiliares'!$O$2:$P$28,2,FALSE)</f>
        <v>1</v>
      </c>
      <c r="ACR19">
        <f>VLOOKUP(ABA19,'Tablas auxiliares'!$O$2:$P$28,2,FALSE)</f>
        <v>3</v>
      </c>
      <c r="ACS19">
        <f>VLOOKUP(ABB19,'Tablas auxiliares'!$O$2:$P$28,2,FALSE)</f>
        <v>7</v>
      </c>
      <c r="ACT19">
        <f>VLOOKUP(ABC19,'Tablas auxiliares'!$O$2:$P$28,2,FALSE)</f>
        <v>12</v>
      </c>
      <c r="ACU19">
        <f>VLOOKUP(ABD19,'Tablas auxiliares'!$O$2:$P$28,2,FALSE)</f>
        <v>0</v>
      </c>
      <c r="ACV19">
        <f>VLOOKUP(ABE19,'Tablas auxiliares'!$O$2:$P$28,2,FALSE)</f>
        <v>4</v>
      </c>
      <c r="ACW19">
        <f>VLOOKUP(ABF19,'Tablas auxiliares'!$O$2:$P$28,2,FALSE)</f>
        <v>2</v>
      </c>
      <c r="ACX19">
        <f>IF('Tablas auxiliares'!$C$5=1,SUM(ABG19:ACW19),SUMIF($IZ$29:$KP$29,"=325",ABG19:ACW19))</f>
        <v>159</v>
      </c>
      <c r="ACZ19">
        <f t="shared" si="9"/>
        <v>159.0009</v>
      </c>
      <c r="ADA19">
        <f t="shared" si="10"/>
        <v>148.0009</v>
      </c>
      <c r="ADB19">
        <f t="shared" si="11"/>
        <v>308.0009</v>
      </c>
      <c r="ADC19">
        <f>IF('Tablas auxiliares'!$C$3=1,'2018 FINAL'!ACZ19,IF('Tablas auxiliares'!$C$3=2,'2018 FINAL'!ADA19,'2018 FINAL'!ADB19))</f>
        <v>308.0009</v>
      </c>
      <c r="ADD19" t="s">
        <v>20</v>
      </c>
      <c r="ADF19">
        <v>17</v>
      </c>
      <c r="ADG19">
        <f t="shared" si="12"/>
        <v>130</v>
      </c>
      <c r="ADH19" t="str">
        <f t="shared" si="13"/>
        <v>Ucrania</v>
      </c>
    </row>
    <row r="20" spans="1:788" x14ac:dyDescent="0.25">
      <c r="A20" t="s">
        <v>26</v>
      </c>
      <c r="B20">
        <v>18</v>
      </c>
      <c r="C20">
        <v>16</v>
      </c>
      <c r="D20">
        <v>16</v>
      </c>
      <c r="E20">
        <v>1</v>
      </c>
      <c r="F20">
        <v>23</v>
      </c>
      <c r="G20">
        <v>24</v>
      </c>
      <c r="H20">
        <v>10</v>
      </c>
      <c r="I20">
        <v>7</v>
      </c>
      <c r="J20">
        <v>14</v>
      </c>
      <c r="K20">
        <v>11</v>
      </c>
      <c r="L20">
        <v>15</v>
      </c>
      <c r="M20">
        <v>4</v>
      </c>
      <c r="N20">
        <v>8</v>
      </c>
      <c r="O20">
        <v>16</v>
      </c>
      <c r="P20">
        <v>16</v>
      </c>
      <c r="Q20">
        <v>11</v>
      </c>
      <c r="R20">
        <v>13</v>
      </c>
      <c r="S20">
        <v>10</v>
      </c>
      <c r="T20">
        <v>7</v>
      </c>
      <c r="U20">
        <v>17</v>
      </c>
      <c r="V20">
        <v>10</v>
      </c>
      <c r="W20">
        <v>16</v>
      </c>
      <c r="X20">
        <v>16</v>
      </c>
      <c r="Y20">
        <v>15</v>
      </c>
      <c r="Z20">
        <v>9</v>
      </c>
      <c r="AA20">
        <v>3</v>
      </c>
      <c r="AC20">
        <v>24</v>
      </c>
      <c r="AD20">
        <v>12</v>
      </c>
      <c r="AE20">
        <v>18</v>
      </c>
      <c r="AF20">
        <v>12</v>
      </c>
      <c r="AG20">
        <v>8</v>
      </c>
      <c r="AH20">
        <v>6</v>
      </c>
      <c r="AI20">
        <v>4</v>
      </c>
      <c r="AJ20">
        <v>6</v>
      </c>
      <c r="AK20">
        <v>16</v>
      </c>
      <c r="AL20">
        <v>5</v>
      </c>
      <c r="AM20">
        <v>9</v>
      </c>
      <c r="AN20">
        <v>19</v>
      </c>
      <c r="AO20">
        <v>25</v>
      </c>
      <c r="AP20">
        <v>5</v>
      </c>
      <c r="AQ20">
        <v>3</v>
      </c>
      <c r="AR20">
        <v>14</v>
      </c>
      <c r="AS20">
        <v>20</v>
      </c>
      <c r="AT20">
        <v>7</v>
      </c>
      <c r="AU20">
        <v>8</v>
      </c>
      <c r="AV20">
        <v>22</v>
      </c>
      <c r="AW20">
        <v>11</v>
      </c>
      <c r="AX20">
        <v>13</v>
      </c>
      <c r="AY20">
        <v>14</v>
      </c>
      <c r="AZ20">
        <v>5</v>
      </c>
      <c r="BA20">
        <v>3</v>
      </c>
      <c r="BB20">
        <v>8</v>
      </c>
      <c r="BC20">
        <v>14</v>
      </c>
      <c r="BD20">
        <v>8</v>
      </c>
      <c r="BE20">
        <v>20</v>
      </c>
      <c r="BF20">
        <v>11</v>
      </c>
      <c r="BG20">
        <v>21</v>
      </c>
      <c r="BH20">
        <v>4</v>
      </c>
      <c r="BI20">
        <v>13</v>
      </c>
      <c r="BJ20">
        <v>18</v>
      </c>
      <c r="BK20">
        <v>10</v>
      </c>
      <c r="BL20">
        <v>20</v>
      </c>
      <c r="BM20">
        <v>10</v>
      </c>
      <c r="BN20">
        <v>23</v>
      </c>
      <c r="BO20">
        <v>25</v>
      </c>
      <c r="BP20">
        <v>20</v>
      </c>
      <c r="BQ20">
        <v>15</v>
      </c>
      <c r="BR20">
        <v>6</v>
      </c>
      <c r="BT20">
        <v>7</v>
      </c>
      <c r="BU20">
        <v>13</v>
      </c>
      <c r="BV20">
        <v>10</v>
      </c>
      <c r="BW20">
        <v>6</v>
      </c>
      <c r="BX20">
        <v>8</v>
      </c>
      <c r="BY20">
        <v>1</v>
      </c>
      <c r="BZ20">
        <v>16</v>
      </c>
      <c r="CA20">
        <v>6</v>
      </c>
      <c r="CB20">
        <v>8</v>
      </c>
      <c r="CC20">
        <v>5</v>
      </c>
      <c r="CD20">
        <v>8</v>
      </c>
      <c r="CE20">
        <v>25</v>
      </c>
      <c r="CF20">
        <v>20</v>
      </c>
      <c r="CG20">
        <v>20</v>
      </c>
      <c r="CH20">
        <v>7</v>
      </c>
      <c r="CI20">
        <v>22</v>
      </c>
      <c r="CJ20">
        <v>14</v>
      </c>
      <c r="CK20">
        <v>7</v>
      </c>
      <c r="CL20">
        <v>5</v>
      </c>
      <c r="CM20">
        <v>4</v>
      </c>
      <c r="CN20">
        <v>14</v>
      </c>
      <c r="CO20">
        <v>20</v>
      </c>
      <c r="CP20">
        <v>9</v>
      </c>
      <c r="CQ20">
        <v>17</v>
      </c>
      <c r="CR20">
        <v>1</v>
      </c>
      <c r="CS20">
        <v>12</v>
      </c>
      <c r="CT20">
        <v>12</v>
      </c>
      <c r="CU20">
        <v>1</v>
      </c>
      <c r="CV20">
        <v>10</v>
      </c>
      <c r="CW20">
        <v>11</v>
      </c>
      <c r="CX20">
        <v>11</v>
      </c>
      <c r="CY20">
        <v>1</v>
      </c>
      <c r="CZ20">
        <v>19</v>
      </c>
      <c r="DA20">
        <v>17</v>
      </c>
      <c r="DB20">
        <v>7</v>
      </c>
      <c r="DC20">
        <v>16</v>
      </c>
      <c r="DD20">
        <v>12</v>
      </c>
      <c r="DE20">
        <v>14</v>
      </c>
      <c r="DF20">
        <v>17</v>
      </c>
      <c r="DG20">
        <v>9</v>
      </c>
      <c r="DH20">
        <v>9</v>
      </c>
      <c r="DI20">
        <v>16</v>
      </c>
      <c r="DK20">
        <v>26</v>
      </c>
      <c r="DL20">
        <v>11</v>
      </c>
      <c r="DM20">
        <v>13</v>
      </c>
      <c r="DN20">
        <v>16</v>
      </c>
      <c r="DO20">
        <v>14</v>
      </c>
      <c r="DP20">
        <v>2</v>
      </c>
      <c r="DQ20">
        <v>9</v>
      </c>
      <c r="DR20">
        <v>4</v>
      </c>
      <c r="DS20">
        <v>12</v>
      </c>
      <c r="DT20">
        <v>3</v>
      </c>
      <c r="DU20">
        <v>8</v>
      </c>
      <c r="DV20">
        <v>22</v>
      </c>
      <c r="DW20">
        <v>25</v>
      </c>
      <c r="DX20">
        <v>20</v>
      </c>
      <c r="DY20">
        <v>2</v>
      </c>
      <c r="DZ20">
        <v>11</v>
      </c>
      <c r="EA20">
        <v>13</v>
      </c>
      <c r="EB20">
        <v>10</v>
      </c>
      <c r="EC20">
        <v>21</v>
      </c>
      <c r="ED20">
        <v>25</v>
      </c>
      <c r="EE20">
        <v>21</v>
      </c>
      <c r="EF20">
        <v>11</v>
      </c>
      <c r="EG20">
        <v>23</v>
      </c>
      <c r="EH20">
        <v>6</v>
      </c>
      <c r="EI20">
        <v>1</v>
      </c>
      <c r="EJ20">
        <v>9</v>
      </c>
      <c r="EK20">
        <v>10</v>
      </c>
      <c r="EL20">
        <v>2</v>
      </c>
      <c r="EM20">
        <v>15</v>
      </c>
      <c r="EN20">
        <v>15</v>
      </c>
      <c r="EO20">
        <v>15</v>
      </c>
      <c r="EP20">
        <v>2</v>
      </c>
      <c r="EQ20">
        <v>8</v>
      </c>
      <c r="ER20">
        <v>22</v>
      </c>
      <c r="ES20">
        <v>5</v>
      </c>
      <c r="ET20">
        <v>16</v>
      </c>
      <c r="EU20">
        <v>9</v>
      </c>
      <c r="EV20">
        <v>14</v>
      </c>
      <c r="EW20">
        <v>15</v>
      </c>
      <c r="EX20">
        <v>22</v>
      </c>
      <c r="EY20">
        <v>15</v>
      </c>
      <c r="EZ20">
        <v>8</v>
      </c>
      <c r="FB20">
        <v>21</v>
      </c>
      <c r="FC20">
        <v>12</v>
      </c>
      <c r="FD20">
        <v>7</v>
      </c>
      <c r="FE20">
        <v>21</v>
      </c>
      <c r="FF20">
        <v>7</v>
      </c>
      <c r="FG20">
        <v>11</v>
      </c>
      <c r="FH20">
        <v>11</v>
      </c>
      <c r="FI20">
        <v>2</v>
      </c>
      <c r="FJ20">
        <v>23</v>
      </c>
      <c r="FK20">
        <v>6</v>
      </c>
      <c r="FL20">
        <v>9</v>
      </c>
      <c r="FM20">
        <v>17</v>
      </c>
      <c r="FN20">
        <v>21</v>
      </c>
      <c r="FO20">
        <v>25</v>
      </c>
      <c r="FP20">
        <v>4</v>
      </c>
      <c r="FQ20">
        <v>16</v>
      </c>
      <c r="FR20">
        <v>17</v>
      </c>
      <c r="FS20">
        <v>6</v>
      </c>
      <c r="FT20">
        <v>18</v>
      </c>
      <c r="FU20">
        <v>19</v>
      </c>
      <c r="FV20">
        <v>13</v>
      </c>
      <c r="FW20">
        <v>20</v>
      </c>
      <c r="FX20">
        <v>17</v>
      </c>
      <c r="FY20">
        <v>8</v>
      </c>
      <c r="FZ20">
        <v>6</v>
      </c>
      <c r="GA20">
        <v>8</v>
      </c>
      <c r="GB20">
        <v>10</v>
      </c>
      <c r="GC20">
        <v>3</v>
      </c>
      <c r="GD20">
        <v>23</v>
      </c>
      <c r="GE20">
        <v>7</v>
      </c>
      <c r="GF20">
        <v>17</v>
      </c>
      <c r="GG20">
        <v>1</v>
      </c>
      <c r="GH20">
        <v>15</v>
      </c>
      <c r="GI20">
        <v>20</v>
      </c>
      <c r="GJ20">
        <v>22</v>
      </c>
      <c r="GK20">
        <v>15</v>
      </c>
      <c r="GL20">
        <v>4</v>
      </c>
      <c r="GM20">
        <v>8</v>
      </c>
      <c r="GN20">
        <v>21</v>
      </c>
      <c r="GO20">
        <v>12</v>
      </c>
      <c r="GP20">
        <v>15</v>
      </c>
      <c r="GQ20">
        <v>6</v>
      </c>
      <c r="GS20">
        <v>13</v>
      </c>
      <c r="GT20">
        <v>11</v>
      </c>
      <c r="GU20">
        <v>14</v>
      </c>
      <c r="GV20">
        <v>25</v>
      </c>
      <c r="GW20">
        <v>6</v>
      </c>
      <c r="GX20">
        <v>5</v>
      </c>
      <c r="GY20">
        <v>13</v>
      </c>
      <c r="GZ20">
        <v>3</v>
      </c>
      <c r="HA20">
        <v>12</v>
      </c>
      <c r="HB20">
        <v>12</v>
      </c>
      <c r="HC20">
        <v>6</v>
      </c>
      <c r="HD20">
        <v>13</v>
      </c>
      <c r="HE20">
        <v>16</v>
      </c>
      <c r="HF20">
        <v>11</v>
      </c>
      <c r="HG20">
        <v>5</v>
      </c>
      <c r="HH20">
        <v>17</v>
      </c>
      <c r="HI20">
        <f>IF('Tablas auxiliares'!$C$7=1,AVERAGE(B20,AS20,CJ20,EA20,FR20)+B20/10000,(-1)*(SUM(VLOOKUP(B20,'Tablas auxiliares'!$BG$2:$BH$28,2,FALSE),VLOOKUP(AS20,'Tablas auxiliares'!$BG$2:$BH$28,2,FALSE),VLOOKUP(CJ20,'Tablas auxiliares'!$BG$2:$BH$28,2,FALSE),VLOOKUP(EA20,'Tablas auxiliares'!$BG$2:$BH$28,2,FALSE),VLOOKUP(FR20,'Tablas auxiliares'!$BG$2:$BH$28,2,FALSE))-B20/100000000))</f>
        <v>-3.615759430392596</v>
      </c>
      <c r="HJ20">
        <f>IF('Tablas auxiliares'!$C$7=1,AVERAGE(C20,AT20,CK20,EB20,FS20)+C20/10000,(-1)*(SUM(VLOOKUP(C20,'Tablas auxiliares'!$BG$2:$BH$28,2,FALSE),VLOOKUP(AT20,'Tablas auxiliares'!$BG$2:$BH$28,2,FALSE),VLOOKUP(CK20,'Tablas auxiliares'!$BG$2:$BH$28,2,FALSE),VLOOKUP(EB20,'Tablas auxiliares'!$BG$2:$BH$28,2,FALSE),VLOOKUP(FS20,'Tablas auxiliares'!$BG$2:$BH$28,2,FALSE))-C20/100000000))</f>
        <v>-15.181070006948833</v>
      </c>
      <c r="HK20">
        <f>IF('Tablas auxiliares'!$C$7=1,AVERAGE(D20,AU20,CL20,EC20,FT20)+D20/10000,(-1)*(SUM(VLOOKUP(D20,'Tablas auxiliares'!$BG$2:$BH$28,2,FALSE),VLOOKUP(AU20,'Tablas auxiliares'!$BG$2:$BH$28,2,FALSE),VLOOKUP(CL20,'Tablas auxiliares'!$BG$2:$BH$28,2,FALSE),VLOOKUP(EC20,'Tablas auxiliares'!$BG$2:$BH$28,2,FALSE),VLOOKUP(FT20,'Tablas auxiliares'!$BG$2:$BH$28,2,FALSE))-D20/100000000))</f>
        <v>-10.222995197949633</v>
      </c>
      <c r="HL20">
        <f>IF('Tablas auxiliares'!$C$7=1,AVERAGE(E20,AV20,CM20,ED20,FU20)+E20/10000,(-1)*(SUM(VLOOKUP(E20,'Tablas auxiliares'!$BG$2:$BH$28,2,FALSE),VLOOKUP(AV20,'Tablas auxiliares'!$BG$2:$BH$28,2,FALSE),VLOOKUP(CM20,'Tablas auxiliares'!$BG$2:$BH$28,2,FALSE),VLOOKUP(ED20,'Tablas auxiliares'!$BG$2:$BH$28,2,FALSE),VLOOKUP(FU20,'Tablas auxiliares'!$BG$2:$BH$28,2,FALSE))-E20/100000000))</f>
        <v>-19.526395750421635</v>
      </c>
      <c r="HM20">
        <f>IF('Tablas auxiliares'!$C$7=1,AVERAGE(F20,AW20,CN20,EE20,FV20)+F20/10000,(-1)*(SUM(VLOOKUP(F20,'Tablas auxiliares'!$BG$2:$BH$28,2,FALSE),VLOOKUP(AW20,'Tablas auxiliares'!$BG$2:$BH$28,2,FALSE),VLOOKUP(CN20,'Tablas auxiliares'!$BG$2:$BH$28,2,FALSE),VLOOKUP(EE20,'Tablas auxiliares'!$BG$2:$BH$28,2,FALSE),VLOOKUP(FV20,'Tablas auxiliares'!$BG$2:$BH$28,2,FALSE))-F20/100000000))</f>
        <v>-4.4892833423515395</v>
      </c>
      <c r="HN20">
        <f>IF('Tablas auxiliares'!$C$7=1,AVERAGE(G20,AX20,CO20,EF20,FW20)+G20/10000,(-1)*(SUM(VLOOKUP(G20,'Tablas auxiliares'!$BG$2:$BH$28,2,FALSE),VLOOKUP(AX20,'Tablas auxiliares'!$BG$2:$BH$28,2,FALSE),VLOOKUP(CO20,'Tablas auxiliares'!$BG$2:$BH$28,2,FALSE),VLOOKUP(EF20,'Tablas auxiliares'!$BG$2:$BH$28,2,FALSE),VLOOKUP(FW20,'Tablas auxiliares'!$BG$2:$BH$28,2,FALSE))-G20/100000000))</f>
        <v>-3.8232928828665438</v>
      </c>
      <c r="HO20">
        <f>IF('Tablas auxiliares'!$C$7=1,AVERAGE(H20,AY20,CP20,EG20,FX20)+H20/10000,(-1)*(SUM(VLOOKUP(H20,'Tablas auxiliares'!$BG$2:$BH$28,2,FALSE),VLOOKUP(AY20,'Tablas auxiliares'!$BG$2:$BH$28,2,FALSE),VLOOKUP(CP20,'Tablas auxiliares'!$BG$2:$BH$28,2,FALSE),VLOOKUP(EG20,'Tablas auxiliares'!$BG$2:$BH$28,2,FALSE),VLOOKUP(FX20,'Tablas auxiliares'!$BG$2:$BH$28,2,FALSE))-H20/100000000))</f>
        <v>-6.5675511275819041</v>
      </c>
      <c r="HP20">
        <f>IF('Tablas auxiliares'!$C$7=1,AVERAGE(I20,AZ20,CQ20,EH20,FY20)+I20/10000,(-1)*(SUM(VLOOKUP(I20,'Tablas auxiliares'!$BG$2:$BH$28,2,FALSE),VLOOKUP(AZ20,'Tablas auxiliares'!$BG$2:$BH$28,2,FALSE),VLOOKUP(CQ20,'Tablas auxiliares'!$BG$2:$BH$28,2,FALSE),VLOOKUP(EH20,'Tablas auxiliares'!$BG$2:$BH$28,2,FALSE),VLOOKUP(FY20,'Tablas auxiliares'!$BG$2:$BH$28,2,FALSE))-I20/100000000))</f>
        <v>-17.838463406896842</v>
      </c>
      <c r="HQ20">
        <f>IF('Tablas auxiliares'!$C$7=1,AVERAGE(J20,BA20,CR20,EI20,FZ20)+J20/10000,(-1)*(SUM(VLOOKUP(J20,'Tablas auxiliares'!$BG$2:$BH$28,2,FALSE),VLOOKUP(BA20,'Tablas auxiliares'!$BG$2:$BH$28,2,FALSE),VLOOKUP(CR20,'Tablas auxiliares'!$BG$2:$BH$28,2,FALSE),VLOOKUP(EI20,'Tablas auxiliares'!$BG$2:$BH$28,2,FALSE),VLOOKUP(FZ20,'Tablas auxiliares'!$BG$2:$BH$28,2,FALSE))-J20/100000000))</f>
        <v>-37.862247360021065</v>
      </c>
      <c r="HR20">
        <f>IF('Tablas auxiliares'!$C$7=1,AVERAGE(K20,BB20,CS20,EJ20,GA20)+K20/10000,(-1)*(SUM(VLOOKUP(K20,'Tablas auxiliares'!$BG$2:$BH$28,2,FALSE),VLOOKUP(BB20,'Tablas auxiliares'!$BG$2:$BH$28,2,FALSE),VLOOKUP(CS20,'Tablas auxiliares'!$BG$2:$BH$28,2,FALSE),VLOOKUP(EJ20,'Tablas auxiliares'!$BG$2:$BH$28,2,FALSE),VLOOKUP(GA20,'Tablas auxiliares'!$BG$2:$BH$28,2,FALSE))-K20/100000000))</f>
        <v>-12.251065865103431</v>
      </c>
      <c r="HS20">
        <f>IF('Tablas auxiliares'!$C$7=1,AVERAGE(L20,BC20,CT20,EK20,GB20)+L20/10000,(-1)*(SUM(VLOOKUP(L20,'Tablas auxiliares'!$BG$2:$BH$28,2,FALSE),VLOOKUP(BC20,'Tablas auxiliares'!$BG$2:$BH$28,2,FALSE),VLOOKUP(CT20,'Tablas auxiliares'!$BG$2:$BH$28,2,FALSE),VLOOKUP(EK20,'Tablas auxiliares'!$BG$2:$BH$28,2,FALSE),VLOOKUP(GB20,'Tablas auxiliares'!$BG$2:$BH$28,2,FALSE))-L20/100000000))</f>
        <v>-7.6794214715750293</v>
      </c>
      <c r="HT20">
        <f>IF('Tablas auxiliares'!$C$7=1,AVERAGE(M20,BD20,CU20,EL20,GC20)+M20/10000,(-1)*(SUM(VLOOKUP(M20,'Tablas auxiliares'!$BG$2:$BH$28,2,FALSE),VLOOKUP(BD20,'Tablas auxiliares'!$BG$2:$BH$28,2,FALSE),VLOOKUP(CU20,'Tablas auxiliares'!$BG$2:$BH$28,2,FALSE),VLOOKUP(EL20,'Tablas auxiliares'!$BG$2:$BH$28,2,FALSE),VLOOKUP(GC20,'Tablas auxiliares'!$BG$2:$BH$28,2,FALSE))-M20/100000000))</f>
        <v>-40.089878877860947</v>
      </c>
      <c r="HU20">
        <f>IF('Tablas auxiliares'!$C$7=1,AVERAGE(N20,BE20,CV20,EM20,GD20)+N20/10000,(-1)*(SUM(VLOOKUP(N20,'Tablas auxiliares'!$BG$2:$BH$28,2,FALSE),VLOOKUP(BE20,'Tablas auxiliares'!$BG$2:$BH$28,2,FALSE),VLOOKUP(CV20,'Tablas auxiliares'!$BG$2:$BH$28,2,FALSE),VLOOKUP(EM20,'Tablas auxiliares'!$BG$2:$BH$28,2,FALSE),VLOOKUP(GD20,'Tablas auxiliares'!$BG$2:$BH$28,2,FALSE))-N20/100000000))</f>
        <v>-6.6916994811361281</v>
      </c>
      <c r="HV20">
        <f>IF('Tablas auxiliares'!$C$7=1,AVERAGE(O20,BF20,CW20,EN20,GE20)+O20/10000,(-1)*(SUM(VLOOKUP(O20,'Tablas auxiliares'!$BG$2:$BH$28,2,FALSE),VLOOKUP(BF20,'Tablas auxiliares'!$BG$2:$BH$28,2,FALSE),VLOOKUP(CW20,'Tablas auxiliares'!$BG$2:$BH$28,2,FALSE),VLOOKUP(EN20,'Tablas auxiliares'!$BG$2:$BH$28,2,FALSE),VLOOKUP(GE20,'Tablas auxiliares'!$BG$2:$BH$28,2,FALSE))-O20/100000000))</f>
        <v>-8.9609854745728121</v>
      </c>
      <c r="HW20">
        <f>IF('Tablas auxiliares'!$C$7=1,AVERAGE(P20,BG20,CX20,EO20,GF20)+P20/10000,(-1)*(SUM(VLOOKUP(P20,'Tablas auxiliares'!$BG$2:$BH$28,2,FALSE),VLOOKUP(BG20,'Tablas auxiliares'!$BG$2:$BH$28,2,FALSE),VLOOKUP(CX20,'Tablas auxiliares'!$BG$2:$BH$28,2,FALSE),VLOOKUP(EO20,'Tablas auxiliares'!$BG$2:$BH$28,2,FALSE),VLOOKUP(GF20,'Tablas auxiliares'!$BG$2:$BH$28,2,FALSE))-P20/100000000))</f>
        <v>-4.1708017183099138</v>
      </c>
      <c r="HX20">
        <f>IF('Tablas auxiliares'!$C$7=1,AVERAGE(Q20,BH20,CY20,EP20,GG20)+Q20/10000,(-1)*(SUM(VLOOKUP(Q20,'Tablas auxiliares'!$BG$2:$BH$28,2,FALSE),VLOOKUP(BH20,'Tablas auxiliares'!$BG$2:$BH$28,2,FALSE),VLOOKUP(CY20,'Tablas auxiliares'!$BG$2:$BH$28,2,FALSE),VLOOKUP(EP20,'Tablas auxiliares'!$BG$2:$BH$28,2,FALSE),VLOOKUP(GG20,'Tablas auxiliares'!$BG$2:$BH$28,2,FALSE))-Q20/100000000))</f>
        <v>-42.504638192386409</v>
      </c>
      <c r="HY20">
        <f>IF('Tablas auxiliares'!$C$7=1,AVERAGE(R20,BI20,CZ20,EQ20,GH20)+R20/10000,(-1)*(SUM(VLOOKUP(R20,'Tablas auxiliares'!$BG$2:$BH$28,2,FALSE),VLOOKUP(BI20,'Tablas auxiliares'!$BG$2:$BH$28,2,FALSE),VLOOKUP(CZ20,'Tablas auxiliares'!$BG$2:$BH$28,2,FALSE),VLOOKUP(EQ20,'Tablas auxiliares'!$BG$2:$BH$28,2,FALSE),VLOOKUP(GH20,'Tablas auxiliares'!$BG$2:$BH$28,2,FALSE))-R20/100000000))</f>
        <v>-6.8604758469748877</v>
      </c>
      <c r="HZ20">
        <f>IF('Tablas auxiliares'!$C$7=1,AVERAGE(S20,BJ20,DA20,ER20,GI20)+S20/10000,(-1)*(SUM(VLOOKUP(S20,'Tablas auxiliares'!$BG$2:$BH$28,2,FALSE),VLOOKUP(BJ20,'Tablas auxiliares'!$BG$2:$BH$28,2,FALSE),VLOOKUP(DA20,'Tablas auxiliares'!$BG$2:$BH$28,2,FALSE),VLOOKUP(ER20,'Tablas auxiliares'!$BG$2:$BH$28,2,FALSE),VLOOKUP(GI20,'Tablas auxiliares'!$BG$2:$BH$28,2,FALSE))-S20/100000000))</f>
        <v>-3.7657168026306667</v>
      </c>
      <c r="IA20">
        <f>IF('Tablas auxiliares'!$C$7=1,AVERAGE(T20,BK20,DB20,ES20,GJ20)+T20/10000,(-1)*(SUM(VLOOKUP(T20,'Tablas auxiliares'!$BG$2:$BH$28,2,FALSE),VLOOKUP(BK20,'Tablas auxiliares'!$BG$2:$BH$28,2,FALSE),VLOOKUP(DB20,'Tablas auxiliares'!$BG$2:$BH$28,2,FALSE),VLOOKUP(ES20,'Tablas auxiliares'!$BG$2:$BH$28,2,FALSE),VLOOKUP(GJ20,'Tablas auxiliares'!$BG$2:$BH$28,2,FALSE))-T20/100000000))</f>
        <v>-15.680039658553499</v>
      </c>
      <c r="IB20">
        <f>IF('Tablas auxiliares'!$C$7=1,AVERAGE(U20,BL20,DC20,ET20,GK20)+U20/10000,(-1)*(SUM(VLOOKUP(U20,'Tablas auxiliares'!$BG$2:$BH$28,2,FALSE),VLOOKUP(BL20,'Tablas auxiliares'!$BG$2:$BH$28,2,FALSE),VLOOKUP(DC20,'Tablas auxiliares'!$BG$2:$BH$28,2,FALSE),VLOOKUP(ET20,'Tablas auxiliares'!$BG$2:$BH$28,2,FALSE),VLOOKUP(GK20,'Tablas auxiliares'!$BG$2:$BH$28,2,FALSE))-U20/100000000))</f>
        <v>-3.1262830282585727</v>
      </c>
      <c r="IC20">
        <f>IF('Tablas auxiliares'!$C$7=1,AVERAGE(V20,BM20,DD20,EU20,GL20)+V20/10000,(-1)*(SUM(VLOOKUP(V20,'Tablas auxiliares'!$BG$2:$BH$28,2,FALSE),VLOOKUP(BM20,'Tablas auxiliares'!$BG$2:$BH$28,2,FALSE),VLOOKUP(DD20,'Tablas auxiliares'!$BG$2:$BH$28,2,FALSE),VLOOKUP(EU20,'Tablas auxiliares'!$BG$2:$BH$28,2,FALSE),VLOOKUP(GL20,'Tablas auxiliares'!$BG$2:$BH$28,2,FALSE))-V20/100000000))</f>
        <v>-15.23587246044141</v>
      </c>
      <c r="ID20">
        <f>IF('Tablas auxiliares'!$C$7=1,AVERAGE(W20,BN20,DE20,EV20,GM20)+W20/10000,(-1)*(SUM(VLOOKUP(W20,'Tablas auxiliares'!$BG$2:$BH$28,2,FALSE),VLOOKUP(BN20,'Tablas auxiliares'!$BG$2:$BH$28,2,FALSE),VLOOKUP(DE20,'Tablas auxiliares'!$BG$2:$BH$28,2,FALSE),VLOOKUP(EV20,'Tablas auxiliares'!$BG$2:$BH$28,2,FALSE),VLOOKUP(GM20,'Tablas auxiliares'!$BG$2:$BH$28,2,FALSE))-W20/100000000))</f>
        <v>-6.0814775329342075</v>
      </c>
      <c r="IE20">
        <f>IF('Tablas auxiliares'!$C$7=1,AVERAGE(X20,BO20,DF20,EW20,GN20)+X20/10000,(-1)*(SUM(VLOOKUP(X20,'Tablas auxiliares'!$BG$2:$BH$28,2,FALSE),VLOOKUP(BO20,'Tablas auxiliares'!$BG$2:$BH$28,2,FALSE),VLOOKUP(DF20,'Tablas auxiliares'!$BG$2:$BH$28,2,FALSE),VLOOKUP(EW20,'Tablas auxiliares'!$BG$2:$BH$28,2,FALSE),VLOOKUP(GN20,'Tablas auxiliares'!$BG$2:$BH$28,2,FALSE))-X20/100000000))</f>
        <v>-2.5015229949594153</v>
      </c>
      <c r="IF20">
        <f>IF('Tablas auxiliares'!$C$7=1,AVERAGE(Y20,BP20,DG20,EX20,GO20)+Y20/10000,(-1)*(SUM(VLOOKUP(Y20,'Tablas auxiliares'!$BG$2:$BH$28,2,FALSE),VLOOKUP(BP20,'Tablas auxiliares'!$BG$2:$BH$28,2,FALSE),VLOOKUP(DG20,'Tablas auxiliares'!$BG$2:$BH$28,2,FALSE),VLOOKUP(EX20,'Tablas auxiliares'!$BG$2:$BH$28,2,FALSE),VLOOKUP(GO20,'Tablas auxiliares'!$BG$2:$BH$28,2,FALSE))-Y20/100000000))</f>
        <v>-5.4947855160059351</v>
      </c>
      <c r="IG20">
        <f>IF('Tablas auxiliares'!$C$7=1,AVERAGE(Z20,BQ20,DH20,EY20,GP20)+Z20/10000,(-1)*(SUM(VLOOKUP(Z20,'Tablas auxiliares'!$BG$2:$BH$28,2,FALSE),VLOOKUP(BQ20,'Tablas auxiliares'!$BG$2:$BH$28,2,FALSE),VLOOKUP(DH20,'Tablas auxiliares'!$BG$2:$BH$28,2,FALSE),VLOOKUP(EY20,'Tablas auxiliares'!$BG$2:$BH$28,2,FALSE),VLOOKUP(GP20,'Tablas auxiliares'!$BG$2:$BH$28,2,FALSE))-Z20/100000000))</f>
        <v>-7.767221179660746</v>
      </c>
      <c r="IH20">
        <f>IF('Tablas auxiliares'!$C$7=1,AVERAGE(AA20,BR20,DI20,EZ20,GQ20)+AA20/10000,(-1)*(SUM(VLOOKUP(AA20,'Tablas auxiliares'!$BG$2:$BH$28,2,FALSE),VLOOKUP(BR20,'Tablas auxiliares'!$BG$2:$BH$28,2,FALSE),VLOOKUP(DI20,'Tablas auxiliares'!$BG$2:$BH$28,2,FALSE),VLOOKUP(EZ20,'Tablas auxiliares'!$BG$2:$BH$28,2,FALSE),VLOOKUP(GQ20,'Tablas auxiliares'!$BG$2:$BH$28,2,FALSE))-AA20/100000000))</f>
        <v>-21.35598042955225</v>
      </c>
      <c r="IJ20">
        <f>IF('Tablas auxiliares'!$C$7=1,AVERAGE(AC20,BT20,DK20,FB20,GS20)+AC20/10000,(-1)*(SUM(VLOOKUP(AC20,'Tablas auxiliares'!$BG$2:$BH$28,2,FALSE),VLOOKUP(BT20,'Tablas auxiliares'!$BG$2:$BH$28,2,FALSE),VLOOKUP(DK20,'Tablas auxiliares'!$BG$2:$BH$28,2,FALSE),VLOOKUP(FB20,'Tablas auxiliares'!$BG$2:$BH$28,2,FALSE),VLOOKUP(GS20,'Tablas auxiliares'!$BG$2:$BH$28,2,FALSE))-AC20/100000000))</f>
        <v>-5.5893229939095939</v>
      </c>
      <c r="IK20">
        <f>IF('Tablas auxiliares'!$C$7=1,AVERAGE(AD20,BU20,DL20,FC20,GT20)+AD20/10000,(-1)*(SUM(VLOOKUP(AD20,'Tablas auxiliares'!$BG$2:$BH$28,2,FALSE),VLOOKUP(BU20,'Tablas auxiliares'!$BG$2:$BH$28,2,FALSE),VLOOKUP(DL20,'Tablas auxiliares'!$BG$2:$BH$28,2,FALSE),VLOOKUP(FC20,'Tablas auxiliares'!$BG$2:$BH$28,2,FALSE),VLOOKUP(GT20,'Tablas auxiliares'!$BG$2:$BH$28,2,FALSE))-AD20/100000000))</f>
        <v>-7.7855484815486049</v>
      </c>
      <c r="IL20">
        <f>IF('Tablas auxiliares'!$C$7=1,AVERAGE(AE20,BV20,DM20,FD20,GU20)+AE20/10000,(-1)*(SUM(VLOOKUP(AE20,'Tablas auxiliares'!$BG$2:$BH$28,2,FALSE),VLOOKUP(BV20,'Tablas auxiliares'!$BG$2:$BH$28,2,FALSE),VLOOKUP(DM20,'Tablas auxiliares'!$BG$2:$BH$28,2,FALSE),VLOOKUP(FD20,'Tablas auxiliares'!$BG$2:$BH$28,2,FALSE),VLOOKUP(GU20,'Tablas auxiliares'!$BG$2:$BH$28,2,FALSE))-AE20/100000000))</f>
        <v>-8.7253363672671203</v>
      </c>
      <c r="IM20">
        <f>IF('Tablas auxiliares'!$C$7=1,AVERAGE(AF20,BW20,DN20,FE20,GV20)+AF20/10000,(-1)*(SUM(VLOOKUP(AF20,'Tablas auxiliares'!$BG$2:$BH$28,2,FALSE),VLOOKUP(BW20,'Tablas auxiliares'!$BG$2:$BH$28,2,FALSE),VLOOKUP(DN20,'Tablas auxiliares'!$BG$2:$BH$28,2,FALSE),VLOOKUP(FE20,'Tablas auxiliares'!$BG$2:$BH$28,2,FALSE),VLOOKUP(GV20,'Tablas auxiliares'!$BG$2:$BH$28,2,FALSE))-AF20/100000000))</f>
        <v>-7.2132636113566422</v>
      </c>
      <c r="IN20">
        <f>IF('Tablas auxiliares'!$C$7=1,AVERAGE(AG20,BX20,DO20,FF20,GW20)+AG20/10000,(-1)*(SUM(VLOOKUP(AG20,'Tablas auxiliares'!$BG$2:$BH$28,2,FALSE),VLOOKUP(BX20,'Tablas auxiliares'!$BG$2:$BH$28,2,FALSE),VLOOKUP(DO20,'Tablas auxiliares'!$BG$2:$BH$28,2,FALSE),VLOOKUP(FF20,'Tablas auxiliares'!$BG$2:$BH$28,2,FALSE),VLOOKUP(GW20,'Tablas auxiliares'!$BG$2:$BH$28,2,FALSE))-AG20/100000000))</f>
        <v>-15.841193042464212</v>
      </c>
      <c r="IO20">
        <f>IF('Tablas auxiliares'!$C$7=1,AVERAGE(AH20,BY20,DP20,FG20,GX20)+AH20/10000,(-1)*(SUM(VLOOKUP(AH20,'Tablas auxiliares'!$BG$2:$BH$28,2,FALSE),VLOOKUP(BY20,'Tablas auxiliares'!$BG$2:$BH$28,2,FALSE),VLOOKUP(DP20,'Tablas auxiliares'!$BG$2:$BH$28,2,FALSE),VLOOKUP(FG20,'Tablas auxiliares'!$BG$2:$BH$28,2,FALSE),VLOOKUP(GX20,'Tablas auxiliares'!$BG$2:$BH$28,2,FALSE))-AH20/100000000))</f>
        <v>-33.9712223835649</v>
      </c>
      <c r="IP20">
        <f>IF('Tablas auxiliares'!$C$7=1,AVERAGE(AI20,BZ20,DQ20,FH20,GY20)+AI20/10000,(-1)*(SUM(VLOOKUP(AI20,'Tablas auxiliares'!$BG$2:$BH$28,2,FALSE),VLOOKUP(BZ20,'Tablas auxiliares'!$BG$2:$BH$28,2,FALSE),VLOOKUP(DQ20,'Tablas auxiliares'!$BG$2:$BH$28,2,FALSE),VLOOKUP(FH20,'Tablas auxiliares'!$BG$2:$BH$28,2,FALSE),VLOOKUP(GY20,'Tablas auxiliares'!$BG$2:$BH$28,2,FALSE))-AI20/100000000))</f>
        <v>-13.127213629577152</v>
      </c>
      <c r="IQ20">
        <f>IF('Tablas auxiliares'!$C$7=1,AVERAGE(AJ20,CA20,DR20,FI20,GZ20)+AJ20/10000,(-1)*(SUM(VLOOKUP(AJ20,'Tablas auxiliares'!$BG$2:$BH$28,2,FALSE),VLOOKUP(CA20,'Tablas auxiliares'!$BG$2:$BH$28,2,FALSE),VLOOKUP(DR20,'Tablas auxiliares'!$BG$2:$BH$28,2,FALSE),VLOOKUP(FI20,'Tablas auxiliares'!$BG$2:$BH$28,2,FALSE),VLOOKUP(GZ20,'Tablas auxiliares'!$BG$2:$BH$28,2,FALSE))-AJ20/100000000))</f>
        <v>-34.197936285171089</v>
      </c>
      <c r="IR20">
        <f>IF('Tablas auxiliares'!$C$7=1,AVERAGE(AK20,CB20,DS20,FJ20,HA20)+AK20/10000,(-1)*(SUM(VLOOKUP(AK20,'Tablas auxiliares'!$BG$2:$BH$28,2,FALSE),VLOOKUP(CB20,'Tablas auxiliares'!$BG$2:$BH$28,2,FALSE),VLOOKUP(DS20,'Tablas auxiliares'!$BG$2:$BH$28,2,FALSE),VLOOKUP(FJ20,'Tablas auxiliares'!$BG$2:$BH$28,2,FALSE),VLOOKUP(HA20,'Tablas auxiliares'!$BG$2:$BH$28,2,FALSE))-AK20/100000000))</f>
        <v>-7.0199321765155718</v>
      </c>
      <c r="IS20">
        <f>IF('Tablas auxiliares'!$C$7=1,AVERAGE(AL20,CC20,DT20,FK20,HB20)+AL20/10000,(-1)*(SUM(VLOOKUP(AL20,'Tablas auxiliares'!$BG$2:$BH$28,2,FALSE),VLOOKUP(CC20,'Tablas auxiliares'!$BG$2:$BH$28,2,FALSE),VLOOKUP(DT20,'Tablas auxiliares'!$BG$2:$BH$28,2,FALSE),VLOOKUP(FK20,'Tablas auxiliares'!$BG$2:$BH$28,2,FALSE),VLOOKUP(HB20,'Tablas auxiliares'!$BG$2:$BH$28,2,FALSE))-AL20/100000000))</f>
        <v>-25.555469020049564</v>
      </c>
      <c r="IT20">
        <f>IF('Tablas auxiliares'!$C$7=1,AVERAGE(AM20,CD20,DU20,FL20,HC20)+AM20/10000,(-1)*(SUM(VLOOKUP(AM20,'Tablas auxiliares'!$BG$2:$BH$28,2,FALSE),VLOOKUP(CD20,'Tablas auxiliares'!$BG$2:$BH$28,2,FALSE),VLOOKUP(DU20,'Tablas auxiliares'!$BG$2:$BH$28,2,FALSE),VLOOKUP(FL20,'Tablas auxiliares'!$BG$2:$BH$28,2,FALSE),VLOOKUP(HC20,'Tablas auxiliares'!$BG$2:$BH$28,2,FALSE))-AM20/100000000))</f>
        <v>-16.237431749502942</v>
      </c>
      <c r="IU20">
        <f>IF('Tablas auxiliares'!$C$7=1,AVERAGE(AN20,CE20,DV20,FM20,HD20)+AN20/10000,(-1)*(SUM(VLOOKUP(AN20,'Tablas auxiliares'!$BG$2:$BH$28,2,FALSE),VLOOKUP(CE20,'Tablas auxiliares'!$BG$2:$BH$28,2,FALSE),VLOOKUP(DV20,'Tablas auxiliares'!$BG$2:$BH$28,2,FALSE),VLOOKUP(FM20,'Tablas auxiliares'!$BG$2:$BH$28,2,FALSE),VLOOKUP(HD20,'Tablas auxiliares'!$BG$2:$BH$28,2,FALSE))-AN20/100000000))</f>
        <v>-2.5415194605440199</v>
      </c>
      <c r="IV20">
        <f>IF('Tablas auxiliares'!$C$7=1,AVERAGE(AO20,CF20,DW20,FN20,HE20)+AO20/10000,(-1)*(SUM(VLOOKUP(AO20,'Tablas auxiliares'!$BG$2:$BH$28,2,FALSE),VLOOKUP(CF20,'Tablas auxiliares'!$BG$2:$BH$28,2,FALSE),VLOOKUP(DW20,'Tablas auxiliares'!$BG$2:$BH$28,2,FALSE),VLOOKUP(FN20,'Tablas auxiliares'!$BG$2:$BH$28,2,FALSE),VLOOKUP(HE20,'Tablas auxiliares'!$BG$2:$BH$28,2,FALSE))-AO20/100000000))</f>
        <v>-1.5382924398104969</v>
      </c>
      <c r="IW20">
        <f>IF('Tablas auxiliares'!$C$7=1,AVERAGE(AP20,CG20,DX20,FO20,HF20)+AP20/10000,(-1)*(SUM(VLOOKUP(AP20,'Tablas auxiliares'!$BG$2:$BH$28,2,FALSE),VLOOKUP(CG20,'Tablas auxiliares'!$BG$2:$BH$28,2,FALSE),VLOOKUP(DX20,'Tablas auxiliares'!$BG$2:$BH$28,2,FALSE),VLOOKUP(FO20,'Tablas auxiliares'!$BG$2:$BH$28,2,FALSE),VLOOKUP(HF20,'Tablas auxiliares'!$BG$2:$BH$28,2,FALSE))-AP20/100000000))</f>
        <v>-8.1816095369040625</v>
      </c>
      <c r="IX20">
        <f>IF('Tablas auxiliares'!$C$7=1,AVERAGE(AQ20,CH20,DY20,FP20,HG20)+AQ20/10000,(-1)*(SUM(VLOOKUP(AQ20,'Tablas auxiliares'!$BG$2:$BH$28,2,FALSE),VLOOKUP(CH20,'Tablas auxiliares'!$BG$2:$BH$28,2,FALSE),VLOOKUP(DY20,'Tablas auxiliares'!$BG$2:$BH$28,2,FALSE),VLOOKUP(FP20,'Tablas auxiliares'!$BG$2:$BH$28,2,FALSE),VLOOKUP(HG20,'Tablas auxiliares'!$BG$2:$BH$28,2,FALSE))-AQ20/100000000))</f>
        <v>-34.36597713817762</v>
      </c>
      <c r="IY20">
        <f>IF('Tablas auxiliares'!$C$7=1,AVERAGE(AR20,CI20,DZ20,FQ20,HH20)+AR20/10000,(-1)*(SUM(VLOOKUP(AR20,'Tablas auxiliares'!$BG$2:$BH$28,2,FALSE),VLOOKUP(CI20,'Tablas auxiliares'!$BG$2:$BH$28,2,FALSE),VLOOKUP(DZ20,'Tablas auxiliares'!$BG$2:$BH$28,2,FALSE),VLOOKUP(FQ20,'Tablas auxiliares'!$BG$2:$BH$28,2,FALSE),VLOOKUP(HH20,'Tablas auxiliares'!$BG$2:$BH$28,2,FALSE))-AR20/100000000))</f>
        <v>-4.2999886925566697</v>
      </c>
      <c r="IZ20">
        <f>RANK(HI20,HI3:HI28,1)</f>
        <v>16</v>
      </c>
      <c r="JA20">
        <f t="shared" ref="JA20:KP20" si="144">RANK(HJ20,HJ3:HJ28,1)</f>
        <v>7</v>
      </c>
      <c r="JB20">
        <f t="shared" si="144"/>
        <v>14</v>
      </c>
      <c r="JC20">
        <f t="shared" si="144"/>
        <v>8</v>
      </c>
      <c r="JD20">
        <f t="shared" si="144"/>
        <v>16</v>
      </c>
      <c r="JE20">
        <f t="shared" si="144"/>
        <v>20</v>
      </c>
      <c r="JF20">
        <f t="shared" si="144"/>
        <v>14</v>
      </c>
      <c r="JG20">
        <f t="shared" si="144"/>
        <v>6</v>
      </c>
      <c r="JH20">
        <f t="shared" si="144"/>
        <v>2</v>
      </c>
      <c r="JI20">
        <f t="shared" si="144"/>
        <v>10</v>
      </c>
      <c r="JJ20">
        <f t="shared" si="144"/>
        <v>16</v>
      </c>
      <c r="JK20">
        <f t="shared" si="144"/>
        <v>1</v>
      </c>
      <c r="JL20">
        <f t="shared" si="144"/>
        <v>15</v>
      </c>
      <c r="JM20">
        <f t="shared" si="144"/>
        <v>12</v>
      </c>
      <c r="JN20">
        <f t="shared" si="144"/>
        <v>19</v>
      </c>
      <c r="JO20">
        <f t="shared" si="144"/>
        <v>2</v>
      </c>
      <c r="JP20">
        <f t="shared" si="144"/>
        <v>14</v>
      </c>
      <c r="JQ20">
        <f t="shared" si="144"/>
        <v>17</v>
      </c>
      <c r="JR20">
        <f t="shared" si="144"/>
        <v>9</v>
      </c>
      <c r="JS20">
        <f t="shared" si="144"/>
        <v>18</v>
      </c>
      <c r="JT20">
        <f t="shared" si="144"/>
        <v>6</v>
      </c>
      <c r="JU20">
        <f t="shared" si="144"/>
        <v>15</v>
      </c>
      <c r="JV20">
        <f t="shared" si="144"/>
        <v>22</v>
      </c>
      <c r="JW20">
        <f t="shared" si="144"/>
        <v>22</v>
      </c>
      <c r="JX20">
        <f t="shared" si="144"/>
        <v>14</v>
      </c>
      <c r="JY20">
        <f t="shared" si="144"/>
        <v>7</v>
      </c>
      <c r="KA20">
        <f t="shared" si="144"/>
        <v>22</v>
      </c>
      <c r="KB20">
        <f t="shared" si="144"/>
        <v>13</v>
      </c>
      <c r="KC20">
        <f t="shared" si="144"/>
        <v>13</v>
      </c>
      <c r="KD20">
        <f t="shared" si="144"/>
        <v>16</v>
      </c>
      <c r="KE20">
        <f t="shared" si="144"/>
        <v>8</v>
      </c>
      <c r="KF20">
        <f t="shared" si="144"/>
        <v>4</v>
      </c>
      <c r="KG20">
        <f t="shared" si="144"/>
        <v>10</v>
      </c>
      <c r="KH20">
        <f t="shared" si="144"/>
        <v>5</v>
      </c>
      <c r="KI20">
        <f t="shared" si="144"/>
        <v>17</v>
      </c>
      <c r="KJ20">
        <f t="shared" si="144"/>
        <v>5</v>
      </c>
      <c r="KK20">
        <f t="shared" si="144"/>
        <v>8</v>
      </c>
      <c r="KL20">
        <f t="shared" si="144"/>
        <v>23</v>
      </c>
      <c r="KM20">
        <f t="shared" si="144"/>
        <v>23</v>
      </c>
      <c r="KN20">
        <f t="shared" si="144"/>
        <v>14</v>
      </c>
      <c r="KO20">
        <f t="shared" si="144"/>
        <v>3</v>
      </c>
      <c r="KP20">
        <f t="shared" si="144"/>
        <v>20</v>
      </c>
      <c r="KQ20">
        <f>VLOOKUP(IZ20,'Tablas auxiliares'!$O$2:$Y$28,'Tablas auxiliares'!$C$4+1,FALSE)</f>
        <v>0</v>
      </c>
      <c r="KR20">
        <f>VLOOKUP(JA20,'Tablas auxiliares'!$O$2:$Y$28,'Tablas auxiliares'!$C$4+1,FALSE)</f>
        <v>4</v>
      </c>
      <c r="KS20">
        <f>VLOOKUP(JB20,'Tablas auxiliares'!$O$2:$Y$28,'Tablas auxiliares'!$C$4+1,FALSE)</f>
        <v>0</v>
      </c>
      <c r="KT20">
        <f>VLOOKUP(JC20,'Tablas auxiliares'!$O$2:$Y$28,'Tablas auxiliares'!$C$4+1,FALSE)</f>
        <v>3</v>
      </c>
      <c r="KU20">
        <f>VLOOKUP(JD20,'Tablas auxiliares'!$O$2:$Y$28,'Tablas auxiliares'!$C$4+1,FALSE)</f>
        <v>0</v>
      </c>
      <c r="KV20">
        <f>VLOOKUP(JE20,'Tablas auxiliares'!$O$2:$Y$28,'Tablas auxiliares'!$C$4+1,FALSE)</f>
        <v>0</v>
      </c>
      <c r="KW20">
        <f>VLOOKUP(JF20,'Tablas auxiliares'!$O$2:$Y$28,'Tablas auxiliares'!$C$4+1,FALSE)</f>
        <v>0</v>
      </c>
      <c r="KX20">
        <f>VLOOKUP(JG20,'Tablas auxiliares'!$O$2:$Y$28,'Tablas auxiliares'!$C$4+1,FALSE)</f>
        <v>5</v>
      </c>
      <c r="KY20">
        <f>VLOOKUP(JH20,'Tablas auxiliares'!$O$2:$Y$28,'Tablas auxiliares'!$C$4+1,FALSE)</f>
        <v>10</v>
      </c>
      <c r="KZ20">
        <f>VLOOKUP(JI20,'Tablas auxiliares'!$O$2:$Y$28,'Tablas auxiliares'!$C$4+1,FALSE)</f>
        <v>1</v>
      </c>
      <c r="LA20">
        <f>VLOOKUP(JJ20,'Tablas auxiliares'!$O$2:$Y$28,'Tablas auxiliares'!$C$4+1,FALSE)</f>
        <v>0</v>
      </c>
      <c r="LB20">
        <f>VLOOKUP(JK20,'Tablas auxiliares'!$O$2:$Y$28,'Tablas auxiliares'!$C$4+1,FALSE)</f>
        <v>12</v>
      </c>
      <c r="LC20">
        <f>VLOOKUP(JL20,'Tablas auxiliares'!$O$2:$Y$28,'Tablas auxiliares'!$C$4+1,FALSE)</f>
        <v>0</v>
      </c>
      <c r="LD20">
        <f>VLOOKUP(JM20,'Tablas auxiliares'!$O$2:$Y$28,'Tablas auxiliares'!$C$4+1,FALSE)</f>
        <v>0</v>
      </c>
      <c r="LE20">
        <f>VLOOKUP(JN20,'Tablas auxiliares'!$O$2:$Y$28,'Tablas auxiliares'!$C$4+1,FALSE)</f>
        <v>0</v>
      </c>
      <c r="LF20">
        <f>VLOOKUP(JO20,'Tablas auxiliares'!$O$2:$Y$28,'Tablas auxiliares'!$C$4+1,FALSE)</f>
        <v>10</v>
      </c>
      <c r="LG20">
        <f>VLOOKUP(JP20,'Tablas auxiliares'!$O$2:$Y$28,'Tablas auxiliares'!$C$4+1,FALSE)</f>
        <v>0</v>
      </c>
      <c r="LH20">
        <f>VLOOKUP(JQ20,'Tablas auxiliares'!$O$2:$Y$28,'Tablas auxiliares'!$C$4+1,FALSE)</f>
        <v>0</v>
      </c>
      <c r="LI20">
        <f>VLOOKUP(JR20,'Tablas auxiliares'!$O$2:$Y$28,'Tablas auxiliares'!$C$4+1,FALSE)</f>
        <v>2</v>
      </c>
      <c r="LJ20">
        <f>VLOOKUP(JS20,'Tablas auxiliares'!$O$2:$Y$28,'Tablas auxiliares'!$C$4+1,FALSE)</f>
        <v>0</v>
      </c>
      <c r="LK20">
        <f>VLOOKUP(JT20,'Tablas auxiliares'!$O$2:$Y$28,'Tablas auxiliares'!$C$4+1,FALSE)</f>
        <v>5</v>
      </c>
      <c r="LL20">
        <f>VLOOKUP(JU20,'Tablas auxiliares'!$O$2:$Y$28,'Tablas auxiliares'!$C$4+1,FALSE)</f>
        <v>0</v>
      </c>
      <c r="LM20">
        <f>VLOOKUP(JV20,'Tablas auxiliares'!$O$2:$Y$28,'Tablas auxiliares'!$C$4+1,FALSE)</f>
        <v>0</v>
      </c>
      <c r="LN20">
        <f>VLOOKUP(JW20,'Tablas auxiliares'!$O$2:$Y$28,'Tablas auxiliares'!$C$4+1,FALSE)</f>
        <v>0</v>
      </c>
      <c r="LO20">
        <f>VLOOKUP(JX20,'Tablas auxiliares'!$O$2:$Y$28,'Tablas auxiliares'!$C$4+1,FALSE)</f>
        <v>0</v>
      </c>
      <c r="LP20">
        <f>VLOOKUP(JY20,'Tablas auxiliares'!$O$2:$Y$28,'Tablas auxiliares'!$C$4+1,FALSE)</f>
        <v>4</v>
      </c>
      <c r="LR20">
        <f>VLOOKUP(KA20,'Tablas auxiliares'!$O$2:$Y$28,'Tablas auxiliares'!$C$4+1,FALSE)</f>
        <v>0</v>
      </c>
      <c r="LS20">
        <f>VLOOKUP(KB20,'Tablas auxiliares'!$O$2:$Y$28,'Tablas auxiliares'!$C$4+1,FALSE)</f>
        <v>0</v>
      </c>
      <c r="LT20">
        <f>VLOOKUP(KC20,'Tablas auxiliares'!$O$2:$Y$28,'Tablas auxiliares'!$C$4+1,FALSE)</f>
        <v>0</v>
      </c>
      <c r="LU20">
        <f>VLOOKUP(KD20,'Tablas auxiliares'!$O$2:$Y$28,'Tablas auxiliares'!$C$4+1,FALSE)</f>
        <v>0</v>
      </c>
      <c r="LV20">
        <f>VLOOKUP(KE20,'Tablas auxiliares'!$O$2:$Y$28,'Tablas auxiliares'!$C$4+1,FALSE)</f>
        <v>3</v>
      </c>
      <c r="LW20">
        <f>VLOOKUP(KF20,'Tablas auxiliares'!$O$2:$Y$28,'Tablas auxiliares'!$C$4+1,FALSE)</f>
        <v>7</v>
      </c>
      <c r="LX20">
        <f>VLOOKUP(KG20,'Tablas auxiliares'!$O$2:$Y$28,'Tablas auxiliares'!$C$4+1,FALSE)</f>
        <v>1</v>
      </c>
      <c r="LY20">
        <f>VLOOKUP(KH20,'Tablas auxiliares'!$O$2:$Y$28,'Tablas auxiliares'!$C$4+1,FALSE)</f>
        <v>6</v>
      </c>
      <c r="LZ20">
        <f>VLOOKUP(KI20,'Tablas auxiliares'!$O$2:$Y$28,'Tablas auxiliares'!$C$4+1,FALSE)</f>
        <v>0</v>
      </c>
      <c r="MA20">
        <f>VLOOKUP(KJ20,'Tablas auxiliares'!$O$2:$Y$28,'Tablas auxiliares'!$C$4+1,FALSE)</f>
        <v>6</v>
      </c>
      <c r="MB20">
        <f>VLOOKUP(KK20,'Tablas auxiliares'!$O$2:$Y$28,'Tablas auxiliares'!$C$4+1,FALSE)</f>
        <v>3</v>
      </c>
      <c r="MC20">
        <f>VLOOKUP(KL20,'Tablas auxiliares'!$O$2:$Y$28,'Tablas auxiliares'!$C$4+1,FALSE)</f>
        <v>0</v>
      </c>
      <c r="MD20">
        <f>VLOOKUP(KM20,'Tablas auxiliares'!$O$2:$Y$28,'Tablas auxiliares'!$C$4+1,FALSE)</f>
        <v>0</v>
      </c>
      <c r="ME20">
        <f>VLOOKUP(KN20,'Tablas auxiliares'!$O$2:$Y$28,'Tablas auxiliares'!$C$4+1,FALSE)</f>
        <v>0</v>
      </c>
      <c r="MF20">
        <f>VLOOKUP(KO20,'Tablas auxiliares'!$O$2:$Y$28,'Tablas auxiliares'!$C$4+1,FALSE)</f>
        <v>8</v>
      </c>
      <c r="MG20">
        <f>VLOOKUP(KP20,'Tablas auxiliares'!$O$2:$Y$28,'Tablas auxiliares'!$C$4+1,FALSE)</f>
        <v>0</v>
      </c>
      <c r="MH20">
        <v>15</v>
      </c>
      <c r="MI20">
        <v>7</v>
      </c>
      <c r="MJ20">
        <v>13</v>
      </c>
      <c r="MK20">
        <v>20</v>
      </c>
      <c r="ML20">
        <v>15</v>
      </c>
      <c r="MM20">
        <v>16</v>
      </c>
      <c r="MN20">
        <v>11</v>
      </c>
      <c r="MO20">
        <v>11</v>
      </c>
      <c r="MP20">
        <v>19</v>
      </c>
      <c r="MQ20">
        <v>16</v>
      </c>
      <c r="MR20">
        <v>5</v>
      </c>
      <c r="MS20">
        <v>24</v>
      </c>
      <c r="MT20">
        <v>16</v>
      </c>
      <c r="MU20">
        <v>24</v>
      </c>
      <c r="MV20">
        <v>14</v>
      </c>
      <c r="MW20">
        <v>1</v>
      </c>
      <c r="MX20">
        <v>14</v>
      </c>
      <c r="MY20">
        <v>19</v>
      </c>
      <c r="MZ20">
        <v>4</v>
      </c>
      <c r="NA20">
        <v>18</v>
      </c>
      <c r="NB20">
        <v>17</v>
      </c>
      <c r="NC20">
        <v>1</v>
      </c>
      <c r="ND20">
        <v>11</v>
      </c>
      <c r="NE20">
        <v>21</v>
      </c>
      <c r="NF20">
        <v>13</v>
      </c>
      <c r="NG20">
        <v>1</v>
      </c>
      <c r="NI20">
        <v>25</v>
      </c>
      <c r="NJ20">
        <v>6</v>
      </c>
      <c r="NK20">
        <v>17</v>
      </c>
      <c r="NL20">
        <v>25</v>
      </c>
      <c r="NM20">
        <v>1</v>
      </c>
      <c r="NN20">
        <v>19</v>
      </c>
      <c r="NO20">
        <v>14</v>
      </c>
      <c r="NP20">
        <v>13</v>
      </c>
      <c r="NQ20">
        <v>1</v>
      </c>
      <c r="NR20">
        <v>18</v>
      </c>
      <c r="NS20">
        <v>18</v>
      </c>
      <c r="NT20">
        <v>19</v>
      </c>
      <c r="NU20">
        <v>24</v>
      </c>
      <c r="NV20">
        <v>4</v>
      </c>
      <c r="NW20">
        <v>20</v>
      </c>
      <c r="NX20">
        <v>9</v>
      </c>
      <c r="NY20">
        <f>VLOOKUP(MH20,'Tablas auxiliares'!$O$2:$Y$28,_xlfn.SINGLE('Tablas auxiliares'!$C$4)+1,FALSE)</f>
        <v>0</v>
      </c>
      <c r="NZ20">
        <f>VLOOKUP(MI20,'Tablas auxiliares'!$O$2:$Y$28,_xlfn.SINGLE('Tablas auxiliares'!$C$4)+1,FALSE)</f>
        <v>4</v>
      </c>
      <c r="OA20">
        <f>VLOOKUP(MJ20,'Tablas auxiliares'!$O$2:$Y$28,_xlfn.SINGLE('Tablas auxiliares'!$C$4)+1,FALSE)</f>
        <v>0</v>
      </c>
      <c r="OB20">
        <f>VLOOKUP(MK20,'Tablas auxiliares'!$O$2:$Y$28,_xlfn.SINGLE('Tablas auxiliares'!$C$4)+1,FALSE)</f>
        <v>0</v>
      </c>
      <c r="OC20">
        <f>VLOOKUP(ML20,'Tablas auxiliares'!$O$2:$Y$28,_xlfn.SINGLE('Tablas auxiliares'!$C$4)+1,FALSE)</f>
        <v>0</v>
      </c>
      <c r="OD20">
        <f>VLOOKUP(MM20,'Tablas auxiliares'!$O$2:$Y$28,_xlfn.SINGLE('Tablas auxiliares'!$C$4)+1,FALSE)</f>
        <v>0</v>
      </c>
      <c r="OE20">
        <f>VLOOKUP(MN20,'Tablas auxiliares'!$O$2:$Y$28,_xlfn.SINGLE('Tablas auxiliares'!$C$4)+1,FALSE)</f>
        <v>0</v>
      </c>
      <c r="OF20">
        <f>VLOOKUP(MO20,'Tablas auxiliares'!$O$2:$Y$28,_xlfn.SINGLE('Tablas auxiliares'!$C$4)+1,FALSE)</f>
        <v>0</v>
      </c>
      <c r="OG20">
        <f>VLOOKUP(MP20,'Tablas auxiliares'!$O$2:$Y$28,_xlfn.SINGLE('Tablas auxiliares'!$C$4)+1,FALSE)</f>
        <v>0</v>
      </c>
      <c r="OH20">
        <f>VLOOKUP(MQ20,'Tablas auxiliares'!$O$2:$Y$28,_xlfn.SINGLE('Tablas auxiliares'!$C$4)+1,FALSE)</f>
        <v>0</v>
      </c>
      <c r="OI20">
        <f>VLOOKUP(MR20,'Tablas auxiliares'!$O$2:$Y$28,_xlfn.SINGLE('Tablas auxiliares'!$C$4)+1,FALSE)</f>
        <v>6</v>
      </c>
      <c r="OJ20">
        <f>VLOOKUP(MS20,'Tablas auxiliares'!$O$2:$Y$28,_xlfn.SINGLE('Tablas auxiliares'!$C$4)+1,FALSE)</f>
        <v>0</v>
      </c>
      <c r="OK20">
        <f>VLOOKUP(MT20,'Tablas auxiliares'!$O$2:$Y$28,_xlfn.SINGLE('Tablas auxiliares'!$C$4)+1,FALSE)</f>
        <v>0</v>
      </c>
      <c r="OL20">
        <f>VLOOKUP(MU20,'Tablas auxiliares'!$O$2:$Y$28,_xlfn.SINGLE('Tablas auxiliares'!$C$4)+1,FALSE)</f>
        <v>0</v>
      </c>
      <c r="OM20">
        <f>VLOOKUP(MV20,'Tablas auxiliares'!$O$2:$Y$28,_xlfn.SINGLE('Tablas auxiliares'!$C$4)+1,FALSE)</f>
        <v>0</v>
      </c>
      <c r="ON20">
        <f>VLOOKUP(MW20,'Tablas auxiliares'!$O$2:$Y$28,_xlfn.SINGLE('Tablas auxiliares'!$C$4)+1,FALSE)</f>
        <v>12</v>
      </c>
      <c r="OO20">
        <f>VLOOKUP(MX20,'Tablas auxiliares'!$O$2:$Y$28,_xlfn.SINGLE('Tablas auxiliares'!$C$4)+1,FALSE)</f>
        <v>0</v>
      </c>
      <c r="OP20">
        <f>VLOOKUP(MY20,'Tablas auxiliares'!$O$2:$Y$28,_xlfn.SINGLE('Tablas auxiliares'!$C$4)+1,FALSE)</f>
        <v>0</v>
      </c>
      <c r="OQ20">
        <f>VLOOKUP(MZ20,'Tablas auxiliares'!$O$2:$Y$28,_xlfn.SINGLE('Tablas auxiliares'!$C$4)+1,FALSE)</f>
        <v>7</v>
      </c>
      <c r="OR20">
        <f>VLOOKUP(NA20,'Tablas auxiliares'!$O$2:$Y$28,_xlfn.SINGLE('Tablas auxiliares'!$C$4)+1,FALSE)</f>
        <v>0</v>
      </c>
      <c r="OS20">
        <f>VLOOKUP(NB20,'Tablas auxiliares'!$O$2:$Y$28,_xlfn.SINGLE('Tablas auxiliares'!$C$4)+1,FALSE)</f>
        <v>0</v>
      </c>
      <c r="OT20">
        <f>VLOOKUP(NC20,'Tablas auxiliares'!$O$2:$Y$28,_xlfn.SINGLE('Tablas auxiliares'!$C$4)+1,FALSE)</f>
        <v>12</v>
      </c>
      <c r="OU20">
        <f>VLOOKUP(ND20,'Tablas auxiliares'!$O$2:$Y$28,_xlfn.SINGLE('Tablas auxiliares'!$C$4)+1,FALSE)</f>
        <v>0</v>
      </c>
      <c r="OV20">
        <f>VLOOKUP(NE20,'Tablas auxiliares'!$O$2:$Y$28,_xlfn.SINGLE('Tablas auxiliares'!$C$4)+1,FALSE)</f>
        <v>0</v>
      </c>
      <c r="OW20">
        <f>VLOOKUP(NF20,'Tablas auxiliares'!$O$2:$Y$28,_xlfn.SINGLE('Tablas auxiliares'!$C$4)+1,FALSE)</f>
        <v>0</v>
      </c>
      <c r="OX20">
        <f>VLOOKUP(NG20,'Tablas auxiliares'!$O$2:$Y$28,_xlfn.SINGLE('Tablas auxiliares'!$C$4)+1,FALSE)</f>
        <v>12</v>
      </c>
      <c r="OZ20">
        <f>VLOOKUP(NI20,'Tablas auxiliares'!$O$2:$Y$28,_xlfn.SINGLE('Tablas auxiliares'!$C$4)+1,FALSE)</f>
        <v>0</v>
      </c>
      <c r="PA20">
        <f>VLOOKUP(NJ20,'Tablas auxiliares'!$O$2:$Y$28,_xlfn.SINGLE('Tablas auxiliares'!$C$4)+1,FALSE)</f>
        <v>5</v>
      </c>
      <c r="PB20">
        <f>VLOOKUP(NK20,'Tablas auxiliares'!$O$2:$Y$28,_xlfn.SINGLE('Tablas auxiliares'!$C$4)+1,FALSE)</f>
        <v>0</v>
      </c>
      <c r="PC20">
        <f>VLOOKUP(NL20,'Tablas auxiliares'!$O$2:$Y$28,_xlfn.SINGLE('Tablas auxiliares'!$C$4)+1,FALSE)</f>
        <v>0</v>
      </c>
      <c r="PD20">
        <f>VLOOKUP(NM20,'Tablas auxiliares'!$O$2:$Y$28,_xlfn.SINGLE('Tablas auxiliares'!$C$4)+1,FALSE)</f>
        <v>12</v>
      </c>
      <c r="PE20">
        <f>VLOOKUP(NN20,'Tablas auxiliares'!$O$2:$Y$28,_xlfn.SINGLE('Tablas auxiliares'!$C$4)+1,FALSE)</f>
        <v>0</v>
      </c>
      <c r="PF20">
        <f>VLOOKUP(NO20,'Tablas auxiliares'!$O$2:$Y$28,_xlfn.SINGLE('Tablas auxiliares'!$C$4)+1,FALSE)</f>
        <v>0</v>
      </c>
      <c r="PG20">
        <f>VLOOKUP(NP20,'Tablas auxiliares'!$O$2:$Y$28,_xlfn.SINGLE('Tablas auxiliares'!$C$4)+1,FALSE)</f>
        <v>0</v>
      </c>
      <c r="PH20">
        <f>VLOOKUP(NQ20,'Tablas auxiliares'!$O$2:$Y$28,_xlfn.SINGLE('Tablas auxiliares'!$C$4)+1,FALSE)</f>
        <v>12</v>
      </c>
      <c r="PI20">
        <f>VLOOKUP(NR20,'Tablas auxiliares'!$O$2:$Y$28,_xlfn.SINGLE('Tablas auxiliares'!$C$4)+1,FALSE)</f>
        <v>0</v>
      </c>
      <c r="PJ20">
        <f>VLOOKUP(NS20,'Tablas auxiliares'!$O$2:$Y$28,_xlfn.SINGLE('Tablas auxiliares'!$C$4)+1,FALSE)</f>
        <v>0</v>
      </c>
      <c r="PK20">
        <f>VLOOKUP(NT20,'Tablas auxiliares'!$O$2:$Y$28,_xlfn.SINGLE('Tablas auxiliares'!$C$4)+1,FALSE)</f>
        <v>0</v>
      </c>
      <c r="PL20">
        <f>VLOOKUP(NU20,'Tablas auxiliares'!$O$2:$Y$28,_xlfn.SINGLE('Tablas auxiliares'!$C$4)+1,FALSE)</f>
        <v>0</v>
      </c>
      <c r="PM20">
        <f>VLOOKUP(NV20,'Tablas auxiliares'!$O$2:$Y$28,_xlfn.SINGLE('Tablas auxiliares'!$C$4)+1,FALSE)</f>
        <v>7</v>
      </c>
      <c r="PN20">
        <f>VLOOKUP(NW20,'Tablas auxiliares'!$O$2:$Y$28,_xlfn.SINGLE('Tablas auxiliares'!$C$4)+1,FALSE)</f>
        <v>0</v>
      </c>
      <c r="PO20">
        <f>VLOOKUP(NX20,'Tablas auxiliares'!$O$2:$Y$28,_xlfn.SINGLE('Tablas auxiliares'!$C$4)+1,FALSE)</f>
        <v>2</v>
      </c>
      <c r="PP20" s="132">
        <f>IF('Tablas auxiliares'!$C$6&lt;&gt;2,IF('Tablas auxiliares'!$C$5=1,SUM(KQ20:MG20),SUMIF($IZ$29:$KP$29,"=325",KQ20:MG20)),0)+IF('Tablas auxiliares'!$C$6&lt;&gt;3,IF('Tablas auxiliares'!$C$5=1,SUM(NY20:PO20),SUMIF($IZ$29:$KP$29,"=325",NY20:PO20)),0)</f>
        <v>181</v>
      </c>
      <c r="PQ20">
        <f t="shared" si="15"/>
        <v>15.515000000000001</v>
      </c>
      <c r="PR20">
        <f t="shared" si="108"/>
        <v>7.0069999999999997</v>
      </c>
      <c r="PS20">
        <f t="shared" si="109"/>
        <v>13.513</v>
      </c>
      <c r="PT20">
        <f t="shared" si="110"/>
        <v>14.02</v>
      </c>
      <c r="PU20">
        <f t="shared" si="28"/>
        <v>15.515000000000001</v>
      </c>
      <c r="PV20">
        <f t="shared" si="29"/>
        <v>18.015999999999998</v>
      </c>
      <c r="PW20">
        <f t="shared" si="30"/>
        <v>12.510999999999999</v>
      </c>
      <c r="PX20">
        <f t="shared" si="31"/>
        <v>8.5109999999999992</v>
      </c>
      <c r="PY20">
        <f t="shared" si="32"/>
        <v>10.519</v>
      </c>
      <c r="PZ20">
        <f t="shared" si="33"/>
        <v>13.016</v>
      </c>
      <c r="QA20">
        <f t="shared" si="111"/>
        <v>10.505000000000001</v>
      </c>
      <c r="QB20">
        <f t="shared" si="34"/>
        <v>12.523999999999999</v>
      </c>
      <c r="QC20">
        <f t="shared" si="35"/>
        <v>15.516</v>
      </c>
      <c r="QD20">
        <f t="shared" si="36"/>
        <v>18.024000000000001</v>
      </c>
      <c r="QE20">
        <f t="shared" si="37"/>
        <v>16.513999999999999</v>
      </c>
      <c r="QF20">
        <f t="shared" si="38"/>
        <v>1.5009999999999999</v>
      </c>
      <c r="QG20">
        <f t="shared" si="39"/>
        <v>14.013999999999999</v>
      </c>
      <c r="QH20">
        <f t="shared" si="40"/>
        <v>18.018999999999998</v>
      </c>
      <c r="QI20">
        <f t="shared" si="41"/>
        <v>6.5039999999999996</v>
      </c>
      <c r="QJ20">
        <f t="shared" si="42"/>
        <v>18.018000000000001</v>
      </c>
      <c r="QK20">
        <f t="shared" si="43"/>
        <v>11.516999999999999</v>
      </c>
      <c r="QL20">
        <f t="shared" si="44"/>
        <v>8.0009999999999994</v>
      </c>
      <c r="QM20">
        <f t="shared" si="45"/>
        <v>16.510999999999999</v>
      </c>
      <c r="QN20">
        <f t="shared" si="46"/>
        <v>21.521000000000001</v>
      </c>
      <c r="QO20">
        <f t="shared" si="47"/>
        <v>13.513</v>
      </c>
      <c r="QP20">
        <f t="shared" si="48"/>
        <v>4.0010000000000003</v>
      </c>
      <c r="QR20">
        <f t="shared" si="50"/>
        <v>23.524999999999999</v>
      </c>
      <c r="QS20">
        <f t="shared" si="51"/>
        <v>9.5060000000000002</v>
      </c>
      <c r="QT20">
        <f t="shared" si="52"/>
        <v>15.016999999999999</v>
      </c>
      <c r="QU20">
        <f t="shared" si="53"/>
        <v>20.524999999999999</v>
      </c>
      <c r="QV20">
        <f t="shared" si="54"/>
        <v>4.5010000000000003</v>
      </c>
      <c r="QW20">
        <f t="shared" si="55"/>
        <v>11.519</v>
      </c>
      <c r="QX20">
        <f t="shared" si="56"/>
        <v>12.013999999999999</v>
      </c>
      <c r="QY20">
        <f t="shared" si="57"/>
        <v>9.0129999999999999</v>
      </c>
      <c r="QZ20">
        <f t="shared" si="58"/>
        <v>9.0009999999999994</v>
      </c>
      <c r="RA20">
        <f t="shared" si="59"/>
        <v>11.518000000000001</v>
      </c>
      <c r="RB20">
        <f t="shared" si="60"/>
        <v>13.018000000000001</v>
      </c>
      <c r="RC20">
        <f t="shared" si="61"/>
        <v>21.018999999999998</v>
      </c>
      <c r="RD20">
        <f t="shared" si="62"/>
        <v>23.524000000000001</v>
      </c>
      <c r="RE20">
        <f t="shared" si="63"/>
        <v>9.0039999999999996</v>
      </c>
      <c r="RF20">
        <f t="shared" si="64"/>
        <v>11.52</v>
      </c>
      <c r="RG20">
        <f t="shared" si="65"/>
        <v>14.509</v>
      </c>
      <c r="RH20">
        <f>RANK(PQ20,PQ3:PQ28,1)</f>
        <v>15</v>
      </c>
      <c r="RI20">
        <f t="shared" ref="RI20:SX20" si="145">RANK(PR20,PR3:PR28,1)</f>
        <v>5</v>
      </c>
      <c r="RJ20">
        <f t="shared" si="145"/>
        <v>14</v>
      </c>
      <c r="RK20">
        <f t="shared" si="145"/>
        <v>13</v>
      </c>
      <c r="RL20">
        <f t="shared" si="145"/>
        <v>17</v>
      </c>
      <c r="RM20">
        <f t="shared" si="145"/>
        <v>17</v>
      </c>
      <c r="RN20">
        <f t="shared" si="145"/>
        <v>12</v>
      </c>
      <c r="RO20">
        <f t="shared" si="145"/>
        <v>7</v>
      </c>
      <c r="RP20">
        <f t="shared" si="145"/>
        <v>8</v>
      </c>
      <c r="RQ20">
        <f t="shared" si="145"/>
        <v>12</v>
      </c>
      <c r="RR20">
        <f t="shared" si="145"/>
        <v>10</v>
      </c>
      <c r="RS20">
        <f t="shared" si="145"/>
        <v>14</v>
      </c>
      <c r="RT20">
        <f t="shared" si="145"/>
        <v>15</v>
      </c>
      <c r="RU20">
        <f t="shared" si="145"/>
        <v>19</v>
      </c>
      <c r="RV20">
        <f t="shared" si="145"/>
        <v>15</v>
      </c>
      <c r="RW20">
        <f t="shared" si="145"/>
        <v>1</v>
      </c>
      <c r="RX20">
        <f t="shared" si="145"/>
        <v>16</v>
      </c>
      <c r="RY20">
        <f t="shared" si="145"/>
        <v>21</v>
      </c>
      <c r="RZ20">
        <f t="shared" si="145"/>
        <v>3</v>
      </c>
      <c r="SA20">
        <f t="shared" si="145"/>
        <v>19</v>
      </c>
      <c r="SB20">
        <f t="shared" si="145"/>
        <v>10</v>
      </c>
      <c r="SC20">
        <f t="shared" si="145"/>
        <v>6</v>
      </c>
      <c r="SD20">
        <f t="shared" si="145"/>
        <v>15</v>
      </c>
      <c r="SE20">
        <f t="shared" si="145"/>
        <v>22</v>
      </c>
      <c r="SF20">
        <f t="shared" si="145"/>
        <v>12</v>
      </c>
      <c r="SG20">
        <f t="shared" si="145"/>
        <v>2</v>
      </c>
      <c r="SI20">
        <f t="shared" si="145"/>
        <v>25</v>
      </c>
      <c r="SJ20">
        <f t="shared" si="145"/>
        <v>9</v>
      </c>
      <c r="SK20">
        <f t="shared" si="145"/>
        <v>16</v>
      </c>
      <c r="SL20">
        <f t="shared" si="145"/>
        <v>24</v>
      </c>
      <c r="SM20">
        <f t="shared" si="145"/>
        <v>3</v>
      </c>
      <c r="SN20">
        <f t="shared" si="145"/>
        <v>11</v>
      </c>
      <c r="SO20">
        <f t="shared" si="145"/>
        <v>11</v>
      </c>
      <c r="SP20">
        <f t="shared" si="145"/>
        <v>7</v>
      </c>
      <c r="SQ20">
        <f t="shared" si="145"/>
        <v>7</v>
      </c>
      <c r="SR20">
        <f t="shared" si="145"/>
        <v>11</v>
      </c>
      <c r="SS20">
        <f t="shared" si="145"/>
        <v>13</v>
      </c>
      <c r="ST20">
        <f t="shared" si="145"/>
        <v>23</v>
      </c>
      <c r="SU20">
        <f t="shared" si="145"/>
        <v>24</v>
      </c>
      <c r="SV20">
        <f t="shared" si="145"/>
        <v>9</v>
      </c>
      <c r="SW20">
        <f t="shared" si="145"/>
        <v>9</v>
      </c>
      <c r="SX20">
        <f t="shared" si="145"/>
        <v>17</v>
      </c>
      <c r="SY20">
        <f>VLOOKUP(RH20,'Tablas auxiliares'!$O$2:$Y$28,_xlfn.SINGLE('Tablas auxiliares'!$C$4)+1,FALSE)</f>
        <v>0</v>
      </c>
      <c r="SZ20">
        <f>VLOOKUP(RI20,'Tablas auxiliares'!$O$2:$Y$28,_xlfn.SINGLE('Tablas auxiliares'!$C$4)+1,FALSE)</f>
        <v>6</v>
      </c>
      <c r="TA20">
        <f>VLOOKUP(RJ20,'Tablas auxiliares'!$O$2:$Y$28,_xlfn.SINGLE('Tablas auxiliares'!$C$4)+1,FALSE)</f>
        <v>0</v>
      </c>
      <c r="TB20">
        <f>VLOOKUP(RK20,'Tablas auxiliares'!$O$2:$Y$28,_xlfn.SINGLE('Tablas auxiliares'!$C$4)+1,FALSE)</f>
        <v>0</v>
      </c>
      <c r="TC20">
        <f>VLOOKUP(RL20,'Tablas auxiliares'!$O$2:$Y$28,_xlfn.SINGLE('Tablas auxiliares'!$C$4)+1,FALSE)</f>
        <v>0</v>
      </c>
      <c r="TD20">
        <f>VLOOKUP(RM20,'Tablas auxiliares'!$O$2:$Y$28,_xlfn.SINGLE('Tablas auxiliares'!$C$4)+1,FALSE)</f>
        <v>0</v>
      </c>
      <c r="TE20">
        <f>VLOOKUP(RN20,'Tablas auxiliares'!$O$2:$Y$28,_xlfn.SINGLE('Tablas auxiliares'!$C$4)+1,FALSE)</f>
        <v>0</v>
      </c>
      <c r="TF20">
        <f>VLOOKUP(RO20,'Tablas auxiliares'!$O$2:$Y$28,_xlfn.SINGLE('Tablas auxiliares'!$C$4)+1,FALSE)</f>
        <v>4</v>
      </c>
      <c r="TG20">
        <f>VLOOKUP(RP20,'Tablas auxiliares'!$O$2:$Y$28,_xlfn.SINGLE('Tablas auxiliares'!$C$4)+1,FALSE)</f>
        <v>3</v>
      </c>
      <c r="TH20">
        <f>VLOOKUP(RQ20,'Tablas auxiliares'!$O$2:$Y$28,_xlfn.SINGLE('Tablas auxiliares'!$C$4)+1,FALSE)</f>
        <v>0</v>
      </c>
      <c r="TI20">
        <f>VLOOKUP(RR20,'Tablas auxiliares'!$O$2:$Y$28,_xlfn.SINGLE('Tablas auxiliares'!$C$4)+1,FALSE)</f>
        <v>1</v>
      </c>
      <c r="TJ20">
        <f>VLOOKUP(RS20,'Tablas auxiliares'!$O$2:$Y$28,_xlfn.SINGLE('Tablas auxiliares'!$C$4)+1,FALSE)</f>
        <v>0</v>
      </c>
      <c r="TK20">
        <f>VLOOKUP(RT20,'Tablas auxiliares'!$O$2:$Y$28,_xlfn.SINGLE('Tablas auxiliares'!$C$4)+1,FALSE)</f>
        <v>0</v>
      </c>
      <c r="TL20">
        <f>VLOOKUP(RU20,'Tablas auxiliares'!$O$2:$Y$28,_xlfn.SINGLE('Tablas auxiliares'!$C$4)+1,FALSE)</f>
        <v>0</v>
      </c>
      <c r="TM20">
        <f>VLOOKUP(RV20,'Tablas auxiliares'!$O$2:$Y$28,_xlfn.SINGLE('Tablas auxiliares'!$C$4)+1,FALSE)</f>
        <v>0</v>
      </c>
      <c r="TN20">
        <f>VLOOKUP(RW20,'Tablas auxiliares'!$O$2:$Y$28,_xlfn.SINGLE('Tablas auxiliares'!$C$4)+1,FALSE)</f>
        <v>12</v>
      </c>
      <c r="TO20">
        <f>VLOOKUP(RX20,'Tablas auxiliares'!$O$2:$Y$28,_xlfn.SINGLE('Tablas auxiliares'!$C$4)+1,FALSE)</f>
        <v>0</v>
      </c>
      <c r="TP20">
        <f>VLOOKUP(RY20,'Tablas auxiliares'!$O$2:$Y$28,_xlfn.SINGLE('Tablas auxiliares'!$C$4)+1,FALSE)</f>
        <v>0</v>
      </c>
      <c r="TQ20">
        <f>VLOOKUP(RZ20,'Tablas auxiliares'!$O$2:$Y$28,_xlfn.SINGLE('Tablas auxiliares'!$C$4)+1,FALSE)</f>
        <v>8</v>
      </c>
      <c r="TR20">
        <f>VLOOKUP(SA20,'Tablas auxiliares'!$O$2:$Y$28,_xlfn.SINGLE('Tablas auxiliares'!$C$4)+1,FALSE)</f>
        <v>0</v>
      </c>
      <c r="TS20">
        <f>VLOOKUP(SB20,'Tablas auxiliares'!$O$2:$Y$28,_xlfn.SINGLE('Tablas auxiliares'!$C$4)+1,FALSE)</f>
        <v>1</v>
      </c>
      <c r="TT20">
        <f>VLOOKUP(SC20,'Tablas auxiliares'!$O$2:$Y$28,_xlfn.SINGLE('Tablas auxiliares'!$C$4)+1,FALSE)</f>
        <v>5</v>
      </c>
      <c r="TU20">
        <f>VLOOKUP(SD20,'Tablas auxiliares'!$O$2:$Y$28,_xlfn.SINGLE('Tablas auxiliares'!$C$4)+1,FALSE)</f>
        <v>0</v>
      </c>
      <c r="TV20">
        <f>VLOOKUP(SE20,'Tablas auxiliares'!$O$2:$Y$28,_xlfn.SINGLE('Tablas auxiliares'!$C$4)+1,FALSE)</f>
        <v>0</v>
      </c>
      <c r="TW20">
        <f>VLOOKUP(SF20,'Tablas auxiliares'!$O$2:$Y$28,_xlfn.SINGLE('Tablas auxiliares'!$C$4)+1,FALSE)</f>
        <v>0</v>
      </c>
      <c r="TX20">
        <f>VLOOKUP(SG20,'Tablas auxiliares'!$O$2:$Y$28,_xlfn.SINGLE('Tablas auxiliares'!$C$4)+1,FALSE)</f>
        <v>10</v>
      </c>
      <c r="TZ20">
        <f>VLOOKUP(SI20,'Tablas auxiliares'!$O$2:$Y$28,_xlfn.SINGLE('Tablas auxiliares'!$C$4)+1,FALSE)</f>
        <v>0</v>
      </c>
      <c r="UA20">
        <f>VLOOKUP(SJ20,'Tablas auxiliares'!$O$2:$Y$28,_xlfn.SINGLE('Tablas auxiliares'!$C$4)+1,FALSE)</f>
        <v>2</v>
      </c>
      <c r="UB20">
        <f>VLOOKUP(SK20,'Tablas auxiliares'!$O$2:$Y$28,_xlfn.SINGLE('Tablas auxiliares'!$C$4)+1,FALSE)</f>
        <v>0</v>
      </c>
      <c r="UC20">
        <f>VLOOKUP(SL20,'Tablas auxiliares'!$O$2:$Y$28,_xlfn.SINGLE('Tablas auxiliares'!$C$4)+1,FALSE)</f>
        <v>0</v>
      </c>
      <c r="UD20">
        <f>VLOOKUP(SM20,'Tablas auxiliares'!$O$2:$Y$28,_xlfn.SINGLE('Tablas auxiliares'!$C$4)+1,FALSE)</f>
        <v>8</v>
      </c>
      <c r="UE20">
        <f>VLOOKUP(SN20,'Tablas auxiliares'!$O$2:$Y$28,_xlfn.SINGLE('Tablas auxiliares'!$C$4)+1,FALSE)</f>
        <v>0</v>
      </c>
      <c r="UF20">
        <f>VLOOKUP(SO20,'Tablas auxiliares'!$O$2:$Y$28,_xlfn.SINGLE('Tablas auxiliares'!$C$4)+1,FALSE)</f>
        <v>0</v>
      </c>
      <c r="UG20">
        <f>VLOOKUP(SP20,'Tablas auxiliares'!$O$2:$Y$28,_xlfn.SINGLE('Tablas auxiliares'!$C$4)+1,FALSE)</f>
        <v>4</v>
      </c>
      <c r="UH20">
        <f>VLOOKUP(SQ20,'Tablas auxiliares'!$O$2:$Y$28,_xlfn.SINGLE('Tablas auxiliares'!$C$4)+1,FALSE)</f>
        <v>4</v>
      </c>
      <c r="UI20">
        <f>VLOOKUP(SR20,'Tablas auxiliares'!$O$2:$Y$28,_xlfn.SINGLE('Tablas auxiliares'!$C$4)+1,FALSE)</f>
        <v>0</v>
      </c>
      <c r="UJ20">
        <f>VLOOKUP(SS20,'Tablas auxiliares'!$O$2:$Y$28,_xlfn.SINGLE('Tablas auxiliares'!$C$4)+1,FALSE)</f>
        <v>0</v>
      </c>
      <c r="UK20">
        <f>VLOOKUP(ST20,'Tablas auxiliares'!$O$2:$Y$28,_xlfn.SINGLE('Tablas auxiliares'!$C$4)+1,FALSE)</f>
        <v>0</v>
      </c>
      <c r="UL20">
        <f>VLOOKUP(SU20,'Tablas auxiliares'!$O$2:$Y$28,_xlfn.SINGLE('Tablas auxiliares'!$C$4)+1,FALSE)</f>
        <v>0</v>
      </c>
      <c r="UM20">
        <f>VLOOKUP(SV20,'Tablas auxiliares'!$O$2:$Y$28,_xlfn.SINGLE('Tablas auxiliares'!$C$4)+1,FALSE)</f>
        <v>2</v>
      </c>
      <c r="UN20">
        <f>VLOOKUP(SW20,'Tablas auxiliares'!$O$2:$Y$28,_xlfn.SINGLE('Tablas auxiliares'!$C$4)+1,FALSE)</f>
        <v>2</v>
      </c>
      <c r="UO20">
        <f>VLOOKUP(SX20,'Tablas auxiliares'!$O$2:$Y$28,_xlfn.SINGLE('Tablas auxiliares'!$C$4)+1,FALSE)</f>
        <v>0</v>
      </c>
      <c r="UP20">
        <f>IF('Tablas auxiliares'!$C$5=1,SUM(SY20:UO20),SUMIF($IZ$29:$KP$29,"=325",SY20:UO20))</f>
        <v>72</v>
      </c>
      <c r="UQ20">
        <v>0</v>
      </c>
      <c r="UR20">
        <v>4</v>
      </c>
      <c r="US20">
        <v>0</v>
      </c>
      <c r="UT20">
        <v>0</v>
      </c>
      <c r="UU20">
        <v>0</v>
      </c>
      <c r="UV20">
        <v>0</v>
      </c>
      <c r="UW20">
        <v>0</v>
      </c>
      <c r="UX20">
        <v>6</v>
      </c>
      <c r="UY20">
        <v>8</v>
      </c>
      <c r="UZ20">
        <v>2</v>
      </c>
      <c r="VA20">
        <v>0</v>
      </c>
      <c r="VB20">
        <v>12</v>
      </c>
      <c r="VC20">
        <v>0</v>
      </c>
      <c r="VD20">
        <v>0</v>
      </c>
      <c r="VE20">
        <v>0</v>
      </c>
      <c r="VF20">
        <v>10</v>
      </c>
      <c r="VG20">
        <v>0</v>
      </c>
      <c r="VH20">
        <v>0</v>
      </c>
      <c r="VI20">
        <v>2</v>
      </c>
      <c r="VJ20">
        <v>0</v>
      </c>
      <c r="VK20">
        <v>6</v>
      </c>
      <c r="VL20">
        <v>0</v>
      </c>
      <c r="VM20">
        <v>0</v>
      </c>
      <c r="VN20">
        <v>0</v>
      </c>
      <c r="VO20">
        <v>0</v>
      </c>
      <c r="VP20">
        <v>5</v>
      </c>
      <c r="VR20">
        <v>0</v>
      </c>
      <c r="VS20">
        <v>1</v>
      </c>
      <c r="VT20">
        <v>0</v>
      </c>
      <c r="VU20">
        <v>0</v>
      </c>
      <c r="VV20">
        <v>4</v>
      </c>
      <c r="VW20">
        <v>7</v>
      </c>
      <c r="VX20">
        <v>1</v>
      </c>
      <c r="VY20">
        <v>7</v>
      </c>
      <c r="VZ20">
        <v>0</v>
      </c>
      <c r="WA20">
        <v>7</v>
      </c>
      <c r="WB20">
        <v>3</v>
      </c>
      <c r="WC20">
        <v>0</v>
      </c>
      <c r="WD20">
        <v>0</v>
      </c>
      <c r="WE20">
        <v>0</v>
      </c>
      <c r="WF20">
        <v>12</v>
      </c>
      <c r="WG20">
        <v>0</v>
      </c>
      <c r="WH20">
        <v>0</v>
      </c>
      <c r="WI20">
        <v>4</v>
      </c>
      <c r="WJ20">
        <v>0</v>
      </c>
      <c r="WK20">
        <v>0</v>
      </c>
      <c r="WL20">
        <v>0</v>
      </c>
      <c r="WM20">
        <v>0</v>
      </c>
      <c r="WN20">
        <v>0</v>
      </c>
      <c r="WO20">
        <v>0</v>
      </c>
      <c r="WP20">
        <v>0</v>
      </c>
      <c r="WQ20">
        <v>0</v>
      </c>
      <c r="WR20">
        <v>6</v>
      </c>
      <c r="WS20">
        <v>0</v>
      </c>
      <c r="WT20">
        <v>0</v>
      </c>
      <c r="WU20">
        <v>0</v>
      </c>
      <c r="WV20">
        <v>0</v>
      </c>
      <c r="WW20">
        <v>12</v>
      </c>
      <c r="WX20">
        <v>0</v>
      </c>
      <c r="WY20">
        <v>0</v>
      </c>
      <c r="WZ20">
        <v>7</v>
      </c>
      <c r="XA20">
        <v>0</v>
      </c>
      <c r="XB20">
        <v>0</v>
      </c>
      <c r="XC20">
        <v>12</v>
      </c>
      <c r="XD20">
        <v>0</v>
      </c>
      <c r="XE20">
        <v>0</v>
      </c>
      <c r="XF20">
        <v>0</v>
      </c>
      <c r="XG20">
        <v>12</v>
      </c>
      <c r="XI20">
        <v>0</v>
      </c>
      <c r="XJ20">
        <v>5</v>
      </c>
      <c r="XK20">
        <v>0</v>
      </c>
      <c r="XL20">
        <v>0</v>
      </c>
      <c r="XM20">
        <v>12</v>
      </c>
      <c r="XN20">
        <v>0</v>
      </c>
      <c r="XO20">
        <v>0</v>
      </c>
      <c r="XP20">
        <v>0</v>
      </c>
      <c r="XQ20">
        <v>12</v>
      </c>
      <c r="XR20">
        <v>0</v>
      </c>
      <c r="XS20">
        <v>0</v>
      </c>
      <c r="XT20">
        <v>0</v>
      </c>
      <c r="XU20">
        <v>0</v>
      </c>
      <c r="XV20">
        <v>7</v>
      </c>
      <c r="XW20">
        <v>0</v>
      </c>
      <c r="XX20">
        <v>2</v>
      </c>
      <c r="XY20">
        <f t="shared" si="7"/>
        <v>0</v>
      </c>
      <c r="XZ20">
        <f t="shared" si="113"/>
        <v>8.0039999999999996</v>
      </c>
      <c r="YA20">
        <f t="shared" si="114"/>
        <v>0</v>
      </c>
      <c r="YB20">
        <f t="shared" si="115"/>
        <v>0</v>
      </c>
      <c r="YC20">
        <f t="shared" si="67"/>
        <v>0</v>
      </c>
      <c r="YD20">
        <f t="shared" si="68"/>
        <v>0</v>
      </c>
      <c r="YE20">
        <f t="shared" si="69"/>
        <v>0</v>
      </c>
      <c r="YF20">
        <f t="shared" si="70"/>
        <v>6</v>
      </c>
      <c r="YG20">
        <f t="shared" si="71"/>
        <v>8</v>
      </c>
      <c r="YH20">
        <f t="shared" si="72"/>
        <v>2</v>
      </c>
      <c r="YI20">
        <f t="shared" si="73"/>
        <v>6.0060000000000002</v>
      </c>
      <c r="YJ20">
        <f t="shared" si="74"/>
        <v>12</v>
      </c>
      <c r="YK20">
        <f t="shared" si="75"/>
        <v>0</v>
      </c>
      <c r="YL20">
        <f t="shared" si="76"/>
        <v>0</v>
      </c>
      <c r="YM20">
        <f t="shared" si="77"/>
        <v>0</v>
      </c>
      <c r="YN20">
        <f t="shared" si="78"/>
        <v>22.012</v>
      </c>
      <c r="YO20">
        <f t="shared" si="79"/>
        <v>0</v>
      </c>
      <c r="YP20">
        <f t="shared" si="80"/>
        <v>0</v>
      </c>
      <c r="YQ20">
        <f t="shared" si="81"/>
        <v>9.0069999999999997</v>
      </c>
      <c r="YR20">
        <f t="shared" si="82"/>
        <v>0</v>
      </c>
      <c r="YS20">
        <f t="shared" si="83"/>
        <v>6</v>
      </c>
      <c r="YT20">
        <f t="shared" si="84"/>
        <v>12.012</v>
      </c>
      <c r="YU20">
        <f t="shared" si="85"/>
        <v>0</v>
      </c>
      <c r="YV20">
        <f t="shared" si="86"/>
        <v>0</v>
      </c>
      <c r="YW20">
        <f t="shared" si="87"/>
        <v>0</v>
      </c>
      <c r="YX20">
        <f t="shared" si="88"/>
        <v>17.012</v>
      </c>
      <c r="YY20">
        <f t="shared" si="89"/>
        <v>0</v>
      </c>
      <c r="YZ20">
        <f t="shared" si="90"/>
        <v>0</v>
      </c>
      <c r="ZA20">
        <f t="shared" si="91"/>
        <v>6.0049999999999999</v>
      </c>
      <c r="ZB20">
        <f t="shared" si="92"/>
        <v>0</v>
      </c>
      <c r="ZC20">
        <f t="shared" si="93"/>
        <v>0</v>
      </c>
      <c r="ZD20">
        <f t="shared" si="94"/>
        <v>16.012</v>
      </c>
      <c r="ZE20">
        <f t="shared" si="95"/>
        <v>7</v>
      </c>
      <c r="ZF20">
        <f t="shared" si="96"/>
        <v>1</v>
      </c>
      <c r="ZG20">
        <f t="shared" si="97"/>
        <v>7</v>
      </c>
      <c r="ZH20">
        <f t="shared" si="98"/>
        <v>12.012</v>
      </c>
      <c r="ZI20">
        <f t="shared" si="99"/>
        <v>7</v>
      </c>
      <c r="ZJ20">
        <f t="shared" si="100"/>
        <v>3</v>
      </c>
      <c r="ZK20">
        <f t="shared" si="101"/>
        <v>0</v>
      </c>
      <c r="ZL20">
        <f t="shared" si="102"/>
        <v>0</v>
      </c>
      <c r="ZM20">
        <f t="shared" si="103"/>
        <v>7.0069999999999997</v>
      </c>
      <c r="ZN20">
        <f t="shared" si="104"/>
        <v>12</v>
      </c>
      <c r="ZO20">
        <f t="shared" si="105"/>
        <v>2.0019999999999998</v>
      </c>
      <c r="ZP20">
        <f>RANK(XY20,XY3:XY28,0)</f>
        <v>15</v>
      </c>
      <c r="ZQ20">
        <f t="shared" ref="ZQ20:ABF20" si="146">RANK(XZ20,XZ3:XZ28,0)</f>
        <v>8</v>
      </c>
      <c r="ZR20">
        <f t="shared" si="146"/>
        <v>14</v>
      </c>
      <c r="ZS20">
        <f t="shared" si="146"/>
        <v>15</v>
      </c>
      <c r="ZT20">
        <f t="shared" si="146"/>
        <v>16</v>
      </c>
      <c r="ZU20">
        <f t="shared" si="146"/>
        <v>15</v>
      </c>
      <c r="ZV20">
        <f t="shared" si="146"/>
        <v>14</v>
      </c>
      <c r="ZW20">
        <f t="shared" si="146"/>
        <v>10</v>
      </c>
      <c r="ZX20">
        <f t="shared" si="146"/>
        <v>6</v>
      </c>
      <c r="ZY20">
        <f t="shared" si="146"/>
        <v>16</v>
      </c>
      <c r="ZZ20">
        <f t="shared" si="146"/>
        <v>9</v>
      </c>
      <c r="AAA20">
        <f t="shared" si="146"/>
        <v>4</v>
      </c>
      <c r="AAB20">
        <f t="shared" si="146"/>
        <v>15</v>
      </c>
      <c r="AAC20">
        <f t="shared" si="146"/>
        <v>16</v>
      </c>
      <c r="AAD20">
        <f t="shared" si="146"/>
        <v>13</v>
      </c>
      <c r="AAE20">
        <f t="shared" si="146"/>
        <v>1</v>
      </c>
      <c r="AAF20">
        <f t="shared" si="146"/>
        <v>15</v>
      </c>
      <c r="AAG20">
        <f t="shared" si="146"/>
        <v>20</v>
      </c>
      <c r="AAH20">
        <f t="shared" si="146"/>
        <v>5</v>
      </c>
      <c r="AAI20">
        <f t="shared" si="146"/>
        <v>15</v>
      </c>
      <c r="AAJ20">
        <f t="shared" si="146"/>
        <v>10</v>
      </c>
      <c r="AAK20">
        <f t="shared" si="146"/>
        <v>4</v>
      </c>
      <c r="AAL20">
        <f t="shared" si="146"/>
        <v>14</v>
      </c>
      <c r="AAM20">
        <f t="shared" si="146"/>
        <v>18</v>
      </c>
      <c r="AAN20">
        <f t="shared" si="146"/>
        <v>17</v>
      </c>
      <c r="AAO20">
        <f t="shared" si="146"/>
        <v>1</v>
      </c>
      <c r="AAP20">
        <f t="shared" si="146"/>
        <v>16</v>
      </c>
      <c r="AAQ20">
        <f t="shared" si="146"/>
        <v>16</v>
      </c>
      <c r="AAR20">
        <f t="shared" si="146"/>
        <v>9</v>
      </c>
      <c r="AAS20">
        <f t="shared" si="146"/>
        <v>14</v>
      </c>
      <c r="AAT20">
        <f t="shared" si="146"/>
        <v>18</v>
      </c>
      <c r="AAU20">
        <f t="shared" si="146"/>
        <v>2</v>
      </c>
      <c r="AAV20">
        <f t="shared" si="146"/>
        <v>8</v>
      </c>
      <c r="AAW20">
        <f t="shared" si="146"/>
        <v>17</v>
      </c>
      <c r="AAX20">
        <f t="shared" si="146"/>
        <v>7</v>
      </c>
      <c r="AAY20">
        <f t="shared" si="146"/>
        <v>4</v>
      </c>
      <c r="AAZ20">
        <f t="shared" si="146"/>
        <v>9</v>
      </c>
      <c r="ABA20">
        <f t="shared" si="146"/>
        <v>12</v>
      </c>
      <c r="ABB20">
        <f t="shared" si="146"/>
        <v>15</v>
      </c>
      <c r="ABC20">
        <f t="shared" si="146"/>
        <v>18</v>
      </c>
      <c r="ABD20">
        <f t="shared" si="146"/>
        <v>7</v>
      </c>
      <c r="ABE20">
        <f t="shared" si="146"/>
        <v>4</v>
      </c>
      <c r="ABF20">
        <f t="shared" si="146"/>
        <v>14</v>
      </c>
      <c r="ABG20">
        <f>VLOOKUP(ZP20,'Tablas auxiliares'!$O$2:$P$28,2,FALSE)</f>
        <v>0</v>
      </c>
      <c r="ABH20">
        <f>VLOOKUP(ZQ20,'Tablas auxiliares'!$O$2:$P$28,2,FALSE)</f>
        <v>3</v>
      </c>
      <c r="ABI20">
        <f>VLOOKUP(ZR20,'Tablas auxiliares'!$O$2:$P$28,2,FALSE)</f>
        <v>0</v>
      </c>
      <c r="ABJ20">
        <f>VLOOKUP(ZS20,'Tablas auxiliares'!$O$2:$P$28,2,FALSE)</f>
        <v>0</v>
      </c>
      <c r="ABK20">
        <f>VLOOKUP(ZT20,'Tablas auxiliares'!$O$2:$P$28,2,FALSE)</f>
        <v>0</v>
      </c>
      <c r="ABL20">
        <f>VLOOKUP(ZU20,'Tablas auxiliares'!$O$2:$P$28,2,FALSE)</f>
        <v>0</v>
      </c>
      <c r="ABM20">
        <f>VLOOKUP(ZV20,'Tablas auxiliares'!$O$2:$P$28,2,FALSE)</f>
        <v>0</v>
      </c>
      <c r="ABN20">
        <f>VLOOKUP(ZW20,'Tablas auxiliares'!$O$2:$P$28,2,FALSE)</f>
        <v>1</v>
      </c>
      <c r="ABO20">
        <f>VLOOKUP(ZX20,'Tablas auxiliares'!$O$2:$P$28,2,FALSE)</f>
        <v>5</v>
      </c>
      <c r="ABP20">
        <f>VLOOKUP(ZY20,'Tablas auxiliares'!$O$2:$P$28,2,FALSE)</f>
        <v>0</v>
      </c>
      <c r="ABQ20">
        <f>VLOOKUP(ZZ20,'Tablas auxiliares'!$O$2:$P$28,2,FALSE)</f>
        <v>2</v>
      </c>
      <c r="ABR20">
        <f>VLOOKUP(AAA20,'Tablas auxiliares'!$O$2:$P$28,2,FALSE)</f>
        <v>7</v>
      </c>
      <c r="ABS20">
        <f>VLOOKUP(AAB20,'Tablas auxiliares'!$O$2:$P$28,2,FALSE)</f>
        <v>0</v>
      </c>
      <c r="ABT20">
        <f>VLOOKUP(AAC20,'Tablas auxiliares'!$O$2:$P$28,2,FALSE)</f>
        <v>0</v>
      </c>
      <c r="ABU20">
        <f>VLOOKUP(AAD20,'Tablas auxiliares'!$O$2:$P$28,2,FALSE)</f>
        <v>0</v>
      </c>
      <c r="ABV20">
        <f>VLOOKUP(AAE20,'Tablas auxiliares'!$O$2:$P$28,2,FALSE)</f>
        <v>12</v>
      </c>
      <c r="ABW20">
        <f>VLOOKUP(AAF20,'Tablas auxiliares'!$O$2:$P$28,2,FALSE)</f>
        <v>0</v>
      </c>
      <c r="ABX20">
        <f>VLOOKUP(AAG20,'Tablas auxiliares'!$O$2:$P$28,2,FALSE)</f>
        <v>0</v>
      </c>
      <c r="ABY20">
        <f>VLOOKUP(AAH20,'Tablas auxiliares'!$O$2:$P$28,2,FALSE)</f>
        <v>6</v>
      </c>
      <c r="ABZ20">
        <f>VLOOKUP(AAI20,'Tablas auxiliares'!$O$2:$P$28,2,FALSE)</f>
        <v>0</v>
      </c>
      <c r="ACA20">
        <f>VLOOKUP(AAJ20,'Tablas auxiliares'!$O$2:$P$28,2,FALSE)</f>
        <v>1</v>
      </c>
      <c r="ACB20">
        <f>VLOOKUP(AAK20,'Tablas auxiliares'!$O$2:$P$28,2,FALSE)</f>
        <v>7</v>
      </c>
      <c r="ACC20">
        <f>VLOOKUP(AAL20,'Tablas auxiliares'!$O$2:$P$28,2,FALSE)</f>
        <v>0</v>
      </c>
      <c r="ACD20">
        <f>VLOOKUP(AAM20,'Tablas auxiliares'!$O$2:$P$28,2,FALSE)</f>
        <v>0</v>
      </c>
      <c r="ACE20">
        <f>VLOOKUP(AAN20,'Tablas auxiliares'!$O$2:$P$28,2,FALSE)</f>
        <v>0</v>
      </c>
      <c r="ACF20">
        <f>VLOOKUP(AAO20,'Tablas auxiliares'!$O$2:$P$28,2,FALSE)</f>
        <v>12</v>
      </c>
      <c r="ACG20">
        <f>VLOOKUP(AAP20,'Tablas auxiliares'!$O$2:$P$28,2,FALSE)</f>
        <v>0</v>
      </c>
      <c r="ACH20">
        <f>VLOOKUP(AAQ20,'Tablas auxiliares'!$O$2:$P$28,2,FALSE)</f>
        <v>0</v>
      </c>
      <c r="ACI20">
        <f>VLOOKUP(AAR20,'Tablas auxiliares'!$O$2:$P$28,2,FALSE)</f>
        <v>2</v>
      </c>
      <c r="ACJ20">
        <f>VLOOKUP(AAS20,'Tablas auxiliares'!$O$2:$P$28,2,FALSE)</f>
        <v>0</v>
      </c>
      <c r="ACK20">
        <f>VLOOKUP(AAT20,'Tablas auxiliares'!$O$2:$P$28,2,FALSE)</f>
        <v>0</v>
      </c>
      <c r="ACL20">
        <f>VLOOKUP(AAU20,'Tablas auxiliares'!$O$2:$P$28,2,FALSE)</f>
        <v>10</v>
      </c>
      <c r="ACM20">
        <f>VLOOKUP(AAV20,'Tablas auxiliares'!$O$2:$P$28,2,FALSE)</f>
        <v>3</v>
      </c>
      <c r="ACN20">
        <f>VLOOKUP(AAW20,'Tablas auxiliares'!$O$2:$P$28,2,FALSE)</f>
        <v>0</v>
      </c>
      <c r="ACO20">
        <f>VLOOKUP(AAX20,'Tablas auxiliares'!$O$2:$P$28,2,FALSE)</f>
        <v>4</v>
      </c>
      <c r="ACP20">
        <f>VLOOKUP(AAY20,'Tablas auxiliares'!$O$2:$P$28,2,FALSE)</f>
        <v>7</v>
      </c>
      <c r="ACQ20">
        <f>VLOOKUP(AAZ20,'Tablas auxiliares'!$O$2:$P$28,2,FALSE)</f>
        <v>2</v>
      </c>
      <c r="ACR20">
        <f>VLOOKUP(ABA20,'Tablas auxiliares'!$O$2:$P$28,2,FALSE)</f>
        <v>0</v>
      </c>
      <c r="ACS20">
        <f>VLOOKUP(ABB20,'Tablas auxiliares'!$O$2:$P$28,2,FALSE)</f>
        <v>0</v>
      </c>
      <c r="ACT20">
        <f>VLOOKUP(ABC20,'Tablas auxiliares'!$O$2:$P$28,2,FALSE)</f>
        <v>0</v>
      </c>
      <c r="ACU20">
        <f>VLOOKUP(ABD20,'Tablas auxiliares'!$O$2:$P$28,2,FALSE)</f>
        <v>4</v>
      </c>
      <c r="ACV20">
        <f>VLOOKUP(ABE20,'Tablas auxiliares'!$O$2:$P$28,2,FALSE)</f>
        <v>7</v>
      </c>
      <c r="ACW20">
        <f>VLOOKUP(ABF20,'Tablas auxiliares'!$O$2:$P$28,2,FALSE)</f>
        <v>0</v>
      </c>
      <c r="ACX20">
        <f>IF('Tablas auxiliares'!$C$5=1,SUM(ABG20:ACW20),SUMIF($IZ$29:$KP$29,"=325",ABG20:ACW20))</f>
        <v>95</v>
      </c>
      <c r="ACZ20">
        <f t="shared" si="9"/>
        <v>95.000799999999998</v>
      </c>
      <c r="ADA20">
        <f t="shared" si="10"/>
        <v>72.000799999999998</v>
      </c>
      <c r="ADB20">
        <f t="shared" si="11"/>
        <v>181.0008</v>
      </c>
      <c r="ADC20">
        <f>IF('Tablas auxiliares'!$C$3=1,'2018 FINAL'!ACZ20,IF('Tablas auxiliares'!$C$3=2,'2018 FINAL'!ADA20,'2018 FINAL'!ADB20))</f>
        <v>181.0008</v>
      </c>
      <c r="ADD20" t="s">
        <v>26</v>
      </c>
      <c r="ADF20">
        <v>18</v>
      </c>
      <c r="ADG20">
        <f t="shared" si="12"/>
        <v>121.0005</v>
      </c>
      <c r="ADH20" t="str">
        <f t="shared" si="13"/>
        <v>Países Bajos</v>
      </c>
    </row>
    <row r="21" spans="1:788" x14ac:dyDescent="0.25">
      <c r="A21" t="s">
        <v>45</v>
      </c>
      <c r="B21">
        <v>10</v>
      </c>
      <c r="C21">
        <v>21</v>
      </c>
      <c r="D21">
        <v>12</v>
      </c>
      <c r="E21">
        <v>14</v>
      </c>
      <c r="F21">
        <v>25</v>
      </c>
      <c r="G21">
        <v>4</v>
      </c>
      <c r="H21">
        <v>26</v>
      </c>
      <c r="I21">
        <v>21</v>
      </c>
      <c r="J21">
        <v>15</v>
      </c>
      <c r="K21">
        <v>25</v>
      </c>
      <c r="L21">
        <v>3</v>
      </c>
      <c r="M21">
        <v>9</v>
      </c>
      <c r="N21">
        <v>21</v>
      </c>
      <c r="O21">
        <v>12</v>
      </c>
      <c r="P21">
        <v>13</v>
      </c>
      <c r="Q21">
        <v>10</v>
      </c>
      <c r="R21">
        <v>18</v>
      </c>
      <c r="S21">
        <v>21</v>
      </c>
      <c r="T21">
        <v>24</v>
      </c>
      <c r="U21">
        <v>4</v>
      </c>
      <c r="V21">
        <v>2</v>
      </c>
      <c r="W21">
        <v>21</v>
      </c>
      <c r="X21">
        <v>24</v>
      </c>
      <c r="Y21">
        <v>3</v>
      </c>
      <c r="Z21">
        <v>13</v>
      </c>
      <c r="AA21">
        <v>20</v>
      </c>
      <c r="AB21">
        <v>25</v>
      </c>
      <c r="AC21">
        <v>23</v>
      </c>
      <c r="AD21">
        <v>15</v>
      </c>
      <c r="AF21">
        <v>5</v>
      </c>
      <c r="AG21">
        <v>25</v>
      </c>
      <c r="AH21">
        <v>10</v>
      </c>
      <c r="AI21">
        <v>26</v>
      </c>
      <c r="AJ21">
        <v>25</v>
      </c>
      <c r="AK21">
        <v>8</v>
      </c>
      <c r="AL21">
        <v>6</v>
      </c>
      <c r="AM21">
        <v>1</v>
      </c>
      <c r="AN21">
        <v>1</v>
      </c>
      <c r="AO21">
        <v>5</v>
      </c>
      <c r="AP21">
        <v>22</v>
      </c>
      <c r="AQ21">
        <v>19</v>
      </c>
      <c r="AR21">
        <v>11</v>
      </c>
      <c r="AS21">
        <v>7</v>
      </c>
      <c r="AT21">
        <v>22</v>
      </c>
      <c r="AU21">
        <v>1</v>
      </c>
      <c r="AV21">
        <v>5</v>
      </c>
      <c r="AW21">
        <v>20</v>
      </c>
      <c r="AX21">
        <v>5</v>
      </c>
      <c r="AY21">
        <v>25</v>
      </c>
      <c r="AZ21">
        <v>20</v>
      </c>
      <c r="BA21">
        <v>10</v>
      </c>
      <c r="BB21">
        <v>25</v>
      </c>
      <c r="BC21">
        <v>3</v>
      </c>
      <c r="BD21">
        <v>11</v>
      </c>
      <c r="BE21">
        <v>22</v>
      </c>
      <c r="BF21">
        <v>5</v>
      </c>
      <c r="BG21">
        <v>22</v>
      </c>
      <c r="BH21">
        <v>16</v>
      </c>
      <c r="BI21">
        <v>25</v>
      </c>
      <c r="BJ21">
        <v>11</v>
      </c>
      <c r="BK21">
        <v>26</v>
      </c>
      <c r="BL21">
        <v>3</v>
      </c>
      <c r="BM21">
        <v>22</v>
      </c>
      <c r="BN21">
        <v>22</v>
      </c>
      <c r="BO21">
        <v>26</v>
      </c>
      <c r="BP21">
        <v>23</v>
      </c>
      <c r="BQ21">
        <v>19</v>
      </c>
      <c r="BR21">
        <v>20</v>
      </c>
      <c r="BS21">
        <v>25</v>
      </c>
      <c r="BT21">
        <v>26</v>
      </c>
      <c r="BU21">
        <v>15</v>
      </c>
      <c r="BW21">
        <v>19</v>
      </c>
      <c r="BX21">
        <v>20</v>
      </c>
      <c r="BY21">
        <v>17</v>
      </c>
      <c r="BZ21">
        <v>26</v>
      </c>
      <c r="CA21">
        <v>25</v>
      </c>
      <c r="CB21">
        <v>9</v>
      </c>
      <c r="CC21">
        <v>15</v>
      </c>
      <c r="CD21">
        <v>1</v>
      </c>
      <c r="CE21">
        <v>15</v>
      </c>
      <c r="CF21">
        <v>10</v>
      </c>
      <c r="CG21">
        <v>16</v>
      </c>
      <c r="CH21">
        <v>25</v>
      </c>
      <c r="CI21">
        <v>23</v>
      </c>
      <c r="CJ21">
        <v>8</v>
      </c>
      <c r="CK21">
        <v>11</v>
      </c>
      <c r="CL21">
        <v>1</v>
      </c>
      <c r="CM21">
        <v>9</v>
      </c>
      <c r="CN21">
        <v>23</v>
      </c>
      <c r="CO21">
        <v>6</v>
      </c>
      <c r="CP21">
        <v>24</v>
      </c>
      <c r="CQ21">
        <v>14</v>
      </c>
      <c r="CR21">
        <v>24</v>
      </c>
      <c r="CS21">
        <v>25</v>
      </c>
      <c r="CT21">
        <v>4</v>
      </c>
      <c r="CU21">
        <v>4</v>
      </c>
      <c r="CV21">
        <v>22</v>
      </c>
      <c r="CW21">
        <v>3</v>
      </c>
      <c r="CX21">
        <v>21</v>
      </c>
      <c r="CY21">
        <v>25</v>
      </c>
      <c r="CZ21">
        <v>14</v>
      </c>
      <c r="DA21">
        <v>20</v>
      </c>
      <c r="DB21">
        <v>24</v>
      </c>
      <c r="DC21">
        <v>4</v>
      </c>
      <c r="DD21">
        <v>20</v>
      </c>
      <c r="DE21">
        <v>16</v>
      </c>
      <c r="DF21">
        <v>16</v>
      </c>
      <c r="DG21">
        <v>13</v>
      </c>
      <c r="DH21">
        <v>14</v>
      </c>
      <c r="DI21">
        <v>15</v>
      </c>
      <c r="DJ21">
        <v>25</v>
      </c>
      <c r="DK21">
        <v>3</v>
      </c>
      <c r="DL21">
        <v>24</v>
      </c>
      <c r="DN21">
        <v>2</v>
      </c>
      <c r="DO21">
        <v>25</v>
      </c>
      <c r="DP21">
        <v>25</v>
      </c>
      <c r="DQ21">
        <v>26</v>
      </c>
      <c r="DR21">
        <v>25</v>
      </c>
      <c r="DS21">
        <v>18</v>
      </c>
      <c r="DT21">
        <v>5</v>
      </c>
      <c r="DU21">
        <v>2</v>
      </c>
      <c r="DV21">
        <v>9</v>
      </c>
      <c r="DW21">
        <v>7</v>
      </c>
      <c r="DX21">
        <v>18</v>
      </c>
      <c r="DY21">
        <v>22</v>
      </c>
      <c r="DZ21">
        <v>12</v>
      </c>
      <c r="EA21">
        <v>7</v>
      </c>
      <c r="EB21">
        <v>22</v>
      </c>
      <c r="EC21">
        <v>1</v>
      </c>
      <c r="ED21">
        <v>6</v>
      </c>
      <c r="EE21">
        <v>24</v>
      </c>
      <c r="EF21">
        <v>3</v>
      </c>
      <c r="EG21">
        <v>17</v>
      </c>
      <c r="EH21">
        <v>22</v>
      </c>
      <c r="EI21">
        <v>23</v>
      </c>
      <c r="EJ21">
        <v>24</v>
      </c>
      <c r="EK21">
        <v>3</v>
      </c>
      <c r="EL21">
        <v>1</v>
      </c>
      <c r="EM21">
        <v>18</v>
      </c>
      <c r="EN21">
        <v>6</v>
      </c>
      <c r="EO21">
        <v>22</v>
      </c>
      <c r="EP21">
        <v>23</v>
      </c>
      <c r="EQ21">
        <v>19</v>
      </c>
      <c r="ER21">
        <v>24</v>
      </c>
      <c r="ES21">
        <v>24</v>
      </c>
      <c r="ET21">
        <v>2</v>
      </c>
      <c r="EU21">
        <v>24</v>
      </c>
      <c r="EV21">
        <v>25</v>
      </c>
      <c r="EW21">
        <v>26</v>
      </c>
      <c r="EX21">
        <v>25</v>
      </c>
      <c r="EY21">
        <v>11</v>
      </c>
      <c r="EZ21">
        <v>6</v>
      </c>
      <c r="FA21">
        <v>25</v>
      </c>
      <c r="FB21">
        <v>4</v>
      </c>
      <c r="FC21">
        <v>24</v>
      </c>
      <c r="FE21">
        <v>2</v>
      </c>
      <c r="FF21">
        <v>25</v>
      </c>
      <c r="FG21">
        <v>21</v>
      </c>
      <c r="FH21">
        <v>26</v>
      </c>
      <c r="FI21">
        <v>25</v>
      </c>
      <c r="FJ21">
        <v>9</v>
      </c>
      <c r="FK21">
        <v>9</v>
      </c>
      <c r="FL21">
        <v>1</v>
      </c>
      <c r="FM21">
        <v>16</v>
      </c>
      <c r="FN21">
        <v>4</v>
      </c>
      <c r="FO21">
        <v>23</v>
      </c>
      <c r="FP21">
        <v>22</v>
      </c>
      <c r="FQ21">
        <v>15</v>
      </c>
      <c r="FR21">
        <v>10</v>
      </c>
      <c r="FS21">
        <v>14</v>
      </c>
      <c r="FT21">
        <v>6</v>
      </c>
      <c r="FU21">
        <v>18</v>
      </c>
      <c r="FV21">
        <v>15</v>
      </c>
      <c r="FW21">
        <v>2</v>
      </c>
      <c r="FX21">
        <v>14</v>
      </c>
      <c r="FY21">
        <v>20</v>
      </c>
      <c r="FZ21">
        <v>14</v>
      </c>
      <c r="GA21">
        <v>25</v>
      </c>
      <c r="GB21">
        <v>3</v>
      </c>
      <c r="GC21">
        <v>5</v>
      </c>
      <c r="GD21">
        <v>21</v>
      </c>
      <c r="GE21">
        <v>12</v>
      </c>
      <c r="GF21">
        <v>20</v>
      </c>
      <c r="GG21">
        <v>23</v>
      </c>
      <c r="GH21">
        <v>24</v>
      </c>
      <c r="GI21">
        <v>10</v>
      </c>
      <c r="GJ21">
        <v>26</v>
      </c>
      <c r="GK21">
        <v>2</v>
      </c>
      <c r="GL21">
        <v>17</v>
      </c>
      <c r="GM21">
        <v>14</v>
      </c>
      <c r="GN21">
        <v>25</v>
      </c>
      <c r="GO21">
        <v>25</v>
      </c>
      <c r="GP21">
        <v>20</v>
      </c>
      <c r="GQ21">
        <v>18</v>
      </c>
      <c r="GR21">
        <v>25</v>
      </c>
      <c r="GS21">
        <v>26</v>
      </c>
      <c r="GT21">
        <v>17</v>
      </c>
      <c r="GV21">
        <v>4</v>
      </c>
      <c r="GW21">
        <v>24</v>
      </c>
      <c r="GX21">
        <v>20</v>
      </c>
      <c r="GY21">
        <v>26</v>
      </c>
      <c r="GZ21">
        <v>25</v>
      </c>
      <c r="HA21">
        <v>22</v>
      </c>
      <c r="HB21">
        <v>1</v>
      </c>
      <c r="HC21">
        <v>1</v>
      </c>
      <c r="HD21">
        <v>6</v>
      </c>
      <c r="HE21">
        <v>4</v>
      </c>
      <c r="HF21">
        <v>9</v>
      </c>
      <c r="HG21">
        <v>24</v>
      </c>
      <c r="HH21">
        <v>25</v>
      </c>
      <c r="HI21">
        <f>IF('Tablas auxiliares'!$C$7=1,AVERAGE(B21,AS21,CJ21,EA21,FR21)+B21/10000,(-1)*(SUM(VLOOKUP(B21,'Tablas auxiliares'!$BG$2:$BH$28,2,FALSE),VLOOKUP(AS21,'Tablas auxiliares'!$BG$2:$BH$28,2,FALSE),VLOOKUP(CJ21,'Tablas auxiliares'!$BG$2:$BH$28,2,FALSE),VLOOKUP(EA21,'Tablas auxiliares'!$BG$2:$BH$28,2,FALSE),VLOOKUP(FR21,'Tablas auxiliares'!$BG$2:$BH$28,2,FALSE))-B21/100000000))</f>
        <v>-15.190162582000111</v>
      </c>
      <c r="HJ21">
        <f>IF('Tablas auxiliares'!$C$7=1,AVERAGE(C21,AT21,CK21,EB21,FS21)+C21/10000,(-1)*(SUM(VLOOKUP(C21,'Tablas auxiliares'!$BG$2:$BH$28,2,FALSE),VLOOKUP(AT21,'Tablas auxiliares'!$BG$2:$BH$28,2,FALSE),VLOOKUP(CK21,'Tablas auxiliares'!$BG$2:$BH$28,2,FALSE),VLOOKUP(EB21,'Tablas auxiliares'!$BG$2:$BH$28,2,FALSE),VLOOKUP(FS21,'Tablas auxiliares'!$BG$2:$BH$28,2,FALSE))-C21/100000000))</f>
        <v>-3.5222839298400461</v>
      </c>
      <c r="HK21">
        <f>IF('Tablas auxiliares'!$C$7=1,AVERAGE(D21,AU21,CL21,EC21,FT21)+D21/10000,(-1)*(SUM(VLOOKUP(D21,'Tablas auxiliares'!$BG$2:$BH$28,2,FALSE),VLOOKUP(AU21,'Tablas auxiliares'!$BG$2:$BH$28,2,FALSE),VLOOKUP(CL21,'Tablas auxiliares'!$BG$2:$BH$28,2,FALSE),VLOOKUP(EC21,'Tablas auxiliares'!$BG$2:$BH$28,2,FALSE),VLOOKUP(FT21,'Tablas auxiliares'!$BG$2:$BH$28,2,FALSE))-D21/100000000))</f>
        <v>-42.125137791263469</v>
      </c>
      <c r="HL21">
        <f>IF('Tablas auxiliares'!$C$7=1,AVERAGE(E21,AV21,CM21,ED21,FU21)+E21/10000,(-1)*(SUM(VLOOKUP(E21,'Tablas auxiliares'!$BG$2:$BH$28,2,FALSE),VLOOKUP(AV21,'Tablas auxiliares'!$BG$2:$BH$28,2,FALSE),VLOOKUP(CM21,'Tablas auxiliares'!$BG$2:$BH$28,2,FALSE),VLOOKUP(ED21,'Tablas auxiliares'!$BG$2:$BH$28,2,FALSE),VLOOKUP(FU21,'Tablas auxiliares'!$BG$2:$BH$28,2,FALSE))-E21/100000000))</f>
        <v>-14.367140202479066</v>
      </c>
      <c r="HM21">
        <f>IF('Tablas auxiliares'!$C$7=1,AVERAGE(F21,AW21,CN21,EE21,FV21)+F21/10000,(-1)*(SUM(VLOOKUP(F21,'Tablas auxiliares'!$BG$2:$BH$28,2,FALSE),VLOOKUP(AW21,'Tablas auxiliares'!$BG$2:$BH$28,2,FALSE),VLOOKUP(CN21,'Tablas auxiliares'!$BG$2:$BH$28,2,FALSE),VLOOKUP(EE21,'Tablas auxiliares'!$BG$2:$BH$28,2,FALSE),VLOOKUP(FV21,'Tablas auxiliares'!$BG$2:$BH$28,2,FALSE))-F21/100000000))</f>
        <v>-1.6249422582699606</v>
      </c>
      <c r="HN21">
        <f>IF('Tablas auxiliares'!$C$7=1,AVERAGE(G21,AX21,CO21,EF21,FW21)+G21/10000,(-1)*(SUM(VLOOKUP(G21,'Tablas auxiliares'!$BG$2:$BH$28,2,FALSE),VLOOKUP(AX21,'Tablas auxiliares'!$BG$2:$BH$28,2,FALSE),VLOOKUP(CO21,'Tablas auxiliares'!$BG$2:$BH$28,2,FALSE),VLOOKUP(EF21,'Tablas auxiliares'!$BG$2:$BH$28,2,FALSE),VLOOKUP(FW21,'Tablas auxiliares'!$BG$2:$BH$28,2,FALSE))-G21/100000000))</f>
        <v>-35.169041147835983</v>
      </c>
      <c r="HO21">
        <f>IF('Tablas auxiliares'!$C$7=1,AVERAGE(H21,AY21,CP21,EG21,FX21)+H21/10000,(-1)*(SUM(VLOOKUP(H21,'Tablas auxiliares'!$BG$2:$BH$28,2,FALSE),VLOOKUP(AY21,'Tablas auxiliares'!$BG$2:$BH$28,2,FALSE),VLOOKUP(CP21,'Tablas auxiliares'!$BG$2:$BH$28,2,FALSE),VLOOKUP(EG21,'Tablas auxiliares'!$BG$2:$BH$28,2,FALSE),VLOOKUP(FX21,'Tablas auxiliares'!$BG$2:$BH$28,2,FALSE))-H21/100000000))</f>
        <v>-1.9702166585237895</v>
      </c>
      <c r="HP21">
        <f>IF('Tablas auxiliares'!$C$7=1,AVERAGE(I21,AZ21,CQ21,EH21,FY21)+I21/10000,(-1)*(SUM(VLOOKUP(I21,'Tablas auxiliares'!$BG$2:$BH$28,2,FALSE),VLOOKUP(AZ21,'Tablas auxiliares'!$BG$2:$BH$28,2,FALSE),VLOOKUP(CQ21,'Tablas auxiliares'!$BG$2:$BH$28,2,FALSE),VLOOKUP(EH21,'Tablas auxiliares'!$BG$2:$BH$28,2,FALSE),VLOOKUP(FY21,'Tablas auxiliares'!$BG$2:$BH$28,2,FALSE))-I21/100000000))</f>
        <v>-2.1547082545230043</v>
      </c>
      <c r="HQ21">
        <f>IF('Tablas auxiliares'!$C$7=1,AVERAGE(J21,BA21,CR21,EI21,FZ21)+J21/10000,(-1)*(SUM(VLOOKUP(J21,'Tablas auxiliares'!$BG$2:$BH$28,2,FALSE),VLOOKUP(BA21,'Tablas auxiliares'!$BG$2:$BH$28,2,FALSE),VLOOKUP(CR21,'Tablas auxiliares'!$BG$2:$BH$28,2,FALSE),VLOOKUP(EI21,'Tablas auxiliares'!$BG$2:$BH$28,2,FALSE),VLOOKUP(FZ21,'Tablas auxiliares'!$BG$2:$BH$28,2,FALSE))-J21/100000000))</f>
        <v>-4.3601833079768753</v>
      </c>
      <c r="HR21">
        <f>IF('Tablas auxiliares'!$C$7=1,AVERAGE(K21,BB21,CS21,EJ21,GA21)+K21/10000,(-1)*(SUM(VLOOKUP(K21,'Tablas auxiliares'!$BG$2:$BH$28,2,FALSE),VLOOKUP(BB21,'Tablas auxiliares'!$BG$2:$BH$28,2,FALSE),VLOOKUP(CS21,'Tablas auxiliares'!$BG$2:$BH$28,2,FALSE),VLOOKUP(EJ21,'Tablas auxiliares'!$BG$2:$BH$28,2,FALSE),VLOOKUP(GA21,'Tablas auxiliares'!$BG$2:$BH$28,2,FALSE))-K21/100000000))</f>
        <v>-0.65399346610054987</v>
      </c>
      <c r="HS21">
        <f>IF('Tablas auxiliares'!$C$7=1,AVERAGE(L21,BC21,CT21,EK21,GB21)+L21/10000,(-1)*(SUM(VLOOKUP(L21,'Tablas auxiliares'!$BG$2:$BH$28,2,FALSE),VLOOKUP(BC21,'Tablas auxiliares'!$BG$2:$BH$28,2,FALSE),VLOOKUP(CT21,'Tablas auxiliares'!$BG$2:$BH$28,2,FALSE),VLOOKUP(EK21,'Tablas auxiliares'!$BG$2:$BH$28,2,FALSE),VLOOKUP(GB21,'Tablas auxiliares'!$BG$2:$BH$28,2,FALSE))-L21/100000000))</f>
        <v>-39.61165287658752</v>
      </c>
      <c r="HT21">
        <f>IF('Tablas auxiliares'!$C$7=1,AVERAGE(M21,BD21,CU21,EL21,GC21)+M21/10000,(-1)*(SUM(VLOOKUP(M21,'Tablas auxiliares'!$BG$2:$BH$28,2,FALSE),VLOOKUP(BD21,'Tablas auxiliares'!$BG$2:$BH$28,2,FALSE),VLOOKUP(CU21,'Tablas auxiliares'!$BG$2:$BH$28,2,FALSE),VLOOKUP(EL21,'Tablas auxiliares'!$BG$2:$BH$28,2,FALSE),VLOOKUP(GC21,'Tablas auxiliares'!$BG$2:$BH$28,2,FALSE))-M21/100000000))</f>
        <v>-28.817668372611553</v>
      </c>
      <c r="HU21">
        <f>IF('Tablas auxiliares'!$C$7=1,AVERAGE(N21,BE21,CV21,EM21,GD21)+N21/10000,(-1)*(SUM(VLOOKUP(N21,'Tablas auxiliares'!$BG$2:$BH$28,2,FALSE),VLOOKUP(BE21,'Tablas auxiliares'!$BG$2:$BH$28,2,FALSE),VLOOKUP(CV21,'Tablas auxiliares'!$BG$2:$BH$28,2,FALSE),VLOOKUP(EM21,'Tablas auxiliares'!$BG$2:$BH$28,2,FALSE),VLOOKUP(GD21,'Tablas auxiliares'!$BG$2:$BH$28,2,FALSE))-N21/100000000))</f>
        <v>-1.4555814388844208</v>
      </c>
      <c r="HV21">
        <f>IF('Tablas auxiliares'!$C$7=1,AVERAGE(O21,BF21,CW21,EN21,GE21)+O21/10000,(-1)*(SUM(VLOOKUP(O21,'Tablas auxiliares'!$BG$2:$BH$28,2,FALSE),VLOOKUP(BF21,'Tablas auxiliares'!$BG$2:$BH$28,2,FALSE),VLOOKUP(CW21,'Tablas auxiliares'!$BG$2:$BH$28,2,FALSE),VLOOKUP(EN21,'Tablas auxiliares'!$BG$2:$BH$28,2,FALSE),VLOOKUP(GE21,'Tablas auxiliares'!$BG$2:$BH$28,2,FALSE))-O21/100000000))</f>
        <v>-21.427717455740112</v>
      </c>
      <c r="HW21">
        <f>IF('Tablas auxiliares'!$C$7=1,AVERAGE(P21,BG21,CX21,EO21,GF21)+P21/10000,(-1)*(SUM(VLOOKUP(P21,'Tablas auxiliares'!$BG$2:$BH$28,2,FALSE),VLOOKUP(BG21,'Tablas auxiliares'!$BG$2:$BH$28,2,FALSE),VLOOKUP(CX21,'Tablas auxiliares'!$BG$2:$BH$28,2,FALSE),VLOOKUP(EO21,'Tablas auxiliares'!$BG$2:$BH$28,2,FALSE),VLOOKUP(GF21,'Tablas auxiliares'!$BG$2:$BH$28,2,FALSE))-P21/100000000))</f>
        <v>-2.2644749141323035</v>
      </c>
      <c r="HX21">
        <f>IF('Tablas auxiliares'!$C$7=1,AVERAGE(Q21,BH21,CY21,EP21,GG21)+Q21/10000,(-1)*(SUM(VLOOKUP(Q21,'Tablas auxiliares'!$BG$2:$BH$28,2,FALSE),VLOOKUP(BH21,'Tablas auxiliares'!$BG$2:$BH$28,2,FALSE),VLOOKUP(CY21,'Tablas auxiliares'!$BG$2:$BH$28,2,FALSE),VLOOKUP(EP21,'Tablas auxiliares'!$BG$2:$BH$28,2,FALSE),VLOOKUP(GG21,'Tablas auxiliares'!$BG$2:$BH$28,2,FALSE))-Q21/100000000))</f>
        <v>-3.3572301508260609</v>
      </c>
      <c r="HY21">
        <f>IF('Tablas auxiliares'!$C$7=1,AVERAGE(R21,BI21,CZ21,EQ21,GH21)+R21/10000,(-1)*(SUM(VLOOKUP(R21,'Tablas auxiliares'!$BG$2:$BH$28,2,FALSE),VLOOKUP(BI21,'Tablas auxiliares'!$BG$2:$BH$28,2,FALSE),VLOOKUP(CZ21,'Tablas auxiliares'!$BG$2:$BH$28,2,FALSE),VLOOKUP(EQ21,'Tablas auxiliares'!$BG$2:$BH$28,2,FALSE),VLOOKUP(GH21,'Tablas auxiliares'!$BG$2:$BH$28,2,FALSE))-R21/100000000))</f>
        <v>-2.1596169268849841</v>
      </c>
      <c r="HZ21">
        <f>IF('Tablas auxiliares'!$C$7=1,AVERAGE(S21,BJ21,DA21,ER21,GI21)+S21/10000,(-1)*(SUM(VLOOKUP(S21,'Tablas auxiliares'!$BG$2:$BH$28,2,FALSE),VLOOKUP(BJ21,'Tablas auxiliares'!$BG$2:$BH$28,2,FALSE),VLOOKUP(DA21,'Tablas auxiliares'!$BG$2:$BH$28,2,FALSE),VLOOKUP(ER21,'Tablas auxiliares'!$BG$2:$BH$28,2,FALSE),VLOOKUP(GI21,'Tablas auxiliares'!$BG$2:$BH$28,2,FALSE))-S21/100000000))</f>
        <v>-4.7100990435633427</v>
      </c>
      <c r="IA21">
        <f>IF('Tablas auxiliares'!$C$7=1,AVERAGE(T21,BK21,DB21,ES21,GJ21)+T21/10000,(-1)*(SUM(VLOOKUP(T21,'Tablas auxiliares'!$BG$2:$BH$28,2,FALSE),VLOOKUP(BK21,'Tablas auxiliares'!$BG$2:$BH$28,2,FALSE),VLOOKUP(DB21,'Tablas auxiliares'!$BG$2:$BH$28,2,FALSE),VLOOKUP(ES21,'Tablas auxiliares'!$BG$2:$BH$28,2,FALSE),VLOOKUP(GJ21,'Tablas auxiliares'!$BG$2:$BH$28,2,FALSE))-T21/100000000))</f>
        <v>-0.66308510532308629</v>
      </c>
      <c r="IB21">
        <f>IF('Tablas auxiliares'!$C$7=1,AVERAGE(U21,BL21,DC21,ET21,GK21)+U21/10000,(-1)*(SUM(VLOOKUP(U21,'Tablas auxiliares'!$BG$2:$BH$28,2,FALSE),VLOOKUP(BL21,'Tablas auxiliares'!$BG$2:$BH$28,2,FALSE),VLOOKUP(DC21,'Tablas auxiliares'!$BG$2:$BH$28,2,FALSE),VLOOKUP(ET21,'Tablas auxiliares'!$BG$2:$BH$28,2,FALSE),VLOOKUP(GK21,'Tablas auxiliares'!$BG$2:$BH$28,2,FALSE))-U21/100000000))</f>
        <v>-41.625966613977852</v>
      </c>
      <c r="IC21">
        <f>IF('Tablas auxiliares'!$C$7=1,AVERAGE(V21,BM21,DD21,EU21,GL21)+V21/10000,(-1)*(SUM(VLOOKUP(V21,'Tablas auxiliares'!$BG$2:$BH$28,2,FALSE),VLOOKUP(BM21,'Tablas auxiliares'!$BG$2:$BH$28,2,FALSE),VLOOKUP(DD21,'Tablas auxiliares'!$BG$2:$BH$28,2,FALSE),VLOOKUP(EU21,'Tablas auxiliares'!$BG$2:$BH$28,2,FALSE),VLOOKUP(GL21,'Tablas auxiliares'!$BG$2:$BH$28,2,FALSE))-V21/100000000))</f>
        <v>-11.195961879900828</v>
      </c>
      <c r="ID21">
        <f>IF('Tablas auxiliares'!$C$7=1,AVERAGE(W21,BN21,DE21,EV21,GM21)+W21/10000,(-1)*(SUM(VLOOKUP(W21,'Tablas auxiliares'!$BG$2:$BH$28,2,FALSE),VLOOKUP(BN21,'Tablas auxiliares'!$BG$2:$BH$28,2,FALSE),VLOOKUP(DE21,'Tablas auxiliares'!$BG$2:$BH$28,2,FALSE),VLOOKUP(EV21,'Tablas auxiliares'!$BG$2:$BH$28,2,FALSE),VLOOKUP(GM21,'Tablas auxiliares'!$BG$2:$BH$28,2,FALSE))-W21/100000000))</f>
        <v>-2.3251404875497772</v>
      </c>
      <c r="IE21">
        <f>IF('Tablas auxiliares'!$C$7=1,AVERAGE(X21,BO21,DF21,EW21,GN21)+X21/10000,(-1)*(SUM(VLOOKUP(X21,'Tablas auxiliares'!$BG$2:$BH$28,2,FALSE),VLOOKUP(BO21,'Tablas auxiliares'!$BG$2:$BH$28,2,FALSE),VLOOKUP(DF21,'Tablas auxiliares'!$BG$2:$BH$28,2,FALSE),VLOOKUP(EW21,'Tablas auxiliares'!$BG$2:$BH$28,2,FALSE),VLOOKUP(GN21,'Tablas auxiliares'!$BG$2:$BH$28,2,FALSE))-X21/100000000))</f>
        <v>-1.1791318895101417</v>
      </c>
      <c r="IF21">
        <f>IF('Tablas auxiliares'!$C$7=1,AVERAGE(Y21,BP21,DG21,EX21,GO21)+Y21/10000,(-1)*(SUM(VLOOKUP(Y21,'Tablas auxiliares'!$BG$2:$BH$28,2,FALSE),VLOOKUP(BP21,'Tablas auxiliares'!$BG$2:$BH$28,2,FALSE),VLOOKUP(DG21,'Tablas auxiliares'!$BG$2:$BH$28,2,FALSE),VLOOKUP(EX21,'Tablas auxiliares'!$BG$2:$BH$28,2,FALSE),VLOOKUP(GO21,'Tablas auxiliares'!$BG$2:$BH$28,2,FALSE))-Y21/100000000))</f>
        <v>-9.8684188665776702</v>
      </c>
      <c r="IG21">
        <f>IF('Tablas auxiliares'!$C$7=1,AVERAGE(Z21,BQ21,DH21,EY21,GP21)+Z21/10000,(-1)*(SUM(VLOOKUP(Z21,'Tablas auxiliares'!$BG$2:$BH$28,2,FALSE),VLOOKUP(BQ21,'Tablas auxiliares'!$BG$2:$BH$28,2,FALSE),VLOOKUP(DH21,'Tablas auxiliares'!$BG$2:$BH$28,2,FALSE),VLOOKUP(EY21,'Tablas auxiliares'!$BG$2:$BH$28,2,FALSE),VLOOKUP(GP21,'Tablas auxiliares'!$BG$2:$BH$28,2,FALSE))-Z21/100000000))</f>
        <v>-4.7544234709412887</v>
      </c>
      <c r="IH21">
        <f>IF('Tablas auxiliares'!$C$7=1,AVERAGE(AA21,BR21,DI21,EZ21,GQ21)+AA21/10000,(-1)*(SUM(VLOOKUP(AA21,'Tablas auxiliares'!$BG$2:$BH$28,2,FALSE),VLOOKUP(BR21,'Tablas auxiliares'!$BG$2:$BH$28,2,FALSE),VLOOKUP(DI21,'Tablas auxiliares'!$BG$2:$BH$28,2,FALSE),VLOOKUP(EZ21,'Tablas auxiliares'!$BG$2:$BH$28,2,FALSE),VLOOKUP(GQ21,'Tablas auxiliares'!$BG$2:$BH$28,2,FALSE))-AA21/100000000))</f>
        <v>-6.6042050526430742</v>
      </c>
      <c r="II21">
        <f>IF('Tablas auxiliares'!$C$7=1,AVERAGE(AB21,BS21,DJ21,FA21,GR21)+AB21/10000,(-1)*(SUM(VLOOKUP(AB21,'Tablas auxiliares'!$BG$2:$BH$28,2,FALSE),VLOOKUP(BS21,'Tablas auxiliares'!$BG$2:$BH$28,2,FALSE),VLOOKUP(DJ21,'Tablas auxiliares'!$BG$2:$BH$28,2,FALSE),VLOOKUP(FA21,'Tablas auxiliares'!$BG$2:$BH$28,2,FALSE),VLOOKUP(GR21,'Tablas auxiliares'!$BG$2:$BH$28,2,FALSE))-AB21/100000000))</f>
        <v>-0.62772328660560772</v>
      </c>
      <c r="IJ21">
        <f>IF('Tablas auxiliares'!$C$7=1,AVERAGE(AC21,BT21,DK21,FB21,GS21)+AC21/10000,(-1)*(SUM(VLOOKUP(AC21,'Tablas auxiliares'!$BG$2:$BH$28,2,FALSE),VLOOKUP(BT21,'Tablas auxiliares'!$BG$2:$BH$28,2,FALSE),VLOOKUP(DK21,'Tablas auxiliares'!$BG$2:$BH$28,2,FALSE),VLOOKUP(FB21,'Tablas auxiliares'!$BG$2:$BH$28,2,FALSE),VLOOKUP(GS21,'Tablas auxiliares'!$BG$2:$BH$28,2,FALSE))-AC21/100000000))</f>
        <v>-15.383864720618316</v>
      </c>
      <c r="IK21">
        <f>IF('Tablas auxiliares'!$C$7=1,AVERAGE(AD21,BU21,DL21,FC21,GT21)+AD21/10000,(-1)*(SUM(VLOOKUP(AD21,'Tablas auxiliares'!$BG$2:$BH$28,2,FALSE),VLOOKUP(BU21,'Tablas auxiliares'!$BG$2:$BH$28,2,FALSE),VLOOKUP(DL21,'Tablas auxiliares'!$BG$2:$BH$28,2,FALSE),VLOOKUP(FC21,'Tablas auxiliares'!$BG$2:$BH$28,2,FALSE),VLOOKUP(GT21,'Tablas auxiliares'!$BG$2:$BH$28,2,FALSE))-AD21/100000000))</f>
        <v>-2.5564056194342362</v>
      </c>
      <c r="IM21">
        <f>IF('Tablas auxiliares'!$C$7=1,AVERAGE(AF21,BW21,DN21,FE21,GV21)+AF21/10000,(-1)*(SUM(VLOOKUP(AF21,'Tablas auxiliares'!$BG$2:$BH$28,2,FALSE),VLOOKUP(BW21,'Tablas auxiliares'!$BG$2:$BH$28,2,FALSE),VLOOKUP(DN21,'Tablas auxiliares'!$BG$2:$BH$28,2,FALSE),VLOOKUP(FE21,'Tablas auxiliares'!$BG$2:$BH$28,2,FALSE),VLOOKUP(GV21,'Tablas auxiliares'!$BG$2:$BH$28,2,FALSE))-AF21/100000000))</f>
        <v>-32.637870772422289</v>
      </c>
      <c r="IN21">
        <f>IF('Tablas auxiliares'!$C$7=1,AVERAGE(AG21,BX21,DO21,FF21,GW21)+AG21/10000,(-1)*(SUM(VLOOKUP(AG21,'Tablas auxiliares'!$BG$2:$BH$28,2,FALSE),VLOOKUP(BX21,'Tablas auxiliares'!$BG$2:$BH$28,2,FALSE),VLOOKUP(DO21,'Tablas auxiliares'!$BG$2:$BH$28,2,FALSE),VLOOKUP(FF21,'Tablas auxiliares'!$BG$2:$BH$28,2,FALSE),VLOOKUP(GW21,'Tablas auxiliares'!$BG$2:$BH$28,2,FALSE))-AG21/100000000))</f>
        <v>-0.85307092117563332</v>
      </c>
      <c r="IO21">
        <f>IF('Tablas auxiliares'!$C$7=1,AVERAGE(AH21,BY21,DP21,FG21,GX21)+AH21/10000,(-1)*(SUM(VLOOKUP(AH21,'Tablas auxiliares'!$BG$2:$BH$28,2,FALSE),VLOOKUP(BY21,'Tablas auxiliares'!$BG$2:$BH$28,2,FALSE),VLOOKUP(DP21,'Tablas auxiliares'!$BG$2:$BH$28,2,FALSE),VLOOKUP(FG21,'Tablas auxiliares'!$BG$2:$BH$28,2,FALSE),VLOOKUP(GX21,'Tablas auxiliares'!$BG$2:$BH$28,2,FALSE))-AH21/100000000))</f>
        <v>-3.4630242173271601</v>
      </c>
      <c r="IP21">
        <f>IF('Tablas auxiliares'!$C$7=1,AVERAGE(AI21,BZ21,DQ21,FH21,GY21)+AI21/10000,(-1)*(SUM(VLOOKUP(AI21,'Tablas auxiliares'!$BG$2:$BH$28,2,FALSE),VLOOKUP(BZ21,'Tablas auxiliares'!$BG$2:$BH$28,2,FALSE),VLOOKUP(DQ21,'Tablas auxiliares'!$BG$2:$BH$28,2,FALSE),VLOOKUP(FH21,'Tablas auxiliares'!$BG$2:$BH$28,2,FALSE),VLOOKUP(GY21,'Tablas auxiliares'!$BG$2:$BH$28,2,FALSE))-AI21/100000000))</f>
        <v>-0.51910145218723813</v>
      </c>
      <c r="IQ21">
        <f>IF('Tablas auxiliares'!$C$7=1,AVERAGE(AJ21,CA21,DR21,FI21,GZ21)+AJ21/10000,(-1)*(SUM(VLOOKUP(AJ21,'Tablas auxiliares'!$BG$2:$BH$28,2,FALSE),VLOOKUP(CA21,'Tablas auxiliares'!$BG$2:$BH$28,2,FALSE),VLOOKUP(DR21,'Tablas auxiliares'!$BG$2:$BH$28,2,FALSE),VLOOKUP(FI21,'Tablas auxiliares'!$BG$2:$BH$28,2,FALSE),VLOOKUP(GZ21,'Tablas auxiliares'!$BG$2:$BH$28,2,FALSE))-AJ21/100000000))</f>
        <v>-0.62772328660560772</v>
      </c>
      <c r="IR21">
        <f>IF('Tablas auxiliares'!$C$7=1,AVERAGE(AK21,CB21,DS21,FJ21,HA21)+AK21/10000,(-1)*(SUM(VLOOKUP(AK21,'Tablas auxiliares'!$BG$2:$BH$28,2,FALSE),VLOOKUP(CB21,'Tablas auxiliares'!$BG$2:$BH$28,2,FALSE),VLOOKUP(DS21,'Tablas auxiliares'!$BG$2:$BH$28,2,FALSE),VLOOKUP(FJ21,'Tablas auxiliares'!$BG$2:$BH$28,2,FALSE),VLOOKUP(HA21,'Tablas auxiliares'!$BG$2:$BH$28,2,FALSE))-AK21/100000000))</f>
        <v>-9.1194988973496578</v>
      </c>
      <c r="IS21">
        <f>IF('Tablas auxiliares'!$C$7=1,AVERAGE(AL21,CC21,DT21,FK21,HB21)+AL21/10000,(-1)*(SUM(VLOOKUP(AL21,'Tablas auxiliares'!$BG$2:$BH$28,2,FALSE),VLOOKUP(CC21,'Tablas auxiliares'!$BG$2:$BH$28,2,FALSE),VLOOKUP(DT21,'Tablas auxiliares'!$BG$2:$BH$28,2,FALSE),VLOOKUP(FK21,'Tablas auxiliares'!$BG$2:$BH$28,2,FALSE),VLOOKUP(HB21,'Tablas auxiliares'!$BG$2:$BH$28,2,FALSE))-AL21/100000000))</f>
        <v>-25.716810649935365</v>
      </c>
      <c r="IT21">
        <f>IF('Tablas auxiliares'!$C$7=1,AVERAGE(AM21,CD21,DU21,FL21,HC21)+AM21/10000,(-1)*(SUM(VLOOKUP(AM21,'Tablas auxiliares'!$BG$2:$BH$28,2,FALSE),VLOOKUP(CD21,'Tablas auxiliares'!$BG$2:$BH$28,2,FALSE),VLOOKUP(DU21,'Tablas auxiliares'!$BG$2:$BH$28,2,FALSE),VLOOKUP(FL21,'Tablas auxiliares'!$BG$2:$BH$28,2,FALSE),VLOOKUP(HC21,'Tablas auxiliares'!$BG$2:$BH$28,2,FALSE))-AM21/100000000))</f>
        <v>-57.923509597320347</v>
      </c>
      <c r="IU21">
        <f>IF('Tablas auxiliares'!$C$7=1,AVERAGE(AN21,CE21,DV21,FM21,HD21)+AN21/10000,(-1)*(SUM(VLOOKUP(AN21,'Tablas auxiliares'!$BG$2:$BH$28,2,FALSE),VLOOKUP(CE21,'Tablas auxiliares'!$BG$2:$BH$28,2,FALSE),VLOOKUP(DV21,'Tablas auxiliares'!$BG$2:$BH$28,2,FALSE),VLOOKUP(FM21,'Tablas auxiliares'!$BG$2:$BH$28,2,FALSE),VLOOKUP(HD21,'Tablas auxiliares'!$BG$2:$BH$28,2,FALSE))-AN21/100000000))</f>
        <v>-20.798945426314514</v>
      </c>
      <c r="IV21">
        <f>IF('Tablas auxiliares'!$C$7=1,AVERAGE(AO21,CF21,DW21,FN21,HE21)+AO21/10000,(-1)*(SUM(VLOOKUP(AO21,'Tablas auxiliares'!$BG$2:$BH$28,2,FALSE),VLOOKUP(CF21,'Tablas auxiliares'!$BG$2:$BH$28,2,FALSE),VLOOKUP(DW21,'Tablas auxiliares'!$BG$2:$BH$28,2,FALSE),VLOOKUP(FN21,'Tablas auxiliares'!$BG$2:$BH$28,2,FALSE),VLOOKUP(HE21,'Tablas auxiliares'!$BG$2:$BH$28,2,FALSE))-AO21/100000000))</f>
        <v>-25.19282537610891</v>
      </c>
      <c r="IW21">
        <f>IF('Tablas auxiliares'!$C$7=1,AVERAGE(AP21,CG21,DX21,FO21,HF21)+AP21/10000,(-1)*(SUM(VLOOKUP(AP21,'Tablas auxiliares'!$BG$2:$BH$28,2,FALSE),VLOOKUP(CG21,'Tablas auxiliares'!$BG$2:$BH$28,2,FALSE),VLOOKUP(DX21,'Tablas auxiliares'!$BG$2:$BH$28,2,FALSE),VLOOKUP(FO21,'Tablas auxiliares'!$BG$2:$BH$28,2,FALSE),VLOOKUP(HF21,'Tablas auxiliares'!$BG$2:$BH$28,2,FALSE))-AP21/100000000))</f>
        <v>-4.1989429196239598</v>
      </c>
      <c r="IX21">
        <f>IF('Tablas auxiliares'!$C$7=1,AVERAGE(AQ21,CH21,DY21,FP21,HG21)+AQ21/10000,(-1)*(SUM(VLOOKUP(AQ21,'Tablas auxiliares'!$BG$2:$BH$28,2,FALSE),VLOOKUP(CH21,'Tablas auxiliares'!$BG$2:$BH$28,2,FALSE),VLOOKUP(DY21,'Tablas auxiliares'!$BG$2:$BH$28,2,FALSE),VLOOKUP(FP21,'Tablas auxiliares'!$BG$2:$BH$28,2,FALSE),VLOOKUP(HG21,'Tablas auxiliares'!$BG$2:$BH$28,2,FALSE))-AQ21/100000000))</f>
        <v>-1.113901762281085</v>
      </c>
      <c r="IY21">
        <f>IF('Tablas auxiliares'!$C$7=1,AVERAGE(AR21,CI21,DZ21,FQ21,HH21)+AR21/10000,(-1)*(SUM(VLOOKUP(AR21,'Tablas auxiliares'!$BG$2:$BH$28,2,FALSE),VLOOKUP(CI21,'Tablas auxiliares'!$BG$2:$BH$28,2,FALSE),VLOOKUP(DZ21,'Tablas auxiliares'!$BG$2:$BH$28,2,FALSE),VLOOKUP(FQ21,'Tablas auxiliares'!$BG$2:$BH$28,2,FALSE),VLOOKUP(HH21,'Tablas auxiliares'!$BG$2:$BH$28,2,FALSE))-AR21/100000000))</f>
        <v>-4.4275744095387699</v>
      </c>
      <c r="IZ21">
        <f>RANK(HI21,HI3:HI28,1)</f>
        <v>9</v>
      </c>
      <c r="JA21">
        <f t="shared" ref="JA21:KP21" si="147">RANK(HJ21,HJ3:HJ28,1)</f>
        <v>19</v>
      </c>
      <c r="JB21">
        <f t="shared" si="147"/>
        <v>2</v>
      </c>
      <c r="JC21">
        <f t="shared" si="147"/>
        <v>9</v>
      </c>
      <c r="JD21">
        <f t="shared" si="147"/>
        <v>23</v>
      </c>
      <c r="JE21">
        <f t="shared" si="147"/>
        <v>4</v>
      </c>
      <c r="JF21">
        <f t="shared" si="147"/>
        <v>22</v>
      </c>
      <c r="JG21">
        <f t="shared" si="147"/>
        <v>22</v>
      </c>
      <c r="JH21">
        <f t="shared" si="147"/>
        <v>18</v>
      </c>
      <c r="JI21">
        <f t="shared" si="147"/>
        <v>25</v>
      </c>
      <c r="JJ21">
        <f t="shared" si="147"/>
        <v>2</v>
      </c>
      <c r="JK21">
        <f t="shared" si="147"/>
        <v>3</v>
      </c>
      <c r="JL21">
        <f t="shared" si="147"/>
        <v>25</v>
      </c>
      <c r="JM21">
        <f t="shared" si="147"/>
        <v>5</v>
      </c>
      <c r="JN21">
        <f t="shared" si="147"/>
        <v>22</v>
      </c>
      <c r="JO21">
        <f t="shared" si="147"/>
        <v>22</v>
      </c>
      <c r="JP21">
        <f t="shared" si="147"/>
        <v>22</v>
      </c>
      <c r="JQ21">
        <f t="shared" si="147"/>
        <v>15</v>
      </c>
      <c r="JR21">
        <f t="shared" si="147"/>
        <v>26</v>
      </c>
      <c r="JS21">
        <f t="shared" si="147"/>
        <v>2</v>
      </c>
      <c r="JT21">
        <f t="shared" si="147"/>
        <v>13</v>
      </c>
      <c r="JU21">
        <f t="shared" si="147"/>
        <v>21</v>
      </c>
      <c r="JV21">
        <f t="shared" si="147"/>
        <v>23</v>
      </c>
      <c r="JW21">
        <f t="shared" si="147"/>
        <v>14</v>
      </c>
      <c r="JX21">
        <f t="shared" si="147"/>
        <v>17</v>
      </c>
      <c r="JY21">
        <f t="shared" si="147"/>
        <v>16</v>
      </c>
      <c r="JZ21">
        <f t="shared" si="147"/>
        <v>25</v>
      </c>
      <c r="KA21">
        <f t="shared" si="147"/>
        <v>11</v>
      </c>
      <c r="KB21">
        <f t="shared" si="147"/>
        <v>20</v>
      </c>
      <c r="KD21">
        <f t="shared" si="147"/>
        <v>3</v>
      </c>
      <c r="KE21">
        <f t="shared" si="147"/>
        <v>25</v>
      </c>
      <c r="KF21">
        <f t="shared" si="147"/>
        <v>20</v>
      </c>
      <c r="KG21">
        <f t="shared" si="147"/>
        <v>26</v>
      </c>
      <c r="KH21">
        <f t="shared" si="147"/>
        <v>25</v>
      </c>
      <c r="KI21">
        <f t="shared" si="147"/>
        <v>14</v>
      </c>
      <c r="KJ21">
        <f t="shared" si="147"/>
        <v>4</v>
      </c>
      <c r="KK21">
        <f t="shared" si="147"/>
        <v>1</v>
      </c>
      <c r="KL21">
        <f t="shared" si="147"/>
        <v>4</v>
      </c>
      <c r="KM21">
        <f t="shared" si="147"/>
        <v>6</v>
      </c>
      <c r="KN21">
        <f t="shared" si="147"/>
        <v>18</v>
      </c>
      <c r="KO21">
        <f t="shared" si="147"/>
        <v>25</v>
      </c>
      <c r="KP21">
        <f t="shared" si="147"/>
        <v>19</v>
      </c>
      <c r="KQ21">
        <f>VLOOKUP(IZ21,'Tablas auxiliares'!$O$2:$Y$28,'Tablas auxiliares'!$C$4+1,FALSE)</f>
        <v>2</v>
      </c>
      <c r="KR21">
        <f>VLOOKUP(JA21,'Tablas auxiliares'!$O$2:$Y$28,'Tablas auxiliares'!$C$4+1,FALSE)</f>
        <v>0</v>
      </c>
      <c r="KS21">
        <f>VLOOKUP(JB21,'Tablas auxiliares'!$O$2:$Y$28,'Tablas auxiliares'!$C$4+1,FALSE)</f>
        <v>10</v>
      </c>
      <c r="KT21">
        <f>VLOOKUP(JC21,'Tablas auxiliares'!$O$2:$Y$28,'Tablas auxiliares'!$C$4+1,FALSE)</f>
        <v>2</v>
      </c>
      <c r="KU21">
        <f>VLOOKUP(JD21,'Tablas auxiliares'!$O$2:$Y$28,'Tablas auxiliares'!$C$4+1,FALSE)</f>
        <v>0</v>
      </c>
      <c r="KV21">
        <f>VLOOKUP(JE21,'Tablas auxiliares'!$O$2:$Y$28,'Tablas auxiliares'!$C$4+1,FALSE)</f>
        <v>7</v>
      </c>
      <c r="KW21">
        <f>VLOOKUP(JF21,'Tablas auxiliares'!$O$2:$Y$28,'Tablas auxiliares'!$C$4+1,FALSE)</f>
        <v>0</v>
      </c>
      <c r="KX21">
        <f>VLOOKUP(JG21,'Tablas auxiliares'!$O$2:$Y$28,'Tablas auxiliares'!$C$4+1,FALSE)</f>
        <v>0</v>
      </c>
      <c r="KY21">
        <f>VLOOKUP(JH21,'Tablas auxiliares'!$O$2:$Y$28,'Tablas auxiliares'!$C$4+1,FALSE)</f>
        <v>0</v>
      </c>
      <c r="KZ21">
        <f>VLOOKUP(JI21,'Tablas auxiliares'!$O$2:$Y$28,'Tablas auxiliares'!$C$4+1,FALSE)</f>
        <v>0</v>
      </c>
      <c r="LA21">
        <f>VLOOKUP(JJ21,'Tablas auxiliares'!$O$2:$Y$28,'Tablas auxiliares'!$C$4+1,FALSE)</f>
        <v>10</v>
      </c>
      <c r="LB21">
        <f>VLOOKUP(JK21,'Tablas auxiliares'!$O$2:$Y$28,'Tablas auxiliares'!$C$4+1,FALSE)</f>
        <v>8</v>
      </c>
      <c r="LC21">
        <f>VLOOKUP(JL21,'Tablas auxiliares'!$O$2:$Y$28,'Tablas auxiliares'!$C$4+1,FALSE)</f>
        <v>0</v>
      </c>
      <c r="LD21">
        <f>VLOOKUP(JM21,'Tablas auxiliares'!$O$2:$Y$28,'Tablas auxiliares'!$C$4+1,FALSE)</f>
        <v>6</v>
      </c>
      <c r="LE21">
        <f>VLOOKUP(JN21,'Tablas auxiliares'!$O$2:$Y$28,'Tablas auxiliares'!$C$4+1,FALSE)</f>
        <v>0</v>
      </c>
      <c r="LF21">
        <f>VLOOKUP(JO21,'Tablas auxiliares'!$O$2:$Y$28,'Tablas auxiliares'!$C$4+1,FALSE)</f>
        <v>0</v>
      </c>
      <c r="LG21">
        <f>VLOOKUP(JP21,'Tablas auxiliares'!$O$2:$Y$28,'Tablas auxiliares'!$C$4+1,FALSE)</f>
        <v>0</v>
      </c>
      <c r="LH21">
        <f>VLOOKUP(JQ21,'Tablas auxiliares'!$O$2:$Y$28,'Tablas auxiliares'!$C$4+1,FALSE)</f>
        <v>0</v>
      </c>
      <c r="LI21">
        <f>VLOOKUP(JR21,'Tablas auxiliares'!$O$2:$Y$28,'Tablas auxiliares'!$C$4+1,FALSE)</f>
        <v>0</v>
      </c>
      <c r="LJ21">
        <f>VLOOKUP(JS21,'Tablas auxiliares'!$O$2:$Y$28,'Tablas auxiliares'!$C$4+1,FALSE)</f>
        <v>10</v>
      </c>
      <c r="LK21">
        <f>VLOOKUP(JT21,'Tablas auxiliares'!$O$2:$Y$28,'Tablas auxiliares'!$C$4+1,FALSE)</f>
        <v>0</v>
      </c>
      <c r="LL21">
        <f>VLOOKUP(JU21,'Tablas auxiliares'!$O$2:$Y$28,'Tablas auxiliares'!$C$4+1,FALSE)</f>
        <v>0</v>
      </c>
      <c r="LM21">
        <f>VLOOKUP(JV21,'Tablas auxiliares'!$O$2:$Y$28,'Tablas auxiliares'!$C$4+1,FALSE)</f>
        <v>0</v>
      </c>
      <c r="LN21">
        <f>VLOOKUP(JW21,'Tablas auxiliares'!$O$2:$Y$28,'Tablas auxiliares'!$C$4+1,FALSE)</f>
        <v>0</v>
      </c>
      <c r="LO21">
        <f>VLOOKUP(JX21,'Tablas auxiliares'!$O$2:$Y$28,'Tablas auxiliares'!$C$4+1,FALSE)</f>
        <v>0</v>
      </c>
      <c r="LP21">
        <f>VLOOKUP(JY21,'Tablas auxiliares'!$O$2:$Y$28,'Tablas auxiliares'!$C$4+1,FALSE)</f>
        <v>0</v>
      </c>
      <c r="LQ21">
        <f>VLOOKUP(JZ21,'Tablas auxiliares'!$O$2:$Y$28,'Tablas auxiliares'!$C$4+1,FALSE)</f>
        <v>0</v>
      </c>
      <c r="LR21">
        <f>VLOOKUP(KA21,'Tablas auxiliares'!$O$2:$Y$28,'Tablas auxiliares'!$C$4+1,FALSE)</f>
        <v>0</v>
      </c>
      <c r="LS21">
        <f>VLOOKUP(KB21,'Tablas auxiliares'!$O$2:$Y$28,'Tablas auxiliares'!$C$4+1,FALSE)</f>
        <v>0</v>
      </c>
      <c r="LU21">
        <f>VLOOKUP(KD21,'Tablas auxiliares'!$O$2:$Y$28,'Tablas auxiliares'!$C$4+1,FALSE)</f>
        <v>8</v>
      </c>
      <c r="LV21">
        <f>VLOOKUP(KE21,'Tablas auxiliares'!$O$2:$Y$28,'Tablas auxiliares'!$C$4+1,FALSE)</f>
        <v>0</v>
      </c>
      <c r="LW21">
        <f>VLOOKUP(KF21,'Tablas auxiliares'!$O$2:$Y$28,'Tablas auxiliares'!$C$4+1,FALSE)</f>
        <v>0</v>
      </c>
      <c r="LX21">
        <f>VLOOKUP(KG21,'Tablas auxiliares'!$O$2:$Y$28,'Tablas auxiliares'!$C$4+1,FALSE)</f>
        <v>0</v>
      </c>
      <c r="LY21">
        <f>VLOOKUP(KH21,'Tablas auxiliares'!$O$2:$Y$28,'Tablas auxiliares'!$C$4+1,FALSE)</f>
        <v>0</v>
      </c>
      <c r="LZ21">
        <f>VLOOKUP(KI21,'Tablas auxiliares'!$O$2:$Y$28,'Tablas auxiliares'!$C$4+1,FALSE)</f>
        <v>0</v>
      </c>
      <c r="MA21">
        <f>VLOOKUP(KJ21,'Tablas auxiliares'!$O$2:$Y$28,'Tablas auxiliares'!$C$4+1,FALSE)</f>
        <v>7</v>
      </c>
      <c r="MB21">
        <f>VLOOKUP(KK21,'Tablas auxiliares'!$O$2:$Y$28,'Tablas auxiliares'!$C$4+1,FALSE)</f>
        <v>12</v>
      </c>
      <c r="MC21">
        <f>VLOOKUP(KL21,'Tablas auxiliares'!$O$2:$Y$28,'Tablas auxiliares'!$C$4+1,FALSE)</f>
        <v>7</v>
      </c>
      <c r="MD21">
        <f>VLOOKUP(KM21,'Tablas auxiliares'!$O$2:$Y$28,'Tablas auxiliares'!$C$4+1,FALSE)</f>
        <v>5</v>
      </c>
      <c r="ME21">
        <f>VLOOKUP(KN21,'Tablas auxiliares'!$O$2:$Y$28,'Tablas auxiliares'!$C$4+1,FALSE)</f>
        <v>0</v>
      </c>
      <c r="MF21">
        <f>VLOOKUP(KO21,'Tablas auxiliares'!$O$2:$Y$28,'Tablas auxiliares'!$C$4+1,FALSE)</f>
        <v>0</v>
      </c>
      <c r="MG21">
        <f>VLOOKUP(KP21,'Tablas auxiliares'!$O$2:$Y$28,'Tablas auxiliares'!$C$4+1,FALSE)</f>
        <v>0</v>
      </c>
      <c r="MH21">
        <v>22</v>
      </c>
      <c r="MI21">
        <v>15</v>
      </c>
      <c r="MJ21">
        <v>10</v>
      </c>
      <c r="MK21">
        <v>6</v>
      </c>
      <c r="ML21">
        <v>12</v>
      </c>
      <c r="MM21">
        <v>7</v>
      </c>
      <c r="MN21">
        <v>15</v>
      </c>
      <c r="MO21">
        <v>5</v>
      </c>
      <c r="MP21">
        <v>3</v>
      </c>
      <c r="MQ21">
        <v>5</v>
      </c>
      <c r="MR21">
        <v>13</v>
      </c>
      <c r="MS21">
        <v>22</v>
      </c>
      <c r="MT21">
        <v>14</v>
      </c>
      <c r="MU21">
        <v>15</v>
      </c>
      <c r="MV21">
        <v>12</v>
      </c>
      <c r="MW21">
        <v>10</v>
      </c>
      <c r="MX21">
        <v>13</v>
      </c>
      <c r="MY21">
        <v>5</v>
      </c>
      <c r="MZ21">
        <v>8</v>
      </c>
      <c r="NA21">
        <v>10</v>
      </c>
      <c r="NB21">
        <v>9</v>
      </c>
      <c r="NC21">
        <v>10</v>
      </c>
      <c r="ND21">
        <v>17</v>
      </c>
      <c r="NE21">
        <v>2</v>
      </c>
      <c r="NF21">
        <v>2</v>
      </c>
      <c r="NG21">
        <v>4</v>
      </c>
      <c r="NH21">
        <v>16</v>
      </c>
      <c r="NI21">
        <v>10</v>
      </c>
      <c r="NJ21">
        <v>22</v>
      </c>
      <c r="NL21">
        <v>14</v>
      </c>
      <c r="NM21">
        <v>17</v>
      </c>
      <c r="NN21">
        <v>12</v>
      </c>
      <c r="NO21">
        <v>17</v>
      </c>
      <c r="NP21">
        <v>5</v>
      </c>
      <c r="NQ21">
        <v>7</v>
      </c>
      <c r="NR21">
        <v>1</v>
      </c>
      <c r="NS21">
        <v>1</v>
      </c>
      <c r="NT21">
        <v>9</v>
      </c>
      <c r="NU21">
        <v>10</v>
      </c>
      <c r="NV21">
        <v>20</v>
      </c>
      <c r="NW21">
        <v>19</v>
      </c>
      <c r="NX21">
        <v>5</v>
      </c>
      <c r="NY21">
        <f>VLOOKUP(MH21,'Tablas auxiliares'!$O$2:$Y$28,_xlfn.SINGLE('Tablas auxiliares'!$C$4)+1,FALSE)</f>
        <v>0</v>
      </c>
      <c r="NZ21">
        <f>VLOOKUP(MI21,'Tablas auxiliares'!$O$2:$Y$28,_xlfn.SINGLE('Tablas auxiliares'!$C$4)+1,FALSE)</f>
        <v>0</v>
      </c>
      <c r="OA21">
        <f>VLOOKUP(MJ21,'Tablas auxiliares'!$O$2:$Y$28,_xlfn.SINGLE('Tablas auxiliares'!$C$4)+1,FALSE)</f>
        <v>1</v>
      </c>
      <c r="OB21">
        <f>VLOOKUP(MK21,'Tablas auxiliares'!$O$2:$Y$28,_xlfn.SINGLE('Tablas auxiliares'!$C$4)+1,FALSE)</f>
        <v>5</v>
      </c>
      <c r="OC21">
        <f>VLOOKUP(ML21,'Tablas auxiliares'!$O$2:$Y$28,_xlfn.SINGLE('Tablas auxiliares'!$C$4)+1,FALSE)</f>
        <v>0</v>
      </c>
      <c r="OD21">
        <f>VLOOKUP(MM21,'Tablas auxiliares'!$O$2:$Y$28,_xlfn.SINGLE('Tablas auxiliares'!$C$4)+1,FALSE)</f>
        <v>4</v>
      </c>
      <c r="OE21">
        <f>VLOOKUP(MN21,'Tablas auxiliares'!$O$2:$Y$28,_xlfn.SINGLE('Tablas auxiliares'!$C$4)+1,FALSE)</f>
        <v>0</v>
      </c>
      <c r="OF21">
        <f>VLOOKUP(MO21,'Tablas auxiliares'!$O$2:$Y$28,_xlfn.SINGLE('Tablas auxiliares'!$C$4)+1,FALSE)</f>
        <v>6</v>
      </c>
      <c r="OG21">
        <f>VLOOKUP(MP21,'Tablas auxiliares'!$O$2:$Y$28,_xlfn.SINGLE('Tablas auxiliares'!$C$4)+1,FALSE)</f>
        <v>8</v>
      </c>
      <c r="OH21">
        <f>VLOOKUP(MQ21,'Tablas auxiliares'!$O$2:$Y$28,_xlfn.SINGLE('Tablas auxiliares'!$C$4)+1,FALSE)</f>
        <v>6</v>
      </c>
      <c r="OI21">
        <f>VLOOKUP(MR21,'Tablas auxiliares'!$O$2:$Y$28,_xlfn.SINGLE('Tablas auxiliares'!$C$4)+1,FALSE)</f>
        <v>0</v>
      </c>
      <c r="OJ21">
        <f>VLOOKUP(MS21,'Tablas auxiliares'!$O$2:$Y$28,_xlfn.SINGLE('Tablas auxiliares'!$C$4)+1,FALSE)</f>
        <v>0</v>
      </c>
      <c r="OK21">
        <f>VLOOKUP(MT21,'Tablas auxiliares'!$O$2:$Y$28,_xlfn.SINGLE('Tablas auxiliares'!$C$4)+1,FALSE)</f>
        <v>0</v>
      </c>
      <c r="OL21">
        <f>VLOOKUP(MU21,'Tablas auxiliares'!$O$2:$Y$28,_xlfn.SINGLE('Tablas auxiliares'!$C$4)+1,FALSE)</f>
        <v>0</v>
      </c>
      <c r="OM21">
        <f>VLOOKUP(MV21,'Tablas auxiliares'!$O$2:$Y$28,_xlfn.SINGLE('Tablas auxiliares'!$C$4)+1,FALSE)</f>
        <v>0</v>
      </c>
      <c r="ON21">
        <f>VLOOKUP(MW21,'Tablas auxiliares'!$O$2:$Y$28,_xlfn.SINGLE('Tablas auxiliares'!$C$4)+1,FALSE)</f>
        <v>1</v>
      </c>
      <c r="OO21">
        <f>VLOOKUP(MX21,'Tablas auxiliares'!$O$2:$Y$28,_xlfn.SINGLE('Tablas auxiliares'!$C$4)+1,FALSE)</f>
        <v>0</v>
      </c>
      <c r="OP21">
        <f>VLOOKUP(MY21,'Tablas auxiliares'!$O$2:$Y$28,_xlfn.SINGLE('Tablas auxiliares'!$C$4)+1,FALSE)</f>
        <v>6</v>
      </c>
      <c r="OQ21">
        <f>VLOOKUP(MZ21,'Tablas auxiliares'!$O$2:$Y$28,_xlfn.SINGLE('Tablas auxiliares'!$C$4)+1,FALSE)</f>
        <v>3</v>
      </c>
      <c r="OR21">
        <f>VLOOKUP(NA21,'Tablas auxiliares'!$O$2:$Y$28,_xlfn.SINGLE('Tablas auxiliares'!$C$4)+1,FALSE)</f>
        <v>1</v>
      </c>
      <c r="OS21">
        <f>VLOOKUP(NB21,'Tablas auxiliares'!$O$2:$Y$28,_xlfn.SINGLE('Tablas auxiliares'!$C$4)+1,FALSE)</f>
        <v>2</v>
      </c>
      <c r="OT21">
        <f>VLOOKUP(NC21,'Tablas auxiliares'!$O$2:$Y$28,_xlfn.SINGLE('Tablas auxiliares'!$C$4)+1,FALSE)</f>
        <v>1</v>
      </c>
      <c r="OU21">
        <f>VLOOKUP(ND21,'Tablas auxiliares'!$O$2:$Y$28,_xlfn.SINGLE('Tablas auxiliares'!$C$4)+1,FALSE)</f>
        <v>0</v>
      </c>
      <c r="OV21">
        <f>VLOOKUP(NE21,'Tablas auxiliares'!$O$2:$Y$28,_xlfn.SINGLE('Tablas auxiliares'!$C$4)+1,FALSE)</f>
        <v>10</v>
      </c>
      <c r="OW21">
        <f>VLOOKUP(NF21,'Tablas auxiliares'!$O$2:$Y$28,_xlfn.SINGLE('Tablas auxiliares'!$C$4)+1,FALSE)</f>
        <v>10</v>
      </c>
      <c r="OX21">
        <f>VLOOKUP(NG21,'Tablas auxiliares'!$O$2:$Y$28,_xlfn.SINGLE('Tablas auxiliares'!$C$4)+1,FALSE)</f>
        <v>7</v>
      </c>
      <c r="OY21">
        <f>VLOOKUP(NH21,'Tablas auxiliares'!$O$2:$Y$28,_xlfn.SINGLE('Tablas auxiliares'!$C$4)+1,FALSE)</f>
        <v>0</v>
      </c>
      <c r="OZ21">
        <f>VLOOKUP(NI21,'Tablas auxiliares'!$O$2:$Y$28,_xlfn.SINGLE('Tablas auxiliares'!$C$4)+1,FALSE)</f>
        <v>1</v>
      </c>
      <c r="PA21">
        <f>VLOOKUP(NJ21,'Tablas auxiliares'!$O$2:$Y$28,_xlfn.SINGLE('Tablas auxiliares'!$C$4)+1,FALSE)</f>
        <v>0</v>
      </c>
      <c r="PC21">
        <f>VLOOKUP(NL21,'Tablas auxiliares'!$O$2:$Y$28,_xlfn.SINGLE('Tablas auxiliares'!$C$4)+1,FALSE)</f>
        <v>0</v>
      </c>
      <c r="PD21">
        <f>VLOOKUP(NM21,'Tablas auxiliares'!$O$2:$Y$28,_xlfn.SINGLE('Tablas auxiliares'!$C$4)+1,FALSE)</f>
        <v>0</v>
      </c>
      <c r="PE21">
        <f>VLOOKUP(NN21,'Tablas auxiliares'!$O$2:$Y$28,_xlfn.SINGLE('Tablas auxiliares'!$C$4)+1,FALSE)</f>
        <v>0</v>
      </c>
      <c r="PF21">
        <f>VLOOKUP(NO21,'Tablas auxiliares'!$O$2:$Y$28,_xlfn.SINGLE('Tablas auxiliares'!$C$4)+1,FALSE)</f>
        <v>0</v>
      </c>
      <c r="PG21">
        <f>VLOOKUP(NP21,'Tablas auxiliares'!$O$2:$Y$28,_xlfn.SINGLE('Tablas auxiliares'!$C$4)+1,FALSE)</f>
        <v>6</v>
      </c>
      <c r="PH21">
        <f>VLOOKUP(NQ21,'Tablas auxiliares'!$O$2:$Y$28,_xlfn.SINGLE('Tablas auxiliares'!$C$4)+1,FALSE)</f>
        <v>4</v>
      </c>
      <c r="PI21">
        <f>VLOOKUP(NR21,'Tablas auxiliares'!$O$2:$Y$28,_xlfn.SINGLE('Tablas auxiliares'!$C$4)+1,FALSE)</f>
        <v>12</v>
      </c>
      <c r="PJ21">
        <f>VLOOKUP(NS21,'Tablas auxiliares'!$O$2:$Y$28,_xlfn.SINGLE('Tablas auxiliares'!$C$4)+1,FALSE)</f>
        <v>12</v>
      </c>
      <c r="PK21">
        <f>VLOOKUP(NT21,'Tablas auxiliares'!$O$2:$Y$28,_xlfn.SINGLE('Tablas auxiliares'!$C$4)+1,FALSE)</f>
        <v>2</v>
      </c>
      <c r="PL21">
        <f>VLOOKUP(NU21,'Tablas auxiliares'!$O$2:$Y$28,_xlfn.SINGLE('Tablas auxiliares'!$C$4)+1,FALSE)</f>
        <v>1</v>
      </c>
      <c r="PM21">
        <f>VLOOKUP(NV21,'Tablas auxiliares'!$O$2:$Y$28,_xlfn.SINGLE('Tablas auxiliares'!$C$4)+1,FALSE)</f>
        <v>0</v>
      </c>
      <c r="PN21">
        <f>VLOOKUP(NW21,'Tablas auxiliares'!$O$2:$Y$28,_xlfn.SINGLE('Tablas auxiliares'!$C$4)+1,FALSE)</f>
        <v>0</v>
      </c>
      <c r="PO21">
        <f>VLOOKUP(NX21,'Tablas auxiliares'!$O$2:$Y$28,_xlfn.SINGLE('Tablas auxiliares'!$C$4)+1,FALSE)</f>
        <v>6</v>
      </c>
      <c r="PP21" s="132">
        <f>IF('Tablas auxiliares'!$C$6&lt;&gt;2,IF('Tablas auxiliares'!$C$5=1,SUM(KQ21:MG21),SUMIF($IZ$29:$KP$29,"=325",KQ21:MG21)),0)+IF('Tablas auxiliares'!$C$6&lt;&gt;3,IF('Tablas auxiliares'!$C$5=1,SUM(NY21:PO21),SUMIF($IZ$29:$KP$29,"=325",NY21:PO21)),0)</f>
        <v>209</v>
      </c>
      <c r="PQ21">
        <f t="shared" si="15"/>
        <v>15.522</v>
      </c>
      <c r="PR21">
        <f t="shared" si="108"/>
        <v>17.015000000000001</v>
      </c>
      <c r="PS21">
        <f t="shared" si="109"/>
        <v>6.01</v>
      </c>
      <c r="PT21">
        <f t="shared" si="110"/>
        <v>7.5060000000000002</v>
      </c>
      <c r="PU21">
        <f t="shared" si="28"/>
        <v>17.512</v>
      </c>
      <c r="PV21">
        <f t="shared" si="29"/>
        <v>5.5069999999999997</v>
      </c>
      <c r="PW21">
        <f t="shared" si="30"/>
        <v>18.515000000000001</v>
      </c>
      <c r="PX21">
        <f t="shared" si="31"/>
        <v>13.505000000000001</v>
      </c>
      <c r="PY21">
        <f t="shared" si="32"/>
        <v>10.503</v>
      </c>
      <c r="PZ21">
        <f t="shared" si="33"/>
        <v>15.005000000000001</v>
      </c>
      <c r="QA21">
        <f t="shared" si="111"/>
        <v>7.5129999999999999</v>
      </c>
      <c r="QB21">
        <f t="shared" si="34"/>
        <v>12.522</v>
      </c>
      <c r="QC21">
        <f t="shared" si="35"/>
        <v>19.513999999999999</v>
      </c>
      <c r="QD21">
        <f t="shared" si="36"/>
        <v>10.015000000000001</v>
      </c>
      <c r="QE21">
        <f t="shared" si="37"/>
        <v>17.012</v>
      </c>
      <c r="QF21">
        <f t="shared" si="38"/>
        <v>16.010000000000002</v>
      </c>
      <c r="QG21">
        <f t="shared" si="39"/>
        <v>17.513000000000002</v>
      </c>
      <c r="QH21">
        <f t="shared" si="40"/>
        <v>10.005000000000001</v>
      </c>
      <c r="QI21">
        <f t="shared" si="41"/>
        <v>17.007999999999999</v>
      </c>
      <c r="QJ21">
        <f t="shared" si="42"/>
        <v>6.01</v>
      </c>
      <c r="QK21">
        <f t="shared" si="43"/>
        <v>11.009</v>
      </c>
      <c r="QL21">
        <f t="shared" si="44"/>
        <v>15.51</v>
      </c>
      <c r="QM21">
        <f t="shared" si="45"/>
        <v>20.016999999999999</v>
      </c>
      <c r="QN21">
        <f t="shared" si="46"/>
        <v>8.0020000000000007</v>
      </c>
      <c r="QO21">
        <f t="shared" si="47"/>
        <v>9.5020000000000007</v>
      </c>
      <c r="QP21">
        <f t="shared" si="48"/>
        <v>10.004</v>
      </c>
      <c r="QQ21">
        <f t="shared" si="49"/>
        <v>20.515999999999998</v>
      </c>
      <c r="QR21">
        <f t="shared" si="50"/>
        <v>10.51</v>
      </c>
      <c r="QS21">
        <f t="shared" si="51"/>
        <v>21.021999999999998</v>
      </c>
      <c r="QU21">
        <f t="shared" si="53"/>
        <v>8.5139999999999993</v>
      </c>
      <c r="QV21">
        <f t="shared" si="54"/>
        <v>21.016999999999999</v>
      </c>
      <c r="QW21">
        <f t="shared" si="55"/>
        <v>16.012</v>
      </c>
      <c r="QX21">
        <f t="shared" si="56"/>
        <v>21.516999999999999</v>
      </c>
      <c r="QY21">
        <f t="shared" si="57"/>
        <v>15.005000000000001</v>
      </c>
      <c r="QZ21">
        <f t="shared" si="58"/>
        <v>10.507</v>
      </c>
      <c r="RA21">
        <f t="shared" si="59"/>
        <v>2.5009999999999999</v>
      </c>
      <c r="RB21">
        <f t="shared" si="60"/>
        <v>1.0009999999999999</v>
      </c>
      <c r="RC21">
        <f t="shared" si="61"/>
        <v>6.5090000000000003</v>
      </c>
      <c r="RD21">
        <f t="shared" si="62"/>
        <v>8.01</v>
      </c>
      <c r="RE21">
        <f t="shared" si="63"/>
        <v>19.02</v>
      </c>
      <c r="RF21">
        <f t="shared" si="64"/>
        <v>22.018999999999998</v>
      </c>
      <c r="RG21">
        <f t="shared" si="65"/>
        <v>12.005000000000001</v>
      </c>
      <c r="RH21">
        <f>RANK(PQ21,PQ3:PQ28,1)</f>
        <v>16</v>
      </c>
      <c r="RI21">
        <f t="shared" ref="RI21:SX21" si="148">RANK(PR21,PR3:PR28,1)</f>
        <v>22</v>
      </c>
      <c r="RJ21">
        <f t="shared" si="148"/>
        <v>4</v>
      </c>
      <c r="RK21">
        <f t="shared" si="148"/>
        <v>8</v>
      </c>
      <c r="RL21">
        <f t="shared" si="148"/>
        <v>19</v>
      </c>
      <c r="RM21">
        <f t="shared" si="148"/>
        <v>4</v>
      </c>
      <c r="RN21">
        <f t="shared" si="148"/>
        <v>20</v>
      </c>
      <c r="RO21">
        <f t="shared" si="148"/>
        <v>13</v>
      </c>
      <c r="RP21">
        <f t="shared" si="148"/>
        <v>7</v>
      </c>
      <c r="RQ21">
        <f t="shared" si="148"/>
        <v>18</v>
      </c>
      <c r="RR21">
        <f t="shared" si="148"/>
        <v>4</v>
      </c>
      <c r="RS21">
        <f t="shared" si="148"/>
        <v>13</v>
      </c>
      <c r="RT21">
        <f t="shared" si="148"/>
        <v>22</v>
      </c>
      <c r="RU21">
        <f t="shared" si="148"/>
        <v>8</v>
      </c>
      <c r="RV21">
        <f t="shared" si="148"/>
        <v>16</v>
      </c>
      <c r="RW21">
        <f t="shared" si="148"/>
        <v>18</v>
      </c>
      <c r="RX21">
        <f t="shared" si="148"/>
        <v>18</v>
      </c>
      <c r="RY21">
        <f t="shared" si="148"/>
        <v>6</v>
      </c>
      <c r="RZ21">
        <f t="shared" si="148"/>
        <v>19</v>
      </c>
      <c r="SA21">
        <f t="shared" si="148"/>
        <v>4</v>
      </c>
      <c r="SB21">
        <f t="shared" si="148"/>
        <v>8</v>
      </c>
      <c r="SC21">
        <f t="shared" si="148"/>
        <v>18</v>
      </c>
      <c r="SD21">
        <f t="shared" si="148"/>
        <v>21</v>
      </c>
      <c r="SE21">
        <f t="shared" si="148"/>
        <v>4</v>
      </c>
      <c r="SF21">
        <f t="shared" si="148"/>
        <v>7</v>
      </c>
      <c r="SG21">
        <f t="shared" si="148"/>
        <v>7</v>
      </c>
      <c r="SH21">
        <f t="shared" si="148"/>
        <v>24</v>
      </c>
      <c r="SI21">
        <f t="shared" si="148"/>
        <v>11</v>
      </c>
      <c r="SJ21">
        <f t="shared" si="148"/>
        <v>21</v>
      </c>
      <c r="SL21">
        <f t="shared" si="148"/>
        <v>6</v>
      </c>
      <c r="SM21">
        <f t="shared" si="148"/>
        <v>22</v>
      </c>
      <c r="SN21">
        <f t="shared" si="148"/>
        <v>17</v>
      </c>
      <c r="SO21">
        <f t="shared" si="148"/>
        <v>23</v>
      </c>
      <c r="SP21">
        <f t="shared" si="148"/>
        <v>16</v>
      </c>
      <c r="SQ21">
        <f t="shared" si="148"/>
        <v>10</v>
      </c>
      <c r="SR21">
        <f t="shared" si="148"/>
        <v>1</v>
      </c>
      <c r="SS21">
        <f t="shared" si="148"/>
        <v>1</v>
      </c>
      <c r="ST21">
        <f t="shared" si="148"/>
        <v>5</v>
      </c>
      <c r="SU21">
        <f t="shared" si="148"/>
        <v>6</v>
      </c>
      <c r="SV21">
        <f t="shared" si="148"/>
        <v>20</v>
      </c>
      <c r="SW21">
        <f t="shared" si="148"/>
        <v>25</v>
      </c>
      <c r="SX21">
        <f t="shared" si="148"/>
        <v>13</v>
      </c>
      <c r="SY21">
        <f>VLOOKUP(RH21,'Tablas auxiliares'!$O$2:$Y$28,_xlfn.SINGLE('Tablas auxiliares'!$C$4)+1,FALSE)</f>
        <v>0</v>
      </c>
      <c r="SZ21">
        <f>VLOOKUP(RI21,'Tablas auxiliares'!$O$2:$Y$28,_xlfn.SINGLE('Tablas auxiliares'!$C$4)+1,FALSE)</f>
        <v>0</v>
      </c>
      <c r="TA21">
        <f>VLOOKUP(RJ21,'Tablas auxiliares'!$O$2:$Y$28,_xlfn.SINGLE('Tablas auxiliares'!$C$4)+1,FALSE)</f>
        <v>7</v>
      </c>
      <c r="TB21">
        <f>VLOOKUP(RK21,'Tablas auxiliares'!$O$2:$Y$28,_xlfn.SINGLE('Tablas auxiliares'!$C$4)+1,FALSE)</f>
        <v>3</v>
      </c>
      <c r="TC21">
        <f>VLOOKUP(RL21,'Tablas auxiliares'!$O$2:$Y$28,_xlfn.SINGLE('Tablas auxiliares'!$C$4)+1,FALSE)</f>
        <v>0</v>
      </c>
      <c r="TD21">
        <f>VLOOKUP(RM21,'Tablas auxiliares'!$O$2:$Y$28,_xlfn.SINGLE('Tablas auxiliares'!$C$4)+1,FALSE)</f>
        <v>7</v>
      </c>
      <c r="TE21">
        <f>VLOOKUP(RN21,'Tablas auxiliares'!$O$2:$Y$28,_xlfn.SINGLE('Tablas auxiliares'!$C$4)+1,FALSE)</f>
        <v>0</v>
      </c>
      <c r="TF21">
        <f>VLOOKUP(RO21,'Tablas auxiliares'!$O$2:$Y$28,_xlfn.SINGLE('Tablas auxiliares'!$C$4)+1,FALSE)</f>
        <v>0</v>
      </c>
      <c r="TG21">
        <f>VLOOKUP(RP21,'Tablas auxiliares'!$O$2:$Y$28,_xlfn.SINGLE('Tablas auxiliares'!$C$4)+1,FALSE)</f>
        <v>4</v>
      </c>
      <c r="TH21">
        <f>VLOOKUP(RQ21,'Tablas auxiliares'!$O$2:$Y$28,_xlfn.SINGLE('Tablas auxiliares'!$C$4)+1,FALSE)</f>
        <v>0</v>
      </c>
      <c r="TI21">
        <f>VLOOKUP(RR21,'Tablas auxiliares'!$O$2:$Y$28,_xlfn.SINGLE('Tablas auxiliares'!$C$4)+1,FALSE)</f>
        <v>7</v>
      </c>
      <c r="TJ21">
        <f>VLOOKUP(RS21,'Tablas auxiliares'!$O$2:$Y$28,_xlfn.SINGLE('Tablas auxiliares'!$C$4)+1,FALSE)</f>
        <v>0</v>
      </c>
      <c r="TK21">
        <f>VLOOKUP(RT21,'Tablas auxiliares'!$O$2:$Y$28,_xlfn.SINGLE('Tablas auxiliares'!$C$4)+1,FALSE)</f>
        <v>0</v>
      </c>
      <c r="TL21">
        <f>VLOOKUP(RU21,'Tablas auxiliares'!$O$2:$Y$28,_xlfn.SINGLE('Tablas auxiliares'!$C$4)+1,FALSE)</f>
        <v>3</v>
      </c>
      <c r="TM21">
        <f>VLOOKUP(RV21,'Tablas auxiliares'!$O$2:$Y$28,_xlfn.SINGLE('Tablas auxiliares'!$C$4)+1,FALSE)</f>
        <v>0</v>
      </c>
      <c r="TN21">
        <f>VLOOKUP(RW21,'Tablas auxiliares'!$O$2:$Y$28,_xlfn.SINGLE('Tablas auxiliares'!$C$4)+1,FALSE)</f>
        <v>0</v>
      </c>
      <c r="TO21">
        <f>VLOOKUP(RX21,'Tablas auxiliares'!$O$2:$Y$28,_xlfn.SINGLE('Tablas auxiliares'!$C$4)+1,FALSE)</f>
        <v>0</v>
      </c>
      <c r="TP21">
        <f>VLOOKUP(RY21,'Tablas auxiliares'!$O$2:$Y$28,_xlfn.SINGLE('Tablas auxiliares'!$C$4)+1,FALSE)</f>
        <v>5</v>
      </c>
      <c r="TQ21">
        <f>VLOOKUP(RZ21,'Tablas auxiliares'!$O$2:$Y$28,_xlfn.SINGLE('Tablas auxiliares'!$C$4)+1,FALSE)</f>
        <v>0</v>
      </c>
      <c r="TR21">
        <f>VLOOKUP(SA21,'Tablas auxiliares'!$O$2:$Y$28,_xlfn.SINGLE('Tablas auxiliares'!$C$4)+1,FALSE)</f>
        <v>7</v>
      </c>
      <c r="TS21">
        <f>VLOOKUP(SB21,'Tablas auxiliares'!$O$2:$Y$28,_xlfn.SINGLE('Tablas auxiliares'!$C$4)+1,FALSE)</f>
        <v>3</v>
      </c>
      <c r="TT21">
        <f>VLOOKUP(SC21,'Tablas auxiliares'!$O$2:$Y$28,_xlfn.SINGLE('Tablas auxiliares'!$C$4)+1,FALSE)</f>
        <v>0</v>
      </c>
      <c r="TU21">
        <f>VLOOKUP(SD21,'Tablas auxiliares'!$O$2:$Y$28,_xlfn.SINGLE('Tablas auxiliares'!$C$4)+1,FALSE)</f>
        <v>0</v>
      </c>
      <c r="TV21">
        <f>VLOOKUP(SE21,'Tablas auxiliares'!$O$2:$Y$28,_xlfn.SINGLE('Tablas auxiliares'!$C$4)+1,FALSE)</f>
        <v>7</v>
      </c>
      <c r="TW21">
        <f>VLOOKUP(SF21,'Tablas auxiliares'!$O$2:$Y$28,_xlfn.SINGLE('Tablas auxiliares'!$C$4)+1,FALSE)</f>
        <v>4</v>
      </c>
      <c r="TX21">
        <f>VLOOKUP(SG21,'Tablas auxiliares'!$O$2:$Y$28,_xlfn.SINGLE('Tablas auxiliares'!$C$4)+1,FALSE)</f>
        <v>4</v>
      </c>
      <c r="TY21">
        <f>VLOOKUP(SH21,'Tablas auxiliares'!$O$2:$Y$28,_xlfn.SINGLE('Tablas auxiliares'!$C$4)+1,FALSE)</f>
        <v>0</v>
      </c>
      <c r="TZ21">
        <f>VLOOKUP(SI21,'Tablas auxiliares'!$O$2:$Y$28,_xlfn.SINGLE('Tablas auxiliares'!$C$4)+1,FALSE)</f>
        <v>0</v>
      </c>
      <c r="UA21">
        <f>VLOOKUP(SJ21,'Tablas auxiliares'!$O$2:$Y$28,_xlfn.SINGLE('Tablas auxiliares'!$C$4)+1,FALSE)</f>
        <v>0</v>
      </c>
      <c r="UC21">
        <f>VLOOKUP(SL21,'Tablas auxiliares'!$O$2:$Y$28,_xlfn.SINGLE('Tablas auxiliares'!$C$4)+1,FALSE)</f>
        <v>5</v>
      </c>
      <c r="UD21">
        <f>VLOOKUP(SM21,'Tablas auxiliares'!$O$2:$Y$28,_xlfn.SINGLE('Tablas auxiliares'!$C$4)+1,FALSE)</f>
        <v>0</v>
      </c>
      <c r="UE21">
        <f>VLOOKUP(SN21,'Tablas auxiliares'!$O$2:$Y$28,_xlfn.SINGLE('Tablas auxiliares'!$C$4)+1,FALSE)</f>
        <v>0</v>
      </c>
      <c r="UF21">
        <f>VLOOKUP(SO21,'Tablas auxiliares'!$O$2:$Y$28,_xlfn.SINGLE('Tablas auxiliares'!$C$4)+1,FALSE)</f>
        <v>0</v>
      </c>
      <c r="UG21">
        <f>VLOOKUP(SP21,'Tablas auxiliares'!$O$2:$Y$28,_xlfn.SINGLE('Tablas auxiliares'!$C$4)+1,FALSE)</f>
        <v>0</v>
      </c>
      <c r="UH21">
        <f>VLOOKUP(SQ21,'Tablas auxiliares'!$O$2:$Y$28,_xlfn.SINGLE('Tablas auxiliares'!$C$4)+1,FALSE)</f>
        <v>1</v>
      </c>
      <c r="UI21">
        <f>VLOOKUP(SR21,'Tablas auxiliares'!$O$2:$Y$28,_xlfn.SINGLE('Tablas auxiliares'!$C$4)+1,FALSE)</f>
        <v>12</v>
      </c>
      <c r="UJ21">
        <f>VLOOKUP(SS21,'Tablas auxiliares'!$O$2:$Y$28,_xlfn.SINGLE('Tablas auxiliares'!$C$4)+1,FALSE)</f>
        <v>12</v>
      </c>
      <c r="UK21">
        <f>VLOOKUP(ST21,'Tablas auxiliares'!$O$2:$Y$28,_xlfn.SINGLE('Tablas auxiliares'!$C$4)+1,FALSE)</f>
        <v>6</v>
      </c>
      <c r="UL21">
        <f>VLOOKUP(SU21,'Tablas auxiliares'!$O$2:$Y$28,_xlfn.SINGLE('Tablas auxiliares'!$C$4)+1,FALSE)</f>
        <v>5</v>
      </c>
      <c r="UM21">
        <f>VLOOKUP(SV21,'Tablas auxiliares'!$O$2:$Y$28,_xlfn.SINGLE('Tablas auxiliares'!$C$4)+1,FALSE)</f>
        <v>0</v>
      </c>
      <c r="UN21">
        <f>VLOOKUP(SW21,'Tablas auxiliares'!$O$2:$Y$28,_xlfn.SINGLE('Tablas auxiliares'!$C$4)+1,FALSE)</f>
        <v>0</v>
      </c>
      <c r="UO21">
        <f>VLOOKUP(SX21,'Tablas auxiliares'!$O$2:$Y$28,_xlfn.SINGLE('Tablas auxiliares'!$C$4)+1,FALSE)</f>
        <v>0</v>
      </c>
      <c r="UP21">
        <f>IF('Tablas auxiliares'!$C$5=1,SUM(SY21:UO21),SUMIF($IZ$29:$KP$29,"=325",SY21:UO21))</f>
        <v>102</v>
      </c>
      <c r="UQ21">
        <v>2</v>
      </c>
      <c r="UR21">
        <v>0</v>
      </c>
      <c r="US21">
        <v>8</v>
      </c>
      <c r="UT21">
        <v>4</v>
      </c>
      <c r="UU21">
        <v>0</v>
      </c>
      <c r="UV21">
        <v>7</v>
      </c>
      <c r="UW21">
        <v>0</v>
      </c>
      <c r="UX21">
        <v>0</v>
      </c>
      <c r="UY21">
        <v>0</v>
      </c>
      <c r="UZ21">
        <v>0</v>
      </c>
      <c r="VA21">
        <v>10</v>
      </c>
      <c r="VB21">
        <v>10</v>
      </c>
      <c r="VC21">
        <v>0</v>
      </c>
      <c r="VD21">
        <v>5</v>
      </c>
      <c r="VE21">
        <v>0</v>
      </c>
      <c r="VF21">
        <v>0</v>
      </c>
      <c r="VG21">
        <v>0</v>
      </c>
      <c r="VH21">
        <v>0</v>
      </c>
      <c r="VI21">
        <v>0</v>
      </c>
      <c r="VJ21">
        <v>10</v>
      </c>
      <c r="VK21">
        <v>0</v>
      </c>
      <c r="VL21">
        <v>0</v>
      </c>
      <c r="VM21">
        <v>0</v>
      </c>
      <c r="VN21">
        <v>0</v>
      </c>
      <c r="VO21">
        <v>0</v>
      </c>
      <c r="VP21">
        <v>0</v>
      </c>
      <c r="VQ21">
        <v>0</v>
      </c>
      <c r="VR21">
        <v>0</v>
      </c>
      <c r="VS21">
        <v>0</v>
      </c>
      <c r="VU21">
        <v>8</v>
      </c>
      <c r="VV21">
        <v>0</v>
      </c>
      <c r="VW21">
        <v>0</v>
      </c>
      <c r="VX21">
        <v>0</v>
      </c>
      <c r="VY21">
        <v>0</v>
      </c>
      <c r="VZ21">
        <v>0</v>
      </c>
      <c r="WA21">
        <v>5</v>
      </c>
      <c r="WB21">
        <v>12</v>
      </c>
      <c r="WC21">
        <v>7</v>
      </c>
      <c r="WD21">
        <v>7</v>
      </c>
      <c r="WE21">
        <v>0</v>
      </c>
      <c r="WF21">
        <v>0</v>
      </c>
      <c r="WG21">
        <v>0</v>
      </c>
      <c r="WH21">
        <v>0</v>
      </c>
      <c r="WI21">
        <v>0</v>
      </c>
      <c r="WJ21">
        <v>1</v>
      </c>
      <c r="WK21">
        <v>5</v>
      </c>
      <c r="WL21">
        <v>0</v>
      </c>
      <c r="WM21">
        <v>4</v>
      </c>
      <c r="WN21">
        <v>0</v>
      </c>
      <c r="WO21">
        <v>6</v>
      </c>
      <c r="WP21">
        <v>8</v>
      </c>
      <c r="WQ21">
        <v>6</v>
      </c>
      <c r="WR21">
        <v>0</v>
      </c>
      <c r="WS21">
        <v>0</v>
      </c>
      <c r="WT21">
        <v>0</v>
      </c>
      <c r="WU21">
        <v>0</v>
      </c>
      <c r="WV21">
        <v>0</v>
      </c>
      <c r="WW21">
        <v>1</v>
      </c>
      <c r="WX21">
        <v>0</v>
      </c>
      <c r="WY21">
        <v>6</v>
      </c>
      <c r="WZ21">
        <v>3</v>
      </c>
      <c r="XA21">
        <v>1</v>
      </c>
      <c r="XB21">
        <v>2</v>
      </c>
      <c r="XC21">
        <v>1</v>
      </c>
      <c r="XD21">
        <v>0</v>
      </c>
      <c r="XE21">
        <v>10</v>
      </c>
      <c r="XF21">
        <v>10</v>
      </c>
      <c r="XG21">
        <v>7</v>
      </c>
      <c r="XH21">
        <v>0</v>
      </c>
      <c r="XI21">
        <v>1</v>
      </c>
      <c r="XJ21">
        <v>0</v>
      </c>
      <c r="XL21">
        <v>0</v>
      </c>
      <c r="XM21">
        <v>0</v>
      </c>
      <c r="XN21">
        <v>0</v>
      </c>
      <c r="XO21">
        <v>0</v>
      </c>
      <c r="XP21">
        <v>6</v>
      </c>
      <c r="XQ21">
        <v>4</v>
      </c>
      <c r="XR21">
        <v>12</v>
      </c>
      <c r="XS21">
        <v>12</v>
      </c>
      <c r="XT21">
        <v>2</v>
      </c>
      <c r="XU21">
        <v>1</v>
      </c>
      <c r="XV21">
        <v>0</v>
      </c>
      <c r="XW21">
        <v>0</v>
      </c>
      <c r="XX21">
        <v>6</v>
      </c>
      <c r="XY21">
        <f t="shared" si="7"/>
        <v>2</v>
      </c>
      <c r="XZ21">
        <f t="shared" si="113"/>
        <v>0</v>
      </c>
      <c r="YA21">
        <f t="shared" si="114"/>
        <v>9.0009999999999994</v>
      </c>
      <c r="YB21">
        <f t="shared" si="115"/>
        <v>9.0050000000000008</v>
      </c>
      <c r="YC21">
        <f t="shared" si="67"/>
        <v>0</v>
      </c>
      <c r="YD21">
        <f t="shared" si="68"/>
        <v>11.004</v>
      </c>
      <c r="YE21">
        <f t="shared" si="69"/>
        <v>0</v>
      </c>
      <c r="YF21">
        <f t="shared" si="70"/>
        <v>6.0060000000000002</v>
      </c>
      <c r="YG21">
        <f t="shared" si="71"/>
        <v>8.0079999999999991</v>
      </c>
      <c r="YH21">
        <f t="shared" si="72"/>
        <v>6.0060000000000002</v>
      </c>
      <c r="YI21">
        <f t="shared" si="73"/>
        <v>10</v>
      </c>
      <c r="YJ21">
        <f t="shared" si="74"/>
        <v>10</v>
      </c>
      <c r="YK21">
        <f t="shared" si="75"/>
        <v>0</v>
      </c>
      <c r="YL21">
        <f t="shared" si="76"/>
        <v>5</v>
      </c>
      <c r="YM21">
        <f t="shared" si="77"/>
        <v>0</v>
      </c>
      <c r="YN21">
        <f t="shared" si="78"/>
        <v>1.0009999999999999</v>
      </c>
      <c r="YO21">
        <f t="shared" si="79"/>
        <v>0</v>
      </c>
      <c r="YP21">
        <f t="shared" si="80"/>
        <v>6.0060000000000002</v>
      </c>
      <c r="YQ21">
        <f t="shared" si="81"/>
        <v>3.0030000000000001</v>
      </c>
      <c r="YR21">
        <f t="shared" si="82"/>
        <v>11.000999999999999</v>
      </c>
      <c r="YS21">
        <f t="shared" si="83"/>
        <v>2.0019999999999998</v>
      </c>
      <c r="YT21">
        <f t="shared" si="84"/>
        <v>1.0009999999999999</v>
      </c>
      <c r="YU21">
        <f t="shared" si="85"/>
        <v>0</v>
      </c>
      <c r="YV21">
        <f t="shared" si="86"/>
        <v>10.01</v>
      </c>
      <c r="YW21">
        <f t="shared" si="87"/>
        <v>10.01</v>
      </c>
      <c r="YX21">
        <f t="shared" si="88"/>
        <v>7.0069999999999997</v>
      </c>
      <c r="YY21">
        <f t="shared" si="89"/>
        <v>0</v>
      </c>
      <c r="YZ21">
        <f t="shared" si="90"/>
        <v>1.0009999999999999</v>
      </c>
      <c r="ZA21">
        <f t="shared" si="91"/>
        <v>0</v>
      </c>
      <c r="ZB21">
        <f t="shared" si="92"/>
        <v>0</v>
      </c>
      <c r="ZC21">
        <f t="shared" si="93"/>
        <v>8</v>
      </c>
      <c r="ZD21">
        <f t="shared" si="94"/>
        <v>0</v>
      </c>
      <c r="ZE21">
        <f t="shared" si="95"/>
        <v>0</v>
      </c>
      <c r="ZF21">
        <f t="shared" si="96"/>
        <v>0</v>
      </c>
      <c r="ZG21">
        <f t="shared" si="97"/>
        <v>6.0060000000000002</v>
      </c>
      <c r="ZH21">
        <f t="shared" si="98"/>
        <v>4.0039999999999996</v>
      </c>
      <c r="ZI21">
        <f t="shared" si="99"/>
        <v>17.012</v>
      </c>
      <c r="ZJ21">
        <f t="shared" si="100"/>
        <v>24.012</v>
      </c>
      <c r="ZK21">
        <f t="shared" si="101"/>
        <v>9.0020000000000007</v>
      </c>
      <c r="ZL21">
        <f t="shared" si="102"/>
        <v>8.0009999999999994</v>
      </c>
      <c r="ZM21">
        <f t="shared" si="103"/>
        <v>0</v>
      </c>
      <c r="ZN21">
        <f t="shared" si="104"/>
        <v>0</v>
      </c>
      <c r="ZO21">
        <f t="shared" si="105"/>
        <v>6.0060000000000002</v>
      </c>
      <c r="ZP21">
        <f>RANK(XY21,XY3:XY28,0)</f>
        <v>13</v>
      </c>
      <c r="ZQ21">
        <f t="shared" ref="ZQ21:ABF21" si="149">RANK(XZ21,XZ3:XZ28,0)</f>
        <v>16</v>
      </c>
      <c r="ZR21">
        <f t="shared" si="149"/>
        <v>7</v>
      </c>
      <c r="ZS21">
        <f t="shared" si="149"/>
        <v>7</v>
      </c>
      <c r="ZT21">
        <f t="shared" si="149"/>
        <v>16</v>
      </c>
      <c r="ZU21">
        <f t="shared" si="149"/>
        <v>5</v>
      </c>
      <c r="ZV21">
        <f t="shared" si="149"/>
        <v>14</v>
      </c>
      <c r="ZW21">
        <f t="shared" si="149"/>
        <v>9</v>
      </c>
      <c r="ZX21">
        <f t="shared" si="149"/>
        <v>5</v>
      </c>
      <c r="ZY21">
        <f t="shared" si="149"/>
        <v>8</v>
      </c>
      <c r="ZZ21">
        <f t="shared" si="149"/>
        <v>6</v>
      </c>
      <c r="AAA21">
        <f t="shared" si="149"/>
        <v>6</v>
      </c>
      <c r="AAB21">
        <f t="shared" si="149"/>
        <v>15</v>
      </c>
      <c r="AAC21">
        <f t="shared" si="149"/>
        <v>11</v>
      </c>
      <c r="AAD21">
        <f t="shared" si="149"/>
        <v>13</v>
      </c>
      <c r="AAE21">
        <f t="shared" si="149"/>
        <v>14</v>
      </c>
      <c r="AAF21">
        <f t="shared" si="149"/>
        <v>15</v>
      </c>
      <c r="AAG21">
        <f t="shared" si="149"/>
        <v>8</v>
      </c>
      <c r="AAH21">
        <f t="shared" si="149"/>
        <v>14</v>
      </c>
      <c r="AAI21">
        <f t="shared" si="149"/>
        <v>4</v>
      </c>
      <c r="AAJ21">
        <f t="shared" si="149"/>
        <v>13</v>
      </c>
      <c r="AAK21">
        <f t="shared" si="149"/>
        <v>15</v>
      </c>
      <c r="AAL21">
        <f t="shared" si="149"/>
        <v>14</v>
      </c>
      <c r="AAM21">
        <f t="shared" si="149"/>
        <v>3</v>
      </c>
      <c r="AAN21">
        <f t="shared" si="149"/>
        <v>6</v>
      </c>
      <c r="AAO21">
        <f t="shared" si="149"/>
        <v>7</v>
      </c>
      <c r="AAP21">
        <f t="shared" si="149"/>
        <v>16</v>
      </c>
      <c r="AAQ21">
        <f t="shared" si="149"/>
        <v>14</v>
      </c>
      <c r="AAR21">
        <f t="shared" si="149"/>
        <v>15</v>
      </c>
      <c r="AAS21">
        <f t="shared" si="149"/>
        <v>14</v>
      </c>
      <c r="AAT21">
        <f t="shared" si="149"/>
        <v>4</v>
      </c>
      <c r="AAU21">
        <f t="shared" si="149"/>
        <v>14</v>
      </c>
      <c r="AAV21">
        <f t="shared" si="149"/>
        <v>16</v>
      </c>
      <c r="AAW21">
        <f t="shared" si="149"/>
        <v>18</v>
      </c>
      <c r="AAX21">
        <f t="shared" si="149"/>
        <v>8</v>
      </c>
      <c r="AAY21">
        <f t="shared" si="149"/>
        <v>11</v>
      </c>
      <c r="AAZ21">
        <f t="shared" si="149"/>
        <v>1</v>
      </c>
      <c r="ABA21">
        <f t="shared" si="149"/>
        <v>1</v>
      </c>
      <c r="ABB21">
        <f t="shared" si="149"/>
        <v>5</v>
      </c>
      <c r="ABC21">
        <f t="shared" si="149"/>
        <v>7</v>
      </c>
      <c r="ABD21">
        <f t="shared" si="149"/>
        <v>16</v>
      </c>
      <c r="ABE21">
        <f t="shared" si="149"/>
        <v>16</v>
      </c>
      <c r="ABF21">
        <f t="shared" si="149"/>
        <v>7</v>
      </c>
      <c r="ABG21">
        <f>VLOOKUP(ZP21,'Tablas auxiliares'!$O$2:$P$28,2,FALSE)</f>
        <v>0</v>
      </c>
      <c r="ABH21">
        <f>VLOOKUP(ZQ21,'Tablas auxiliares'!$O$2:$P$28,2,FALSE)</f>
        <v>0</v>
      </c>
      <c r="ABI21">
        <f>VLOOKUP(ZR21,'Tablas auxiliares'!$O$2:$P$28,2,FALSE)</f>
        <v>4</v>
      </c>
      <c r="ABJ21">
        <f>VLOOKUP(ZS21,'Tablas auxiliares'!$O$2:$P$28,2,FALSE)</f>
        <v>4</v>
      </c>
      <c r="ABK21">
        <f>VLOOKUP(ZT21,'Tablas auxiliares'!$O$2:$P$28,2,FALSE)</f>
        <v>0</v>
      </c>
      <c r="ABL21">
        <f>VLOOKUP(ZU21,'Tablas auxiliares'!$O$2:$P$28,2,FALSE)</f>
        <v>6</v>
      </c>
      <c r="ABM21">
        <f>VLOOKUP(ZV21,'Tablas auxiliares'!$O$2:$P$28,2,FALSE)</f>
        <v>0</v>
      </c>
      <c r="ABN21">
        <f>VLOOKUP(ZW21,'Tablas auxiliares'!$O$2:$P$28,2,FALSE)</f>
        <v>2</v>
      </c>
      <c r="ABO21">
        <f>VLOOKUP(ZX21,'Tablas auxiliares'!$O$2:$P$28,2,FALSE)</f>
        <v>6</v>
      </c>
      <c r="ABP21">
        <f>VLOOKUP(ZY21,'Tablas auxiliares'!$O$2:$P$28,2,FALSE)</f>
        <v>3</v>
      </c>
      <c r="ABQ21">
        <f>VLOOKUP(ZZ21,'Tablas auxiliares'!$O$2:$P$28,2,FALSE)</f>
        <v>5</v>
      </c>
      <c r="ABR21">
        <f>VLOOKUP(AAA21,'Tablas auxiliares'!$O$2:$P$28,2,FALSE)</f>
        <v>5</v>
      </c>
      <c r="ABS21">
        <f>VLOOKUP(AAB21,'Tablas auxiliares'!$O$2:$P$28,2,FALSE)</f>
        <v>0</v>
      </c>
      <c r="ABT21">
        <f>VLOOKUP(AAC21,'Tablas auxiliares'!$O$2:$P$28,2,FALSE)</f>
        <v>0</v>
      </c>
      <c r="ABU21">
        <f>VLOOKUP(AAD21,'Tablas auxiliares'!$O$2:$P$28,2,FALSE)</f>
        <v>0</v>
      </c>
      <c r="ABV21">
        <f>VLOOKUP(AAE21,'Tablas auxiliares'!$O$2:$P$28,2,FALSE)</f>
        <v>0</v>
      </c>
      <c r="ABW21">
        <f>VLOOKUP(AAF21,'Tablas auxiliares'!$O$2:$P$28,2,FALSE)</f>
        <v>0</v>
      </c>
      <c r="ABX21">
        <f>VLOOKUP(AAG21,'Tablas auxiliares'!$O$2:$P$28,2,FALSE)</f>
        <v>3</v>
      </c>
      <c r="ABY21">
        <f>VLOOKUP(AAH21,'Tablas auxiliares'!$O$2:$P$28,2,FALSE)</f>
        <v>0</v>
      </c>
      <c r="ABZ21">
        <f>VLOOKUP(AAI21,'Tablas auxiliares'!$O$2:$P$28,2,FALSE)</f>
        <v>7</v>
      </c>
      <c r="ACA21">
        <f>VLOOKUP(AAJ21,'Tablas auxiliares'!$O$2:$P$28,2,FALSE)</f>
        <v>0</v>
      </c>
      <c r="ACB21">
        <f>VLOOKUP(AAK21,'Tablas auxiliares'!$O$2:$P$28,2,FALSE)</f>
        <v>0</v>
      </c>
      <c r="ACC21">
        <f>VLOOKUP(AAL21,'Tablas auxiliares'!$O$2:$P$28,2,FALSE)</f>
        <v>0</v>
      </c>
      <c r="ACD21">
        <f>VLOOKUP(AAM21,'Tablas auxiliares'!$O$2:$P$28,2,FALSE)</f>
        <v>8</v>
      </c>
      <c r="ACE21">
        <f>VLOOKUP(AAN21,'Tablas auxiliares'!$O$2:$P$28,2,FALSE)</f>
        <v>5</v>
      </c>
      <c r="ACF21">
        <f>VLOOKUP(AAO21,'Tablas auxiliares'!$O$2:$P$28,2,FALSE)</f>
        <v>4</v>
      </c>
      <c r="ACG21">
        <f>VLOOKUP(AAP21,'Tablas auxiliares'!$O$2:$P$28,2,FALSE)</f>
        <v>0</v>
      </c>
      <c r="ACH21">
        <f>VLOOKUP(AAQ21,'Tablas auxiliares'!$O$2:$P$28,2,FALSE)</f>
        <v>0</v>
      </c>
      <c r="ACI21">
        <f>VLOOKUP(AAR21,'Tablas auxiliares'!$O$2:$P$28,2,FALSE)</f>
        <v>0</v>
      </c>
      <c r="ACJ21">
        <f>VLOOKUP(AAS21,'Tablas auxiliares'!$O$2:$P$28,2,FALSE)</f>
        <v>0</v>
      </c>
      <c r="ACK21">
        <f>VLOOKUP(AAT21,'Tablas auxiliares'!$O$2:$P$28,2,FALSE)</f>
        <v>7</v>
      </c>
      <c r="ACL21">
        <f>VLOOKUP(AAU21,'Tablas auxiliares'!$O$2:$P$28,2,FALSE)</f>
        <v>0</v>
      </c>
      <c r="ACM21">
        <f>VLOOKUP(AAV21,'Tablas auxiliares'!$O$2:$P$28,2,FALSE)</f>
        <v>0</v>
      </c>
      <c r="ACN21">
        <f>VLOOKUP(AAW21,'Tablas auxiliares'!$O$2:$P$28,2,FALSE)</f>
        <v>0</v>
      </c>
      <c r="ACO21">
        <f>VLOOKUP(AAX21,'Tablas auxiliares'!$O$2:$P$28,2,FALSE)</f>
        <v>3</v>
      </c>
      <c r="ACP21">
        <f>VLOOKUP(AAY21,'Tablas auxiliares'!$O$2:$P$28,2,FALSE)</f>
        <v>0</v>
      </c>
      <c r="ACQ21">
        <f>VLOOKUP(AAZ21,'Tablas auxiliares'!$O$2:$P$28,2,FALSE)</f>
        <v>12</v>
      </c>
      <c r="ACR21">
        <f>VLOOKUP(ABA21,'Tablas auxiliares'!$O$2:$P$28,2,FALSE)</f>
        <v>12</v>
      </c>
      <c r="ACS21">
        <f>VLOOKUP(ABB21,'Tablas auxiliares'!$O$2:$P$28,2,FALSE)</f>
        <v>6</v>
      </c>
      <c r="ACT21">
        <f>VLOOKUP(ABC21,'Tablas auxiliares'!$O$2:$P$28,2,FALSE)</f>
        <v>4</v>
      </c>
      <c r="ACU21">
        <f>VLOOKUP(ABD21,'Tablas auxiliares'!$O$2:$P$28,2,FALSE)</f>
        <v>0</v>
      </c>
      <c r="ACV21">
        <f>VLOOKUP(ABE21,'Tablas auxiliares'!$O$2:$P$28,2,FALSE)</f>
        <v>0</v>
      </c>
      <c r="ACW21">
        <f>VLOOKUP(ABF21,'Tablas auxiliares'!$O$2:$P$28,2,FALSE)</f>
        <v>4</v>
      </c>
      <c r="ACX21">
        <f>IF('Tablas auxiliares'!$C$5=1,SUM(ABG21:ACW21),SUMIF($IZ$29:$KP$29,"=325",ABG21:ACW21))</f>
        <v>110</v>
      </c>
      <c r="ACZ21">
        <f t="shared" si="9"/>
        <v>110.00069999999999</v>
      </c>
      <c r="ADA21">
        <f t="shared" si="10"/>
        <v>102.00069999999999</v>
      </c>
      <c r="ADB21">
        <f t="shared" si="11"/>
        <v>209.00069999999999</v>
      </c>
      <c r="ADC21">
        <f>IF('Tablas auxiliares'!$C$3=1,'2018 FINAL'!ACZ21,IF('Tablas auxiliares'!$C$3=2,'2018 FINAL'!ADA21,'2018 FINAL'!ADB21))</f>
        <v>209.00069999999999</v>
      </c>
      <c r="ADD21" t="s">
        <v>45</v>
      </c>
      <c r="ADF21">
        <v>19</v>
      </c>
      <c r="ADG21">
        <f t="shared" si="12"/>
        <v>113.00020000000001</v>
      </c>
      <c r="ADH21" t="str">
        <f t="shared" si="13"/>
        <v>Serbia</v>
      </c>
    </row>
    <row r="22" spans="1:788" x14ac:dyDescent="0.25">
      <c r="A22" t="s">
        <v>48</v>
      </c>
      <c r="B22">
        <v>23</v>
      </c>
      <c r="C22">
        <v>9</v>
      </c>
      <c r="D22">
        <v>9</v>
      </c>
      <c r="E22">
        <v>11</v>
      </c>
      <c r="F22">
        <v>15</v>
      </c>
      <c r="G22">
        <v>17</v>
      </c>
      <c r="H22">
        <v>14</v>
      </c>
      <c r="I22">
        <v>2</v>
      </c>
      <c r="J22">
        <v>12</v>
      </c>
      <c r="K22">
        <v>17</v>
      </c>
      <c r="L22">
        <v>16</v>
      </c>
      <c r="M22">
        <v>22</v>
      </c>
      <c r="N22">
        <v>24</v>
      </c>
      <c r="O22">
        <v>18</v>
      </c>
      <c r="P22">
        <v>3</v>
      </c>
      <c r="Q22">
        <v>6</v>
      </c>
      <c r="R22">
        <v>10</v>
      </c>
      <c r="S22">
        <v>19</v>
      </c>
      <c r="T22">
        <v>15</v>
      </c>
      <c r="U22">
        <v>24</v>
      </c>
      <c r="V22">
        <v>12</v>
      </c>
      <c r="W22">
        <v>11</v>
      </c>
      <c r="X22">
        <v>17</v>
      </c>
      <c r="Y22">
        <v>10</v>
      </c>
      <c r="Z22">
        <v>2</v>
      </c>
      <c r="AA22">
        <v>5</v>
      </c>
      <c r="AB22">
        <v>7</v>
      </c>
      <c r="AC22">
        <v>18</v>
      </c>
      <c r="AD22">
        <v>6</v>
      </c>
      <c r="AE22">
        <v>12</v>
      </c>
      <c r="AF22">
        <v>14</v>
      </c>
      <c r="AH22">
        <v>12</v>
      </c>
      <c r="AI22">
        <v>11</v>
      </c>
      <c r="AJ22">
        <v>24</v>
      </c>
      <c r="AK22">
        <v>4</v>
      </c>
      <c r="AL22">
        <v>14</v>
      </c>
      <c r="AM22">
        <v>11</v>
      </c>
      <c r="AN22">
        <v>14</v>
      </c>
      <c r="AO22">
        <v>2</v>
      </c>
      <c r="AP22">
        <v>13</v>
      </c>
      <c r="AQ22">
        <v>20</v>
      </c>
      <c r="AR22">
        <v>10</v>
      </c>
      <c r="AS22">
        <v>19</v>
      </c>
      <c r="AT22">
        <v>23</v>
      </c>
      <c r="AU22">
        <v>10</v>
      </c>
      <c r="AV22">
        <v>14</v>
      </c>
      <c r="AW22">
        <v>12</v>
      </c>
      <c r="AX22">
        <v>6</v>
      </c>
      <c r="AY22">
        <v>13</v>
      </c>
      <c r="AZ22">
        <v>6</v>
      </c>
      <c r="BA22">
        <v>13</v>
      </c>
      <c r="BB22">
        <v>18</v>
      </c>
      <c r="BC22">
        <v>5</v>
      </c>
      <c r="BD22">
        <v>4</v>
      </c>
      <c r="BE22">
        <v>21</v>
      </c>
      <c r="BF22">
        <v>14</v>
      </c>
      <c r="BG22">
        <v>11</v>
      </c>
      <c r="BH22">
        <v>6</v>
      </c>
      <c r="BI22">
        <v>16</v>
      </c>
      <c r="BJ22">
        <v>7</v>
      </c>
      <c r="BK22">
        <v>14</v>
      </c>
      <c r="BL22">
        <v>12</v>
      </c>
      <c r="BM22">
        <v>11</v>
      </c>
      <c r="BN22">
        <v>13</v>
      </c>
      <c r="BO22">
        <v>20</v>
      </c>
      <c r="BP22">
        <v>11</v>
      </c>
      <c r="BQ22">
        <v>3</v>
      </c>
      <c r="BR22">
        <v>16</v>
      </c>
      <c r="BS22">
        <v>16</v>
      </c>
      <c r="BT22">
        <v>19</v>
      </c>
      <c r="BU22">
        <v>8</v>
      </c>
      <c r="BV22">
        <v>2</v>
      </c>
      <c r="BW22">
        <v>3</v>
      </c>
      <c r="BY22">
        <v>7</v>
      </c>
      <c r="BZ22">
        <v>22</v>
      </c>
      <c r="CA22">
        <v>24</v>
      </c>
      <c r="CB22">
        <v>21</v>
      </c>
      <c r="CC22">
        <v>13</v>
      </c>
      <c r="CD22">
        <v>15</v>
      </c>
      <c r="CE22">
        <v>16</v>
      </c>
      <c r="CF22">
        <v>5</v>
      </c>
      <c r="CG22">
        <v>18</v>
      </c>
      <c r="CH22">
        <v>11</v>
      </c>
      <c r="CI22">
        <v>3</v>
      </c>
      <c r="CJ22">
        <v>22</v>
      </c>
      <c r="CK22">
        <v>17</v>
      </c>
      <c r="CL22">
        <v>14</v>
      </c>
      <c r="CM22">
        <v>13</v>
      </c>
      <c r="CN22">
        <v>15</v>
      </c>
      <c r="CO22">
        <v>25</v>
      </c>
      <c r="CP22">
        <v>14</v>
      </c>
      <c r="CQ22">
        <v>4</v>
      </c>
      <c r="CR22">
        <v>11</v>
      </c>
      <c r="CS22">
        <v>21</v>
      </c>
      <c r="CT22">
        <v>17</v>
      </c>
      <c r="CU22">
        <v>2</v>
      </c>
      <c r="CV22">
        <v>9</v>
      </c>
      <c r="CW22">
        <v>18</v>
      </c>
      <c r="CX22">
        <v>16</v>
      </c>
      <c r="CY22">
        <v>14</v>
      </c>
      <c r="CZ22">
        <v>7</v>
      </c>
      <c r="DA22">
        <v>9</v>
      </c>
      <c r="DB22">
        <v>12</v>
      </c>
      <c r="DC22">
        <v>11</v>
      </c>
      <c r="DD22">
        <v>4</v>
      </c>
      <c r="DE22">
        <v>19</v>
      </c>
      <c r="DF22">
        <v>15</v>
      </c>
      <c r="DG22">
        <v>6</v>
      </c>
      <c r="DH22">
        <v>2</v>
      </c>
      <c r="DI22">
        <v>13</v>
      </c>
      <c r="DJ22">
        <v>9</v>
      </c>
      <c r="DK22">
        <v>7</v>
      </c>
      <c r="DL22">
        <v>7</v>
      </c>
      <c r="DM22">
        <v>7</v>
      </c>
      <c r="DN22">
        <v>4</v>
      </c>
      <c r="DP22">
        <v>17</v>
      </c>
      <c r="DQ22">
        <v>16</v>
      </c>
      <c r="DR22">
        <v>17</v>
      </c>
      <c r="DS22">
        <v>3</v>
      </c>
      <c r="DT22">
        <v>11</v>
      </c>
      <c r="DU22">
        <v>11</v>
      </c>
      <c r="DV22">
        <v>19</v>
      </c>
      <c r="DW22">
        <v>13</v>
      </c>
      <c r="DX22">
        <v>11</v>
      </c>
      <c r="DY22">
        <v>19</v>
      </c>
      <c r="DZ22">
        <v>13</v>
      </c>
      <c r="EA22">
        <v>18</v>
      </c>
      <c r="EB22">
        <v>25</v>
      </c>
      <c r="EC22">
        <v>6</v>
      </c>
      <c r="ED22">
        <v>11</v>
      </c>
      <c r="EE22">
        <v>17</v>
      </c>
      <c r="EF22">
        <v>16</v>
      </c>
      <c r="EG22">
        <v>13</v>
      </c>
      <c r="EH22">
        <v>4</v>
      </c>
      <c r="EI22">
        <v>6</v>
      </c>
      <c r="EJ22">
        <v>20</v>
      </c>
      <c r="EK22">
        <v>14</v>
      </c>
      <c r="EL22">
        <v>6</v>
      </c>
      <c r="EM22">
        <v>17</v>
      </c>
      <c r="EN22">
        <v>12</v>
      </c>
      <c r="EO22">
        <v>16</v>
      </c>
      <c r="EP22">
        <v>8</v>
      </c>
      <c r="EQ22">
        <v>16</v>
      </c>
      <c r="ER22">
        <v>16</v>
      </c>
      <c r="ES22">
        <v>16</v>
      </c>
      <c r="ET22">
        <v>13</v>
      </c>
      <c r="EU22">
        <v>23</v>
      </c>
      <c r="EV22">
        <v>18</v>
      </c>
      <c r="EW22">
        <v>19</v>
      </c>
      <c r="EX22">
        <v>20</v>
      </c>
      <c r="EY22">
        <v>3</v>
      </c>
      <c r="EZ22">
        <v>5</v>
      </c>
      <c r="FA22">
        <v>19</v>
      </c>
      <c r="FB22">
        <v>5</v>
      </c>
      <c r="FC22">
        <v>6</v>
      </c>
      <c r="FD22">
        <v>17</v>
      </c>
      <c r="FE22">
        <v>9</v>
      </c>
      <c r="FG22">
        <v>9</v>
      </c>
      <c r="FH22">
        <v>17</v>
      </c>
      <c r="FI22">
        <v>24</v>
      </c>
      <c r="FJ22">
        <v>11</v>
      </c>
      <c r="FK22">
        <v>13</v>
      </c>
      <c r="FL22">
        <v>11</v>
      </c>
      <c r="FM22">
        <v>12</v>
      </c>
      <c r="FN22">
        <v>7</v>
      </c>
      <c r="FO22">
        <v>8</v>
      </c>
      <c r="FP22">
        <v>5</v>
      </c>
      <c r="FQ22">
        <v>14</v>
      </c>
      <c r="FR22">
        <v>22</v>
      </c>
      <c r="FS22">
        <v>16</v>
      </c>
      <c r="FT22">
        <v>21</v>
      </c>
      <c r="FU22">
        <v>10</v>
      </c>
      <c r="FV22">
        <v>16</v>
      </c>
      <c r="FW22">
        <v>18</v>
      </c>
      <c r="FX22">
        <v>8</v>
      </c>
      <c r="FY22">
        <v>3</v>
      </c>
      <c r="FZ22">
        <v>10</v>
      </c>
      <c r="GA22">
        <v>21</v>
      </c>
      <c r="GB22">
        <v>21</v>
      </c>
      <c r="GC22">
        <v>11</v>
      </c>
      <c r="GD22">
        <v>15</v>
      </c>
      <c r="GE22">
        <v>8</v>
      </c>
      <c r="GF22">
        <v>11</v>
      </c>
      <c r="GG22">
        <v>12</v>
      </c>
      <c r="GH22">
        <v>23</v>
      </c>
      <c r="GI22">
        <v>17</v>
      </c>
      <c r="GJ22">
        <v>17</v>
      </c>
      <c r="GK22">
        <v>10</v>
      </c>
      <c r="GL22">
        <v>8</v>
      </c>
      <c r="GM22">
        <v>17</v>
      </c>
      <c r="GN22">
        <v>17</v>
      </c>
      <c r="GO22">
        <v>17</v>
      </c>
      <c r="GP22">
        <v>3</v>
      </c>
      <c r="GQ22">
        <v>21</v>
      </c>
      <c r="GR22">
        <v>18</v>
      </c>
      <c r="GS22">
        <v>17</v>
      </c>
      <c r="GT22">
        <v>7</v>
      </c>
      <c r="GU22">
        <v>11</v>
      </c>
      <c r="GV22">
        <v>6</v>
      </c>
      <c r="GX22">
        <v>4</v>
      </c>
      <c r="GY22">
        <v>6</v>
      </c>
      <c r="GZ22">
        <v>24</v>
      </c>
      <c r="HA22">
        <v>7</v>
      </c>
      <c r="HB22">
        <v>13</v>
      </c>
      <c r="HC22">
        <v>23</v>
      </c>
      <c r="HD22">
        <v>19</v>
      </c>
      <c r="HE22">
        <v>6</v>
      </c>
      <c r="HF22">
        <v>4</v>
      </c>
      <c r="HG22">
        <v>16</v>
      </c>
      <c r="HH22">
        <v>21</v>
      </c>
      <c r="HI22">
        <f>IF('Tablas auxiliares'!$C$7=1,AVERAGE(B22,AS22,CJ22,EA22,FR22)+B22/10000,(-1)*(SUM(VLOOKUP(B22,'Tablas auxiliares'!$BG$2:$BH$28,2,FALSE),VLOOKUP(AS22,'Tablas auxiliares'!$BG$2:$BH$28,2,FALSE),VLOOKUP(CJ22,'Tablas auxiliares'!$BG$2:$BH$28,2,FALSE),VLOOKUP(EA22,'Tablas auxiliares'!$BG$2:$BH$28,2,FALSE),VLOOKUP(FR22,'Tablas auxiliares'!$BG$2:$BH$28,2,FALSE))-B22/100000000))</f>
        <v>-1.4948142044053907</v>
      </c>
      <c r="HJ22">
        <f>IF('Tablas auxiliares'!$C$7=1,AVERAGE(C22,AT22,CK22,EB22,FS22)+C22/10000,(-1)*(SUM(VLOOKUP(C22,'Tablas auxiliares'!$BG$2:$BH$28,2,FALSE),VLOOKUP(AT22,'Tablas auxiliares'!$BG$2:$BH$28,2,FALSE),VLOOKUP(CK22,'Tablas auxiliares'!$BG$2:$BH$28,2,FALSE),VLOOKUP(EB22,'Tablas auxiliares'!$BG$2:$BH$28,2,FALSE),VLOOKUP(FS22,'Tablas auxiliares'!$BG$2:$BH$28,2,FALSE))-C22/100000000))</f>
        <v>-4.201819875976847</v>
      </c>
      <c r="HK22">
        <f>IF('Tablas auxiliares'!$C$7=1,AVERAGE(D22,AU22,CL22,EC22,FT22)+D22/10000,(-1)*(SUM(VLOOKUP(D22,'Tablas auxiliares'!$BG$2:$BH$28,2,FALSE),VLOOKUP(AU22,'Tablas auxiliares'!$BG$2:$BH$28,2,FALSE),VLOOKUP(CL22,'Tablas auxiliares'!$BG$2:$BH$28,2,FALSE),VLOOKUP(EC22,'Tablas auxiliares'!$BG$2:$BH$28,2,FALSE),VLOOKUP(FT22,'Tablas auxiliares'!$BG$2:$BH$28,2,FALSE))-D22/100000000))</f>
        <v>-10.71929191657882</v>
      </c>
      <c r="HL22">
        <f>IF('Tablas auxiliares'!$C$7=1,AVERAGE(E22,AV22,CM22,ED22,FU22)+E22/10000,(-1)*(SUM(VLOOKUP(E22,'Tablas auxiliares'!$BG$2:$BH$28,2,FALSE),VLOOKUP(AV22,'Tablas auxiliares'!$BG$2:$BH$28,2,FALSE),VLOOKUP(CM22,'Tablas auxiliares'!$BG$2:$BH$28,2,FALSE),VLOOKUP(ED22,'Tablas auxiliares'!$BG$2:$BH$28,2,FALSE),VLOOKUP(FU22,'Tablas auxiliares'!$BG$2:$BH$28,2,FALSE))-E22/100000000))</f>
        <v>-8.0024650513539317</v>
      </c>
      <c r="HM22">
        <f>IF('Tablas auxiliares'!$C$7=1,AVERAGE(F22,AW22,CN22,EE22,FV22)+F22/10000,(-1)*(SUM(VLOOKUP(F22,'Tablas auxiliares'!$BG$2:$BH$28,2,FALSE),VLOOKUP(AW22,'Tablas auxiliares'!$BG$2:$BH$28,2,FALSE),VLOOKUP(CN22,'Tablas auxiliares'!$BG$2:$BH$28,2,FALSE),VLOOKUP(EE22,'Tablas auxiliares'!$BG$2:$BH$28,2,FALSE),VLOOKUP(FV22,'Tablas auxiliares'!$BG$2:$BH$28,2,FALSE))-F22/100000000))</f>
        <v>-4.4311533261096283</v>
      </c>
      <c r="HN22">
        <f>IF('Tablas auxiliares'!$C$7=1,AVERAGE(G22,AX22,CO22,EF22,FW22)+G22/10000,(-1)*(SUM(VLOOKUP(G22,'Tablas auxiliares'!$BG$2:$BH$28,2,FALSE),VLOOKUP(AX22,'Tablas auxiliares'!$BG$2:$BH$28,2,FALSE),VLOOKUP(CO22,'Tablas auxiliares'!$BG$2:$BH$28,2,FALSE),VLOOKUP(EF22,'Tablas auxiliares'!$BG$2:$BH$28,2,FALSE),VLOOKUP(FW22,'Tablas auxiliares'!$BG$2:$BH$28,2,FALSE))-G22/100000000))</f>
        <v>-6.5092773286643633</v>
      </c>
      <c r="HO22">
        <f>IF('Tablas auxiliares'!$C$7=1,AVERAGE(H22,AY22,CP22,EG22,FX22)+H22/10000,(-1)*(SUM(VLOOKUP(H22,'Tablas auxiliares'!$BG$2:$BH$28,2,FALSE),VLOOKUP(AY22,'Tablas auxiliares'!$BG$2:$BH$28,2,FALSE),VLOOKUP(CP22,'Tablas auxiliares'!$BG$2:$BH$28,2,FALSE),VLOOKUP(EG22,'Tablas auxiliares'!$BG$2:$BH$28,2,FALSE),VLOOKUP(FX22,'Tablas auxiliares'!$BG$2:$BH$28,2,FALSE))-H22/100000000))</f>
        <v>-7.6585845728083379</v>
      </c>
      <c r="HP22">
        <f>IF('Tablas auxiliares'!$C$7=1,AVERAGE(I22,AZ22,CQ22,EH22,FY22)+I22/10000,(-1)*(SUM(VLOOKUP(I22,'Tablas auxiliares'!$BG$2:$BH$28,2,FALSE),VLOOKUP(AZ22,'Tablas auxiliares'!$BG$2:$BH$28,2,FALSE),VLOOKUP(CQ22,'Tablas auxiliares'!$BG$2:$BH$28,2,FALSE),VLOOKUP(EH22,'Tablas auxiliares'!$BG$2:$BH$28,2,FALSE),VLOOKUP(FY22,'Tablas auxiliares'!$BG$2:$BH$28,2,FALSE))-I22/100000000))</f>
        <v>-36.343349308111513</v>
      </c>
      <c r="HQ22">
        <f>IF('Tablas auxiliares'!$C$7=1,AVERAGE(J22,BA22,CR22,EI22,FZ22)+J22/10000,(-1)*(SUM(VLOOKUP(J22,'Tablas auxiliares'!$BG$2:$BH$28,2,FALSE),VLOOKUP(BA22,'Tablas auxiliares'!$BG$2:$BH$28,2,FALSE),VLOOKUP(CR22,'Tablas auxiliares'!$BG$2:$BH$28,2,FALSE),VLOOKUP(EI22,'Tablas auxiliares'!$BG$2:$BH$28,2,FALSE),VLOOKUP(FZ22,'Tablas auxiliares'!$BG$2:$BH$28,2,FALSE))-J22/100000000))</f>
        <v>-11.317761213927009</v>
      </c>
      <c r="HR22">
        <f>IF('Tablas auxiliares'!$C$7=1,AVERAGE(K22,BB22,CS22,EJ22,GA22)+K22/10000,(-1)*(SUM(VLOOKUP(K22,'Tablas auxiliares'!$BG$2:$BH$28,2,FALSE),VLOOKUP(BB22,'Tablas auxiliares'!$BG$2:$BH$28,2,FALSE),VLOOKUP(CS22,'Tablas auxiliares'!$BG$2:$BH$28,2,FALSE),VLOOKUP(EJ22,'Tablas auxiliares'!$BG$2:$BH$28,2,FALSE),VLOOKUP(GA22,'Tablas auxiliares'!$BG$2:$BH$28,2,FALSE))-K22/100000000))</f>
        <v>-1.9102291763353449</v>
      </c>
      <c r="HS22">
        <f>IF('Tablas auxiliares'!$C$7=1,AVERAGE(L22,BC22,CT22,EK22,GB22)+L22/10000,(-1)*(SUM(VLOOKUP(L22,'Tablas auxiliares'!$BG$2:$BH$28,2,FALSE),VLOOKUP(BC22,'Tablas auxiliares'!$BG$2:$BH$28,2,FALSE),VLOOKUP(CT22,'Tablas auxiliares'!$BG$2:$BH$28,2,FALSE),VLOOKUP(EK22,'Tablas auxiliares'!$BG$2:$BH$28,2,FALSE),VLOOKUP(GB22,'Tablas auxiliares'!$BG$2:$BH$28,2,FALSE))-L22/100000000))</f>
        <v>-8.1636150588401168</v>
      </c>
      <c r="HT22">
        <f>IF('Tablas auxiliares'!$C$7=1,AVERAGE(M22,BD22,CU22,EL22,GC22)+M22/10000,(-1)*(SUM(VLOOKUP(M22,'Tablas auxiliares'!$BG$2:$BH$28,2,FALSE),VLOOKUP(BD22,'Tablas auxiliares'!$BG$2:$BH$28,2,FALSE),VLOOKUP(CU22,'Tablas auxiliares'!$BG$2:$BH$28,2,FALSE),VLOOKUP(EL22,'Tablas auxiliares'!$BG$2:$BH$28,2,FALSE),VLOOKUP(GC22,'Tablas auxiliares'!$BG$2:$BH$28,2,FALSE))-M22/100000000))</f>
        <v>-23.36752693327826</v>
      </c>
      <c r="HU22">
        <f>IF('Tablas auxiliares'!$C$7=1,AVERAGE(N22,BE22,CV22,EM22,GD22)+N22/10000,(-1)*(SUM(VLOOKUP(N22,'Tablas auxiliares'!$BG$2:$BH$28,2,FALSE),VLOOKUP(BE22,'Tablas auxiliares'!$BG$2:$BH$28,2,FALSE),VLOOKUP(CV22,'Tablas auxiliares'!$BG$2:$BH$28,2,FALSE),VLOOKUP(EM22,'Tablas auxiliares'!$BG$2:$BH$28,2,FALSE),VLOOKUP(GD22,'Tablas auxiliares'!$BG$2:$BH$28,2,FALSE))-N22/100000000))</f>
        <v>-4.4582038873828722</v>
      </c>
      <c r="HV22">
        <f>IF('Tablas auxiliares'!$C$7=1,AVERAGE(O22,BF22,CW22,EN22,GE22)+O22/10000,(-1)*(SUM(VLOOKUP(O22,'Tablas auxiliares'!$BG$2:$BH$28,2,FALSE),VLOOKUP(BF22,'Tablas auxiliares'!$BG$2:$BH$28,2,FALSE),VLOOKUP(CW22,'Tablas auxiliares'!$BG$2:$BH$28,2,FALSE),VLOOKUP(EN22,'Tablas auxiliares'!$BG$2:$BH$28,2,FALSE),VLOOKUP(GE22,'Tablas auxiliares'!$BG$2:$BH$28,2,FALSE))-O22/100000000))</f>
        <v>-6.6223708643476913</v>
      </c>
      <c r="HW22">
        <f>IF('Tablas auxiliares'!$C$7=1,AVERAGE(P22,BG22,CX22,EO22,GF22)+P22/10000,(-1)*(SUM(VLOOKUP(P22,'Tablas auxiliares'!$BG$2:$BH$28,2,FALSE),VLOOKUP(BG22,'Tablas auxiliares'!$BG$2:$BH$28,2,FALSE),VLOOKUP(CX22,'Tablas auxiliares'!$BG$2:$BH$28,2,FALSE),VLOOKUP(EO22,'Tablas auxiliares'!$BG$2:$BH$28,2,FALSE),VLOOKUP(GF22,'Tablas auxiliares'!$BG$2:$BH$28,2,FALSE))-P22/100000000))</f>
        <v>-13.184247442887633</v>
      </c>
      <c r="HX22">
        <f>IF('Tablas auxiliares'!$C$7=1,AVERAGE(Q22,BH22,CY22,EP22,GG22)+Q22/10000,(-1)*(SUM(VLOOKUP(Q22,'Tablas auxiliares'!$BG$2:$BH$28,2,FALSE),VLOOKUP(BH22,'Tablas auxiliares'!$BG$2:$BH$28,2,FALSE),VLOOKUP(CY22,'Tablas auxiliares'!$BG$2:$BH$28,2,FALSE),VLOOKUP(EP22,'Tablas auxiliares'!$BG$2:$BH$28,2,FALSE),VLOOKUP(GG22,'Tablas auxiliares'!$BG$2:$BH$28,2,FALSE))-Q22/100000000))</f>
        <v>-14.954775576334152</v>
      </c>
      <c r="HY22">
        <f>IF('Tablas auxiliares'!$C$7=1,AVERAGE(R22,BI22,CZ22,EQ22,GH22)+R22/10000,(-1)*(SUM(VLOOKUP(R22,'Tablas auxiliares'!$BG$2:$BH$28,2,FALSE),VLOOKUP(BI22,'Tablas auxiliares'!$BG$2:$BH$28,2,FALSE),VLOOKUP(CZ22,'Tablas auxiliares'!$BG$2:$BH$28,2,FALSE),VLOOKUP(EQ22,'Tablas auxiliares'!$BG$2:$BH$28,2,FALSE),VLOOKUP(GH22,'Tablas auxiliares'!$BG$2:$BH$28,2,FALSE))-R22/100000000))</f>
        <v>-7.5800634649979397</v>
      </c>
      <c r="HZ22">
        <f>IF('Tablas auxiliares'!$C$7=1,AVERAGE(S22,BJ22,DA22,ER22,GI22)+S22/10000,(-1)*(SUM(VLOOKUP(S22,'Tablas auxiliares'!$BG$2:$BH$28,2,FALSE),VLOOKUP(BJ22,'Tablas auxiliares'!$BG$2:$BH$28,2,FALSE),VLOOKUP(DA22,'Tablas auxiliares'!$BG$2:$BH$28,2,FALSE),VLOOKUP(ER22,'Tablas auxiliares'!$BG$2:$BH$28,2,FALSE),VLOOKUP(GI22,'Tablas auxiliares'!$BG$2:$BH$28,2,FALSE))-S22/100000000))</f>
        <v>-8.1230704589189031</v>
      </c>
      <c r="IA22">
        <f>IF('Tablas auxiliares'!$C$7=1,AVERAGE(T22,BK22,DB22,ES22,GJ22)+T22/10000,(-1)*(SUM(VLOOKUP(T22,'Tablas auxiliares'!$BG$2:$BH$28,2,FALSE),VLOOKUP(BK22,'Tablas auxiliares'!$BG$2:$BH$28,2,FALSE),VLOOKUP(DB22,'Tablas auxiliares'!$BG$2:$BH$28,2,FALSE),VLOOKUP(ES22,'Tablas auxiliares'!$BG$2:$BH$28,2,FALSE),VLOOKUP(GJ22,'Tablas auxiliares'!$BG$2:$BH$28,2,FALSE))-T22/100000000))</f>
        <v>-4.6067929731925403</v>
      </c>
      <c r="IB22">
        <f>IF('Tablas auxiliares'!$C$7=1,AVERAGE(U22,BL22,DC22,ET22,GK22)+U22/10000,(-1)*(SUM(VLOOKUP(U22,'Tablas auxiliares'!$BG$2:$BH$28,2,FALSE),VLOOKUP(BL22,'Tablas auxiliares'!$BG$2:$BH$28,2,FALSE),VLOOKUP(DC22,'Tablas auxiliares'!$BG$2:$BH$28,2,FALSE),VLOOKUP(ET22,'Tablas auxiliares'!$BG$2:$BH$28,2,FALSE),VLOOKUP(GK22,'Tablas auxiliares'!$BG$2:$BH$28,2,FALSE))-U22/100000000))</f>
        <v>-6.8286836992890567</v>
      </c>
      <c r="IC22">
        <f>IF('Tablas auxiliares'!$C$7=1,AVERAGE(V22,BM22,DD22,EU22,GL22)+V22/10000,(-1)*(SUM(VLOOKUP(V22,'Tablas auxiliares'!$BG$2:$BH$28,2,FALSE),VLOOKUP(BM22,'Tablas auxiliares'!$BG$2:$BH$28,2,FALSE),VLOOKUP(DD22,'Tablas auxiliares'!$BG$2:$BH$28,2,FALSE),VLOOKUP(EU22,'Tablas auxiliares'!$BG$2:$BH$28,2,FALSE),VLOOKUP(GL22,'Tablas auxiliares'!$BG$2:$BH$28,2,FALSE))-V22/100000000))</f>
        <v>-13.42268343127412</v>
      </c>
      <c r="ID22">
        <f>IF('Tablas auxiliares'!$C$7=1,AVERAGE(W22,BN22,DE22,EV22,GM22)+W22/10000,(-1)*(SUM(VLOOKUP(W22,'Tablas auxiliares'!$BG$2:$BH$28,2,FALSE),VLOOKUP(BN22,'Tablas auxiliares'!$BG$2:$BH$28,2,FALSE),VLOOKUP(DE22,'Tablas auxiliares'!$BG$2:$BH$28,2,FALSE),VLOOKUP(EV22,'Tablas auxiliares'!$BG$2:$BH$28,2,FALSE),VLOOKUP(GM22,'Tablas auxiliares'!$BG$2:$BH$28,2,FALSE))-W22/100000000))</f>
        <v>-4.4634916799174729</v>
      </c>
      <c r="IE22">
        <f>IF('Tablas auxiliares'!$C$7=1,AVERAGE(X22,BO22,DF22,EW22,GN22)+X22/10000,(-1)*(SUM(VLOOKUP(X22,'Tablas auxiliares'!$BG$2:$BH$28,2,FALSE),VLOOKUP(BO22,'Tablas auxiliares'!$BG$2:$BH$28,2,FALSE),VLOOKUP(DF22,'Tablas auxiliares'!$BG$2:$BH$28,2,FALSE),VLOOKUP(EW22,'Tablas auxiliares'!$BG$2:$BH$28,2,FALSE),VLOOKUP(GN22,'Tablas auxiliares'!$BG$2:$BH$28,2,FALSE))-X22/100000000))</f>
        <v>-2.7045872204610681</v>
      </c>
      <c r="IF22">
        <f>IF('Tablas auxiliares'!$C$7=1,AVERAGE(Y22,BP22,DG22,EX22,GO22)+Y22/10000,(-1)*(SUM(VLOOKUP(Y22,'Tablas auxiliares'!$BG$2:$BH$28,2,FALSE),VLOOKUP(BP22,'Tablas auxiliares'!$BG$2:$BH$28,2,FALSE),VLOOKUP(DG22,'Tablas auxiliares'!$BG$2:$BH$28,2,FALSE),VLOOKUP(EX22,'Tablas auxiliares'!$BG$2:$BH$28,2,FALSE),VLOOKUP(GO22,'Tablas auxiliares'!$BG$2:$BH$28,2,FALSE))-Y22/100000000))</f>
        <v>-9.5047459598576864</v>
      </c>
      <c r="IG22">
        <f>IF('Tablas auxiliares'!$C$7=1,AVERAGE(Z22,BQ22,DH22,EY22,GP22)+Z22/10000,(-1)*(SUM(VLOOKUP(Z22,'Tablas auxiliares'!$BG$2:$BH$28,2,FALSE),VLOOKUP(BQ22,'Tablas auxiliares'!$BG$2:$BH$28,2,FALSE),VLOOKUP(DH22,'Tablas auxiliares'!$BG$2:$BH$28,2,FALSE),VLOOKUP(EY22,'Tablas auxiliares'!$BG$2:$BH$28,2,FALSE),VLOOKUP(GP22,'Tablas auxiliares'!$BG$2:$BH$28,2,FALSE))-Z22/100000000))</f>
        <v>-44.466029926285501</v>
      </c>
      <c r="IH22">
        <f>IF('Tablas auxiliares'!$C$7=1,AVERAGE(AA22,BR22,DI22,EZ22,GQ22)+AA22/10000,(-1)*(SUM(VLOOKUP(AA22,'Tablas auxiliares'!$BG$2:$BH$28,2,FALSE),VLOOKUP(BR22,'Tablas auxiliares'!$BG$2:$BH$28,2,FALSE),VLOOKUP(DI22,'Tablas auxiliares'!$BG$2:$BH$28,2,FALSE),VLOOKUP(EZ22,'Tablas auxiliares'!$BG$2:$BH$28,2,FALSE),VLOOKUP(GQ22,'Tablas auxiliares'!$BG$2:$BH$28,2,FALSE))-AA22/100000000))</f>
        <v>-13.413985791596321</v>
      </c>
      <c r="II22">
        <f>IF('Tablas auxiliares'!$C$7=1,AVERAGE(AB22,BS22,DJ22,FA22,GR22)+AB22/10000,(-1)*(SUM(VLOOKUP(AB22,'Tablas auxiliares'!$BG$2:$BH$28,2,FALSE),VLOOKUP(BS22,'Tablas auxiliares'!$BG$2:$BH$28,2,FALSE),VLOOKUP(DJ22,'Tablas auxiliares'!$BG$2:$BH$28,2,FALSE),VLOOKUP(FA22,'Tablas auxiliares'!$BG$2:$BH$28,2,FALSE),VLOOKUP(GR22,'Tablas auxiliares'!$BG$2:$BH$28,2,FALSE))-AB22/100000000))</f>
        <v>-8.0237418904493065</v>
      </c>
      <c r="IJ22">
        <f>IF('Tablas auxiliares'!$C$7=1,AVERAGE(AC22,BT22,DK22,FB22,GS22)+AC22/10000,(-1)*(SUM(VLOOKUP(AC22,'Tablas auxiliares'!$BG$2:$BH$28,2,FALSE),VLOOKUP(BT22,'Tablas auxiliares'!$BG$2:$BH$28,2,FALSE),VLOOKUP(DK22,'Tablas auxiliares'!$BG$2:$BH$28,2,FALSE),VLOOKUP(FB22,'Tablas auxiliares'!$BG$2:$BH$28,2,FALSE),VLOOKUP(GS22,'Tablas auxiliares'!$BG$2:$BH$28,2,FALSE))-AC22/100000000))</f>
        <v>-10.891083084573959</v>
      </c>
      <c r="IK22">
        <f>IF('Tablas auxiliares'!$C$7=1,AVERAGE(AD22,BU22,DL22,FC22,GT22)+AD22/10000,(-1)*(SUM(VLOOKUP(AD22,'Tablas auxiliares'!$BG$2:$BH$28,2,FALSE),VLOOKUP(BU22,'Tablas auxiliares'!$BG$2:$BH$28,2,FALSE),VLOOKUP(DL22,'Tablas auxiliares'!$BG$2:$BH$28,2,FALSE),VLOOKUP(FC22,'Tablas auxiliares'!$BG$2:$BH$28,2,FALSE),VLOOKUP(GT22,'Tablas auxiliares'!$BG$2:$BH$28,2,FALSE))-AD22/100000000))</f>
        <v>-20.131168162097211</v>
      </c>
      <c r="IL22">
        <f>IF('Tablas auxiliares'!$C$7=1,AVERAGE(AE22,BV22,DM22,FD22,GU22)+AE22/10000,(-1)*(SUM(VLOOKUP(AE22,'Tablas auxiliares'!$BG$2:$BH$28,2,FALSE),VLOOKUP(BV22,'Tablas auxiliares'!$BG$2:$BH$28,2,FALSE),VLOOKUP(DM22,'Tablas auxiliares'!$BG$2:$BH$28,2,FALSE),VLOOKUP(FD22,'Tablas auxiliares'!$BG$2:$BH$28,2,FALSE),VLOOKUP(GU22,'Tablas auxiliares'!$BG$2:$BH$28,2,FALSE))-AE22/100000000))</f>
        <v>-17.614425483527455</v>
      </c>
      <c r="IM22">
        <f>IF('Tablas auxiliares'!$C$7=1,AVERAGE(AF22,BW22,DN22,FE22,GV22)+AF22/10000,(-1)*(SUM(VLOOKUP(AF22,'Tablas auxiliares'!$BG$2:$BH$28,2,FALSE),VLOOKUP(BW22,'Tablas auxiliares'!$BG$2:$BH$28,2,FALSE),VLOOKUP(DN22,'Tablas auxiliares'!$BG$2:$BH$28,2,FALSE),VLOOKUP(FE22,'Tablas auxiliares'!$BG$2:$BH$28,2,FALSE),VLOOKUP(GV22,'Tablas auxiliares'!$BG$2:$BH$28,2,FALSE))-AF22/100000000))</f>
        <v>-23.273095267842081</v>
      </c>
      <c r="IO22">
        <f>IF('Tablas auxiliares'!$C$7=1,AVERAGE(AH22,BY22,DP22,FG22,GX22)+AH22/10000,(-1)*(SUM(VLOOKUP(AH22,'Tablas auxiliares'!$BG$2:$BH$28,2,FALSE),VLOOKUP(BY22,'Tablas auxiliares'!$BG$2:$BH$28,2,FALSE),VLOOKUP(DP22,'Tablas auxiliares'!$BG$2:$BH$28,2,FALSE),VLOOKUP(FG22,'Tablas auxiliares'!$BG$2:$BH$28,2,FALSE),VLOOKUP(GX22,'Tablas auxiliares'!$BG$2:$BH$28,2,FALSE))-AH22/100000000))</f>
        <v>-15.306940353356508</v>
      </c>
      <c r="IP22">
        <f>IF('Tablas auxiliares'!$C$7=1,AVERAGE(AI22,BZ22,DQ22,FH22,GY22)+AI22/10000,(-1)*(SUM(VLOOKUP(AI22,'Tablas auxiliares'!$BG$2:$BH$28,2,FALSE),VLOOKUP(BZ22,'Tablas auxiliares'!$BG$2:$BH$28,2,FALSE),VLOOKUP(DQ22,'Tablas auxiliares'!$BG$2:$BH$28,2,FALSE),VLOOKUP(FH22,'Tablas auxiliares'!$BG$2:$BH$28,2,FALSE),VLOOKUP(GY22,'Tablas auxiliares'!$BG$2:$BH$28,2,FALSE))-AI22/100000000))</f>
        <v>-7.9258626959919081</v>
      </c>
      <c r="IQ22">
        <f>IF('Tablas auxiliares'!$C$7=1,AVERAGE(AJ22,CA22,DR22,FI22,GZ22)+AJ22/10000,(-1)*(SUM(VLOOKUP(AJ22,'Tablas auxiliares'!$BG$2:$BH$28,2,FALSE),VLOOKUP(CA22,'Tablas auxiliares'!$BG$2:$BH$28,2,FALSE),VLOOKUP(DR22,'Tablas auxiliares'!$BG$2:$BH$28,2,FALSE),VLOOKUP(FI22,'Tablas auxiliares'!$BG$2:$BH$28,2,FALSE),VLOOKUP(GZ22,'Tablas auxiliares'!$BG$2:$BH$28,2,FALSE))-AJ22/100000000))</f>
        <v>-1.1812779811946348</v>
      </c>
      <c r="IR22">
        <f>IF('Tablas auxiliares'!$C$7=1,AVERAGE(AK22,CB22,DS22,FJ22,HA22)+AK22/10000,(-1)*(SUM(VLOOKUP(AK22,'Tablas auxiliares'!$BG$2:$BH$28,2,FALSE),VLOOKUP(CB22,'Tablas auxiliares'!$BG$2:$BH$28,2,FALSE),VLOOKUP(DS22,'Tablas auxiliares'!$BG$2:$BH$28,2,FALSE),VLOOKUP(FJ22,'Tablas auxiliares'!$BG$2:$BH$28,2,FALSE),VLOOKUP(HA22,'Tablas auxiliares'!$BG$2:$BH$28,2,FALSE))-AK22/100000000))</f>
        <v>-20.893743089683969</v>
      </c>
      <c r="IS22">
        <f>IF('Tablas auxiliares'!$C$7=1,AVERAGE(AL22,CC22,DT22,FK22,HB22)+AL22/10000,(-1)*(SUM(VLOOKUP(AL22,'Tablas auxiliares'!$BG$2:$BH$28,2,FALSE),VLOOKUP(CC22,'Tablas auxiliares'!$BG$2:$BH$28,2,FALSE),VLOOKUP(DT22,'Tablas auxiliares'!$BG$2:$BH$28,2,FALSE),VLOOKUP(FK22,'Tablas auxiliares'!$BG$2:$BH$28,2,FALSE),VLOOKUP(HB22,'Tablas auxiliares'!$BG$2:$BH$28,2,FALSE))-AL22/100000000))</f>
        <v>-6.4920730404497453</v>
      </c>
      <c r="IT22">
        <f>IF('Tablas auxiliares'!$C$7=1,AVERAGE(AM22,CD22,DU22,FL22,HC22)+AM22/10000,(-1)*(SUM(VLOOKUP(AM22,'Tablas auxiliares'!$BG$2:$BH$28,2,FALSE),VLOOKUP(CD22,'Tablas auxiliares'!$BG$2:$BH$28,2,FALSE),VLOOKUP(DU22,'Tablas auxiliares'!$BG$2:$BH$28,2,FALSE),VLOOKUP(FL22,'Tablas auxiliares'!$BG$2:$BH$28,2,FALSE),VLOOKUP(HC22,'Tablas auxiliares'!$BG$2:$BH$28,2,FALSE))-AM22/100000000))</f>
        <v>-6.4074309337514324</v>
      </c>
      <c r="IU22">
        <f>IF('Tablas auxiliares'!$C$7=1,AVERAGE(AN22,CE22,DV22,FM22,HD22)+AN22/10000,(-1)*(SUM(VLOOKUP(AN22,'Tablas auxiliares'!$BG$2:$BH$28,2,FALSE),VLOOKUP(CE22,'Tablas auxiliares'!$BG$2:$BH$28,2,FALSE),VLOOKUP(DV22,'Tablas auxiliares'!$BG$2:$BH$28,2,FALSE),VLOOKUP(FM22,'Tablas auxiliares'!$BG$2:$BH$28,2,FALSE),VLOOKUP(HD22,'Tablas auxiliares'!$BG$2:$BH$28,2,FALSE))-AN22/100000000))</f>
        <v>-3.9784940868627707</v>
      </c>
      <c r="IV22">
        <f>IF('Tablas auxiliares'!$C$7=1,AVERAGE(AO22,CF22,DW22,FN22,HE22)+AO22/10000,(-1)*(SUM(VLOOKUP(AO22,'Tablas auxiliares'!$BG$2:$BH$28,2,FALSE),VLOOKUP(CF22,'Tablas auxiliares'!$BG$2:$BH$28,2,FALSE),VLOOKUP(DW22,'Tablas auxiliares'!$BG$2:$BH$28,2,FALSE),VLOOKUP(FN22,'Tablas auxiliares'!$BG$2:$BH$28,2,FALSE),VLOOKUP(HE22,'Tablas auxiliares'!$BG$2:$BH$28,2,FALSE))-AO22/100000000))</f>
        <v>-25.241637735275368</v>
      </c>
      <c r="IW22">
        <f>IF('Tablas auxiliares'!$C$7=1,AVERAGE(AP22,CG22,DX22,FO22,HF22)+AP22/10000,(-1)*(SUM(VLOOKUP(AP22,'Tablas auxiliares'!$BG$2:$BH$28,2,FALSE),VLOOKUP(CG22,'Tablas auxiliares'!$BG$2:$BH$28,2,FALSE),VLOOKUP(DX22,'Tablas auxiliares'!$BG$2:$BH$28,2,FALSE),VLOOKUP(FO22,'Tablas auxiliares'!$BG$2:$BH$28,2,FALSE),VLOOKUP(HF22,'Tablas auxiliares'!$BG$2:$BH$28,2,FALSE))-AP22/100000000))</f>
        <v>-13.456956166711187</v>
      </c>
      <c r="IX22">
        <f>IF('Tablas auxiliares'!$C$7=1,AVERAGE(AQ22,CH22,DY22,FP22,HG22)+AQ22/10000,(-1)*(SUM(VLOOKUP(AQ22,'Tablas auxiliares'!$BG$2:$BH$28,2,FALSE),VLOOKUP(CH22,'Tablas auxiliares'!$BG$2:$BH$28,2,FALSE),VLOOKUP(DY22,'Tablas auxiliares'!$BG$2:$BH$28,2,FALSE),VLOOKUP(FP22,'Tablas auxiliares'!$BG$2:$BH$28,2,FALSE),VLOOKUP(HG22,'Tablas auxiliares'!$BG$2:$BH$28,2,FALSE))-AQ22/100000000))</f>
        <v>-8.8181235869530354</v>
      </c>
      <c r="IY22">
        <f>IF('Tablas auxiliares'!$C$7=1,AVERAGE(AR22,CI22,DZ22,FQ22,HH22)+AR22/10000,(-1)*(SUM(VLOOKUP(AR22,'Tablas auxiliares'!$BG$2:$BH$28,2,FALSE),VLOOKUP(CI22,'Tablas auxiliares'!$BG$2:$BH$28,2,FALSE),VLOOKUP(DZ22,'Tablas auxiliares'!$BG$2:$BH$28,2,FALSE),VLOOKUP(FQ22,'Tablas auxiliares'!$BG$2:$BH$28,2,FALSE),VLOOKUP(HH22,'Tablas auxiliares'!$BG$2:$BH$28,2,FALSE))-AR22/100000000))</f>
        <v>-12.88760437283295</v>
      </c>
      <c r="IZ22">
        <f>RANK(HI22,HI3:HI28,1)</f>
        <v>25</v>
      </c>
      <c r="JA22">
        <f t="shared" ref="JA22:KP22" si="150">RANK(HJ22,HJ3:HJ28,1)</f>
        <v>18</v>
      </c>
      <c r="JB22">
        <f t="shared" si="150"/>
        <v>12</v>
      </c>
      <c r="JC22">
        <f t="shared" si="150"/>
        <v>16</v>
      </c>
      <c r="JD22">
        <f t="shared" si="150"/>
        <v>17</v>
      </c>
      <c r="JE22">
        <f t="shared" si="150"/>
        <v>13</v>
      </c>
      <c r="JF22">
        <f t="shared" si="150"/>
        <v>13</v>
      </c>
      <c r="JG22">
        <f t="shared" si="150"/>
        <v>3</v>
      </c>
      <c r="JH22">
        <f t="shared" si="150"/>
        <v>11</v>
      </c>
      <c r="JI22">
        <f t="shared" si="150"/>
        <v>23</v>
      </c>
      <c r="JJ22">
        <f t="shared" si="150"/>
        <v>15</v>
      </c>
      <c r="JK22">
        <f t="shared" si="150"/>
        <v>6</v>
      </c>
      <c r="JL22">
        <f t="shared" si="150"/>
        <v>18</v>
      </c>
      <c r="JM22">
        <f t="shared" si="150"/>
        <v>17</v>
      </c>
      <c r="JN22">
        <f t="shared" si="150"/>
        <v>11</v>
      </c>
      <c r="JO22">
        <f t="shared" si="150"/>
        <v>7</v>
      </c>
      <c r="JP22">
        <f t="shared" si="150"/>
        <v>13</v>
      </c>
      <c r="JQ22">
        <f t="shared" si="150"/>
        <v>12</v>
      </c>
      <c r="JR22">
        <f t="shared" si="150"/>
        <v>16</v>
      </c>
      <c r="JS22">
        <f t="shared" si="150"/>
        <v>15</v>
      </c>
      <c r="JT22">
        <f t="shared" si="150"/>
        <v>9</v>
      </c>
      <c r="JU22">
        <f t="shared" si="150"/>
        <v>18</v>
      </c>
      <c r="JV22">
        <f t="shared" si="150"/>
        <v>21</v>
      </c>
      <c r="JW22">
        <f t="shared" si="150"/>
        <v>16</v>
      </c>
      <c r="JX22">
        <f t="shared" si="150"/>
        <v>1</v>
      </c>
      <c r="JY22">
        <f t="shared" si="150"/>
        <v>11</v>
      </c>
      <c r="JZ22">
        <f t="shared" si="150"/>
        <v>16</v>
      </c>
      <c r="KA22">
        <f t="shared" si="150"/>
        <v>15</v>
      </c>
      <c r="KB22">
        <f t="shared" si="150"/>
        <v>7</v>
      </c>
      <c r="KC22">
        <f t="shared" si="150"/>
        <v>9</v>
      </c>
      <c r="KD22">
        <f t="shared" si="150"/>
        <v>4</v>
      </c>
      <c r="KF22">
        <f t="shared" si="150"/>
        <v>8</v>
      </c>
      <c r="KG22">
        <f t="shared" si="150"/>
        <v>12</v>
      </c>
      <c r="KH22">
        <f t="shared" si="150"/>
        <v>23</v>
      </c>
      <c r="KI22">
        <f t="shared" si="150"/>
        <v>6</v>
      </c>
      <c r="KJ22">
        <f t="shared" si="150"/>
        <v>14</v>
      </c>
      <c r="KK22">
        <f t="shared" si="150"/>
        <v>13</v>
      </c>
      <c r="KL22">
        <f t="shared" si="150"/>
        <v>21</v>
      </c>
      <c r="KM22">
        <f t="shared" si="150"/>
        <v>5</v>
      </c>
      <c r="KN22">
        <f t="shared" si="150"/>
        <v>9</v>
      </c>
      <c r="KO22">
        <f t="shared" si="150"/>
        <v>14</v>
      </c>
      <c r="KP22">
        <f t="shared" si="150"/>
        <v>12</v>
      </c>
      <c r="KQ22">
        <f>VLOOKUP(IZ22,'Tablas auxiliares'!$O$2:$Y$28,'Tablas auxiliares'!$C$4+1,FALSE)</f>
        <v>0</v>
      </c>
      <c r="KR22">
        <f>VLOOKUP(JA22,'Tablas auxiliares'!$O$2:$Y$28,'Tablas auxiliares'!$C$4+1,FALSE)</f>
        <v>0</v>
      </c>
      <c r="KS22">
        <f>VLOOKUP(JB22,'Tablas auxiliares'!$O$2:$Y$28,'Tablas auxiliares'!$C$4+1,FALSE)</f>
        <v>0</v>
      </c>
      <c r="KT22">
        <f>VLOOKUP(JC22,'Tablas auxiliares'!$O$2:$Y$28,'Tablas auxiliares'!$C$4+1,FALSE)</f>
        <v>0</v>
      </c>
      <c r="KU22">
        <f>VLOOKUP(JD22,'Tablas auxiliares'!$O$2:$Y$28,'Tablas auxiliares'!$C$4+1,FALSE)</f>
        <v>0</v>
      </c>
      <c r="KV22">
        <f>VLOOKUP(JE22,'Tablas auxiliares'!$O$2:$Y$28,'Tablas auxiliares'!$C$4+1,FALSE)</f>
        <v>0</v>
      </c>
      <c r="KW22">
        <f>VLOOKUP(JF22,'Tablas auxiliares'!$O$2:$Y$28,'Tablas auxiliares'!$C$4+1,FALSE)</f>
        <v>0</v>
      </c>
      <c r="KX22">
        <f>VLOOKUP(JG22,'Tablas auxiliares'!$O$2:$Y$28,'Tablas auxiliares'!$C$4+1,FALSE)</f>
        <v>8</v>
      </c>
      <c r="KY22">
        <f>VLOOKUP(JH22,'Tablas auxiliares'!$O$2:$Y$28,'Tablas auxiliares'!$C$4+1,FALSE)</f>
        <v>0</v>
      </c>
      <c r="KZ22">
        <f>VLOOKUP(JI22,'Tablas auxiliares'!$O$2:$Y$28,'Tablas auxiliares'!$C$4+1,FALSE)</f>
        <v>0</v>
      </c>
      <c r="LA22">
        <f>VLOOKUP(JJ22,'Tablas auxiliares'!$O$2:$Y$28,'Tablas auxiliares'!$C$4+1,FALSE)</f>
        <v>0</v>
      </c>
      <c r="LB22">
        <f>VLOOKUP(JK22,'Tablas auxiliares'!$O$2:$Y$28,'Tablas auxiliares'!$C$4+1,FALSE)</f>
        <v>5</v>
      </c>
      <c r="LC22">
        <f>VLOOKUP(JL22,'Tablas auxiliares'!$O$2:$Y$28,'Tablas auxiliares'!$C$4+1,FALSE)</f>
        <v>0</v>
      </c>
      <c r="LD22">
        <f>VLOOKUP(JM22,'Tablas auxiliares'!$O$2:$Y$28,'Tablas auxiliares'!$C$4+1,FALSE)</f>
        <v>0</v>
      </c>
      <c r="LE22">
        <f>VLOOKUP(JN22,'Tablas auxiliares'!$O$2:$Y$28,'Tablas auxiliares'!$C$4+1,FALSE)</f>
        <v>0</v>
      </c>
      <c r="LF22">
        <f>VLOOKUP(JO22,'Tablas auxiliares'!$O$2:$Y$28,'Tablas auxiliares'!$C$4+1,FALSE)</f>
        <v>4</v>
      </c>
      <c r="LG22">
        <f>VLOOKUP(JP22,'Tablas auxiliares'!$O$2:$Y$28,'Tablas auxiliares'!$C$4+1,FALSE)</f>
        <v>0</v>
      </c>
      <c r="LH22">
        <f>VLOOKUP(JQ22,'Tablas auxiliares'!$O$2:$Y$28,'Tablas auxiliares'!$C$4+1,FALSE)</f>
        <v>0</v>
      </c>
      <c r="LI22">
        <f>VLOOKUP(JR22,'Tablas auxiliares'!$O$2:$Y$28,'Tablas auxiliares'!$C$4+1,FALSE)</f>
        <v>0</v>
      </c>
      <c r="LJ22">
        <f>VLOOKUP(JS22,'Tablas auxiliares'!$O$2:$Y$28,'Tablas auxiliares'!$C$4+1,FALSE)</f>
        <v>0</v>
      </c>
      <c r="LK22">
        <f>VLOOKUP(JT22,'Tablas auxiliares'!$O$2:$Y$28,'Tablas auxiliares'!$C$4+1,FALSE)</f>
        <v>2</v>
      </c>
      <c r="LL22">
        <f>VLOOKUP(JU22,'Tablas auxiliares'!$O$2:$Y$28,'Tablas auxiliares'!$C$4+1,FALSE)</f>
        <v>0</v>
      </c>
      <c r="LM22">
        <f>VLOOKUP(JV22,'Tablas auxiliares'!$O$2:$Y$28,'Tablas auxiliares'!$C$4+1,FALSE)</f>
        <v>0</v>
      </c>
      <c r="LN22">
        <f>VLOOKUP(JW22,'Tablas auxiliares'!$O$2:$Y$28,'Tablas auxiliares'!$C$4+1,FALSE)</f>
        <v>0</v>
      </c>
      <c r="LO22">
        <f>VLOOKUP(JX22,'Tablas auxiliares'!$O$2:$Y$28,'Tablas auxiliares'!$C$4+1,FALSE)</f>
        <v>12</v>
      </c>
      <c r="LP22">
        <f>VLOOKUP(JY22,'Tablas auxiliares'!$O$2:$Y$28,'Tablas auxiliares'!$C$4+1,FALSE)</f>
        <v>0</v>
      </c>
      <c r="LQ22">
        <f>VLOOKUP(JZ22,'Tablas auxiliares'!$O$2:$Y$28,'Tablas auxiliares'!$C$4+1,FALSE)</f>
        <v>0</v>
      </c>
      <c r="LR22">
        <f>VLOOKUP(KA22,'Tablas auxiliares'!$O$2:$Y$28,'Tablas auxiliares'!$C$4+1,FALSE)</f>
        <v>0</v>
      </c>
      <c r="LS22">
        <f>VLOOKUP(KB22,'Tablas auxiliares'!$O$2:$Y$28,'Tablas auxiliares'!$C$4+1,FALSE)</f>
        <v>4</v>
      </c>
      <c r="LT22">
        <f>VLOOKUP(KC22,'Tablas auxiliares'!$O$2:$Y$28,'Tablas auxiliares'!$C$4+1,FALSE)</f>
        <v>2</v>
      </c>
      <c r="LU22">
        <f>VLOOKUP(KD22,'Tablas auxiliares'!$O$2:$Y$28,'Tablas auxiliares'!$C$4+1,FALSE)</f>
        <v>7</v>
      </c>
      <c r="LW22">
        <f>VLOOKUP(KF22,'Tablas auxiliares'!$O$2:$Y$28,'Tablas auxiliares'!$C$4+1,FALSE)</f>
        <v>3</v>
      </c>
      <c r="LX22">
        <f>VLOOKUP(KG22,'Tablas auxiliares'!$O$2:$Y$28,'Tablas auxiliares'!$C$4+1,FALSE)</f>
        <v>0</v>
      </c>
      <c r="LY22">
        <f>VLOOKUP(KH22,'Tablas auxiliares'!$O$2:$Y$28,'Tablas auxiliares'!$C$4+1,FALSE)</f>
        <v>0</v>
      </c>
      <c r="LZ22">
        <f>VLOOKUP(KI22,'Tablas auxiliares'!$O$2:$Y$28,'Tablas auxiliares'!$C$4+1,FALSE)</f>
        <v>5</v>
      </c>
      <c r="MA22">
        <f>VLOOKUP(KJ22,'Tablas auxiliares'!$O$2:$Y$28,'Tablas auxiliares'!$C$4+1,FALSE)</f>
        <v>0</v>
      </c>
      <c r="MB22">
        <f>VLOOKUP(KK22,'Tablas auxiliares'!$O$2:$Y$28,'Tablas auxiliares'!$C$4+1,FALSE)</f>
        <v>0</v>
      </c>
      <c r="MC22">
        <f>VLOOKUP(KL22,'Tablas auxiliares'!$O$2:$Y$28,'Tablas auxiliares'!$C$4+1,FALSE)</f>
        <v>0</v>
      </c>
      <c r="MD22">
        <f>VLOOKUP(KM22,'Tablas auxiliares'!$O$2:$Y$28,'Tablas auxiliares'!$C$4+1,FALSE)</f>
        <v>6</v>
      </c>
      <c r="ME22">
        <f>VLOOKUP(KN22,'Tablas auxiliares'!$O$2:$Y$28,'Tablas auxiliares'!$C$4+1,FALSE)</f>
        <v>2</v>
      </c>
      <c r="MF22">
        <f>VLOOKUP(KO22,'Tablas auxiliares'!$O$2:$Y$28,'Tablas auxiliares'!$C$4+1,FALSE)</f>
        <v>0</v>
      </c>
      <c r="MG22">
        <f>VLOOKUP(KP22,'Tablas auxiliares'!$O$2:$Y$28,'Tablas auxiliares'!$C$4+1,FALSE)</f>
        <v>0</v>
      </c>
      <c r="MH22">
        <v>13</v>
      </c>
      <c r="MI22">
        <v>14</v>
      </c>
      <c r="MJ22">
        <v>4</v>
      </c>
      <c r="MK22">
        <v>10</v>
      </c>
      <c r="ML22">
        <v>17</v>
      </c>
      <c r="MM22">
        <v>4</v>
      </c>
      <c r="MN22">
        <v>14</v>
      </c>
      <c r="MO22">
        <v>2</v>
      </c>
      <c r="MP22">
        <v>15</v>
      </c>
      <c r="MQ22">
        <v>11</v>
      </c>
      <c r="MR22">
        <v>6</v>
      </c>
      <c r="MS22">
        <v>14</v>
      </c>
      <c r="MT22">
        <v>3</v>
      </c>
      <c r="MU22">
        <v>6</v>
      </c>
      <c r="MV22">
        <v>8</v>
      </c>
      <c r="MW22">
        <v>9</v>
      </c>
      <c r="MX22">
        <v>11</v>
      </c>
      <c r="MY22">
        <v>16</v>
      </c>
      <c r="MZ22">
        <v>12</v>
      </c>
      <c r="NA22">
        <v>8</v>
      </c>
      <c r="NB22">
        <v>6</v>
      </c>
      <c r="NC22">
        <v>17</v>
      </c>
      <c r="ND22">
        <v>7</v>
      </c>
      <c r="NE22">
        <v>11</v>
      </c>
      <c r="NF22">
        <v>19</v>
      </c>
      <c r="NG22">
        <v>9</v>
      </c>
      <c r="NH22">
        <v>18</v>
      </c>
      <c r="NI22">
        <v>13</v>
      </c>
      <c r="NJ22">
        <v>17</v>
      </c>
      <c r="NK22">
        <v>6</v>
      </c>
      <c r="NL22">
        <v>11</v>
      </c>
      <c r="NN22">
        <v>10</v>
      </c>
      <c r="NO22">
        <v>11</v>
      </c>
      <c r="NP22">
        <v>17</v>
      </c>
      <c r="NQ22">
        <v>15</v>
      </c>
      <c r="NR22">
        <v>17</v>
      </c>
      <c r="NS22">
        <v>6</v>
      </c>
      <c r="NT22">
        <v>15</v>
      </c>
      <c r="NU22">
        <v>8</v>
      </c>
      <c r="NV22">
        <v>3</v>
      </c>
      <c r="NW22">
        <v>22</v>
      </c>
      <c r="NX22">
        <v>11</v>
      </c>
      <c r="NY22">
        <f>VLOOKUP(MH22,'Tablas auxiliares'!$O$2:$Y$28,_xlfn.SINGLE('Tablas auxiliares'!$C$4)+1,FALSE)</f>
        <v>0</v>
      </c>
      <c r="NZ22">
        <f>VLOOKUP(MI22,'Tablas auxiliares'!$O$2:$Y$28,_xlfn.SINGLE('Tablas auxiliares'!$C$4)+1,FALSE)</f>
        <v>0</v>
      </c>
      <c r="OA22">
        <f>VLOOKUP(MJ22,'Tablas auxiliares'!$O$2:$Y$28,_xlfn.SINGLE('Tablas auxiliares'!$C$4)+1,FALSE)</f>
        <v>7</v>
      </c>
      <c r="OB22">
        <f>VLOOKUP(MK22,'Tablas auxiliares'!$O$2:$Y$28,_xlfn.SINGLE('Tablas auxiliares'!$C$4)+1,FALSE)</f>
        <v>1</v>
      </c>
      <c r="OC22">
        <f>VLOOKUP(ML22,'Tablas auxiliares'!$O$2:$Y$28,_xlfn.SINGLE('Tablas auxiliares'!$C$4)+1,FALSE)</f>
        <v>0</v>
      </c>
      <c r="OD22">
        <f>VLOOKUP(MM22,'Tablas auxiliares'!$O$2:$Y$28,_xlfn.SINGLE('Tablas auxiliares'!$C$4)+1,FALSE)</f>
        <v>7</v>
      </c>
      <c r="OE22">
        <f>VLOOKUP(MN22,'Tablas auxiliares'!$O$2:$Y$28,_xlfn.SINGLE('Tablas auxiliares'!$C$4)+1,FALSE)</f>
        <v>0</v>
      </c>
      <c r="OF22">
        <f>VLOOKUP(MO22,'Tablas auxiliares'!$O$2:$Y$28,_xlfn.SINGLE('Tablas auxiliares'!$C$4)+1,FALSE)</f>
        <v>10</v>
      </c>
      <c r="OG22">
        <f>VLOOKUP(MP22,'Tablas auxiliares'!$O$2:$Y$28,_xlfn.SINGLE('Tablas auxiliares'!$C$4)+1,FALSE)</f>
        <v>0</v>
      </c>
      <c r="OH22">
        <f>VLOOKUP(MQ22,'Tablas auxiliares'!$O$2:$Y$28,_xlfn.SINGLE('Tablas auxiliares'!$C$4)+1,FALSE)</f>
        <v>0</v>
      </c>
      <c r="OI22">
        <f>VLOOKUP(MR22,'Tablas auxiliares'!$O$2:$Y$28,_xlfn.SINGLE('Tablas auxiliares'!$C$4)+1,FALSE)</f>
        <v>5</v>
      </c>
      <c r="OJ22">
        <f>VLOOKUP(MS22,'Tablas auxiliares'!$O$2:$Y$28,_xlfn.SINGLE('Tablas auxiliares'!$C$4)+1,FALSE)</f>
        <v>0</v>
      </c>
      <c r="OK22">
        <f>VLOOKUP(MT22,'Tablas auxiliares'!$O$2:$Y$28,_xlfn.SINGLE('Tablas auxiliares'!$C$4)+1,FALSE)</f>
        <v>8</v>
      </c>
      <c r="OL22">
        <f>VLOOKUP(MU22,'Tablas auxiliares'!$O$2:$Y$28,_xlfn.SINGLE('Tablas auxiliares'!$C$4)+1,FALSE)</f>
        <v>5</v>
      </c>
      <c r="OM22">
        <f>VLOOKUP(MV22,'Tablas auxiliares'!$O$2:$Y$28,_xlfn.SINGLE('Tablas auxiliares'!$C$4)+1,FALSE)</f>
        <v>3</v>
      </c>
      <c r="ON22">
        <f>VLOOKUP(MW22,'Tablas auxiliares'!$O$2:$Y$28,_xlfn.SINGLE('Tablas auxiliares'!$C$4)+1,FALSE)</f>
        <v>2</v>
      </c>
      <c r="OO22">
        <f>VLOOKUP(MX22,'Tablas auxiliares'!$O$2:$Y$28,_xlfn.SINGLE('Tablas auxiliares'!$C$4)+1,FALSE)</f>
        <v>0</v>
      </c>
      <c r="OP22">
        <f>VLOOKUP(MY22,'Tablas auxiliares'!$O$2:$Y$28,_xlfn.SINGLE('Tablas auxiliares'!$C$4)+1,FALSE)</f>
        <v>0</v>
      </c>
      <c r="OQ22">
        <f>VLOOKUP(MZ22,'Tablas auxiliares'!$O$2:$Y$28,_xlfn.SINGLE('Tablas auxiliares'!$C$4)+1,FALSE)</f>
        <v>0</v>
      </c>
      <c r="OR22">
        <f>VLOOKUP(NA22,'Tablas auxiliares'!$O$2:$Y$28,_xlfn.SINGLE('Tablas auxiliares'!$C$4)+1,FALSE)</f>
        <v>3</v>
      </c>
      <c r="OS22">
        <f>VLOOKUP(NB22,'Tablas auxiliares'!$O$2:$Y$28,_xlfn.SINGLE('Tablas auxiliares'!$C$4)+1,FALSE)</f>
        <v>5</v>
      </c>
      <c r="OT22">
        <f>VLOOKUP(NC22,'Tablas auxiliares'!$O$2:$Y$28,_xlfn.SINGLE('Tablas auxiliares'!$C$4)+1,FALSE)</f>
        <v>0</v>
      </c>
      <c r="OU22">
        <f>VLOOKUP(ND22,'Tablas auxiliares'!$O$2:$Y$28,_xlfn.SINGLE('Tablas auxiliares'!$C$4)+1,FALSE)</f>
        <v>4</v>
      </c>
      <c r="OV22">
        <f>VLOOKUP(NE22,'Tablas auxiliares'!$O$2:$Y$28,_xlfn.SINGLE('Tablas auxiliares'!$C$4)+1,FALSE)</f>
        <v>0</v>
      </c>
      <c r="OW22">
        <f>VLOOKUP(NF22,'Tablas auxiliares'!$O$2:$Y$28,_xlfn.SINGLE('Tablas auxiliares'!$C$4)+1,FALSE)</f>
        <v>0</v>
      </c>
      <c r="OX22">
        <f>VLOOKUP(NG22,'Tablas auxiliares'!$O$2:$Y$28,_xlfn.SINGLE('Tablas auxiliares'!$C$4)+1,FALSE)</f>
        <v>2</v>
      </c>
      <c r="OY22">
        <f>VLOOKUP(NH22,'Tablas auxiliares'!$O$2:$Y$28,_xlfn.SINGLE('Tablas auxiliares'!$C$4)+1,FALSE)</f>
        <v>0</v>
      </c>
      <c r="OZ22">
        <f>VLOOKUP(NI22,'Tablas auxiliares'!$O$2:$Y$28,_xlfn.SINGLE('Tablas auxiliares'!$C$4)+1,FALSE)</f>
        <v>0</v>
      </c>
      <c r="PA22">
        <f>VLOOKUP(NJ22,'Tablas auxiliares'!$O$2:$Y$28,_xlfn.SINGLE('Tablas auxiliares'!$C$4)+1,FALSE)</f>
        <v>0</v>
      </c>
      <c r="PB22">
        <f>VLOOKUP(NK22,'Tablas auxiliares'!$O$2:$Y$28,_xlfn.SINGLE('Tablas auxiliares'!$C$4)+1,FALSE)</f>
        <v>5</v>
      </c>
      <c r="PC22">
        <f>VLOOKUP(NL22,'Tablas auxiliares'!$O$2:$Y$28,_xlfn.SINGLE('Tablas auxiliares'!$C$4)+1,FALSE)</f>
        <v>0</v>
      </c>
      <c r="PE22">
        <f>VLOOKUP(NN22,'Tablas auxiliares'!$O$2:$Y$28,_xlfn.SINGLE('Tablas auxiliares'!$C$4)+1,FALSE)</f>
        <v>1</v>
      </c>
      <c r="PF22">
        <f>VLOOKUP(NO22,'Tablas auxiliares'!$O$2:$Y$28,_xlfn.SINGLE('Tablas auxiliares'!$C$4)+1,FALSE)</f>
        <v>0</v>
      </c>
      <c r="PG22">
        <f>VLOOKUP(NP22,'Tablas auxiliares'!$O$2:$Y$28,_xlfn.SINGLE('Tablas auxiliares'!$C$4)+1,FALSE)</f>
        <v>0</v>
      </c>
      <c r="PH22">
        <f>VLOOKUP(NQ22,'Tablas auxiliares'!$O$2:$Y$28,_xlfn.SINGLE('Tablas auxiliares'!$C$4)+1,FALSE)</f>
        <v>0</v>
      </c>
      <c r="PI22">
        <f>VLOOKUP(NR22,'Tablas auxiliares'!$O$2:$Y$28,_xlfn.SINGLE('Tablas auxiliares'!$C$4)+1,FALSE)</f>
        <v>0</v>
      </c>
      <c r="PJ22">
        <f>VLOOKUP(NS22,'Tablas auxiliares'!$O$2:$Y$28,_xlfn.SINGLE('Tablas auxiliares'!$C$4)+1,FALSE)</f>
        <v>5</v>
      </c>
      <c r="PK22">
        <f>VLOOKUP(NT22,'Tablas auxiliares'!$O$2:$Y$28,_xlfn.SINGLE('Tablas auxiliares'!$C$4)+1,FALSE)</f>
        <v>0</v>
      </c>
      <c r="PL22">
        <f>VLOOKUP(NU22,'Tablas auxiliares'!$O$2:$Y$28,_xlfn.SINGLE('Tablas auxiliares'!$C$4)+1,FALSE)</f>
        <v>3</v>
      </c>
      <c r="PM22">
        <f>VLOOKUP(NV22,'Tablas auxiliares'!$O$2:$Y$28,_xlfn.SINGLE('Tablas auxiliares'!$C$4)+1,FALSE)</f>
        <v>8</v>
      </c>
      <c r="PN22">
        <f>VLOOKUP(NW22,'Tablas auxiliares'!$O$2:$Y$28,_xlfn.SINGLE('Tablas auxiliares'!$C$4)+1,FALSE)</f>
        <v>0</v>
      </c>
      <c r="PO22">
        <f>VLOOKUP(NX22,'Tablas auxiliares'!$O$2:$Y$28,_xlfn.SINGLE('Tablas auxiliares'!$C$4)+1,FALSE)</f>
        <v>0</v>
      </c>
      <c r="PP22" s="132">
        <f>IF('Tablas auxiliares'!$C$6&lt;&gt;2,IF('Tablas auxiliares'!$C$5=1,SUM(KQ22:MG22),SUMIF($IZ$29:$KP$29,"=325",KQ22:MG22)),0)+IF('Tablas auxiliares'!$C$6&lt;&gt;3,IF('Tablas auxiliares'!$C$5=1,SUM(NY22:PO22),SUMIF($IZ$29:$KP$29,"=325",NY22:PO22)),0)</f>
        <v>144</v>
      </c>
      <c r="PQ22">
        <f t="shared" si="15"/>
        <v>19.013000000000002</v>
      </c>
      <c r="PR22">
        <f t="shared" si="108"/>
        <v>16.013999999999999</v>
      </c>
      <c r="PS22">
        <f t="shared" si="109"/>
        <v>8.0039999999999996</v>
      </c>
      <c r="PT22">
        <f t="shared" si="110"/>
        <v>13.01</v>
      </c>
      <c r="PU22">
        <f t="shared" si="28"/>
        <v>17.016999999999999</v>
      </c>
      <c r="PV22">
        <f t="shared" si="29"/>
        <v>8.5039999999999996</v>
      </c>
      <c r="PW22">
        <f t="shared" si="30"/>
        <v>13.513999999999999</v>
      </c>
      <c r="PX22">
        <f t="shared" si="31"/>
        <v>2.5019999999999998</v>
      </c>
      <c r="PY22">
        <f t="shared" si="32"/>
        <v>13.015000000000001</v>
      </c>
      <c r="PZ22">
        <f t="shared" si="33"/>
        <v>17.010999999999999</v>
      </c>
      <c r="QA22">
        <f t="shared" si="111"/>
        <v>10.506</v>
      </c>
      <c r="QB22">
        <f t="shared" si="34"/>
        <v>10.013999999999999</v>
      </c>
      <c r="QC22">
        <f t="shared" si="35"/>
        <v>10.503</v>
      </c>
      <c r="QD22">
        <f t="shared" si="36"/>
        <v>11.506</v>
      </c>
      <c r="QE22">
        <f t="shared" si="37"/>
        <v>9.5079999999999991</v>
      </c>
      <c r="QF22">
        <f t="shared" si="38"/>
        <v>8.0090000000000003</v>
      </c>
      <c r="QG22">
        <f t="shared" si="39"/>
        <v>12.010999999999999</v>
      </c>
      <c r="QH22">
        <f t="shared" si="40"/>
        <v>14.016</v>
      </c>
      <c r="QI22">
        <f t="shared" si="41"/>
        <v>14.012</v>
      </c>
      <c r="QJ22">
        <f t="shared" si="42"/>
        <v>11.507999999999999</v>
      </c>
      <c r="QK22">
        <f t="shared" si="43"/>
        <v>7.5060000000000002</v>
      </c>
      <c r="QL22">
        <f t="shared" si="44"/>
        <v>17.516999999999999</v>
      </c>
      <c r="QM22">
        <f t="shared" si="45"/>
        <v>14.007</v>
      </c>
      <c r="QN22">
        <f t="shared" si="46"/>
        <v>13.510999999999999</v>
      </c>
      <c r="QO22">
        <f t="shared" si="47"/>
        <v>10.019</v>
      </c>
      <c r="QP22">
        <f t="shared" si="48"/>
        <v>10.009</v>
      </c>
      <c r="QQ22">
        <f t="shared" si="49"/>
        <v>17.018000000000001</v>
      </c>
      <c r="QR22">
        <f t="shared" si="50"/>
        <v>14.013</v>
      </c>
      <c r="QS22">
        <f t="shared" si="51"/>
        <v>12.016999999999999</v>
      </c>
      <c r="QT22">
        <f t="shared" si="52"/>
        <v>7.5060000000000002</v>
      </c>
      <c r="QU22">
        <f t="shared" si="53"/>
        <v>7.5110000000000001</v>
      </c>
      <c r="QW22">
        <f t="shared" si="55"/>
        <v>9.01</v>
      </c>
      <c r="QX22">
        <f t="shared" si="56"/>
        <v>11.510999999999999</v>
      </c>
      <c r="QY22">
        <f t="shared" si="57"/>
        <v>20.016999999999999</v>
      </c>
      <c r="QZ22">
        <f t="shared" si="58"/>
        <v>10.515000000000001</v>
      </c>
      <c r="RA22">
        <f t="shared" si="59"/>
        <v>15.516999999999999</v>
      </c>
      <c r="RB22">
        <f t="shared" si="60"/>
        <v>9.5060000000000002</v>
      </c>
      <c r="RC22">
        <f t="shared" si="61"/>
        <v>18.015000000000001</v>
      </c>
      <c r="RD22">
        <f t="shared" si="62"/>
        <v>6.508</v>
      </c>
      <c r="RE22">
        <f t="shared" si="63"/>
        <v>6.0030000000000001</v>
      </c>
      <c r="RF22">
        <f t="shared" si="64"/>
        <v>18.021999999999998</v>
      </c>
      <c r="RG22">
        <f t="shared" si="65"/>
        <v>11.510999999999999</v>
      </c>
      <c r="RH22">
        <f>RANK(PQ22,PQ3:PQ28,1)</f>
        <v>19</v>
      </c>
      <c r="RI22">
        <f t="shared" ref="RI22:SX22" si="151">RANK(PR22,PR3:PR28,1)</f>
        <v>20</v>
      </c>
      <c r="RJ22">
        <f t="shared" si="151"/>
        <v>7</v>
      </c>
      <c r="RK22">
        <f t="shared" si="151"/>
        <v>12</v>
      </c>
      <c r="RL22">
        <f t="shared" si="151"/>
        <v>18</v>
      </c>
      <c r="RM22">
        <f t="shared" si="151"/>
        <v>6</v>
      </c>
      <c r="RN22">
        <f t="shared" si="151"/>
        <v>14</v>
      </c>
      <c r="RO22">
        <f t="shared" si="151"/>
        <v>1</v>
      </c>
      <c r="RP22">
        <f t="shared" si="151"/>
        <v>14</v>
      </c>
      <c r="RQ22">
        <f t="shared" si="151"/>
        <v>19</v>
      </c>
      <c r="RR22">
        <f t="shared" si="151"/>
        <v>11</v>
      </c>
      <c r="RS22">
        <f t="shared" si="151"/>
        <v>9</v>
      </c>
      <c r="RT22">
        <f t="shared" si="151"/>
        <v>10</v>
      </c>
      <c r="RU22">
        <f t="shared" si="151"/>
        <v>14</v>
      </c>
      <c r="RV22">
        <f t="shared" si="151"/>
        <v>9</v>
      </c>
      <c r="RW22">
        <f t="shared" si="151"/>
        <v>5</v>
      </c>
      <c r="RX22">
        <f t="shared" si="151"/>
        <v>12</v>
      </c>
      <c r="RY22">
        <f t="shared" si="151"/>
        <v>17</v>
      </c>
      <c r="RZ22">
        <f t="shared" si="151"/>
        <v>15</v>
      </c>
      <c r="SA22">
        <f t="shared" si="151"/>
        <v>13</v>
      </c>
      <c r="SB22">
        <f t="shared" si="151"/>
        <v>6</v>
      </c>
      <c r="SC22">
        <f t="shared" si="151"/>
        <v>20</v>
      </c>
      <c r="SD22">
        <f t="shared" si="151"/>
        <v>14</v>
      </c>
      <c r="SE22">
        <f t="shared" si="151"/>
        <v>17</v>
      </c>
      <c r="SF22">
        <f t="shared" si="151"/>
        <v>10</v>
      </c>
      <c r="SG22">
        <f t="shared" si="151"/>
        <v>9</v>
      </c>
      <c r="SH22">
        <f t="shared" si="151"/>
        <v>18</v>
      </c>
      <c r="SI22">
        <f t="shared" si="151"/>
        <v>14</v>
      </c>
      <c r="SJ22">
        <f t="shared" si="151"/>
        <v>12</v>
      </c>
      <c r="SK22">
        <f t="shared" si="151"/>
        <v>7</v>
      </c>
      <c r="SL22">
        <f t="shared" si="151"/>
        <v>4</v>
      </c>
      <c r="SN22">
        <f t="shared" si="151"/>
        <v>6</v>
      </c>
      <c r="SO22">
        <f t="shared" si="151"/>
        <v>9</v>
      </c>
      <c r="SP22">
        <f t="shared" si="151"/>
        <v>22</v>
      </c>
      <c r="SQ22">
        <f t="shared" si="151"/>
        <v>12</v>
      </c>
      <c r="SR22">
        <f t="shared" si="151"/>
        <v>17</v>
      </c>
      <c r="SS22">
        <f t="shared" si="151"/>
        <v>9</v>
      </c>
      <c r="ST22">
        <f t="shared" si="151"/>
        <v>19</v>
      </c>
      <c r="SU22">
        <f t="shared" si="151"/>
        <v>3</v>
      </c>
      <c r="SV22">
        <f t="shared" si="151"/>
        <v>4</v>
      </c>
      <c r="SW22">
        <f t="shared" si="151"/>
        <v>22</v>
      </c>
      <c r="SX22">
        <f t="shared" si="151"/>
        <v>11</v>
      </c>
      <c r="SY22">
        <f>VLOOKUP(RH22,'Tablas auxiliares'!$O$2:$Y$28,_xlfn.SINGLE('Tablas auxiliares'!$C$4)+1,FALSE)</f>
        <v>0</v>
      </c>
      <c r="SZ22">
        <f>VLOOKUP(RI22,'Tablas auxiliares'!$O$2:$Y$28,_xlfn.SINGLE('Tablas auxiliares'!$C$4)+1,FALSE)</f>
        <v>0</v>
      </c>
      <c r="TA22">
        <f>VLOOKUP(RJ22,'Tablas auxiliares'!$O$2:$Y$28,_xlfn.SINGLE('Tablas auxiliares'!$C$4)+1,FALSE)</f>
        <v>4</v>
      </c>
      <c r="TB22">
        <f>VLOOKUP(RK22,'Tablas auxiliares'!$O$2:$Y$28,_xlfn.SINGLE('Tablas auxiliares'!$C$4)+1,FALSE)</f>
        <v>0</v>
      </c>
      <c r="TC22">
        <f>VLOOKUP(RL22,'Tablas auxiliares'!$O$2:$Y$28,_xlfn.SINGLE('Tablas auxiliares'!$C$4)+1,FALSE)</f>
        <v>0</v>
      </c>
      <c r="TD22">
        <f>VLOOKUP(RM22,'Tablas auxiliares'!$O$2:$Y$28,_xlfn.SINGLE('Tablas auxiliares'!$C$4)+1,FALSE)</f>
        <v>5</v>
      </c>
      <c r="TE22">
        <f>VLOOKUP(RN22,'Tablas auxiliares'!$O$2:$Y$28,_xlfn.SINGLE('Tablas auxiliares'!$C$4)+1,FALSE)</f>
        <v>0</v>
      </c>
      <c r="TF22">
        <f>VLOOKUP(RO22,'Tablas auxiliares'!$O$2:$Y$28,_xlfn.SINGLE('Tablas auxiliares'!$C$4)+1,FALSE)</f>
        <v>12</v>
      </c>
      <c r="TG22">
        <f>VLOOKUP(RP22,'Tablas auxiliares'!$O$2:$Y$28,_xlfn.SINGLE('Tablas auxiliares'!$C$4)+1,FALSE)</f>
        <v>0</v>
      </c>
      <c r="TH22">
        <f>VLOOKUP(RQ22,'Tablas auxiliares'!$O$2:$Y$28,_xlfn.SINGLE('Tablas auxiliares'!$C$4)+1,FALSE)</f>
        <v>0</v>
      </c>
      <c r="TI22">
        <f>VLOOKUP(RR22,'Tablas auxiliares'!$O$2:$Y$28,_xlfn.SINGLE('Tablas auxiliares'!$C$4)+1,FALSE)</f>
        <v>0</v>
      </c>
      <c r="TJ22">
        <f>VLOOKUP(RS22,'Tablas auxiliares'!$O$2:$Y$28,_xlfn.SINGLE('Tablas auxiliares'!$C$4)+1,FALSE)</f>
        <v>2</v>
      </c>
      <c r="TK22">
        <f>VLOOKUP(RT22,'Tablas auxiliares'!$O$2:$Y$28,_xlfn.SINGLE('Tablas auxiliares'!$C$4)+1,FALSE)</f>
        <v>1</v>
      </c>
      <c r="TL22">
        <f>VLOOKUP(RU22,'Tablas auxiliares'!$O$2:$Y$28,_xlfn.SINGLE('Tablas auxiliares'!$C$4)+1,FALSE)</f>
        <v>0</v>
      </c>
      <c r="TM22">
        <f>VLOOKUP(RV22,'Tablas auxiliares'!$O$2:$Y$28,_xlfn.SINGLE('Tablas auxiliares'!$C$4)+1,FALSE)</f>
        <v>2</v>
      </c>
      <c r="TN22">
        <f>VLOOKUP(RW22,'Tablas auxiliares'!$O$2:$Y$28,_xlfn.SINGLE('Tablas auxiliares'!$C$4)+1,FALSE)</f>
        <v>6</v>
      </c>
      <c r="TO22">
        <f>VLOOKUP(RX22,'Tablas auxiliares'!$O$2:$Y$28,_xlfn.SINGLE('Tablas auxiliares'!$C$4)+1,FALSE)</f>
        <v>0</v>
      </c>
      <c r="TP22">
        <f>VLOOKUP(RY22,'Tablas auxiliares'!$O$2:$Y$28,_xlfn.SINGLE('Tablas auxiliares'!$C$4)+1,FALSE)</f>
        <v>0</v>
      </c>
      <c r="TQ22">
        <f>VLOOKUP(RZ22,'Tablas auxiliares'!$O$2:$Y$28,_xlfn.SINGLE('Tablas auxiliares'!$C$4)+1,FALSE)</f>
        <v>0</v>
      </c>
      <c r="TR22">
        <f>VLOOKUP(SA22,'Tablas auxiliares'!$O$2:$Y$28,_xlfn.SINGLE('Tablas auxiliares'!$C$4)+1,FALSE)</f>
        <v>0</v>
      </c>
      <c r="TS22">
        <f>VLOOKUP(SB22,'Tablas auxiliares'!$O$2:$Y$28,_xlfn.SINGLE('Tablas auxiliares'!$C$4)+1,FALSE)</f>
        <v>5</v>
      </c>
      <c r="TT22">
        <f>VLOOKUP(SC22,'Tablas auxiliares'!$O$2:$Y$28,_xlfn.SINGLE('Tablas auxiliares'!$C$4)+1,FALSE)</f>
        <v>0</v>
      </c>
      <c r="TU22">
        <f>VLOOKUP(SD22,'Tablas auxiliares'!$O$2:$Y$28,_xlfn.SINGLE('Tablas auxiliares'!$C$4)+1,FALSE)</f>
        <v>0</v>
      </c>
      <c r="TV22">
        <f>VLOOKUP(SE22,'Tablas auxiliares'!$O$2:$Y$28,_xlfn.SINGLE('Tablas auxiliares'!$C$4)+1,FALSE)</f>
        <v>0</v>
      </c>
      <c r="TW22">
        <f>VLOOKUP(SF22,'Tablas auxiliares'!$O$2:$Y$28,_xlfn.SINGLE('Tablas auxiliares'!$C$4)+1,FALSE)</f>
        <v>1</v>
      </c>
      <c r="TX22">
        <f>VLOOKUP(SG22,'Tablas auxiliares'!$O$2:$Y$28,_xlfn.SINGLE('Tablas auxiliares'!$C$4)+1,FALSE)</f>
        <v>2</v>
      </c>
      <c r="TY22">
        <f>VLOOKUP(SH22,'Tablas auxiliares'!$O$2:$Y$28,_xlfn.SINGLE('Tablas auxiliares'!$C$4)+1,FALSE)</f>
        <v>0</v>
      </c>
      <c r="TZ22">
        <f>VLOOKUP(SI22,'Tablas auxiliares'!$O$2:$Y$28,_xlfn.SINGLE('Tablas auxiliares'!$C$4)+1,FALSE)</f>
        <v>0</v>
      </c>
      <c r="UA22">
        <f>VLOOKUP(SJ22,'Tablas auxiliares'!$O$2:$Y$28,_xlfn.SINGLE('Tablas auxiliares'!$C$4)+1,FALSE)</f>
        <v>0</v>
      </c>
      <c r="UB22">
        <f>VLOOKUP(SK22,'Tablas auxiliares'!$O$2:$Y$28,_xlfn.SINGLE('Tablas auxiliares'!$C$4)+1,FALSE)</f>
        <v>4</v>
      </c>
      <c r="UC22">
        <f>VLOOKUP(SL22,'Tablas auxiliares'!$O$2:$Y$28,_xlfn.SINGLE('Tablas auxiliares'!$C$4)+1,FALSE)</f>
        <v>7</v>
      </c>
      <c r="UE22">
        <f>VLOOKUP(SN22,'Tablas auxiliares'!$O$2:$Y$28,_xlfn.SINGLE('Tablas auxiliares'!$C$4)+1,FALSE)</f>
        <v>5</v>
      </c>
      <c r="UF22">
        <f>VLOOKUP(SO22,'Tablas auxiliares'!$O$2:$Y$28,_xlfn.SINGLE('Tablas auxiliares'!$C$4)+1,FALSE)</f>
        <v>2</v>
      </c>
      <c r="UG22">
        <f>VLOOKUP(SP22,'Tablas auxiliares'!$O$2:$Y$28,_xlfn.SINGLE('Tablas auxiliares'!$C$4)+1,FALSE)</f>
        <v>0</v>
      </c>
      <c r="UH22">
        <f>VLOOKUP(SQ22,'Tablas auxiliares'!$O$2:$Y$28,_xlfn.SINGLE('Tablas auxiliares'!$C$4)+1,FALSE)</f>
        <v>0</v>
      </c>
      <c r="UI22">
        <f>VLOOKUP(SR22,'Tablas auxiliares'!$O$2:$Y$28,_xlfn.SINGLE('Tablas auxiliares'!$C$4)+1,FALSE)</f>
        <v>0</v>
      </c>
      <c r="UJ22">
        <f>VLOOKUP(SS22,'Tablas auxiliares'!$O$2:$Y$28,_xlfn.SINGLE('Tablas auxiliares'!$C$4)+1,FALSE)</f>
        <v>2</v>
      </c>
      <c r="UK22">
        <f>VLOOKUP(ST22,'Tablas auxiliares'!$O$2:$Y$28,_xlfn.SINGLE('Tablas auxiliares'!$C$4)+1,FALSE)</f>
        <v>0</v>
      </c>
      <c r="UL22">
        <f>VLOOKUP(SU22,'Tablas auxiliares'!$O$2:$Y$28,_xlfn.SINGLE('Tablas auxiliares'!$C$4)+1,FALSE)</f>
        <v>8</v>
      </c>
      <c r="UM22">
        <f>VLOOKUP(SV22,'Tablas auxiliares'!$O$2:$Y$28,_xlfn.SINGLE('Tablas auxiliares'!$C$4)+1,FALSE)</f>
        <v>7</v>
      </c>
      <c r="UN22">
        <f>VLOOKUP(SW22,'Tablas auxiliares'!$O$2:$Y$28,_xlfn.SINGLE('Tablas auxiliares'!$C$4)+1,FALSE)</f>
        <v>0</v>
      </c>
      <c r="UO22">
        <f>VLOOKUP(SX22,'Tablas auxiliares'!$O$2:$Y$28,_xlfn.SINGLE('Tablas auxiliares'!$C$4)+1,FALSE)</f>
        <v>0</v>
      </c>
      <c r="UP22">
        <f>IF('Tablas auxiliares'!$C$5=1,SUM(SY22:UO22),SUMIF($IZ$29:$KP$29,"=325",SY22:UO22))</f>
        <v>75</v>
      </c>
      <c r="UQ22">
        <v>0</v>
      </c>
      <c r="UR22">
        <v>0</v>
      </c>
      <c r="US22">
        <v>1</v>
      </c>
      <c r="UT22">
        <v>0</v>
      </c>
      <c r="UU22">
        <v>0</v>
      </c>
      <c r="UV22">
        <v>0</v>
      </c>
      <c r="UW22">
        <v>0</v>
      </c>
      <c r="UX22">
        <v>8</v>
      </c>
      <c r="UY22">
        <v>1</v>
      </c>
      <c r="UZ22">
        <v>0</v>
      </c>
      <c r="VA22">
        <v>0</v>
      </c>
      <c r="VB22">
        <v>5</v>
      </c>
      <c r="VC22">
        <v>0</v>
      </c>
      <c r="VD22">
        <v>0</v>
      </c>
      <c r="VE22">
        <v>0</v>
      </c>
      <c r="VF22">
        <v>4</v>
      </c>
      <c r="VG22">
        <v>0</v>
      </c>
      <c r="VH22">
        <v>0</v>
      </c>
      <c r="VI22">
        <v>0</v>
      </c>
      <c r="VJ22">
        <v>0</v>
      </c>
      <c r="VK22">
        <v>0</v>
      </c>
      <c r="VL22">
        <v>0</v>
      </c>
      <c r="VM22">
        <v>0</v>
      </c>
      <c r="VN22">
        <v>1</v>
      </c>
      <c r="VO22">
        <v>12</v>
      </c>
      <c r="VP22">
        <v>2</v>
      </c>
      <c r="VQ22">
        <v>0</v>
      </c>
      <c r="VR22">
        <v>0</v>
      </c>
      <c r="VS22">
        <v>4</v>
      </c>
      <c r="VT22">
        <v>1</v>
      </c>
      <c r="VU22">
        <v>7</v>
      </c>
      <c r="VW22">
        <v>3</v>
      </c>
      <c r="VX22">
        <v>0</v>
      </c>
      <c r="VY22">
        <v>0</v>
      </c>
      <c r="VZ22">
        <v>4</v>
      </c>
      <c r="WA22">
        <v>0</v>
      </c>
      <c r="WB22">
        <v>0</v>
      </c>
      <c r="WC22">
        <v>0</v>
      </c>
      <c r="WD22">
        <v>4</v>
      </c>
      <c r="WE22">
        <v>0</v>
      </c>
      <c r="WF22">
        <v>0</v>
      </c>
      <c r="WG22">
        <v>0</v>
      </c>
      <c r="WH22">
        <v>0</v>
      </c>
      <c r="WI22">
        <v>0</v>
      </c>
      <c r="WJ22">
        <v>7</v>
      </c>
      <c r="WK22">
        <v>1</v>
      </c>
      <c r="WL22">
        <v>0</v>
      </c>
      <c r="WM22">
        <v>7</v>
      </c>
      <c r="WN22">
        <v>0</v>
      </c>
      <c r="WO22">
        <v>10</v>
      </c>
      <c r="WP22">
        <v>0</v>
      </c>
      <c r="WQ22">
        <v>0</v>
      </c>
      <c r="WR22">
        <v>5</v>
      </c>
      <c r="WS22">
        <v>0</v>
      </c>
      <c r="WT22">
        <v>8</v>
      </c>
      <c r="WU22">
        <v>5</v>
      </c>
      <c r="WV22">
        <v>3</v>
      </c>
      <c r="WW22">
        <v>2</v>
      </c>
      <c r="WX22">
        <v>0</v>
      </c>
      <c r="WY22">
        <v>0</v>
      </c>
      <c r="WZ22">
        <v>0</v>
      </c>
      <c r="XA22">
        <v>3</v>
      </c>
      <c r="XB22">
        <v>5</v>
      </c>
      <c r="XC22">
        <v>0</v>
      </c>
      <c r="XD22">
        <v>4</v>
      </c>
      <c r="XE22">
        <v>0</v>
      </c>
      <c r="XF22">
        <v>0</v>
      </c>
      <c r="XG22">
        <v>2</v>
      </c>
      <c r="XH22">
        <v>0</v>
      </c>
      <c r="XI22">
        <v>0</v>
      </c>
      <c r="XJ22">
        <v>0</v>
      </c>
      <c r="XK22">
        <v>5</v>
      </c>
      <c r="XL22">
        <v>0</v>
      </c>
      <c r="XN22">
        <v>1</v>
      </c>
      <c r="XO22">
        <v>0</v>
      </c>
      <c r="XP22">
        <v>0</v>
      </c>
      <c r="XQ22">
        <v>0</v>
      </c>
      <c r="XR22">
        <v>0</v>
      </c>
      <c r="XS22">
        <v>5</v>
      </c>
      <c r="XT22">
        <v>0</v>
      </c>
      <c r="XU22">
        <v>3</v>
      </c>
      <c r="XV22">
        <v>8</v>
      </c>
      <c r="XW22">
        <v>0</v>
      </c>
      <c r="XX22">
        <v>0</v>
      </c>
      <c r="XY22">
        <f t="shared" si="7"/>
        <v>0</v>
      </c>
      <c r="XZ22">
        <f t="shared" si="113"/>
        <v>0</v>
      </c>
      <c r="YA22">
        <f t="shared" si="114"/>
        <v>8.0069999999999997</v>
      </c>
      <c r="YB22">
        <f t="shared" si="115"/>
        <v>1.0009999999999999</v>
      </c>
      <c r="YC22">
        <f t="shared" si="67"/>
        <v>0</v>
      </c>
      <c r="YD22">
        <f t="shared" si="68"/>
        <v>7.0069999999999997</v>
      </c>
      <c r="YE22">
        <f t="shared" si="69"/>
        <v>0</v>
      </c>
      <c r="YF22">
        <f t="shared" si="70"/>
        <v>18.010000000000002</v>
      </c>
      <c r="YG22">
        <f t="shared" si="71"/>
        <v>1</v>
      </c>
      <c r="YH22">
        <f t="shared" si="72"/>
        <v>0</v>
      </c>
      <c r="YI22">
        <f t="shared" si="73"/>
        <v>5.0049999999999999</v>
      </c>
      <c r="YJ22">
        <f t="shared" si="74"/>
        <v>5</v>
      </c>
      <c r="YK22">
        <f t="shared" si="75"/>
        <v>8.0079999999999991</v>
      </c>
      <c r="YL22">
        <f t="shared" si="76"/>
        <v>5.0049999999999999</v>
      </c>
      <c r="YM22">
        <f t="shared" si="77"/>
        <v>3.0030000000000001</v>
      </c>
      <c r="YN22">
        <f t="shared" si="78"/>
        <v>6.0019999999999998</v>
      </c>
      <c r="YO22">
        <f t="shared" si="79"/>
        <v>0</v>
      </c>
      <c r="YP22">
        <f t="shared" si="80"/>
        <v>0</v>
      </c>
      <c r="YQ22">
        <f t="shared" si="81"/>
        <v>0</v>
      </c>
      <c r="YR22">
        <f t="shared" si="82"/>
        <v>3.0030000000000001</v>
      </c>
      <c r="YS22">
        <f t="shared" si="83"/>
        <v>5.0049999999999999</v>
      </c>
      <c r="YT22">
        <f t="shared" si="84"/>
        <v>0</v>
      </c>
      <c r="YU22">
        <f t="shared" si="85"/>
        <v>4.0039999999999996</v>
      </c>
      <c r="YV22">
        <f t="shared" si="86"/>
        <v>1</v>
      </c>
      <c r="YW22">
        <f t="shared" si="87"/>
        <v>12</v>
      </c>
      <c r="YX22">
        <f t="shared" si="88"/>
        <v>4.0019999999999998</v>
      </c>
      <c r="YY22">
        <f t="shared" si="89"/>
        <v>0</v>
      </c>
      <c r="YZ22">
        <f t="shared" si="90"/>
        <v>0</v>
      </c>
      <c r="ZA22">
        <f t="shared" si="91"/>
        <v>4</v>
      </c>
      <c r="ZB22">
        <f t="shared" si="92"/>
        <v>6.0049999999999999</v>
      </c>
      <c r="ZC22">
        <f t="shared" si="93"/>
        <v>7</v>
      </c>
      <c r="ZD22">
        <f t="shared" si="94"/>
        <v>0</v>
      </c>
      <c r="ZE22">
        <f t="shared" si="95"/>
        <v>4.0010000000000003</v>
      </c>
      <c r="ZF22">
        <f t="shared" si="96"/>
        <v>0</v>
      </c>
      <c r="ZG22">
        <f t="shared" si="97"/>
        <v>0</v>
      </c>
      <c r="ZH22">
        <f t="shared" si="98"/>
        <v>4</v>
      </c>
      <c r="ZI22">
        <f t="shared" si="99"/>
        <v>0</v>
      </c>
      <c r="ZJ22">
        <f t="shared" si="100"/>
        <v>5.0049999999999999</v>
      </c>
      <c r="ZK22">
        <f t="shared" si="101"/>
        <v>0</v>
      </c>
      <c r="ZL22">
        <f t="shared" si="102"/>
        <v>7.0030000000000001</v>
      </c>
      <c r="ZM22">
        <f t="shared" si="103"/>
        <v>8.0079999999999991</v>
      </c>
      <c r="ZN22">
        <f t="shared" si="104"/>
        <v>0</v>
      </c>
      <c r="ZO22">
        <f t="shared" si="105"/>
        <v>0</v>
      </c>
      <c r="ZP22">
        <f>RANK(XY22,XY3:XY28,0)</f>
        <v>15</v>
      </c>
      <c r="ZQ22">
        <f t="shared" ref="ZQ22:ABF22" si="152">RANK(XZ22,XZ3:XZ28,0)</f>
        <v>16</v>
      </c>
      <c r="ZR22">
        <f t="shared" si="152"/>
        <v>8</v>
      </c>
      <c r="ZS22">
        <f t="shared" si="152"/>
        <v>14</v>
      </c>
      <c r="ZT22">
        <f t="shared" si="152"/>
        <v>16</v>
      </c>
      <c r="ZU22">
        <f t="shared" si="152"/>
        <v>8</v>
      </c>
      <c r="ZV22">
        <f t="shared" si="152"/>
        <v>14</v>
      </c>
      <c r="ZW22">
        <f t="shared" si="152"/>
        <v>1</v>
      </c>
      <c r="ZX22">
        <f t="shared" si="152"/>
        <v>16</v>
      </c>
      <c r="ZY22">
        <f t="shared" si="152"/>
        <v>18</v>
      </c>
      <c r="ZZ22">
        <f t="shared" si="152"/>
        <v>10</v>
      </c>
      <c r="AAA22">
        <f t="shared" si="152"/>
        <v>12</v>
      </c>
      <c r="AAB22">
        <f t="shared" si="152"/>
        <v>5</v>
      </c>
      <c r="AAC22">
        <f t="shared" si="152"/>
        <v>10</v>
      </c>
      <c r="AAD22">
        <f t="shared" si="152"/>
        <v>11</v>
      </c>
      <c r="AAE22">
        <f t="shared" si="152"/>
        <v>8</v>
      </c>
      <c r="AAF22">
        <f t="shared" si="152"/>
        <v>15</v>
      </c>
      <c r="AAG22">
        <f t="shared" si="152"/>
        <v>20</v>
      </c>
      <c r="AAH22">
        <f t="shared" si="152"/>
        <v>16</v>
      </c>
      <c r="AAI22">
        <f t="shared" si="152"/>
        <v>12</v>
      </c>
      <c r="AAJ22">
        <f t="shared" si="152"/>
        <v>11</v>
      </c>
      <c r="AAK22">
        <f t="shared" si="152"/>
        <v>17</v>
      </c>
      <c r="AAL22">
        <f t="shared" si="152"/>
        <v>11</v>
      </c>
      <c r="AAM22">
        <f t="shared" si="152"/>
        <v>17</v>
      </c>
      <c r="AAN22">
        <f t="shared" si="152"/>
        <v>4</v>
      </c>
      <c r="AAO22">
        <f t="shared" si="152"/>
        <v>12</v>
      </c>
      <c r="AAP22">
        <f t="shared" si="152"/>
        <v>16</v>
      </c>
      <c r="AAQ22">
        <f t="shared" si="152"/>
        <v>16</v>
      </c>
      <c r="AAR22">
        <f t="shared" si="152"/>
        <v>11</v>
      </c>
      <c r="AAS22">
        <f t="shared" si="152"/>
        <v>10</v>
      </c>
      <c r="AAT22">
        <f t="shared" si="152"/>
        <v>6</v>
      </c>
      <c r="AAU22">
        <f t="shared" si="152"/>
        <v>14</v>
      </c>
      <c r="AAV22">
        <f t="shared" si="152"/>
        <v>12</v>
      </c>
      <c r="AAW22">
        <f t="shared" si="152"/>
        <v>18</v>
      </c>
      <c r="AAX22">
        <f t="shared" si="152"/>
        <v>17</v>
      </c>
      <c r="AAY22">
        <f t="shared" si="152"/>
        <v>12</v>
      </c>
      <c r="AAZ22">
        <f t="shared" si="152"/>
        <v>18</v>
      </c>
      <c r="ABA22">
        <f t="shared" si="152"/>
        <v>9</v>
      </c>
      <c r="ABB22">
        <f t="shared" si="152"/>
        <v>15</v>
      </c>
      <c r="ABC22">
        <f t="shared" si="152"/>
        <v>9</v>
      </c>
      <c r="ABD22">
        <f t="shared" si="152"/>
        <v>6</v>
      </c>
      <c r="ABE22">
        <f t="shared" si="152"/>
        <v>16</v>
      </c>
      <c r="ABF22">
        <f t="shared" si="152"/>
        <v>17</v>
      </c>
      <c r="ABG22">
        <f>VLOOKUP(ZP22,'Tablas auxiliares'!$O$2:$P$28,2,FALSE)</f>
        <v>0</v>
      </c>
      <c r="ABH22">
        <f>VLOOKUP(ZQ22,'Tablas auxiliares'!$O$2:$P$28,2,FALSE)</f>
        <v>0</v>
      </c>
      <c r="ABI22">
        <f>VLOOKUP(ZR22,'Tablas auxiliares'!$O$2:$P$28,2,FALSE)</f>
        <v>3</v>
      </c>
      <c r="ABJ22">
        <f>VLOOKUP(ZS22,'Tablas auxiliares'!$O$2:$P$28,2,FALSE)</f>
        <v>0</v>
      </c>
      <c r="ABK22">
        <f>VLOOKUP(ZT22,'Tablas auxiliares'!$O$2:$P$28,2,FALSE)</f>
        <v>0</v>
      </c>
      <c r="ABL22">
        <f>VLOOKUP(ZU22,'Tablas auxiliares'!$O$2:$P$28,2,FALSE)</f>
        <v>3</v>
      </c>
      <c r="ABM22">
        <f>VLOOKUP(ZV22,'Tablas auxiliares'!$O$2:$P$28,2,FALSE)</f>
        <v>0</v>
      </c>
      <c r="ABN22">
        <f>VLOOKUP(ZW22,'Tablas auxiliares'!$O$2:$P$28,2,FALSE)</f>
        <v>12</v>
      </c>
      <c r="ABO22">
        <f>VLOOKUP(ZX22,'Tablas auxiliares'!$O$2:$P$28,2,FALSE)</f>
        <v>0</v>
      </c>
      <c r="ABP22">
        <f>VLOOKUP(ZY22,'Tablas auxiliares'!$O$2:$P$28,2,FALSE)</f>
        <v>0</v>
      </c>
      <c r="ABQ22">
        <f>VLOOKUP(ZZ22,'Tablas auxiliares'!$O$2:$P$28,2,FALSE)</f>
        <v>1</v>
      </c>
      <c r="ABR22">
        <f>VLOOKUP(AAA22,'Tablas auxiliares'!$O$2:$P$28,2,FALSE)</f>
        <v>0</v>
      </c>
      <c r="ABS22">
        <f>VLOOKUP(AAB22,'Tablas auxiliares'!$O$2:$P$28,2,FALSE)</f>
        <v>6</v>
      </c>
      <c r="ABT22">
        <f>VLOOKUP(AAC22,'Tablas auxiliares'!$O$2:$P$28,2,FALSE)</f>
        <v>1</v>
      </c>
      <c r="ABU22">
        <f>VLOOKUP(AAD22,'Tablas auxiliares'!$O$2:$P$28,2,FALSE)</f>
        <v>0</v>
      </c>
      <c r="ABV22">
        <f>VLOOKUP(AAE22,'Tablas auxiliares'!$O$2:$P$28,2,FALSE)</f>
        <v>3</v>
      </c>
      <c r="ABW22">
        <f>VLOOKUP(AAF22,'Tablas auxiliares'!$O$2:$P$28,2,FALSE)</f>
        <v>0</v>
      </c>
      <c r="ABX22">
        <f>VLOOKUP(AAG22,'Tablas auxiliares'!$O$2:$P$28,2,FALSE)</f>
        <v>0</v>
      </c>
      <c r="ABY22">
        <f>VLOOKUP(AAH22,'Tablas auxiliares'!$O$2:$P$28,2,FALSE)</f>
        <v>0</v>
      </c>
      <c r="ABZ22">
        <f>VLOOKUP(AAI22,'Tablas auxiliares'!$O$2:$P$28,2,FALSE)</f>
        <v>0</v>
      </c>
      <c r="ACA22">
        <f>VLOOKUP(AAJ22,'Tablas auxiliares'!$O$2:$P$28,2,FALSE)</f>
        <v>0</v>
      </c>
      <c r="ACB22">
        <f>VLOOKUP(AAK22,'Tablas auxiliares'!$O$2:$P$28,2,FALSE)</f>
        <v>0</v>
      </c>
      <c r="ACC22">
        <f>VLOOKUP(AAL22,'Tablas auxiliares'!$O$2:$P$28,2,FALSE)</f>
        <v>0</v>
      </c>
      <c r="ACD22">
        <f>VLOOKUP(AAM22,'Tablas auxiliares'!$O$2:$P$28,2,FALSE)</f>
        <v>0</v>
      </c>
      <c r="ACE22">
        <f>VLOOKUP(AAN22,'Tablas auxiliares'!$O$2:$P$28,2,FALSE)</f>
        <v>7</v>
      </c>
      <c r="ACF22">
        <f>VLOOKUP(AAO22,'Tablas auxiliares'!$O$2:$P$28,2,FALSE)</f>
        <v>0</v>
      </c>
      <c r="ACG22">
        <f>VLOOKUP(AAP22,'Tablas auxiliares'!$O$2:$P$28,2,FALSE)</f>
        <v>0</v>
      </c>
      <c r="ACH22">
        <f>VLOOKUP(AAQ22,'Tablas auxiliares'!$O$2:$P$28,2,FALSE)</f>
        <v>0</v>
      </c>
      <c r="ACI22">
        <f>VLOOKUP(AAR22,'Tablas auxiliares'!$O$2:$P$28,2,FALSE)</f>
        <v>0</v>
      </c>
      <c r="ACJ22">
        <f>VLOOKUP(AAS22,'Tablas auxiliares'!$O$2:$P$28,2,FALSE)</f>
        <v>1</v>
      </c>
      <c r="ACK22">
        <f>VLOOKUP(AAT22,'Tablas auxiliares'!$O$2:$P$28,2,FALSE)</f>
        <v>5</v>
      </c>
      <c r="ACL22">
        <f>VLOOKUP(AAU22,'Tablas auxiliares'!$O$2:$P$28,2,FALSE)</f>
        <v>0</v>
      </c>
      <c r="ACM22">
        <f>VLOOKUP(AAV22,'Tablas auxiliares'!$O$2:$P$28,2,FALSE)</f>
        <v>0</v>
      </c>
      <c r="ACN22">
        <f>VLOOKUP(AAW22,'Tablas auxiliares'!$O$2:$P$28,2,FALSE)</f>
        <v>0</v>
      </c>
      <c r="ACO22">
        <f>VLOOKUP(AAX22,'Tablas auxiliares'!$O$2:$P$28,2,FALSE)</f>
        <v>0</v>
      </c>
      <c r="ACP22">
        <f>VLOOKUP(AAY22,'Tablas auxiliares'!$O$2:$P$28,2,FALSE)</f>
        <v>0</v>
      </c>
      <c r="ACQ22">
        <f>VLOOKUP(AAZ22,'Tablas auxiliares'!$O$2:$P$28,2,FALSE)</f>
        <v>0</v>
      </c>
      <c r="ACR22">
        <f>VLOOKUP(ABA22,'Tablas auxiliares'!$O$2:$P$28,2,FALSE)</f>
        <v>2</v>
      </c>
      <c r="ACS22">
        <f>VLOOKUP(ABB22,'Tablas auxiliares'!$O$2:$P$28,2,FALSE)</f>
        <v>0</v>
      </c>
      <c r="ACT22">
        <f>VLOOKUP(ABC22,'Tablas auxiliares'!$O$2:$P$28,2,FALSE)</f>
        <v>2</v>
      </c>
      <c r="ACU22">
        <f>VLOOKUP(ABD22,'Tablas auxiliares'!$O$2:$P$28,2,FALSE)</f>
        <v>5</v>
      </c>
      <c r="ACV22">
        <f>VLOOKUP(ABE22,'Tablas auxiliares'!$O$2:$P$28,2,FALSE)</f>
        <v>0</v>
      </c>
      <c r="ACW22">
        <f>VLOOKUP(ABF22,'Tablas auxiliares'!$O$2:$P$28,2,FALSE)</f>
        <v>0</v>
      </c>
      <c r="ACX22">
        <f>IF('Tablas auxiliares'!$C$5=1,SUM(ABG22:ACW22),SUMIF($IZ$29:$KP$29,"=325",ABG22:ACW22))</f>
        <v>51</v>
      </c>
      <c r="ACZ22">
        <f t="shared" si="9"/>
        <v>51.000599999999999</v>
      </c>
      <c r="ADA22">
        <f t="shared" si="10"/>
        <v>75.000600000000006</v>
      </c>
      <c r="ADB22">
        <f t="shared" si="11"/>
        <v>144.00059999999999</v>
      </c>
      <c r="ADC22">
        <f>IF('Tablas auxiliares'!$C$3=1,'2018 FINAL'!ACZ22,IF('Tablas auxiliares'!$C$3=2,'2018 FINAL'!ADA22,'2018 FINAL'!ADB22))</f>
        <v>144.00059999999999</v>
      </c>
      <c r="ADD22" t="s">
        <v>48</v>
      </c>
      <c r="ADF22">
        <v>20</v>
      </c>
      <c r="ADG22">
        <f t="shared" si="12"/>
        <v>99.002300000000005</v>
      </c>
      <c r="ADH22" t="str">
        <f t="shared" si="13"/>
        <v>Australia</v>
      </c>
    </row>
    <row r="23" spans="1:788" x14ac:dyDescent="0.25">
      <c r="A23" t="s">
        <v>17</v>
      </c>
      <c r="B23">
        <v>24</v>
      </c>
      <c r="C23">
        <v>10</v>
      </c>
      <c r="D23">
        <v>8</v>
      </c>
      <c r="E23">
        <v>7</v>
      </c>
      <c r="F23">
        <v>1</v>
      </c>
      <c r="G23">
        <v>23</v>
      </c>
      <c r="H23">
        <v>3</v>
      </c>
      <c r="I23">
        <v>10</v>
      </c>
      <c r="J23">
        <v>5</v>
      </c>
      <c r="K23">
        <v>9</v>
      </c>
      <c r="L23">
        <v>19</v>
      </c>
      <c r="M23">
        <v>25</v>
      </c>
      <c r="N23">
        <v>19</v>
      </c>
      <c r="O23">
        <v>6</v>
      </c>
      <c r="P23">
        <v>17</v>
      </c>
      <c r="Q23">
        <v>9</v>
      </c>
      <c r="R23">
        <v>17</v>
      </c>
      <c r="S23">
        <v>7</v>
      </c>
      <c r="T23">
        <v>5</v>
      </c>
      <c r="U23">
        <v>15</v>
      </c>
      <c r="V23">
        <v>17</v>
      </c>
      <c r="W23">
        <v>20</v>
      </c>
      <c r="X23">
        <v>19</v>
      </c>
      <c r="Y23">
        <v>24</v>
      </c>
      <c r="Z23">
        <v>17</v>
      </c>
      <c r="AA23">
        <v>9</v>
      </c>
      <c r="AB23">
        <v>15</v>
      </c>
      <c r="AC23">
        <v>10</v>
      </c>
      <c r="AD23">
        <v>16</v>
      </c>
      <c r="AE23">
        <v>7</v>
      </c>
      <c r="AF23">
        <v>13</v>
      </c>
      <c r="AG23">
        <v>2</v>
      </c>
      <c r="AI23">
        <v>5</v>
      </c>
      <c r="AJ23">
        <v>21</v>
      </c>
      <c r="AK23">
        <v>10</v>
      </c>
      <c r="AL23">
        <v>2</v>
      </c>
      <c r="AM23">
        <v>20</v>
      </c>
      <c r="AN23">
        <v>12</v>
      </c>
      <c r="AO23">
        <v>13</v>
      </c>
      <c r="AP23">
        <v>20</v>
      </c>
      <c r="AQ23">
        <v>11</v>
      </c>
      <c r="AR23">
        <v>1</v>
      </c>
      <c r="AS23">
        <v>18</v>
      </c>
      <c r="AT23">
        <v>6</v>
      </c>
      <c r="AU23">
        <v>25</v>
      </c>
      <c r="AV23">
        <v>16</v>
      </c>
      <c r="AW23">
        <v>23</v>
      </c>
      <c r="AX23">
        <v>25</v>
      </c>
      <c r="AY23">
        <v>2</v>
      </c>
      <c r="AZ23">
        <v>11</v>
      </c>
      <c r="BA23">
        <v>12</v>
      </c>
      <c r="BB23">
        <v>21</v>
      </c>
      <c r="BC23">
        <v>25</v>
      </c>
      <c r="BD23">
        <v>20</v>
      </c>
      <c r="BE23">
        <v>19</v>
      </c>
      <c r="BF23">
        <v>4</v>
      </c>
      <c r="BG23">
        <v>14</v>
      </c>
      <c r="BH23">
        <v>8</v>
      </c>
      <c r="BI23">
        <v>18</v>
      </c>
      <c r="BJ23">
        <v>5</v>
      </c>
      <c r="BK23">
        <v>4</v>
      </c>
      <c r="BL23">
        <v>4</v>
      </c>
      <c r="BM23">
        <v>6</v>
      </c>
      <c r="BN23">
        <v>24</v>
      </c>
      <c r="BO23">
        <v>21</v>
      </c>
      <c r="BP23">
        <v>17</v>
      </c>
      <c r="BQ23">
        <v>11</v>
      </c>
      <c r="BR23">
        <v>5</v>
      </c>
      <c r="BS23">
        <v>5</v>
      </c>
      <c r="BT23">
        <v>13</v>
      </c>
      <c r="BU23">
        <v>20</v>
      </c>
      <c r="BV23">
        <v>5</v>
      </c>
      <c r="BW23">
        <v>8</v>
      </c>
      <c r="BX23">
        <v>10</v>
      </c>
      <c r="BZ23">
        <v>2</v>
      </c>
      <c r="CA23">
        <v>17</v>
      </c>
      <c r="CB23">
        <v>20</v>
      </c>
      <c r="CC23">
        <v>6</v>
      </c>
      <c r="CD23">
        <v>19</v>
      </c>
      <c r="CE23">
        <v>3</v>
      </c>
      <c r="CF23">
        <v>4</v>
      </c>
      <c r="CG23">
        <v>9</v>
      </c>
      <c r="CH23">
        <v>17</v>
      </c>
      <c r="CI23">
        <v>13</v>
      </c>
      <c r="CJ23">
        <v>25</v>
      </c>
      <c r="CK23">
        <v>5</v>
      </c>
      <c r="CL23">
        <v>11</v>
      </c>
      <c r="CM23">
        <v>12</v>
      </c>
      <c r="CN23">
        <v>11</v>
      </c>
      <c r="CO23">
        <v>16</v>
      </c>
      <c r="CP23">
        <v>2</v>
      </c>
      <c r="CQ23">
        <v>11</v>
      </c>
      <c r="CR23">
        <v>17</v>
      </c>
      <c r="CS23">
        <v>24</v>
      </c>
      <c r="CT23">
        <v>19</v>
      </c>
      <c r="CU23">
        <v>16</v>
      </c>
      <c r="CV23">
        <v>12</v>
      </c>
      <c r="CW23">
        <v>7</v>
      </c>
      <c r="CX23">
        <v>18</v>
      </c>
      <c r="CY23">
        <v>21</v>
      </c>
      <c r="CZ23">
        <v>20</v>
      </c>
      <c r="DA23">
        <v>3</v>
      </c>
      <c r="DB23">
        <v>9</v>
      </c>
      <c r="DC23">
        <v>13</v>
      </c>
      <c r="DD23">
        <v>13</v>
      </c>
      <c r="DE23">
        <v>23</v>
      </c>
      <c r="DF23">
        <v>14</v>
      </c>
      <c r="DG23">
        <v>21</v>
      </c>
      <c r="DH23">
        <v>8</v>
      </c>
      <c r="DI23">
        <v>3</v>
      </c>
      <c r="DJ23">
        <v>12</v>
      </c>
      <c r="DK23">
        <v>24</v>
      </c>
      <c r="DL23">
        <v>22</v>
      </c>
      <c r="DM23">
        <v>12</v>
      </c>
      <c r="DN23">
        <v>5</v>
      </c>
      <c r="DO23">
        <v>6</v>
      </c>
      <c r="DQ23">
        <v>3</v>
      </c>
      <c r="DR23">
        <v>14</v>
      </c>
      <c r="DS23">
        <v>6</v>
      </c>
      <c r="DT23">
        <v>6</v>
      </c>
      <c r="DU23">
        <v>19</v>
      </c>
      <c r="DV23">
        <v>24</v>
      </c>
      <c r="DW23">
        <v>1</v>
      </c>
      <c r="DX23">
        <v>17</v>
      </c>
      <c r="DY23">
        <v>23</v>
      </c>
      <c r="DZ23">
        <v>4</v>
      </c>
      <c r="EA23">
        <v>25</v>
      </c>
      <c r="EB23">
        <v>14</v>
      </c>
      <c r="EC23">
        <v>8</v>
      </c>
      <c r="ED23">
        <v>23</v>
      </c>
      <c r="EE23">
        <v>16</v>
      </c>
      <c r="EF23">
        <v>26</v>
      </c>
      <c r="EG23">
        <v>3</v>
      </c>
      <c r="EH23">
        <v>21</v>
      </c>
      <c r="EI23">
        <v>14</v>
      </c>
      <c r="EJ23">
        <v>12</v>
      </c>
      <c r="EK23">
        <v>11</v>
      </c>
      <c r="EL23">
        <v>26</v>
      </c>
      <c r="EM23">
        <v>13</v>
      </c>
      <c r="EN23">
        <v>3</v>
      </c>
      <c r="EO23">
        <v>4</v>
      </c>
      <c r="EP23">
        <v>15</v>
      </c>
      <c r="EQ23">
        <v>17</v>
      </c>
      <c r="ER23">
        <v>9</v>
      </c>
      <c r="ES23">
        <v>9</v>
      </c>
      <c r="ET23">
        <v>20</v>
      </c>
      <c r="EU23">
        <v>4</v>
      </c>
      <c r="EV23">
        <v>21</v>
      </c>
      <c r="EW23">
        <v>12</v>
      </c>
      <c r="EX23">
        <v>16</v>
      </c>
      <c r="EY23">
        <v>8</v>
      </c>
      <c r="EZ23">
        <v>7</v>
      </c>
      <c r="FA23">
        <v>5</v>
      </c>
      <c r="FB23">
        <v>12</v>
      </c>
      <c r="FC23">
        <v>16</v>
      </c>
      <c r="FD23">
        <v>15</v>
      </c>
      <c r="FE23">
        <v>11</v>
      </c>
      <c r="FF23">
        <v>15</v>
      </c>
      <c r="FH23">
        <v>3</v>
      </c>
      <c r="FI23">
        <v>13</v>
      </c>
      <c r="FJ23">
        <v>17</v>
      </c>
      <c r="FK23">
        <v>1</v>
      </c>
      <c r="FL23">
        <v>23</v>
      </c>
      <c r="FM23">
        <v>24</v>
      </c>
      <c r="FN23">
        <v>5</v>
      </c>
      <c r="FO23">
        <v>14</v>
      </c>
      <c r="FP23">
        <v>18</v>
      </c>
      <c r="FQ23">
        <v>1</v>
      </c>
      <c r="FR23">
        <v>13</v>
      </c>
      <c r="FS23">
        <v>10</v>
      </c>
      <c r="FT23">
        <v>5</v>
      </c>
      <c r="FU23">
        <v>15</v>
      </c>
      <c r="FV23">
        <v>21</v>
      </c>
      <c r="FW23">
        <v>21</v>
      </c>
      <c r="FX23">
        <v>15</v>
      </c>
      <c r="FY23">
        <v>6</v>
      </c>
      <c r="FZ23">
        <v>11</v>
      </c>
      <c r="GA23">
        <v>22</v>
      </c>
      <c r="GB23">
        <v>2</v>
      </c>
      <c r="GC23">
        <v>23</v>
      </c>
      <c r="GD23">
        <v>11</v>
      </c>
      <c r="GE23">
        <v>6</v>
      </c>
      <c r="GF23">
        <v>16</v>
      </c>
      <c r="GG23">
        <v>5</v>
      </c>
      <c r="GH23">
        <v>17</v>
      </c>
      <c r="GI23">
        <v>6</v>
      </c>
      <c r="GJ23">
        <v>11</v>
      </c>
      <c r="GK23">
        <v>12</v>
      </c>
      <c r="GL23">
        <v>12</v>
      </c>
      <c r="GM23">
        <v>16</v>
      </c>
      <c r="GN23">
        <v>15</v>
      </c>
      <c r="GO23">
        <v>5</v>
      </c>
      <c r="GP23">
        <v>9</v>
      </c>
      <c r="GQ23">
        <v>9</v>
      </c>
      <c r="GR23">
        <v>22</v>
      </c>
      <c r="GS23">
        <v>8</v>
      </c>
      <c r="GT23">
        <v>14</v>
      </c>
      <c r="GU23">
        <v>7</v>
      </c>
      <c r="GV23">
        <v>7</v>
      </c>
      <c r="GW23">
        <v>9</v>
      </c>
      <c r="GY23">
        <v>8</v>
      </c>
      <c r="GZ23">
        <v>21</v>
      </c>
      <c r="HA23">
        <v>20</v>
      </c>
      <c r="HB23">
        <v>6</v>
      </c>
      <c r="HC23">
        <v>25</v>
      </c>
      <c r="HD23">
        <v>23</v>
      </c>
      <c r="HE23">
        <v>7</v>
      </c>
      <c r="HF23">
        <v>6</v>
      </c>
      <c r="HG23">
        <v>11</v>
      </c>
      <c r="HH23">
        <v>5</v>
      </c>
      <c r="HI23">
        <f>IF('Tablas auxiliares'!$C$7=1,AVERAGE(B23,AS23,CJ23,EA23,FR23)+B23/10000,(-1)*(SUM(VLOOKUP(B23,'Tablas auxiliares'!$BG$2:$BH$28,2,FALSE),VLOOKUP(AS23,'Tablas auxiliares'!$BG$2:$BH$28,2,FALSE),VLOOKUP(CJ23,'Tablas auxiliares'!$BG$2:$BH$28,2,FALSE),VLOOKUP(EA23,'Tablas auxiliares'!$BG$2:$BH$28,2,FALSE),VLOOKUP(FR23,'Tablas auxiliares'!$BG$2:$BH$28,2,FALSE))-B23/100000000))</f>
        <v>-2.1050045275055407</v>
      </c>
      <c r="HJ23">
        <f>IF('Tablas auxiliares'!$C$7=1,AVERAGE(C23,AT23,CK23,EB23,FS23)+C23/10000,(-1)*(SUM(VLOOKUP(C23,'Tablas auxiliares'!$BG$2:$BH$28,2,FALSE),VLOOKUP(AT23,'Tablas auxiliares'!$BG$2:$BH$28,2,FALSE),VLOOKUP(CK23,'Tablas auxiliares'!$BG$2:$BH$28,2,FALSE),VLOOKUP(EB23,'Tablas auxiliares'!$BG$2:$BH$28,2,FALSE),VLOOKUP(FS23,'Tablas auxiliares'!$BG$2:$BH$28,2,FALSE))-C23/100000000))</f>
        <v>-15.608686636402634</v>
      </c>
      <c r="HK23">
        <f>IF('Tablas auxiliares'!$C$7=1,AVERAGE(D23,AU23,CL23,EC23,FT23)+D23/10000,(-1)*(SUM(VLOOKUP(D23,'Tablas auxiliares'!$BG$2:$BH$28,2,FALSE),VLOOKUP(AU23,'Tablas auxiliares'!$BG$2:$BH$28,2,FALSE),VLOOKUP(CL23,'Tablas auxiliares'!$BG$2:$BH$28,2,FALSE),VLOOKUP(EC23,'Tablas auxiliares'!$BG$2:$BH$28,2,FALSE),VLOOKUP(FT23,'Tablas auxiliares'!$BG$2:$BH$28,2,FALSE))-D23/100000000))</f>
        <v>-13.87981945330743</v>
      </c>
      <c r="HL23">
        <f>IF('Tablas auxiliares'!$C$7=1,AVERAGE(E23,AV23,CM23,ED23,FU23)+E23/10000,(-1)*(SUM(VLOOKUP(E23,'Tablas auxiliares'!$BG$2:$BH$28,2,FALSE),VLOOKUP(AV23,'Tablas auxiliares'!$BG$2:$BH$28,2,FALSE),VLOOKUP(CM23,'Tablas auxiliares'!$BG$2:$BH$28,2,FALSE),VLOOKUP(ED23,'Tablas auxiliares'!$BG$2:$BH$28,2,FALSE),VLOOKUP(FU23,'Tablas auxiliares'!$BG$2:$BH$28,2,FALSE))-E23/100000000))</f>
        <v>-7.0391664238397365</v>
      </c>
      <c r="HM23">
        <f>IF('Tablas auxiliares'!$C$7=1,AVERAGE(F23,AW23,CN23,EE23,FV23)+F23/10000,(-1)*(SUM(VLOOKUP(F23,'Tablas auxiliares'!$BG$2:$BH$28,2,FALSE),VLOOKUP(AW23,'Tablas auxiliares'!$BG$2:$BH$28,2,FALSE),VLOOKUP(CN23,'Tablas auxiliares'!$BG$2:$BH$28,2,FALSE),VLOOKUP(EE23,'Tablas auxiliares'!$BG$2:$BH$28,2,FALSE),VLOOKUP(FV23,'Tablas auxiliares'!$BG$2:$BH$28,2,FALSE))-F23/100000000))</f>
        <v>-14.940986624244376</v>
      </c>
      <c r="HN23">
        <f>IF('Tablas auxiliares'!$C$7=1,AVERAGE(G23,AX23,CO23,EF23,FW23)+G23/10000,(-1)*(SUM(VLOOKUP(G23,'Tablas auxiliares'!$BG$2:$BH$28,2,FALSE),VLOOKUP(AX23,'Tablas auxiliares'!$BG$2:$BH$28,2,FALSE),VLOOKUP(CO23,'Tablas auxiliares'!$BG$2:$BH$28,2,FALSE),VLOOKUP(EF23,'Tablas auxiliares'!$BG$2:$BH$28,2,FALSE),VLOOKUP(FW23,'Tablas auxiliares'!$BG$2:$BH$28,2,FALSE))-G23/100000000))</f>
        <v>-1.3755280233313241</v>
      </c>
      <c r="HO23">
        <f>IF('Tablas auxiliares'!$C$7=1,AVERAGE(H23,AY23,CP23,EG23,FX23)+H23/10000,(-1)*(SUM(VLOOKUP(H23,'Tablas auxiliares'!$BG$2:$BH$28,2,FALSE),VLOOKUP(AY23,'Tablas auxiliares'!$BG$2:$BH$28,2,FALSE),VLOOKUP(CP23,'Tablas auxiliares'!$BG$2:$BH$28,2,FALSE),VLOOKUP(EG23,'Tablas auxiliares'!$BG$2:$BH$28,2,FALSE),VLOOKUP(FX23,'Tablas auxiliares'!$BG$2:$BH$28,2,FALSE))-H23/100000000))</f>
        <v>-37.099071666673098</v>
      </c>
      <c r="HP23">
        <f>IF('Tablas auxiliares'!$C$7=1,AVERAGE(I23,AZ23,CQ23,EH23,FY23)+I23/10000,(-1)*(SUM(VLOOKUP(I23,'Tablas auxiliares'!$BG$2:$BH$28,2,FALSE),VLOOKUP(AZ23,'Tablas auxiliares'!$BG$2:$BH$28,2,FALSE),VLOOKUP(CQ23,'Tablas auxiliares'!$BG$2:$BH$28,2,FALSE),VLOOKUP(EH23,'Tablas auxiliares'!$BG$2:$BH$28,2,FALSE),VLOOKUP(FY23,'Tablas auxiliares'!$BG$2:$BH$28,2,FALSE))-I23/100000000))</f>
        <v>-10.669377816476709</v>
      </c>
      <c r="HQ23">
        <f>IF('Tablas auxiliares'!$C$7=1,AVERAGE(J23,BA23,CR23,EI23,FZ23)+J23/10000,(-1)*(SUM(VLOOKUP(J23,'Tablas auxiliares'!$BG$2:$BH$28,2,FALSE),VLOOKUP(BA23,'Tablas auxiliares'!$BG$2:$BH$28,2,FALSE),VLOOKUP(CR23,'Tablas auxiliares'!$BG$2:$BH$28,2,FALSE),VLOOKUP(EI23,'Tablas auxiliares'!$BG$2:$BH$28,2,FALSE),VLOOKUP(FZ23,'Tablas auxiliares'!$BG$2:$BH$28,2,FALSE))-J23/100000000))</f>
        <v>-10.480103116549145</v>
      </c>
      <c r="HR23">
        <f>IF('Tablas auxiliares'!$C$7=1,AVERAGE(K23,BB23,CS23,EJ23,GA23)+K23/10000,(-1)*(SUM(VLOOKUP(K23,'Tablas auxiliares'!$BG$2:$BH$28,2,FALSE),VLOOKUP(BB23,'Tablas auxiliares'!$BG$2:$BH$28,2,FALSE),VLOOKUP(CS23,'Tablas auxiliares'!$BG$2:$BH$28,2,FALSE),VLOOKUP(EJ23,'Tablas auxiliares'!$BG$2:$BH$28,2,FALSE),VLOOKUP(GA23,'Tablas auxiliares'!$BG$2:$BH$28,2,FALSE))-K23/100000000))</f>
        <v>-4.7510489017639159</v>
      </c>
      <c r="HS23">
        <f>IF('Tablas auxiliares'!$C$7=1,AVERAGE(L23,BC23,CT23,EK23,GB23)+L23/10000,(-1)*(SUM(VLOOKUP(L23,'Tablas auxiliares'!$BG$2:$BH$28,2,FALSE),VLOOKUP(BC23,'Tablas auxiliares'!$BG$2:$BH$28,2,FALSE),VLOOKUP(CT23,'Tablas auxiliares'!$BG$2:$BH$28,2,FALSE),VLOOKUP(EK23,'Tablas auxiliares'!$BG$2:$BH$28,2,FALSE),VLOOKUP(GB23,'Tablas auxiliares'!$BG$2:$BH$28,2,FALSE))-L23/100000000))</f>
        <v>-12.628975993849567</v>
      </c>
      <c r="HT23">
        <f>IF('Tablas auxiliares'!$C$7=1,AVERAGE(M23,BD23,CU23,EL23,GC23)+M23/10000,(-1)*(SUM(VLOOKUP(M23,'Tablas auxiliares'!$BG$2:$BH$28,2,FALSE),VLOOKUP(BD23,'Tablas auxiliares'!$BG$2:$BH$28,2,FALSE),VLOOKUP(CU23,'Tablas auxiliares'!$BG$2:$BH$28,2,FALSE),VLOOKUP(EL23,'Tablas auxiliares'!$BG$2:$BH$28,2,FALSE),VLOOKUP(GC23,'Tablas auxiliares'!$BG$2:$BH$28,2,FALSE))-M23/100000000))</f>
        <v>-1.4317009034535417</v>
      </c>
      <c r="HU23">
        <f>IF('Tablas auxiliares'!$C$7=1,AVERAGE(N23,BE23,CV23,EM23,GD23)+N23/10000,(-1)*(SUM(VLOOKUP(N23,'Tablas auxiliares'!$BG$2:$BH$28,2,FALSE),VLOOKUP(BE23,'Tablas auxiliares'!$BG$2:$BH$28,2,FALSE),VLOOKUP(CV23,'Tablas auxiliares'!$BG$2:$BH$28,2,FALSE),VLOOKUP(EM23,'Tablas auxiliares'!$BG$2:$BH$28,2,FALSE),VLOOKUP(GD23,'Tablas auxiliares'!$BG$2:$BH$28,2,FALSE))-N23/100000000))</f>
        <v>-5.2915777896040037</v>
      </c>
      <c r="HV23">
        <f>IF('Tablas auxiliares'!$C$7=1,AVERAGE(O23,BF23,CW23,EN23,GE23)+O23/10000,(-1)*(SUM(VLOOKUP(O23,'Tablas auxiliares'!$BG$2:$BH$28,2,FALSE),VLOOKUP(BF23,'Tablas auxiliares'!$BG$2:$BH$28,2,FALSE),VLOOKUP(CW23,'Tablas auxiliares'!$BG$2:$BH$28,2,FALSE),VLOOKUP(EN23,'Tablas auxiliares'!$BG$2:$BH$28,2,FALSE),VLOOKUP(GE23,'Tablas auxiliares'!$BG$2:$BH$28,2,FALSE))-O23/100000000))</f>
        <v>-28.112254939646387</v>
      </c>
      <c r="HW23">
        <f>IF('Tablas auxiliares'!$C$7=1,AVERAGE(P23,BG23,CX23,EO23,GF23)+P23/10000,(-1)*(SUM(VLOOKUP(P23,'Tablas auxiliares'!$BG$2:$BH$28,2,FALSE),VLOOKUP(BG23,'Tablas auxiliares'!$BG$2:$BH$28,2,FALSE),VLOOKUP(CX23,'Tablas auxiliares'!$BG$2:$BH$28,2,FALSE),VLOOKUP(EO23,'Tablas auxiliares'!$BG$2:$BH$28,2,FALSE),VLOOKUP(GF23,'Tablas auxiliares'!$BG$2:$BH$28,2,FALSE))-P23/100000000))</f>
        <v>-9.544163912302448</v>
      </c>
      <c r="HX23">
        <f>IF('Tablas auxiliares'!$C$7=1,AVERAGE(Q23,BH23,CY23,EP23,GG23)+Q23/10000,(-1)*(SUM(VLOOKUP(Q23,'Tablas auxiliares'!$BG$2:$BH$28,2,FALSE),VLOOKUP(BH23,'Tablas auxiliares'!$BG$2:$BH$28,2,FALSE),VLOOKUP(CY23,'Tablas auxiliares'!$BG$2:$BH$28,2,FALSE),VLOOKUP(EP23,'Tablas auxiliares'!$BG$2:$BH$28,2,FALSE),VLOOKUP(GG23,'Tablas auxiliares'!$BG$2:$BH$28,2,FALSE))-Q23/100000000))</f>
        <v>-12.518094736353227</v>
      </c>
      <c r="HY23">
        <f>IF('Tablas auxiliares'!$C$7=1,AVERAGE(R23,BI23,CZ23,EQ23,GH23)+R23/10000,(-1)*(SUM(VLOOKUP(R23,'Tablas auxiliares'!$BG$2:$BH$28,2,FALSE),VLOOKUP(BI23,'Tablas auxiliares'!$BG$2:$BH$28,2,FALSE),VLOOKUP(CZ23,'Tablas auxiliares'!$BG$2:$BH$28,2,FALSE),VLOOKUP(EQ23,'Tablas auxiliares'!$BG$2:$BH$28,2,FALSE),VLOOKUP(GH23,'Tablas auxiliares'!$BG$2:$BH$28,2,FALSE))-R23/100000000))</f>
        <v>-2.5213679996481315</v>
      </c>
      <c r="HZ23">
        <f>IF('Tablas auxiliares'!$C$7=1,AVERAGE(S23,BJ23,DA23,ER23,GI23)+S23/10000,(-1)*(SUM(VLOOKUP(S23,'Tablas auxiliares'!$BG$2:$BH$28,2,FALSE),VLOOKUP(BJ23,'Tablas auxiliares'!$BG$2:$BH$28,2,FALSE),VLOOKUP(DA23,'Tablas auxiliares'!$BG$2:$BH$28,2,FALSE),VLOOKUP(ER23,'Tablas auxiliares'!$BG$2:$BH$28,2,FALSE),VLOOKUP(GI23,'Tablas auxiliares'!$BG$2:$BH$28,2,FALSE))-S23/100000000))</f>
        <v>-24.92159715134342</v>
      </c>
      <c r="IA23">
        <f>IF('Tablas auxiliares'!$C$7=1,AVERAGE(T23,BK23,DB23,ES23,GJ23)+T23/10000,(-1)*(SUM(VLOOKUP(T23,'Tablas auxiliares'!$BG$2:$BH$28,2,FALSE),VLOOKUP(BK23,'Tablas auxiliares'!$BG$2:$BH$28,2,FALSE),VLOOKUP(DB23,'Tablas auxiliares'!$BG$2:$BH$28,2,FALSE),VLOOKUP(ES23,'Tablas auxiliares'!$BG$2:$BH$28,2,FALSE),VLOOKUP(GJ23,'Tablas auxiliares'!$BG$2:$BH$28,2,FALSE))-T23/100000000))</f>
        <v>-19.442211056038129</v>
      </c>
      <c r="IB23">
        <f>IF('Tablas auxiliares'!$C$7=1,AVERAGE(U23,BL23,DC23,ET23,GK23)+U23/10000,(-1)*(SUM(VLOOKUP(U23,'Tablas auxiliares'!$BG$2:$BH$28,2,FALSE),VLOOKUP(BL23,'Tablas auxiliares'!$BG$2:$BH$28,2,FALSE),VLOOKUP(DC23,'Tablas auxiliares'!$BG$2:$BH$28,2,FALSE),VLOOKUP(ET23,'Tablas auxiliares'!$BG$2:$BH$28,2,FALSE),VLOOKUP(GK23,'Tablas auxiliares'!$BG$2:$BH$28,2,FALSE))-U23/100000000))</f>
        <v>-10.661962048122421</v>
      </c>
      <c r="IC23">
        <f>IF('Tablas auxiliares'!$C$7=1,AVERAGE(V23,BM23,DD23,EU23,GL23)+V23/10000,(-1)*(SUM(VLOOKUP(V23,'Tablas auxiliares'!$BG$2:$BH$28,2,FALSE),VLOOKUP(BM23,'Tablas auxiliares'!$BG$2:$BH$28,2,FALSE),VLOOKUP(DD23,'Tablas auxiliares'!$BG$2:$BH$28,2,FALSE),VLOOKUP(EU23,'Tablas auxiliares'!$BG$2:$BH$28,2,FALSE),VLOOKUP(GL23,'Tablas auxiliares'!$BG$2:$BH$28,2,FALSE))-V23/100000000))</f>
        <v>-14.712872160174747</v>
      </c>
      <c r="ID23">
        <f>IF('Tablas auxiliares'!$C$7=1,AVERAGE(W23,BN23,DE23,EV23,GM23)+W23/10000,(-1)*(SUM(VLOOKUP(W23,'Tablas auxiliares'!$BG$2:$BH$28,2,FALSE),VLOOKUP(BN23,'Tablas auxiliares'!$BG$2:$BH$28,2,FALSE),VLOOKUP(DE23,'Tablas auxiliares'!$BG$2:$BH$28,2,FALSE),VLOOKUP(EV23,'Tablas auxiliares'!$BG$2:$BH$28,2,FALSE),VLOOKUP(GM23,'Tablas auxiliares'!$BG$2:$BH$28,2,FALSE))-W23/100000000))</f>
        <v>-1.6226000527850237</v>
      </c>
      <c r="IE23">
        <f>IF('Tablas auxiliares'!$C$7=1,AVERAGE(X23,BO23,DF23,EW23,GN23)+X23/10000,(-1)*(SUM(VLOOKUP(X23,'Tablas auxiliares'!$BG$2:$BH$28,2,FALSE),VLOOKUP(BO23,'Tablas auxiliares'!$BG$2:$BH$28,2,FALSE),VLOOKUP(DF23,'Tablas auxiliares'!$BG$2:$BH$28,2,FALSE),VLOOKUP(EW23,'Tablas auxiliares'!$BG$2:$BH$28,2,FALSE),VLOOKUP(GN23,'Tablas auxiliares'!$BG$2:$BH$28,2,FALSE))-X23/100000000))</f>
        <v>-3.9996408903063232</v>
      </c>
      <c r="IF23">
        <f>IF('Tablas auxiliares'!$C$7=1,AVERAGE(Y23,BP23,DG23,EX23,GO23)+Y23/10000,(-1)*(SUM(VLOOKUP(Y23,'Tablas auxiliares'!$BG$2:$BH$28,2,FALSE),VLOOKUP(BP23,'Tablas auxiliares'!$BG$2:$BH$28,2,FALSE),VLOOKUP(DG23,'Tablas auxiliares'!$BG$2:$BH$28,2,FALSE),VLOOKUP(EX23,'Tablas auxiliares'!$BG$2:$BH$28,2,FALSE),VLOOKUP(GO23,'Tablas auxiliares'!$BG$2:$BH$28,2,FALSE))-Y23/100000000))</f>
        <v>-7.3004115576374033</v>
      </c>
      <c r="IG23">
        <f>IF('Tablas auxiliares'!$C$7=1,AVERAGE(Z23,BQ23,DH23,EY23,GP23)+Z23/10000,(-1)*(SUM(VLOOKUP(Z23,'Tablas auxiliares'!$BG$2:$BH$28,2,FALSE),VLOOKUP(BQ23,'Tablas auxiliares'!$BG$2:$BH$28,2,FALSE),VLOOKUP(DH23,'Tablas auxiliares'!$BG$2:$BH$28,2,FALSE),VLOOKUP(EY23,'Tablas auxiliares'!$BG$2:$BH$28,2,FALSE),VLOOKUP(GP23,'Tablas auxiliares'!$BG$2:$BH$28,2,FALSE))-Z23/100000000))</f>
        <v>-11.340838849224355</v>
      </c>
      <c r="IH23">
        <f>IF('Tablas auxiliares'!$C$7=1,AVERAGE(AA23,BR23,DI23,EZ23,GQ23)+AA23/10000,(-1)*(SUM(VLOOKUP(AA23,'Tablas auxiliares'!$BG$2:$BH$28,2,FALSE),VLOOKUP(BR23,'Tablas auxiliares'!$BG$2:$BH$28,2,FALSE),VLOOKUP(DI23,'Tablas auxiliares'!$BG$2:$BH$28,2,FALSE),VLOOKUP(EZ23,'Tablas auxiliares'!$BG$2:$BH$28,2,FALSE),VLOOKUP(GQ23,'Tablas auxiliares'!$BG$2:$BH$28,2,FALSE))-AA23/100000000))</f>
        <v>-22.905247493315979</v>
      </c>
      <c r="II23">
        <f>IF('Tablas auxiliares'!$C$7=1,AVERAGE(AB23,BS23,DJ23,FA23,GR23)+AB23/10000,(-1)*(SUM(VLOOKUP(AB23,'Tablas auxiliares'!$BG$2:$BH$28,2,FALSE),VLOOKUP(BS23,'Tablas auxiliares'!$BG$2:$BH$28,2,FALSE),VLOOKUP(DJ23,'Tablas auxiliares'!$BG$2:$BH$28,2,FALSE),VLOOKUP(FA23,'Tablas auxiliares'!$BG$2:$BH$28,2,FALSE),VLOOKUP(GR23,'Tablas auxiliares'!$BG$2:$BH$28,2,FALSE))-AB23/100000000))</f>
        <v>-13.769614958420975</v>
      </c>
      <c r="IJ23">
        <f>IF('Tablas auxiliares'!$C$7=1,AVERAGE(AC23,BT23,DK23,FB23,GS23)+AC23/10000,(-1)*(SUM(VLOOKUP(AC23,'Tablas auxiliares'!$BG$2:$BH$28,2,FALSE),VLOOKUP(BT23,'Tablas auxiliares'!$BG$2:$BH$28,2,FALSE),VLOOKUP(DK23,'Tablas auxiliares'!$BG$2:$BH$28,2,FALSE),VLOOKUP(FB23,'Tablas auxiliares'!$BG$2:$BH$28,2,FALSE),VLOOKUP(GS23,'Tablas auxiliares'!$BG$2:$BH$28,2,FALSE))-AC23/100000000))</f>
        <v>-8.2075875442153237</v>
      </c>
      <c r="IK23">
        <f>IF('Tablas auxiliares'!$C$7=1,AVERAGE(AD23,BU23,DL23,FC23,GT23)+AD23/10000,(-1)*(SUM(VLOOKUP(AD23,'Tablas auxiliares'!$BG$2:$BH$28,2,FALSE),VLOOKUP(BU23,'Tablas auxiliares'!$BG$2:$BH$28,2,FALSE),VLOOKUP(DL23,'Tablas auxiliares'!$BG$2:$BH$28,2,FALSE),VLOOKUP(FC23,'Tablas auxiliares'!$BG$2:$BH$28,2,FALSE),VLOOKUP(GT23,'Tablas auxiliares'!$BG$2:$BH$28,2,FALSE))-AD23/100000000))</f>
        <v>-2.9499005808489351</v>
      </c>
      <c r="IL23">
        <f>IF('Tablas auxiliares'!$C$7=1,AVERAGE(AE23,BV23,DM23,FD23,GU23)+AE23/10000,(-1)*(SUM(VLOOKUP(AE23,'Tablas auxiliares'!$BG$2:$BH$28,2,FALSE),VLOOKUP(BV23,'Tablas auxiliares'!$BG$2:$BH$28,2,FALSE),VLOOKUP(DM23,'Tablas auxiliares'!$BG$2:$BH$28,2,FALSE),VLOOKUP(FD23,'Tablas auxiliares'!$BG$2:$BH$28,2,FALSE),VLOOKUP(GU23,'Tablas auxiliares'!$BG$2:$BH$28,2,FALSE))-AE23/100000000))</f>
        <v>-15.611277868455526</v>
      </c>
      <c r="IM23">
        <f>IF('Tablas auxiliares'!$C$7=1,AVERAGE(AF23,BW23,DN23,FE23,GV23)+AF23/10000,(-1)*(SUM(VLOOKUP(AF23,'Tablas auxiliares'!$BG$2:$BH$28,2,FALSE),VLOOKUP(BW23,'Tablas auxiliares'!$BG$2:$BH$28,2,FALSE),VLOOKUP(DN23,'Tablas auxiliares'!$BG$2:$BH$28,2,FALSE),VLOOKUP(FE23,'Tablas auxiliares'!$BG$2:$BH$28,2,FALSE),VLOOKUP(GV23,'Tablas auxiliares'!$BG$2:$BH$28,2,FALSE))-AF23/100000000))</f>
        <v>-15.645786302770514</v>
      </c>
      <c r="IN23">
        <f>IF('Tablas auxiliares'!$C$7=1,AVERAGE(AG23,BX23,DO23,FF23,GW23)+AG23/10000,(-1)*(SUM(VLOOKUP(AG23,'Tablas auxiliares'!$BG$2:$BH$28,2,FALSE),VLOOKUP(BX23,'Tablas auxiliares'!$BG$2:$BH$28,2,FALSE),VLOOKUP(DO23,'Tablas auxiliares'!$BG$2:$BH$28,2,FALSE),VLOOKUP(FF23,'Tablas auxiliares'!$BG$2:$BH$28,2,FALSE),VLOOKUP(GW23,'Tablas auxiliares'!$BG$2:$BH$28,2,FALSE))-AG23/100000000))</f>
        <v>-20.198712684542269</v>
      </c>
      <c r="IP23">
        <f>IF('Tablas auxiliares'!$C$7=1,AVERAGE(AI23,BZ23,DQ23,FH23,GY23)+AI23/10000,(-1)*(SUM(VLOOKUP(AI23,'Tablas auxiliares'!$BG$2:$BH$28,2,FALSE),VLOOKUP(BZ23,'Tablas auxiliares'!$BG$2:$BH$28,2,FALSE),VLOOKUP(DQ23,'Tablas auxiliares'!$BG$2:$BH$28,2,FALSE),VLOOKUP(FH23,'Tablas auxiliares'!$BG$2:$BH$28,2,FALSE),VLOOKUP(GY23,'Tablas auxiliares'!$BG$2:$BH$28,2,FALSE))-AI23/100000000))</f>
        <v>-35.121907638133692</v>
      </c>
      <c r="IQ23">
        <f>IF('Tablas auxiliares'!$C$7=1,AVERAGE(AJ23,CA23,DR23,FI23,GZ23)+AJ23/10000,(-1)*(SUM(VLOOKUP(AJ23,'Tablas auxiliares'!$BG$2:$BH$28,2,FALSE),VLOOKUP(CA23,'Tablas auxiliares'!$BG$2:$BH$28,2,FALSE),VLOOKUP(DR23,'Tablas auxiliares'!$BG$2:$BH$28,2,FALSE),VLOOKUP(FI23,'Tablas auxiliares'!$BG$2:$BH$28,2,FALSE),VLOOKUP(GZ23,'Tablas auxiliares'!$BG$2:$BH$28,2,FALSE))-AJ23/100000000))</f>
        <v>-3.3533457770835806</v>
      </c>
      <c r="IR23">
        <f>IF('Tablas auxiliares'!$C$7=1,AVERAGE(AK23,CB23,DS23,FJ23,HA23)+AK23/10000,(-1)*(SUM(VLOOKUP(AK23,'Tablas auxiliares'!$BG$2:$BH$28,2,FALSE),VLOOKUP(CB23,'Tablas auxiliares'!$BG$2:$BH$28,2,FALSE),VLOOKUP(DS23,'Tablas auxiliares'!$BG$2:$BH$28,2,FALSE),VLOOKUP(FJ23,'Tablas auxiliares'!$BG$2:$BH$28,2,FALSE),VLOOKUP(HA23,'Tablas auxiliares'!$BG$2:$BH$28,2,FALSE))-AK23/100000000))</f>
        <v>-8.0345446915822709</v>
      </c>
      <c r="IS23">
        <f>IF('Tablas auxiliares'!$C$7=1,AVERAGE(AL23,CC23,DT23,FK23,HB23)+AL23/10000,(-1)*(SUM(VLOOKUP(AL23,'Tablas auxiliares'!$BG$2:$BH$28,2,FALSE),VLOOKUP(CC23,'Tablas auxiliares'!$BG$2:$BH$28,2,FALSE),VLOOKUP(DT23,'Tablas auxiliares'!$BG$2:$BH$28,2,FALSE),VLOOKUP(FK23,'Tablas auxiliares'!$BG$2:$BH$28,2,FALSE),VLOOKUP(HB23,'Tablas auxiliares'!$BG$2:$BH$28,2,FALSE))-AL23/100000000))</f>
        <v>-35.846186431682391</v>
      </c>
      <c r="IT23">
        <f>IF('Tablas auxiliares'!$C$7=1,AVERAGE(AM23,CD23,DU23,FL23,HC23)+AM23/10000,(-1)*(SUM(VLOOKUP(AM23,'Tablas auxiliares'!$BG$2:$BH$28,2,FALSE),VLOOKUP(CD23,'Tablas auxiliares'!$BG$2:$BH$28,2,FALSE),VLOOKUP(DU23,'Tablas auxiliares'!$BG$2:$BH$28,2,FALSE),VLOOKUP(FL23,'Tablas auxiliares'!$BG$2:$BH$28,2,FALSE),VLOOKUP(HC23,'Tablas auxiliares'!$BG$2:$BH$28,2,FALSE))-AM23/100000000))</f>
        <v>-1.4188471990545086</v>
      </c>
      <c r="IU23">
        <f>IF('Tablas auxiliares'!$C$7=1,AVERAGE(AN23,CE23,DV23,FM23,HD23)+AN23/10000,(-1)*(SUM(VLOOKUP(AN23,'Tablas auxiliares'!$BG$2:$BH$28,2,FALSE),VLOOKUP(CE23,'Tablas auxiliares'!$BG$2:$BH$28,2,FALSE),VLOOKUP(DV23,'Tablas auxiliares'!$BG$2:$BH$28,2,FALSE),VLOOKUP(FM23,'Tablas auxiliares'!$BG$2:$BH$28,2,FALSE),VLOOKUP(HD23,'Tablas auxiliares'!$BG$2:$BH$28,2,FALSE))-AN23/100000000))</f>
        <v>-10.177794284790563</v>
      </c>
      <c r="IV23">
        <f>IF('Tablas auxiliares'!$C$7=1,AVERAGE(AO23,CF23,DW23,FN23,HE23)+AO23/10000,(-1)*(SUM(VLOOKUP(AO23,'Tablas auxiliares'!$BG$2:$BH$28,2,FALSE),VLOOKUP(CF23,'Tablas auxiliares'!$BG$2:$BH$28,2,FALSE),VLOOKUP(DW23,'Tablas auxiliares'!$BG$2:$BH$28,2,FALSE),VLOOKUP(FN23,'Tablas auxiliares'!$BG$2:$BH$28,2,FALSE),VLOOKUP(HE23,'Tablas auxiliares'!$BG$2:$BH$28,2,FALSE))-AO23/100000000))</f>
        <v>-29.46354100089545</v>
      </c>
      <c r="IW23">
        <f>IF('Tablas auxiliares'!$C$7=1,AVERAGE(AP23,CG23,DX23,FO23,HF23)+AP23/10000,(-1)*(SUM(VLOOKUP(AP23,'Tablas auxiliares'!$BG$2:$BH$28,2,FALSE),VLOOKUP(CG23,'Tablas auxiliares'!$BG$2:$BH$28,2,FALSE),VLOOKUP(DX23,'Tablas auxiliares'!$BG$2:$BH$28,2,FALSE),VLOOKUP(FO23,'Tablas auxiliares'!$BG$2:$BH$28,2,FALSE),VLOOKUP(HF23,'Tablas auxiliares'!$BG$2:$BH$28,2,FALSE))-AP23/100000000))</f>
        <v>-9.1790938692259534</v>
      </c>
      <c r="IX23">
        <f>IF('Tablas auxiliares'!$C$7=1,AVERAGE(AQ23,CH23,DY23,FP23,HG23)+AQ23/10000,(-1)*(SUM(VLOOKUP(AQ23,'Tablas auxiliares'!$BG$2:$BH$28,2,FALSE),VLOOKUP(CH23,'Tablas auxiliares'!$BG$2:$BH$28,2,FALSE),VLOOKUP(DY23,'Tablas auxiliares'!$BG$2:$BH$28,2,FALSE),VLOOKUP(FP23,'Tablas auxiliares'!$BG$2:$BH$28,2,FALSE),VLOOKUP(HG23,'Tablas auxiliares'!$BG$2:$BH$28,2,FALSE))-AQ23/100000000))</f>
        <v>-4.8219375015351122</v>
      </c>
      <c r="IY23">
        <f>IF('Tablas auxiliares'!$C$7=1,AVERAGE(AR23,CI23,DZ23,FQ23,HH23)+AR23/10000,(-1)*(SUM(VLOOKUP(AR23,'Tablas auxiliares'!$BG$2:$BH$28,2,FALSE),VLOOKUP(CI23,'Tablas auxiliares'!$BG$2:$BH$28,2,FALSE),VLOOKUP(DZ23,'Tablas auxiliares'!$BG$2:$BH$28,2,FALSE),VLOOKUP(FQ23,'Tablas auxiliares'!$BG$2:$BH$28,2,FALSE),VLOOKUP(HH23,'Tablas auxiliares'!$BG$2:$BH$28,2,FALSE))-AR23/100000000))</f>
        <v>-37.625712859099799</v>
      </c>
      <c r="IZ23">
        <f>RANK(HI23,HI3:HI28,1)</f>
        <v>22</v>
      </c>
      <c r="JA23">
        <f t="shared" ref="JA23:KP23" si="153">RANK(HJ23,HJ3:HJ28,1)</f>
        <v>6</v>
      </c>
      <c r="JB23">
        <f t="shared" si="153"/>
        <v>8</v>
      </c>
      <c r="JC23">
        <f t="shared" si="153"/>
        <v>17</v>
      </c>
      <c r="JD23">
        <f t="shared" si="153"/>
        <v>10</v>
      </c>
      <c r="JE23">
        <f t="shared" si="153"/>
        <v>25</v>
      </c>
      <c r="JF23">
        <f t="shared" si="153"/>
        <v>2</v>
      </c>
      <c r="JG23">
        <f t="shared" si="153"/>
        <v>13</v>
      </c>
      <c r="JH23">
        <f t="shared" si="153"/>
        <v>12</v>
      </c>
      <c r="JI23">
        <f t="shared" si="153"/>
        <v>15</v>
      </c>
      <c r="JJ23">
        <f t="shared" si="153"/>
        <v>13</v>
      </c>
      <c r="JK23">
        <f t="shared" si="153"/>
        <v>25</v>
      </c>
      <c r="JL23">
        <f t="shared" si="153"/>
        <v>17</v>
      </c>
      <c r="JM23">
        <f t="shared" si="153"/>
        <v>4</v>
      </c>
      <c r="JN23">
        <f t="shared" si="153"/>
        <v>13</v>
      </c>
      <c r="JO23">
        <f t="shared" si="153"/>
        <v>10</v>
      </c>
      <c r="JP23">
        <f t="shared" si="153"/>
        <v>19</v>
      </c>
      <c r="JQ23">
        <f t="shared" si="153"/>
        <v>5</v>
      </c>
      <c r="JR23">
        <f t="shared" si="153"/>
        <v>6</v>
      </c>
      <c r="JS23">
        <f t="shared" si="153"/>
        <v>12</v>
      </c>
      <c r="JT23">
        <f t="shared" si="153"/>
        <v>7</v>
      </c>
      <c r="JU23">
        <f t="shared" si="153"/>
        <v>23</v>
      </c>
      <c r="JV23">
        <f t="shared" si="153"/>
        <v>19</v>
      </c>
      <c r="JW23">
        <f t="shared" si="153"/>
        <v>19</v>
      </c>
      <c r="JX23">
        <f t="shared" si="153"/>
        <v>13</v>
      </c>
      <c r="JY23">
        <f t="shared" si="153"/>
        <v>6</v>
      </c>
      <c r="JZ23">
        <f t="shared" si="153"/>
        <v>8</v>
      </c>
      <c r="KA23">
        <f t="shared" si="153"/>
        <v>18</v>
      </c>
      <c r="KB23">
        <f t="shared" si="153"/>
        <v>19</v>
      </c>
      <c r="KC23">
        <f t="shared" si="153"/>
        <v>10</v>
      </c>
      <c r="KD23">
        <f t="shared" si="153"/>
        <v>8</v>
      </c>
      <c r="KE23">
        <f t="shared" si="153"/>
        <v>7</v>
      </c>
      <c r="KG23">
        <f t="shared" si="153"/>
        <v>3</v>
      </c>
      <c r="KH23">
        <f t="shared" si="153"/>
        <v>17</v>
      </c>
      <c r="KI23">
        <f t="shared" si="153"/>
        <v>16</v>
      </c>
      <c r="KJ23">
        <f t="shared" si="153"/>
        <v>3</v>
      </c>
      <c r="KK23">
        <f t="shared" si="153"/>
        <v>22</v>
      </c>
      <c r="KL23">
        <f t="shared" si="153"/>
        <v>17</v>
      </c>
      <c r="KM23">
        <f t="shared" si="153"/>
        <v>4</v>
      </c>
      <c r="KN23">
        <f t="shared" si="153"/>
        <v>13</v>
      </c>
      <c r="KO23">
        <f t="shared" si="153"/>
        <v>19</v>
      </c>
      <c r="KP23">
        <f t="shared" si="153"/>
        <v>3</v>
      </c>
      <c r="KQ23">
        <f>VLOOKUP(IZ23,'Tablas auxiliares'!$O$2:$Y$28,'Tablas auxiliares'!$C$4+1,FALSE)</f>
        <v>0</v>
      </c>
      <c r="KR23">
        <f>VLOOKUP(JA23,'Tablas auxiliares'!$O$2:$Y$28,'Tablas auxiliares'!$C$4+1,FALSE)</f>
        <v>5</v>
      </c>
      <c r="KS23">
        <f>VLOOKUP(JB23,'Tablas auxiliares'!$O$2:$Y$28,'Tablas auxiliares'!$C$4+1,FALSE)</f>
        <v>3</v>
      </c>
      <c r="KT23">
        <f>VLOOKUP(JC23,'Tablas auxiliares'!$O$2:$Y$28,'Tablas auxiliares'!$C$4+1,FALSE)</f>
        <v>0</v>
      </c>
      <c r="KU23">
        <f>VLOOKUP(JD23,'Tablas auxiliares'!$O$2:$Y$28,'Tablas auxiliares'!$C$4+1,FALSE)</f>
        <v>1</v>
      </c>
      <c r="KV23">
        <f>VLOOKUP(JE23,'Tablas auxiliares'!$O$2:$Y$28,'Tablas auxiliares'!$C$4+1,FALSE)</f>
        <v>0</v>
      </c>
      <c r="KW23">
        <f>VLOOKUP(JF23,'Tablas auxiliares'!$O$2:$Y$28,'Tablas auxiliares'!$C$4+1,FALSE)</f>
        <v>10</v>
      </c>
      <c r="KX23">
        <f>VLOOKUP(JG23,'Tablas auxiliares'!$O$2:$Y$28,'Tablas auxiliares'!$C$4+1,FALSE)</f>
        <v>0</v>
      </c>
      <c r="KY23">
        <f>VLOOKUP(JH23,'Tablas auxiliares'!$O$2:$Y$28,'Tablas auxiliares'!$C$4+1,FALSE)</f>
        <v>0</v>
      </c>
      <c r="KZ23">
        <f>VLOOKUP(JI23,'Tablas auxiliares'!$O$2:$Y$28,'Tablas auxiliares'!$C$4+1,FALSE)</f>
        <v>0</v>
      </c>
      <c r="LA23">
        <f>VLOOKUP(JJ23,'Tablas auxiliares'!$O$2:$Y$28,'Tablas auxiliares'!$C$4+1,FALSE)</f>
        <v>0</v>
      </c>
      <c r="LB23">
        <f>VLOOKUP(JK23,'Tablas auxiliares'!$O$2:$Y$28,'Tablas auxiliares'!$C$4+1,FALSE)</f>
        <v>0</v>
      </c>
      <c r="LC23">
        <f>VLOOKUP(JL23,'Tablas auxiliares'!$O$2:$Y$28,'Tablas auxiliares'!$C$4+1,FALSE)</f>
        <v>0</v>
      </c>
      <c r="LD23">
        <f>VLOOKUP(JM23,'Tablas auxiliares'!$O$2:$Y$28,'Tablas auxiliares'!$C$4+1,FALSE)</f>
        <v>7</v>
      </c>
      <c r="LE23">
        <f>VLOOKUP(JN23,'Tablas auxiliares'!$O$2:$Y$28,'Tablas auxiliares'!$C$4+1,FALSE)</f>
        <v>0</v>
      </c>
      <c r="LF23">
        <f>VLOOKUP(JO23,'Tablas auxiliares'!$O$2:$Y$28,'Tablas auxiliares'!$C$4+1,FALSE)</f>
        <v>1</v>
      </c>
      <c r="LG23">
        <f>VLOOKUP(JP23,'Tablas auxiliares'!$O$2:$Y$28,'Tablas auxiliares'!$C$4+1,FALSE)</f>
        <v>0</v>
      </c>
      <c r="LH23">
        <f>VLOOKUP(JQ23,'Tablas auxiliares'!$O$2:$Y$28,'Tablas auxiliares'!$C$4+1,FALSE)</f>
        <v>6</v>
      </c>
      <c r="LI23">
        <f>VLOOKUP(JR23,'Tablas auxiliares'!$O$2:$Y$28,'Tablas auxiliares'!$C$4+1,FALSE)</f>
        <v>5</v>
      </c>
      <c r="LJ23">
        <f>VLOOKUP(JS23,'Tablas auxiliares'!$O$2:$Y$28,'Tablas auxiliares'!$C$4+1,FALSE)</f>
        <v>0</v>
      </c>
      <c r="LK23">
        <f>VLOOKUP(JT23,'Tablas auxiliares'!$O$2:$Y$28,'Tablas auxiliares'!$C$4+1,FALSE)</f>
        <v>4</v>
      </c>
      <c r="LL23">
        <f>VLOOKUP(JU23,'Tablas auxiliares'!$O$2:$Y$28,'Tablas auxiliares'!$C$4+1,FALSE)</f>
        <v>0</v>
      </c>
      <c r="LM23">
        <f>VLOOKUP(JV23,'Tablas auxiliares'!$O$2:$Y$28,'Tablas auxiliares'!$C$4+1,FALSE)</f>
        <v>0</v>
      </c>
      <c r="LN23">
        <f>VLOOKUP(JW23,'Tablas auxiliares'!$O$2:$Y$28,'Tablas auxiliares'!$C$4+1,FALSE)</f>
        <v>0</v>
      </c>
      <c r="LO23">
        <f>VLOOKUP(JX23,'Tablas auxiliares'!$O$2:$Y$28,'Tablas auxiliares'!$C$4+1,FALSE)</f>
        <v>0</v>
      </c>
      <c r="LP23">
        <f>VLOOKUP(JY23,'Tablas auxiliares'!$O$2:$Y$28,'Tablas auxiliares'!$C$4+1,FALSE)</f>
        <v>5</v>
      </c>
      <c r="LQ23">
        <f>VLOOKUP(JZ23,'Tablas auxiliares'!$O$2:$Y$28,'Tablas auxiliares'!$C$4+1,FALSE)</f>
        <v>3</v>
      </c>
      <c r="LR23">
        <f>VLOOKUP(KA23,'Tablas auxiliares'!$O$2:$Y$28,'Tablas auxiliares'!$C$4+1,FALSE)</f>
        <v>0</v>
      </c>
      <c r="LS23">
        <f>VLOOKUP(KB23,'Tablas auxiliares'!$O$2:$Y$28,'Tablas auxiliares'!$C$4+1,FALSE)</f>
        <v>0</v>
      </c>
      <c r="LT23">
        <f>VLOOKUP(KC23,'Tablas auxiliares'!$O$2:$Y$28,'Tablas auxiliares'!$C$4+1,FALSE)</f>
        <v>1</v>
      </c>
      <c r="LU23">
        <f>VLOOKUP(KD23,'Tablas auxiliares'!$O$2:$Y$28,'Tablas auxiliares'!$C$4+1,FALSE)</f>
        <v>3</v>
      </c>
      <c r="LV23">
        <f>VLOOKUP(KE23,'Tablas auxiliares'!$O$2:$Y$28,'Tablas auxiliares'!$C$4+1,FALSE)</f>
        <v>4</v>
      </c>
      <c r="LX23">
        <f>VLOOKUP(KG23,'Tablas auxiliares'!$O$2:$Y$28,'Tablas auxiliares'!$C$4+1,FALSE)</f>
        <v>8</v>
      </c>
      <c r="LY23">
        <f>VLOOKUP(KH23,'Tablas auxiliares'!$O$2:$Y$28,'Tablas auxiliares'!$C$4+1,FALSE)</f>
        <v>0</v>
      </c>
      <c r="LZ23">
        <f>VLOOKUP(KI23,'Tablas auxiliares'!$O$2:$Y$28,'Tablas auxiliares'!$C$4+1,FALSE)</f>
        <v>0</v>
      </c>
      <c r="MA23">
        <f>VLOOKUP(KJ23,'Tablas auxiliares'!$O$2:$Y$28,'Tablas auxiliares'!$C$4+1,FALSE)</f>
        <v>8</v>
      </c>
      <c r="MB23">
        <f>VLOOKUP(KK23,'Tablas auxiliares'!$O$2:$Y$28,'Tablas auxiliares'!$C$4+1,FALSE)</f>
        <v>0</v>
      </c>
      <c r="MC23">
        <f>VLOOKUP(KL23,'Tablas auxiliares'!$O$2:$Y$28,'Tablas auxiliares'!$C$4+1,FALSE)</f>
        <v>0</v>
      </c>
      <c r="MD23">
        <f>VLOOKUP(KM23,'Tablas auxiliares'!$O$2:$Y$28,'Tablas auxiliares'!$C$4+1,FALSE)</f>
        <v>7</v>
      </c>
      <c r="ME23">
        <f>VLOOKUP(KN23,'Tablas auxiliares'!$O$2:$Y$28,'Tablas auxiliares'!$C$4+1,FALSE)</f>
        <v>0</v>
      </c>
      <c r="MF23">
        <f>VLOOKUP(KO23,'Tablas auxiliares'!$O$2:$Y$28,'Tablas auxiliares'!$C$4+1,FALSE)</f>
        <v>0</v>
      </c>
      <c r="MG23">
        <f>VLOOKUP(KP23,'Tablas auxiliares'!$O$2:$Y$28,'Tablas auxiliares'!$C$4+1,FALSE)</f>
        <v>8</v>
      </c>
      <c r="MH23">
        <v>12</v>
      </c>
      <c r="MI23">
        <v>11</v>
      </c>
      <c r="MJ23">
        <v>15</v>
      </c>
      <c r="MK23">
        <v>22</v>
      </c>
      <c r="ML23">
        <v>11</v>
      </c>
      <c r="MM23">
        <v>14</v>
      </c>
      <c r="MN23">
        <v>1</v>
      </c>
      <c r="MO23">
        <v>19</v>
      </c>
      <c r="MP23">
        <v>12</v>
      </c>
      <c r="MQ23">
        <v>20</v>
      </c>
      <c r="MR23">
        <v>16</v>
      </c>
      <c r="MS23">
        <v>21</v>
      </c>
      <c r="MT23">
        <v>6</v>
      </c>
      <c r="MU23">
        <v>18</v>
      </c>
      <c r="MV23">
        <v>19</v>
      </c>
      <c r="MW23">
        <v>11</v>
      </c>
      <c r="MX23">
        <v>9</v>
      </c>
      <c r="MY23">
        <v>20</v>
      </c>
      <c r="MZ23">
        <v>18</v>
      </c>
      <c r="NA23">
        <v>16</v>
      </c>
      <c r="NB23">
        <v>7</v>
      </c>
      <c r="NC23">
        <v>8</v>
      </c>
      <c r="ND23">
        <v>14</v>
      </c>
      <c r="NE23">
        <v>20</v>
      </c>
      <c r="NF23">
        <v>18</v>
      </c>
      <c r="NG23">
        <v>15</v>
      </c>
      <c r="NH23">
        <v>13</v>
      </c>
      <c r="NI23">
        <v>24</v>
      </c>
      <c r="NJ23">
        <v>20</v>
      </c>
      <c r="NK23">
        <v>16</v>
      </c>
      <c r="NL23">
        <v>19</v>
      </c>
      <c r="NM23">
        <v>6</v>
      </c>
      <c r="NO23">
        <v>20</v>
      </c>
      <c r="NP23">
        <v>20</v>
      </c>
      <c r="NQ23">
        <v>13</v>
      </c>
      <c r="NR23">
        <v>16</v>
      </c>
      <c r="NS23">
        <v>17</v>
      </c>
      <c r="NT23">
        <v>23</v>
      </c>
      <c r="NU23">
        <v>15</v>
      </c>
      <c r="NV23">
        <v>10</v>
      </c>
      <c r="NW23">
        <v>15</v>
      </c>
      <c r="NX23">
        <v>16</v>
      </c>
      <c r="NY23">
        <f>VLOOKUP(MH23,'Tablas auxiliares'!$O$2:$Y$28,_xlfn.SINGLE('Tablas auxiliares'!$C$4)+1,FALSE)</f>
        <v>0</v>
      </c>
      <c r="NZ23">
        <f>VLOOKUP(MI23,'Tablas auxiliares'!$O$2:$Y$28,_xlfn.SINGLE('Tablas auxiliares'!$C$4)+1,FALSE)</f>
        <v>0</v>
      </c>
      <c r="OA23">
        <f>VLOOKUP(MJ23,'Tablas auxiliares'!$O$2:$Y$28,_xlfn.SINGLE('Tablas auxiliares'!$C$4)+1,FALSE)</f>
        <v>0</v>
      </c>
      <c r="OB23">
        <f>VLOOKUP(MK23,'Tablas auxiliares'!$O$2:$Y$28,_xlfn.SINGLE('Tablas auxiliares'!$C$4)+1,FALSE)</f>
        <v>0</v>
      </c>
      <c r="OC23">
        <f>VLOOKUP(ML23,'Tablas auxiliares'!$O$2:$Y$28,_xlfn.SINGLE('Tablas auxiliares'!$C$4)+1,FALSE)</f>
        <v>0</v>
      </c>
      <c r="OD23">
        <f>VLOOKUP(MM23,'Tablas auxiliares'!$O$2:$Y$28,_xlfn.SINGLE('Tablas auxiliares'!$C$4)+1,FALSE)</f>
        <v>0</v>
      </c>
      <c r="OE23">
        <f>VLOOKUP(MN23,'Tablas auxiliares'!$O$2:$Y$28,_xlfn.SINGLE('Tablas auxiliares'!$C$4)+1,FALSE)</f>
        <v>12</v>
      </c>
      <c r="OF23">
        <f>VLOOKUP(MO23,'Tablas auxiliares'!$O$2:$Y$28,_xlfn.SINGLE('Tablas auxiliares'!$C$4)+1,FALSE)</f>
        <v>0</v>
      </c>
      <c r="OG23">
        <f>VLOOKUP(MP23,'Tablas auxiliares'!$O$2:$Y$28,_xlfn.SINGLE('Tablas auxiliares'!$C$4)+1,FALSE)</f>
        <v>0</v>
      </c>
      <c r="OH23">
        <f>VLOOKUP(MQ23,'Tablas auxiliares'!$O$2:$Y$28,_xlfn.SINGLE('Tablas auxiliares'!$C$4)+1,FALSE)</f>
        <v>0</v>
      </c>
      <c r="OI23">
        <f>VLOOKUP(MR23,'Tablas auxiliares'!$O$2:$Y$28,_xlfn.SINGLE('Tablas auxiliares'!$C$4)+1,FALSE)</f>
        <v>0</v>
      </c>
      <c r="OJ23">
        <f>VLOOKUP(MS23,'Tablas auxiliares'!$O$2:$Y$28,_xlfn.SINGLE('Tablas auxiliares'!$C$4)+1,FALSE)</f>
        <v>0</v>
      </c>
      <c r="OK23">
        <f>VLOOKUP(MT23,'Tablas auxiliares'!$O$2:$Y$28,_xlfn.SINGLE('Tablas auxiliares'!$C$4)+1,FALSE)</f>
        <v>5</v>
      </c>
      <c r="OL23">
        <f>VLOOKUP(MU23,'Tablas auxiliares'!$O$2:$Y$28,_xlfn.SINGLE('Tablas auxiliares'!$C$4)+1,FALSE)</f>
        <v>0</v>
      </c>
      <c r="OM23">
        <f>VLOOKUP(MV23,'Tablas auxiliares'!$O$2:$Y$28,_xlfn.SINGLE('Tablas auxiliares'!$C$4)+1,FALSE)</f>
        <v>0</v>
      </c>
      <c r="ON23">
        <f>VLOOKUP(MW23,'Tablas auxiliares'!$O$2:$Y$28,_xlfn.SINGLE('Tablas auxiliares'!$C$4)+1,FALSE)</f>
        <v>0</v>
      </c>
      <c r="OO23">
        <f>VLOOKUP(MX23,'Tablas auxiliares'!$O$2:$Y$28,_xlfn.SINGLE('Tablas auxiliares'!$C$4)+1,FALSE)</f>
        <v>2</v>
      </c>
      <c r="OP23">
        <f>VLOOKUP(MY23,'Tablas auxiliares'!$O$2:$Y$28,_xlfn.SINGLE('Tablas auxiliares'!$C$4)+1,FALSE)</f>
        <v>0</v>
      </c>
      <c r="OQ23">
        <f>VLOOKUP(MZ23,'Tablas auxiliares'!$O$2:$Y$28,_xlfn.SINGLE('Tablas auxiliares'!$C$4)+1,FALSE)</f>
        <v>0</v>
      </c>
      <c r="OR23">
        <f>VLOOKUP(NA23,'Tablas auxiliares'!$O$2:$Y$28,_xlfn.SINGLE('Tablas auxiliares'!$C$4)+1,FALSE)</f>
        <v>0</v>
      </c>
      <c r="OS23">
        <f>VLOOKUP(NB23,'Tablas auxiliares'!$O$2:$Y$28,_xlfn.SINGLE('Tablas auxiliares'!$C$4)+1,FALSE)</f>
        <v>4</v>
      </c>
      <c r="OT23">
        <f>VLOOKUP(NC23,'Tablas auxiliares'!$O$2:$Y$28,_xlfn.SINGLE('Tablas auxiliares'!$C$4)+1,FALSE)</f>
        <v>3</v>
      </c>
      <c r="OU23">
        <f>VLOOKUP(ND23,'Tablas auxiliares'!$O$2:$Y$28,_xlfn.SINGLE('Tablas auxiliares'!$C$4)+1,FALSE)</f>
        <v>0</v>
      </c>
      <c r="OV23">
        <f>VLOOKUP(NE23,'Tablas auxiliares'!$O$2:$Y$28,_xlfn.SINGLE('Tablas auxiliares'!$C$4)+1,FALSE)</f>
        <v>0</v>
      </c>
      <c r="OW23">
        <f>VLOOKUP(NF23,'Tablas auxiliares'!$O$2:$Y$28,_xlfn.SINGLE('Tablas auxiliares'!$C$4)+1,FALSE)</f>
        <v>0</v>
      </c>
      <c r="OX23">
        <f>VLOOKUP(NG23,'Tablas auxiliares'!$O$2:$Y$28,_xlfn.SINGLE('Tablas auxiliares'!$C$4)+1,FALSE)</f>
        <v>0</v>
      </c>
      <c r="OY23">
        <f>VLOOKUP(NH23,'Tablas auxiliares'!$O$2:$Y$28,_xlfn.SINGLE('Tablas auxiliares'!$C$4)+1,FALSE)</f>
        <v>0</v>
      </c>
      <c r="OZ23">
        <f>VLOOKUP(NI23,'Tablas auxiliares'!$O$2:$Y$28,_xlfn.SINGLE('Tablas auxiliares'!$C$4)+1,FALSE)</f>
        <v>0</v>
      </c>
      <c r="PA23">
        <f>VLOOKUP(NJ23,'Tablas auxiliares'!$O$2:$Y$28,_xlfn.SINGLE('Tablas auxiliares'!$C$4)+1,FALSE)</f>
        <v>0</v>
      </c>
      <c r="PB23">
        <f>VLOOKUP(NK23,'Tablas auxiliares'!$O$2:$Y$28,_xlfn.SINGLE('Tablas auxiliares'!$C$4)+1,FALSE)</f>
        <v>0</v>
      </c>
      <c r="PC23">
        <f>VLOOKUP(NL23,'Tablas auxiliares'!$O$2:$Y$28,_xlfn.SINGLE('Tablas auxiliares'!$C$4)+1,FALSE)</f>
        <v>0</v>
      </c>
      <c r="PD23">
        <f>VLOOKUP(NM23,'Tablas auxiliares'!$O$2:$Y$28,_xlfn.SINGLE('Tablas auxiliares'!$C$4)+1,FALSE)</f>
        <v>5</v>
      </c>
      <c r="PF23">
        <f>VLOOKUP(NO23,'Tablas auxiliares'!$O$2:$Y$28,_xlfn.SINGLE('Tablas auxiliares'!$C$4)+1,FALSE)</f>
        <v>0</v>
      </c>
      <c r="PG23">
        <f>VLOOKUP(NP23,'Tablas auxiliares'!$O$2:$Y$28,_xlfn.SINGLE('Tablas auxiliares'!$C$4)+1,FALSE)</f>
        <v>0</v>
      </c>
      <c r="PH23">
        <f>VLOOKUP(NQ23,'Tablas auxiliares'!$O$2:$Y$28,_xlfn.SINGLE('Tablas auxiliares'!$C$4)+1,FALSE)</f>
        <v>0</v>
      </c>
      <c r="PI23">
        <f>VLOOKUP(NR23,'Tablas auxiliares'!$O$2:$Y$28,_xlfn.SINGLE('Tablas auxiliares'!$C$4)+1,FALSE)</f>
        <v>0</v>
      </c>
      <c r="PJ23">
        <f>VLOOKUP(NS23,'Tablas auxiliares'!$O$2:$Y$28,_xlfn.SINGLE('Tablas auxiliares'!$C$4)+1,FALSE)</f>
        <v>0</v>
      </c>
      <c r="PK23">
        <f>VLOOKUP(NT23,'Tablas auxiliares'!$O$2:$Y$28,_xlfn.SINGLE('Tablas auxiliares'!$C$4)+1,FALSE)</f>
        <v>0</v>
      </c>
      <c r="PL23">
        <f>VLOOKUP(NU23,'Tablas auxiliares'!$O$2:$Y$28,_xlfn.SINGLE('Tablas auxiliares'!$C$4)+1,FALSE)</f>
        <v>0</v>
      </c>
      <c r="PM23">
        <f>VLOOKUP(NV23,'Tablas auxiliares'!$O$2:$Y$28,_xlfn.SINGLE('Tablas auxiliares'!$C$4)+1,FALSE)</f>
        <v>1</v>
      </c>
      <c r="PN23">
        <f>VLOOKUP(NW23,'Tablas auxiliares'!$O$2:$Y$28,_xlfn.SINGLE('Tablas auxiliares'!$C$4)+1,FALSE)</f>
        <v>0</v>
      </c>
      <c r="PO23">
        <f>VLOOKUP(NX23,'Tablas auxiliares'!$O$2:$Y$28,_xlfn.SINGLE('Tablas auxiliares'!$C$4)+1,FALSE)</f>
        <v>0</v>
      </c>
      <c r="PP23" s="132">
        <f>IF('Tablas auxiliares'!$C$6&lt;&gt;2,IF('Tablas auxiliares'!$C$5=1,SUM(KQ23:MG23),SUMIF($IZ$29:$KP$29,"=325",KQ23:MG23)),0)+IF('Tablas auxiliares'!$C$6&lt;&gt;3,IF('Tablas auxiliares'!$C$5=1,SUM(NY23:PO23),SUMIF($IZ$29:$KP$29,"=325",NY23:PO23)),0)</f>
        <v>121</v>
      </c>
      <c r="PQ23">
        <f t="shared" si="15"/>
        <v>17.012</v>
      </c>
      <c r="PR23">
        <f t="shared" si="108"/>
        <v>8.5109999999999992</v>
      </c>
      <c r="PS23">
        <f t="shared" si="109"/>
        <v>11.515000000000001</v>
      </c>
      <c r="PT23">
        <f t="shared" si="110"/>
        <v>19.521999999999998</v>
      </c>
      <c r="PU23">
        <f t="shared" si="28"/>
        <v>10.510999999999999</v>
      </c>
      <c r="PV23">
        <f t="shared" si="29"/>
        <v>19.513999999999999</v>
      </c>
      <c r="PW23">
        <f t="shared" si="30"/>
        <v>1.5009999999999999</v>
      </c>
      <c r="PX23">
        <f t="shared" si="31"/>
        <v>16.018999999999998</v>
      </c>
      <c r="PY23">
        <f t="shared" si="32"/>
        <v>12.012</v>
      </c>
      <c r="PZ23">
        <f t="shared" si="33"/>
        <v>17.52</v>
      </c>
      <c r="QA23">
        <f t="shared" si="111"/>
        <v>14.516</v>
      </c>
      <c r="QB23">
        <f t="shared" si="34"/>
        <v>23.021000000000001</v>
      </c>
      <c r="QC23">
        <f t="shared" si="35"/>
        <v>11.506</v>
      </c>
      <c r="QD23">
        <f t="shared" si="36"/>
        <v>11.018000000000001</v>
      </c>
      <c r="QE23">
        <f t="shared" si="37"/>
        <v>16.018999999999998</v>
      </c>
      <c r="QF23">
        <f t="shared" si="38"/>
        <v>10.510999999999999</v>
      </c>
      <c r="QG23">
        <f t="shared" si="39"/>
        <v>14.009</v>
      </c>
      <c r="QH23">
        <f t="shared" si="40"/>
        <v>12.52</v>
      </c>
      <c r="QI23">
        <f t="shared" si="41"/>
        <v>12.018000000000001</v>
      </c>
      <c r="QJ23">
        <f t="shared" si="42"/>
        <v>14.016</v>
      </c>
      <c r="QK23">
        <f t="shared" si="43"/>
        <v>7.0069999999999997</v>
      </c>
      <c r="QL23">
        <f t="shared" si="44"/>
        <v>15.507999999999999</v>
      </c>
      <c r="QM23">
        <f t="shared" si="45"/>
        <v>16.513999999999999</v>
      </c>
      <c r="QN23">
        <f t="shared" si="46"/>
        <v>19.52</v>
      </c>
      <c r="QO23">
        <f t="shared" si="47"/>
        <v>15.518000000000001</v>
      </c>
      <c r="QP23">
        <f t="shared" si="48"/>
        <v>10.515000000000001</v>
      </c>
      <c r="QQ23">
        <f t="shared" si="49"/>
        <v>10.513</v>
      </c>
      <c r="QR23">
        <f t="shared" si="50"/>
        <v>21.024000000000001</v>
      </c>
      <c r="QS23">
        <f t="shared" si="51"/>
        <v>19.52</v>
      </c>
      <c r="QT23">
        <f t="shared" si="52"/>
        <v>13.016</v>
      </c>
      <c r="QU23">
        <f t="shared" si="53"/>
        <v>13.519</v>
      </c>
      <c r="QV23">
        <f t="shared" si="54"/>
        <v>6.5060000000000002</v>
      </c>
      <c r="QX23">
        <f t="shared" si="56"/>
        <v>11.52</v>
      </c>
      <c r="QY23">
        <f t="shared" si="57"/>
        <v>18.52</v>
      </c>
      <c r="QZ23">
        <f t="shared" si="58"/>
        <v>14.513</v>
      </c>
      <c r="RA23">
        <f t="shared" si="59"/>
        <v>9.516</v>
      </c>
      <c r="RB23">
        <f t="shared" si="60"/>
        <v>19.516999999999999</v>
      </c>
      <c r="RC23">
        <f t="shared" si="61"/>
        <v>20.023</v>
      </c>
      <c r="RD23">
        <f t="shared" si="62"/>
        <v>9.5150000000000006</v>
      </c>
      <c r="RE23">
        <f t="shared" si="63"/>
        <v>11.51</v>
      </c>
      <c r="RF23">
        <f t="shared" si="64"/>
        <v>17.015000000000001</v>
      </c>
      <c r="RG23">
        <f t="shared" si="65"/>
        <v>9.516</v>
      </c>
      <c r="RH23">
        <f>RANK(PQ23,PQ3:PQ28,1)</f>
        <v>17</v>
      </c>
      <c r="RI23">
        <f t="shared" ref="RI23:SX23" si="154">RANK(PR23,PR3:PR28,1)</f>
        <v>6</v>
      </c>
      <c r="RJ23">
        <f t="shared" si="154"/>
        <v>11</v>
      </c>
      <c r="RK23">
        <f t="shared" si="154"/>
        <v>22</v>
      </c>
      <c r="RL23">
        <f t="shared" si="154"/>
        <v>8</v>
      </c>
      <c r="RM23">
        <f t="shared" si="154"/>
        <v>22</v>
      </c>
      <c r="RN23">
        <f t="shared" si="154"/>
        <v>1</v>
      </c>
      <c r="RO23">
        <f t="shared" si="154"/>
        <v>20</v>
      </c>
      <c r="RP23">
        <f t="shared" si="154"/>
        <v>12</v>
      </c>
      <c r="RQ23">
        <f t="shared" si="154"/>
        <v>21</v>
      </c>
      <c r="RR23">
        <f t="shared" si="154"/>
        <v>17</v>
      </c>
      <c r="RS23">
        <f t="shared" si="154"/>
        <v>26</v>
      </c>
      <c r="RT23">
        <f t="shared" si="154"/>
        <v>13</v>
      </c>
      <c r="RU23">
        <f t="shared" si="154"/>
        <v>13</v>
      </c>
      <c r="RV23">
        <f t="shared" si="154"/>
        <v>14</v>
      </c>
      <c r="RW23">
        <f t="shared" si="154"/>
        <v>9</v>
      </c>
      <c r="RX23">
        <f t="shared" si="154"/>
        <v>15</v>
      </c>
      <c r="RY23">
        <f t="shared" si="154"/>
        <v>12</v>
      </c>
      <c r="RZ23">
        <f t="shared" si="154"/>
        <v>12</v>
      </c>
      <c r="SA23">
        <f t="shared" si="154"/>
        <v>14</v>
      </c>
      <c r="SB23">
        <f t="shared" si="154"/>
        <v>4</v>
      </c>
      <c r="SC23">
        <f t="shared" si="154"/>
        <v>17</v>
      </c>
      <c r="SD23">
        <f t="shared" si="154"/>
        <v>16</v>
      </c>
      <c r="SE23">
        <f t="shared" si="154"/>
        <v>21</v>
      </c>
      <c r="SF23">
        <f t="shared" si="154"/>
        <v>19</v>
      </c>
      <c r="SG23">
        <f t="shared" si="154"/>
        <v>10</v>
      </c>
      <c r="SH23">
        <f t="shared" si="154"/>
        <v>8</v>
      </c>
      <c r="SI23">
        <f t="shared" si="154"/>
        <v>22</v>
      </c>
      <c r="SJ23">
        <f t="shared" si="154"/>
        <v>20</v>
      </c>
      <c r="SK23">
        <f t="shared" si="154"/>
        <v>12</v>
      </c>
      <c r="SL23">
        <f t="shared" si="154"/>
        <v>12</v>
      </c>
      <c r="SM23">
        <f t="shared" si="154"/>
        <v>5</v>
      </c>
      <c r="SO23">
        <f t="shared" si="154"/>
        <v>10</v>
      </c>
      <c r="SP23">
        <f t="shared" si="154"/>
        <v>21</v>
      </c>
      <c r="SQ23">
        <f t="shared" si="154"/>
        <v>15</v>
      </c>
      <c r="SR23">
        <f t="shared" si="154"/>
        <v>6</v>
      </c>
      <c r="SS23">
        <f t="shared" si="154"/>
        <v>19</v>
      </c>
      <c r="ST23">
        <f t="shared" si="154"/>
        <v>20</v>
      </c>
      <c r="SU23">
        <f t="shared" si="154"/>
        <v>9</v>
      </c>
      <c r="SV23">
        <f t="shared" si="154"/>
        <v>11</v>
      </c>
      <c r="SW23">
        <f t="shared" si="154"/>
        <v>19</v>
      </c>
      <c r="SX23">
        <f t="shared" si="154"/>
        <v>7</v>
      </c>
      <c r="SY23">
        <f>VLOOKUP(RH23,'Tablas auxiliares'!$O$2:$Y$28,_xlfn.SINGLE('Tablas auxiliares'!$C$4)+1,FALSE)</f>
        <v>0</v>
      </c>
      <c r="SZ23">
        <f>VLOOKUP(RI23,'Tablas auxiliares'!$O$2:$Y$28,_xlfn.SINGLE('Tablas auxiliares'!$C$4)+1,FALSE)</f>
        <v>5</v>
      </c>
      <c r="TA23">
        <f>VLOOKUP(RJ23,'Tablas auxiliares'!$O$2:$Y$28,_xlfn.SINGLE('Tablas auxiliares'!$C$4)+1,FALSE)</f>
        <v>0</v>
      </c>
      <c r="TB23">
        <f>VLOOKUP(RK23,'Tablas auxiliares'!$O$2:$Y$28,_xlfn.SINGLE('Tablas auxiliares'!$C$4)+1,FALSE)</f>
        <v>0</v>
      </c>
      <c r="TC23">
        <f>VLOOKUP(RL23,'Tablas auxiliares'!$O$2:$Y$28,_xlfn.SINGLE('Tablas auxiliares'!$C$4)+1,FALSE)</f>
        <v>3</v>
      </c>
      <c r="TD23">
        <f>VLOOKUP(RM23,'Tablas auxiliares'!$O$2:$Y$28,_xlfn.SINGLE('Tablas auxiliares'!$C$4)+1,FALSE)</f>
        <v>0</v>
      </c>
      <c r="TE23">
        <f>VLOOKUP(RN23,'Tablas auxiliares'!$O$2:$Y$28,_xlfn.SINGLE('Tablas auxiliares'!$C$4)+1,FALSE)</f>
        <v>12</v>
      </c>
      <c r="TF23">
        <f>VLOOKUP(RO23,'Tablas auxiliares'!$O$2:$Y$28,_xlfn.SINGLE('Tablas auxiliares'!$C$4)+1,FALSE)</f>
        <v>0</v>
      </c>
      <c r="TG23">
        <f>VLOOKUP(RP23,'Tablas auxiliares'!$O$2:$Y$28,_xlfn.SINGLE('Tablas auxiliares'!$C$4)+1,FALSE)</f>
        <v>0</v>
      </c>
      <c r="TH23">
        <f>VLOOKUP(RQ23,'Tablas auxiliares'!$O$2:$Y$28,_xlfn.SINGLE('Tablas auxiliares'!$C$4)+1,FALSE)</f>
        <v>0</v>
      </c>
      <c r="TI23">
        <f>VLOOKUP(RR23,'Tablas auxiliares'!$O$2:$Y$28,_xlfn.SINGLE('Tablas auxiliares'!$C$4)+1,FALSE)</f>
        <v>0</v>
      </c>
      <c r="TJ23">
        <f>VLOOKUP(RS23,'Tablas auxiliares'!$O$2:$Y$28,_xlfn.SINGLE('Tablas auxiliares'!$C$4)+1,FALSE)</f>
        <v>0</v>
      </c>
      <c r="TK23">
        <f>VLOOKUP(RT23,'Tablas auxiliares'!$O$2:$Y$28,_xlfn.SINGLE('Tablas auxiliares'!$C$4)+1,FALSE)</f>
        <v>0</v>
      </c>
      <c r="TL23">
        <f>VLOOKUP(RU23,'Tablas auxiliares'!$O$2:$Y$28,_xlfn.SINGLE('Tablas auxiliares'!$C$4)+1,FALSE)</f>
        <v>0</v>
      </c>
      <c r="TM23">
        <f>VLOOKUP(RV23,'Tablas auxiliares'!$O$2:$Y$28,_xlfn.SINGLE('Tablas auxiliares'!$C$4)+1,FALSE)</f>
        <v>0</v>
      </c>
      <c r="TN23">
        <f>VLOOKUP(RW23,'Tablas auxiliares'!$O$2:$Y$28,_xlfn.SINGLE('Tablas auxiliares'!$C$4)+1,FALSE)</f>
        <v>2</v>
      </c>
      <c r="TO23">
        <f>VLOOKUP(RX23,'Tablas auxiliares'!$O$2:$Y$28,_xlfn.SINGLE('Tablas auxiliares'!$C$4)+1,FALSE)</f>
        <v>0</v>
      </c>
      <c r="TP23">
        <f>VLOOKUP(RY23,'Tablas auxiliares'!$O$2:$Y$28,_xlfn.SINGLE('Tablas auxiliares'!$C$4)+1,FALSE)</f>
        <v>0</v>
      </c>
      <c r="TQ23">
        <f>VLOOKUP(RZ23,'Tablas auxiliares'!$O$2:$Y$28,_xlfn.SINGLE('Tablas auxiliares'!$C$4)+1,FALSE)</f>
        <v>0</v>
      </c>
      <c r="TR23">
        <f>VLOOKUP(SA23,'Tablas auxiliares'!$O$2:$Y$28,_xlfn.SINGLE('Tablas auxiliares'!$C$4)+1,FALSE)</f>
        <v>0</v>
      </c>
      <c r="TS23">
        <f>VLOOKUP(SB23,'Tablas auxiliares'!$O$2:$Y$28,_xlfn.SINGLE('Tablas auxiliares'!$C$4)+1,FALSE)</f>
        <v>7</v>
      </c>
      <c r="TT23">
        <f>VLOOKUP(SC23,'Tablas auxiliares'!$O$2:$Y$28,_xlfn.SINGLE('Tablas auxiliares'!$C$4)+1,FALSE)</f>
        <v>0</v>
      </c>
      <c r="TU23">
        <f>VLOOKUP(SD23,'Tablas auxiliares'!$O$2:$Y$28,_xlfn.SINGLE('Tablas auxiliares'!$C$4)+1,FALSE)</f>
        <v>0</v>
      </c>
      <c r="TV23">
        <f>VLOOKUP(SE23,'Tablas auxiliares'!$O$2:$Y$28,_xlfn.SINGLE('Tablas auxiliares'!$C$4)+1,FALSE)</f>
        <v>0</v>
      </c>
      <c r="TW23">
        <f>VLOOKUP(SF23,'Tablas auxiliares'!$O$2:$Y$28,_xlfn.SINGLE('Tablas auxiliares'!$C$4)+1,FALSE)</f>
        <v>0</v>
      </c>
      <c r="TX23">
        <f>VLOOKUP(SG23,'Tablas auxiliares'!$O$2:$Y$28,_xlfn.SINGLE('Tablas auxiliares'!$C$4)+1,FALSE)</f>
        <v>1</v>
      </c>
      <c r="TY23">
        <f>VLOOKUP(SH23,'Tablas auxiliares'!$O$2:$Y$28,_xlfn.SINGLE('Tablas auxiliares'!$C$4)+1,FALSE)</f>
        <v>3</v>
      </c>
      <c r="TZ23">
        <f>VLOOKUP(SI23,'Tablas auxiliares'!$O$2:$Y$28,_xlfn.SINGLE('Tablas auxiliares'!$C$4)+1,FALSE)</f>
        <v>0</v>
      </c>
      <c r="UA23">
        <f>VLOOKUP(SJ23,'Tablas auxiliares'!$O$2:$Y$28,_xlfn.SINGLE('Tablas auxiliares'!$C$4)+1,FALSE)</f>
        <v>0</v>
      </c>
      <c r="UB23">
        <f>VLOOKUP(SK23,'Tablas auxiliares'!$O$2:$Y$28,_xlfn.SINGLE('Tablas auxiliares'!$C$4)+1,FALSE)</f>
        <v>0</v>
      </c>
      <c r="UC23">
        <f>VLOOKUP(SL23,'Tablas auxiliares'!$O$2:$Y$28,_xlfn.SINGLE('Tablas auxiliares'!$C$4)+1,FALSE)</f>
        <v>0</v>
      </c>
      <c r="UD23">
        <f>VLOOKUP(SM23,'Tablas auxiliares'!$O$2:$Y$28,_xlfn.SINGLE('Tablas auxiliares'!$C$4)+1,FALSE)</f>
        <v>6</v>
      </c>
      <c r="UF23">
        <f>VLOOKUP(SO23,'Tablas auxiliares'!$O$2:$Y$28,_xlfn.SINGLE('Tablas auxiliares'!$C$4)+1,FALSE)</f>
        <v>1</v>
      </c>
      <c r="UG23">
        <f>VLOOKUP(SP23,'Tablas auxiliares'!$O$2:$Y$28,_xlfn.SINGLE('Tablas auxiliares'!$C$4)+1,FALSE)</f>
        <v>0</v>
      </c>
      <c r="UH23">
        <f>VLOOKUP(SQ23,'Tablas auxiliares'!$O$2:$Y$28,_xlfn.SINGLE('Tablas auxiliares'!$C$4)+1,FALSE)</f>
        <v>0</v>
      </c>
      <c r="UI23">
        <f>VLOOKUP(SR23,'Tablas auxiliares'!$O$2:$Y$28,_xlfn.SINGLE('Tablas auxiliares'!$C$4)+1,FALSE)</f>
        <v>5</v>
      </c>
      <c r="UJ23">
        <f>VLOOKUP(SS23,'Tablas auxiliares'!$O$2:$Y$28,_xlfn.SINGLE('Tablas auxiliares'!$C$4)+1,FALSE)</f>
        <v>0</v>
      </c>
      <c r="UK23">
        <f>VLOOKUP(ST23,'Tablas auxiliares'!$O$2:$Y$28,_xlfn.SINGLE('Tablas auxiliares'!$C$4)+1,FALSE)</f>
        <v>0</v>
      </c>
      <c r="UL23">
        <f>VLOOKUP(SU23,'Tablas auxiliares'!$O$2:$Y$28,_xlfn.SINGLE('Tablas auxiliares'!$C$4)+1,FALSE)</f>
        <v>2</v>
      </c>
      <c r="UM23">
        <f>VLOOKUP(SV23,'Tablas auxiliares'!$O$2:$Y$28,_xlfn.SINGLE('Tablas auxiliares'!$C$4)+1,FALSE)</f>
        <v>0</v>
      </c>
      <c r="UN23">
        <f>VLOOKUP(SW23,'Tablas auxiliares'!$O$2:$Y$28,_xlfn.SINGLE('Tablas auxiliares'!$C$4)+1,FALSE)</f>
        <v>0</v>
      </c>
      <c r="UO23">
        <f>VLOOKUP(SX23,'Tablas auxiliares'!$O$2:$Y$28,_xlfn.SINGLE('Tablas auxiliares'!$C$4)+1,FALSE)</f>
        <v>4</v>
      </c>
      <c r="UP23">
        <f>IF('Tablas auxiliares'!$C$5=1,SUM(SY23:UO23),SUMIF($IZ$29:$KP$29,"=325",SY23:UO23))</f>
        <v>51</v>
      </c>
      <c r="UQ23">
        <v>0</v>
      </c>
      <c r="UR23">
        <v>5</v>
      </c>
      <c r="US23">
        <v>2</v>
      </c>
      <c r="UT23">
        <v>0</v>
      </c>
      <c r="UU23">
        <v>0</v>
      </c>
      <c r="UV23">
        <v>0</v>
      </c>
      <c r="UW23">
        <v>10</v>
      </c>
      <c r="UX23">
        <v>1</v>
      </c>
      <c r="UY23">
        <v>0</v>
      </c>
      <c r="UZ23">
        <v>0</v>
      </c>
      <c r="VA23">
        <v>0</v>
      </c>
      <c r="VB23">
        <v>0</v>
      </c>
      <c r="VC23">
        <v>0</v>
      </c>
      <c r="VD23">
        <v>8</v>
      </c>
      <c r="VE23">
        <v>0</v>
      </c>
      <c r="VF23">
        <v>1</v>
      </c>
      <c r="VG23">
        <v>0</v>
      </c>
      <c r="VH23">
        <v>6</v>
      </c>
      <c r="VI23">
        <v>5</v>
      </c>
      <c r="VJ23">
        <v>0</v>
      </c>
      <c r="VK23">
        <v>3</v>
      </c>
      <c r="VL23">
        <v>0</v>
      </c>
      <c r="VM23">
        <v>0</v>
      </c>
      <c r="VN23">
        <v>0</v>
      </c>
      <c r="VO23">
        <v>1</v>
      </c>
      <c r="VP23">
        <v>8</v>
      </c>
      <c r="VQ23">
        <v>0</v>
      </c>
      <c r="VR23">
        <v>0</v>
      </c>
      <c r="VS23">
        <v>0</v>
      </c>
      <c r="VT23">
        <v>2</v>
      </c>
      <c r="VU23">
        <v>5</v>
      </c>
      <c r="VV23">
        <v>5</v>
      </c>
      <c r="VX23">
        <v>8</v>
      </c>
      <c r="VY23">
        <v>0</v>
      </c>
      <c r="VZ23">
        <v>0</v>
      </c>
      <c r="WA23">
        <v>8</v>
      </c>
      <c r="WB23">
        <v>0</v>
      </c>
      <c r="WC23">
        <v>0</v>
      </c>
      <c r="WD23">
        <v>6</v>
      </c>
      <c r="WE23">
        <v>0</v>
      </c>
      <c r="WF23">
        <v>0</v>
      </c>
      <c r="WG23">
        <v>10</v>
      </c>
      <c r="WH23">
        <v>0</v>
      </c>
      <c r="WI23">
        <v>0</v>
      </c>
      <c r="WJ23">
        <v>0</v>
      </c>
      <c r="WK23">
        <v>0</v>
      </c>
      <c r="WL23">
        <v>0</v>
      </c>
      <c r="WM23">
        <v>0</v>
      </c>
      <c r="WN23">
        <v>12</v>
      </c>
      <c r="WO23">
        <v>0</v>
      </c>
      <c r="WP23">
        <v>0</v>
      </c>
      <c r="WQ23">
        <v>0</v>
      </c>
      <c r="WR23">
        <v>0</v>
      </c>
      <c r="WS23">
        <v>0</v>
      </c>
      <c r="WT23">
        <v>5</v>
      </c>
      <c r="WU23">
        <v>0</v>
      </c>
      <c r="WV23">
        <v>0</v>
      </c>
      <c r="WW23">
        <v>0</v>
      </c>
      <c r="WX23">
        <v>2</v>
      </c>
      <c r="WY23">
        <v>0</v>
      </c>
      <c r="WZ23">
        <v>0</v>
      </c>
      <c r="XA23">
        <v>0</v>
      </c>
      <c r="XB23">
        <v>4</v>
      </c>
      <c r="XC23">
        <v>3</v>
      </c>
      <c r="XD23">
        <v>0</v>
      </c>
      <c r="XE23">
        <v>0</v>
      </c>
      <c r="XF23">
        <v>0</v>
      </c>
      <c r="XG23">
        <v>0</v>
      </c>
      <c r="XH23">
        <v>0</v>
      </c>
      <c r="XI23">
        <v>0</v>
      </c>
      <c r="XJ23">
        <v>0</v>
      </c>
      <c r="XK23">
        <v>0</v>
      </c>
      <c r="XL23">
        <v>0</v>
      </c>
      <c r="XM23">
        <v>5</v>
      </c>
      <c r="XO23">
        <v>0</v>
      </c>
      <c r="XP23">
        <v>0</v>
      </c>
      <c r="XQ23">
        <v>0</v>
      </c>
      <c r="XR23">
        <v>0</v>
      </c>
      <c r="XS23">
        <v>0</v>
      </c>
      <c r="XT23">
        <v>0</v>
      </c>
      <c r="XU23">
        <v>0</v>
      </c>
      <c r="XV23">
        <v>1</v>
      </c>
      <c r="XW23">
        <v>0</v>
      </c>
      <c r="XX23">
        <v>0</v>
      </c>
      <c r="XY23">
        <f t="shared" si="7"/>
        <v>0</v>
      </c>
      <c r="XZ23">
        <f t="shared" si="113"/>
        <v>5</v>
      </c>
      <c r="YA23">
        <f t="shared" si="114"/>
        <v>2</v>
      </c>
      <c r="YB23">
        <f t="shared" si="115"/>
        <v>0</v>
      </c>
      <c r="YC23">
        <f t="shared" si="67"/>
        <v>0</v>
      </c>
      <c r="YD23">
        <f t="shared" si="68"/>
        <v>0</v>
      </c>
      <c r="YE23">
        <f t="shared" si="69"/>
        <v>22.012</v>
      </c>
      <c r="YF23">
        <f t="shared" si="70"/>
        <v>1</v>
      </c>
      <c r="YG23">
        <f t="shared" si="71"/>
        <v>0</v>
      </c>
      <c r="YH23">
        <f t="shared" si="72"/>
        <v>0</v>
      </c>
      <c r="YI23">
        <f t="shared" si="73"/>
        <v>0</v>
      </c>
      <c r="YJ23">
        <f t="shared" si="74"/>
        <v>0</v>
      </c>
      <c r="YK23">
        <f t="shared" si="75"/>
        <v>5.0049999999999999</v>
      </c>
      <c r="YL23">
        <f t="shared" si="76"/>
        <v>8</v>
      </c>
      <c r="YM23">
        <f t="shared" si="77"/>
        <v>0</v>
      </c>
      <c r="YN23">
        <f t="shared" si="78"/>
        <v>1</v>
      </c>
      <c r="YO23">
        <f t="shared" si="79"/>
        <v>2.0019999999999998</v>
      </c>
      <c r="YP23">
        <f t="shared" si="80"/>
        <v>6</v>
      </c>
      <c r="YQ23">
        <f t="shared" si="81"/>
        <v>5</v>
      </c>
      <c r="YR23">
        <f t="shared" si="82"/>
        <v>0</v>
      </c>
      <c r="YS23">
        <f t="shared" si="83"/>
        <v>7.0039999999999996</v>
      </c>
      <c r="YT23">
        <f t="shared" si="84"/>
        <v>3.0030000000000001</v>
      </c>
      <c r="YU23">
        <f t="shared" si="85"/>
        <v>0</v>
      </c>
      <c r="YV23">
        <f t="shared" si="86"/>
        <v>0</v>
      </c>
      <c r="YW23">
        <f t="shared" si="87"/>
        <v>1</v>
      </c>
      <c r="YX23">
        <f t="shared" si="88"/>
        <v>8</v>
      </c>
      <c r="YY23">
        <f t="shared" si="89"/>
        <v>0</v>
      </c>
      <c r="YZ23">
        <f t="shared" si="90"/>
        <v>0</v>
      </c>
      <c r="ZA23">
        <f t="shared" si="91"/>
        <v>0</v>
      </c>
      <c r="ZB23">
        <f t="shared" si="92"/>
        <v>2</v>
      </c>
      <c r="ZC23">
        <f t="shared" si="93"/>
        <v>5</v>
      </c>
      <c r="ZD23">
        <f t="shared" si="94"/>
        <v>10.005000000000001</v>
      </c>
      <c r="ZE23">
        <f t="shared" si="95"/>
        <v>0</v>
      </c>
      <c r="ZF23">
        <f t="shared" si="96"/>
        <v>8</v>
      </c>
      <c r="ZG23">
        <f t="shared" si="97"/>
        <v>0</v>
      </c>
      <c r="ZH23">
        <f t="shared" si="98"/>
        <v>0</v>
      </c>
      <c r="ZI23">
        <f t="shared" si="99"/>
        <v>8</v>
      </c>
      <c r="ZJ23">
        <f t="shared" si="100"/>
        <v>0</v>
      </c>
      <c r="ZK23">
        <f t="shared" si="101"/>
        <v>0</v>
      </c>
      <c r="ZL23">
        <f t="shared" si="102"/>
        <v>6</v>
      </c>
      <c r="ZM23">
        <f t="shared" si="103"/>
        <v>1.0009999999999999</v>
      </c>
      <c r="ZN23">
        <f t="shared" si="104"/>
        <v>0</v>
      </c>
      <c r="ZO23">
        <f t="shared" si="105"/>
        <v>10</v>
      </c>
      <c r="ZP23">
        <f>RANK(XY23,XY3:XY28,0)</f>
        <v>15</v>
      </c>
      <c r="ZQ23">
        <f t="shared" ref="ZQ23:ABF23" si="155">RANK(XZ23,XZ3:XZ28,0)</f>
        <v>11</v>
      </c>
      <c r="ZR23">
        <f t="shared" si="155"/>
        <v>13</v>
      </c>
      <c r="ZS23">
        <f t="shared" si="155"/>
        <v>15</v>
      </c>
      <c r="ZT23">
        <f t="shared" si="155"/>
        <v>16</v>
      </c>
      <c r="ZU23">
        <f t="shared" si="155"/>
        <v>15</v>
      </c>
      <c r="ZV23">
        <f t="shared" si="155"/>
        <v>1</v>
      </c>
      <c r="ZW23">
        <f t="shared" si="155"/>
        <v>16</v>
      </c>
      <c r="ZX23">
        <f t="shared" si="155"/>
        <v>17</v>
      </c>
      <c r="ZY23">
        <f t="shared" si="155"/>
        <v>18</v>
      </c>
      <c r="ZZ23">
        <f t="shared" si="155"/>
        <v>16</v>
      </c>
      <c r="AAA23">
        <f t="shared" si="155"/>
        <v>17</v>
      </c>
      <c r="AAB23">
        <f t="shared" si="155"/>
        <v>9</v>
      </c>
      <c r="AAC23">
        <f t="shared" si="155"/>
        <v>7</v>
      </c>
      <c r="AAD23">
        <f t="shared" si="155"/>
        <v>13</v>
      </c>
      <c r="AAE23">
        <f t="shared" si="155"/>
        <v>15</v>
      </c>
      <c r="AAF23">
        <f t="shared" si="155"/>
        <v>13</v>
      </c>
      <c r="AAG23">
        <f t="shared" si="155"/>
        <v>9</v>
      </c>
      <c r="AAH23">
        <f t="shared" si="155"/>
        <v>11</v>
      </c>
      <c r="AAI23">
        <f t="shared" si="155"/>
        <v>15</v>
      </c>
      <c r="AAJ23">
        <f t="shared" si="155"/>
        <v>7</v>
      </c>
      <c r="AAK23">
        <f t="shared" si="155"/>
        <v>11</v>
      </c>
      <c r="AAL23">
        <f t="shared" si="155"/>
        <v>14</v>
      </c>
      <c r="AAM23">
        <f t="shared" si="155"/>
        <v>18</v>
      </c>
      <c r="AAN23">
        <f t="shared" si="155"/>
        <v>16</v>
      </c>
      <c r="AAO23">
        <f t="shared" si="155"/>
        <v>6</v>
      </c>
      <c r="AAP23">
        <f t="shared" si="155"/>
        <v>16</v>
      </c>
      <c r="AAQ23">
        <f t="shared" si="155"/>
        <v>16</v>
      </c>
      <c r="AAR23">
        <f t="shared" si="155"/>
        <v>15</v>
      </c>
      <c r="AAS23">
        <f t="shared" si="155"/>
        <v>13</v>
      </c>
      <c r="AAT23">
        <f t="shared" si="155"/>
        <v>10</v>
      </c>
      <c r="AAU23">
        <f t="shared" si="155"/>
        <v>6</v>
      </c>
      <c r="AAV23">
        <f t="shared" si="155"/>
        <v>16</v>
      </c>
      <c r="AAW23">
        <f t="shared" si="155"/>
        <v>7</v>
      </c>
      <c r="AAX23">
        <f t="shared" si="155"/>
        <v>17</v>
      </c>
      <c r="AAY23">
        <f t="shared" si="155"/>
        <v>16</v>
      </c>
      <c r="AAZ23">
        <f t="shared" si="155"/>
        <v>7</v>
      </c>
      <c r="ABA23">
        <f t="shared" si="155"/>
        <v>15</v>
      </c>
      <c r="ABB23">
        <f t="shared" si="155"/>
        <v>15</v>
      </c>
      <c r="ABC23">
        <f t="shared" si="155"/>
        <v>10</v>
      </c>
      <c r="ABD23">
        <f t="shared" si="155"/>
        <v>15</v>
      </c>
      <c r="ABE23">
        <f t="shared" si="155"/>
        <v>16</v>
      </c>
      <c r="ABF23">
        <f t="shared" si="155"/>
        <v>5</v>
      </c>
      <c r="ABG23">
        <f>VLOOKUP(ZP23,'Tablas auxiliares'!$O$2:$P$28,2,FALSE)</f>
        <v>0</v>
      </c>
      <c r="ABH23">
        <f>VLOOKUP(ZQ23,'Tablas auxiliares'!$O$2:$P$28,2,FALSE)</f>
        <v>0</v>
      </c>
      <c r="ABI23">
        <f>VLOOKUP(ZR23,'Tablas auxiliares'!$O$2:$P$28,2,FALSE)</f>
        <v>0</v>
      </c>
      <c r="ABJ23">
        <f>VLOOKUP(ZS23,'Tablas auxiliares'!$O$2:$P$28,2,FALSE)</f>
        <v>0</v>
      </c>
      <c r="ABK23">
        <f>VLOOKUP(ZT23,'Tablas auxiliares'!$O$2:$P$28,2,FALSE)</f>
        <v>0</v>
      </c>
      <c r="ABL23">
        <f>VLOOKUP(ZU23,'Tablas auxiliares'!$O$2:$P$28,2,FALSE)</f>
        <v>0</v>
      </c>
      <c r="ABM23">
        <f>VLOOKUP(ZV23,'Tablas auxiliares'!$O$2:$P$28,2,FALSE)</f>
        <v>12</v>
      </c>
      <c r="ABN23">
        <f>VLOOKUP(ZW23,'Tablas auxiliares'!$O$2:$P$28,2,FALSE)</f>
        <v>0</v>
      </c>
      <c r="ABO23">
        <f>VLOOKUP(ZX23,'Tablas auxiliares'!$O$2:$P$28,2,FALSE)</f>
        <v>0</v>
      </c>
      <c r="ABP23">
        <f>VLOOKUP(ZY23,'Tablas auxiliares'!$O$2:$P$28,2,FALSE)</f>
        <v>0</v>
      </c>
      <c r="ABQ23">
        <f>VLOOKUP(ZZ23,'Tablas auxiliares'!$O$2:$P$28,2,FALSE)</f>
        <v>0</v>
      </c>
      <c r="ABR23">
        <f>VLOOKUP(AAA23,'Tablas auxiliares'!$O$2:$P$28,2,FALSE)</f>
        <v>0</v>
      </c>
      <c r="ABS23">
        <f>VLOOKUP(AAB23,'Tablas auxiliares'!$O$2:$P$28,2,FALSE)</f>
        <v>2</v>
      </c>
      <c r="ABT23">
        <f>VLOOKUP(AAC23,'Tablas auxiliares'!$O$2:$P$28,2,FALSE)</f>
        <v>4</v>
      </c>
      <c r="ABU23">
        <f>VLOOKUP(AAD23,'Tablas auxiliares'!$O$2:$P$28,2,FALSE)</f>
        <v>0</v>
      </c>
      <c r="ABV23">
        <f>VLOOKUP(AAE23,'Tablas auxiliares'!$O$2:$P$28,2,FALSE)</f>
        <v>0</v>
      </c>
      <c r="ABW23">
        <f>VLOOKUP(AAF23,'Tablas auxiliares'!$O$2:$P$28,2,FALSE)</f>
        <v>0</v>
      </c>
      <c r="ABX23">
        <f>VLOOKUP(AAG23,'Tablas auxiliares'!$O$2:$P$28,2,FALSE)</f>
        <v>2</v>
      </c>
      <c r="ABY23">
        <f>VLOOKUP(AAH23,'Tablas auxiliares'!$O$2:$P$28,2,FALSE)</f>
        <v>0</v>
      </c>
      <c r="ABZ23">
        <f>VLOOKUP(AAI23,'Tablas auxiliares'!$O$2:$P$28,2,FALSE)</f>
        <v>0</v>
      </c>
      <c r="ACA23">
        <f>VLOOKUP(AAJ23,'Tablas auxiliares'!$O$2:$P$28,2,FALSE)</f>
        <v>4</v>
      </c>
      <c r="ACB23">
        <f>VLOOKUP(AAK23,'Tablas auxiliares'!$O$2:$P$28,2,FALSE)</f>
        <v>0</v>
      </c>
      <c r="ACC23">
        <f>VLOOKUP(AAL23,'Tablas auxiliares'!$O$2:$P$28,2,FALSE)</f>
        <v>0</v>
      </c>
      <c r="ACD23">
        <f>VLOOKUP(AAM23,'Tablas auxiliares'!$O$2:$P$28,2,FALSE)</f>
        <v>0</v>
      </c>
      <c r="ACE23">
        <f>VLOOKUP(AAN23,'Tablas auxiliares'!$O$2:$P$28,2,FALSE)</f>
        <v>0</v>
      </c>
      <c r="ACF23">
        <f>VLOOKUP(AAO23,'Tablas auxiliares'!$O$2:$P$28,2,FALSE)</f>
        <v>5</v>
      </c>
      <c r="ACG23">
        <f>VLOOKUP(AAP23,'Tablas auxiliares'!$O$2:$P$28,2,FALSE)</f>
        <v>0</v>
      </c>
      <c r="ACH23">
        <f>VLOOKUP(AAQ23,'Tablas auxiliares'!$O$2:$P$28,2,FALSE)</f>
        <v>0</v>
      </c>
      <c r="ACI23">
        <f>VLOOKUP(AAR23,'Tablas auxiliares'!$O$2:$P$28,2,FALSE)</f>
        <v>0</v>
      </c>
      <c r="ACJ23">
        <f>VLOOKUP(AAS23,'Tablas auxiliares'!$O$2:$P$28,2,FALSE)</f>
        <v>0</v>
      </c>
      <c r="ACK23">
        <f>VLOOKUP(AAT23,'Tablas auxiliares'!$O$2:$P$28,2,FALSE)</f>
        <v>1</v>
      </c>
      <c r="ACL23">
        <f>VLOOKUP(AAU23,'Tablas auxiliares'!$O$2:$P$28,2,FALSE)</f>
        <v>5</v>
      </c>
      <c r="ACM23">
        <f>VLOOKUP(AAV23,'Tablas auxiliares'!$O$2:$P$28,2,FALSE)</f>
        <v>0</v>
      </c>
      <c r="ACN23">
        <f>VLOOKUP(AAW23,'Tablas auxiliares'!$O$2:$P$28,2,FALSE)</f>
        <v>4</v>
      </c>
      <c r="ACO23">
        <f>VLOOKUP(AAX23,'Tablas auxiliares'!$O$2:$P$28,2,FALSE)</f>
        <v>0</v>
      </c>
      <c r="ACP23">
        <f>VLOOKUP(AAY23,'Tablas auxiliares'!$O$2:$P$28,2,FALSE)</f>
        <v>0</v>
      </c>
      <c r="ACQ23">
        <f>VLOOKUP(AAZ23,'Tablas auxiliares'!$O$2:$P$28,2,FALSE)</f>
        <v>4</v>
      </c>
      <c r="ACR23">
        <f>VLOOKUP(ABA23,'Tablas auxiliares'!$O$2:$P$28,2,FALSE)</f>
        <v>0</v>
      </c>
      <c r="ACS23">
        <f>VLOOKUP(ABB23,'Tablas auxiliares'!$O$2:$P$28,2,FALSE)</f>
        <v>0</v>
      </c>
      <c r="ACT23">
        <f>VLOOKUP(ABC23,'Tablas auxiliares'!$O$2:$P$28,2,FALSE)</f>
        <v>1</v>
      </c>
      <c r="ACU23">
        <f>VLOOKUP(ABD23,'Tablas auxiliares'!$O$2:$P$28,2,FALSE)</f>
        <v>0</v>
      </c>
      <c r="ACV23">
        <f>VLOOKUP(ABE23,'Tablas auxiliares'!$O$2:$P$28,2,FALSE)</f>
        <v>0</v>
      </c>
      <c r="ACW23">
        <f>VLOOKUP(ABF23,'Tablas auxiliares'!$O$2:$P$28,2,FALSE)</f>
        <v>6</v>
      </c>
      <c r="ACX23">
        <f>IF('Tablas auxiliares'!$C$5=1,SUM(ABG23:ACW23),SUMIF($IZ$29:$KP$29,"=325",ABG23:ACW23))</f>
        <v>50</v>
      </c>
      <c r="ACZ23">
        <f t="shared" si="9"/>
        <v>50.000500000000002</v>
      </c>
      <c r="ADA23">
        <f t="shared" si="10"/>
        <v>51.000500000000002</v>
      </c>
      <c r="ADB23">
        <f t="shared" si="11"/>
        <v>121.0005</v>
      </c>
      <c r="ADC23">
        <f>IF('Tablas auxiliares'!$C$3=1,'2018 FINAL'!ACZ23,IF('Tablas auxiliares'!$C$3=2,'2018 FINAL'!ADA23,'2018 FINAL'!ADB23))</f>
        <v>121.0005</v>
      </c>
      <c r="ADD23" t="s">
        <v>17</v>
      </c>
      <c r="ADF23">
        <v>21</v>
      </c>
      <c r="ADG23">
        <f t="shared" si="12"/>
        <v>93.001199999999997</v>
      </c>
      <c r="ADH23" t="str">
        <f t="shared" si="13"/>
        <v>Hungría</v>
      </c>
    </row>
    <row r="24" spans="1:788" x14ac:dyDescent="0.25">
      <c r="A24" t="s">
        <v>41</v>
      </c>
      <c r="B24">
        <v>16</v>
      </c>
      <c r="C24">
        <v>24</v>
      </c>
      <c r="D24">
        <v>10</v>
      </c>
      <c r="E24">
        <v>6</v>
      </c>
      <c r="F24">
        <v>16</v>
      </c>
      <c r="G24">
        <v>16</v>
      </c>
      <c r="H24">
        <v>18</v>
      </c>
      <c r="I24">
        <v>24</v>
      </c>
      <c r="J24">
        <v>22</v>
      </c>
      <c r="K24">
        <v>16</v>
      </c>
      <c r="L24">
        <v>23</v>
      </c>
      <c r="M24">
        <v>15</v>
      </c>
      <c r="N24">
        <v>20</v>
      </c>
      <c r="O24">
        <v>25</v>
      </c>
      <c r="P24">
        <v>24</v>
      </c>
      <c r="Q24">
        <v>5</v>
      </c>
      <c r="R24">
        <v>24</v>
      </c>
      <c r="S24">
        <v>9</v>
      </c>
      <c r="T24">
        <v>22</v>
      </c>
      <c r="U24">
        <v>21</v>
      </c>
      <c r="V24">
        <v>24</v>
      </c>
      <c r="W24">
        <v>1</v>
      </c>
      <c r="X24">
        <v>23</v>
      </c>
      <c r="Y24">
        <v>19</v>
      </c>
      <c r="Z24">
        <v>21</v>
      </c>
      <c r="AA24">
        <v>24</v>
      </c>
      <c r="AB24">
        <v>1</v>
      </c>
      <c r="AC24">
        <v>26</v>
      </c>
      <c r="AD24">
        <v>26</v>
      </c>
      <c r="AE24">
        <v>19</v>
      </c>
      <c r="AF24">
        <v>19</v>
      </c>
      <c r="AG24">
        <v>11</v>
      </c>
      <c r="AH24">
        <v>16</v>
      </c>
      <c r="AI24">
        <v>17</v>
      </c>
      <c r="AK24">
        <v>21</v>
      </c>
      <c r="AL24">
        <v>21</v>
      </c>
      <c r="AM24">
        <v>26</v>
      </c>
      <c r="AN24">
        <v>25</v>
      </c>
      <c r="AO24">
        <v>24</v>
      </c>
      <c r="AP24">
        <v>19</v>
      </c>
      <c r="AQ24">
        <v>9</v>
      </c>
      <c r="AR24">
        <v>24</v>
      </c>
      <c r="AS24">
        <v>22</v>
      </c>
      <c r="AT24">
        <v>18</v>
      </c>
      <c r="AU24">
        <v>16</v>
      </c>
      <c r="AV24">
        <v>24</v>
      </c>
      <c r="AW24">
        <v>4</v>
      </c>
      <c r="AX24">
        <v>26</v>
      </c>
      <c r="AY24">
        <v>15</v>
      </c>
      <c r="AZ24">
        <v>25</v>
      </c>
      <c r="BA24">
        <v>22</v>
      </c>
      <c r="BB24">
        <v>7</v>
      </c>
      <c r="BC24">
        <v>23</v>
      </c>
      <c r="BD24">
        <v>15</v>
      </c>
      <c r="BE24">
        <v>13</v>
      </c>
      <c r="BF24">
        <v>21</v>
      </c>
      <c r="BG24">
        <v>4</v>
      </c>
      <c r="BH24">
        <v>19</v>
      </c>
      <c r="BI24">
        <v>15</v>
      </c>
      <c r="BJ24">
        <v>9</v>
      </c>
      <c r="BK24">
        <v>20</v>
      </c>
      <c r="BL24">
        <v>22</v>
      </c>
      <c r="BM24">
        <v>23</v>
      </c>
      <c r="BN24">
        <v>4</v>
      </c>
      <c r="BO24">
        <v>10</v>
      </c>
      <c r="BP24">
        <v>9</v>
      </c>
      <c r="BQ24">
        <v>21</v>
      </c>
      <c r="BR24">
        <v>7</v>
      </c>
      <c r="BS24">
        <v>6</v>
      </c>
      <c r="BT24">
        <v>23</v>
      </c>
      <c r="BU24">
        <v>25</v>
      </c>
      <c r="BV24">
        <v>24</v>
      </c>
      <c r="BW24">
        <v>22</v>
      </c>
      <c r="BX24">
        <v>6</v>
      </c>
      <c r="BY24">
        <v>10</v>
      </c>
      <c r="BZ24">
        <v>13</v>
      </c>
      <c r="CB24">
        <v>15</v>
      </c>
      <c r="CC24">
        <v>17</v>
      </c>
      <c r="CD24">
        <v>24</v>
      </c>
      <c r="CE24">
        <v>11</v>
      </c>
      <c r="CF24">
        <v>23</v>
      </c>
      <c r="CG24">
        <v>21</v>
      </c>
      <c r="CH24">
        <v>3</v>
      </c>
      <c r="CI24">
        <v>21</v>
      </c>
      <c r="CJ24">
        <v>13</v>
      </c>
      <c r="CK24">
        <v>14</v>
      </c>
      <c r="CL24">
        <v>6</v>
      </c>
      <c r="CM24">
        <v>20</v>
      </c>
      <c r="CN24">
        <v>6</v>
      </c>
      <c r="CO24">
        <v>26</v>
      </c>
      <c r="CP24">
        <v>26</v>
      </c>
      <c r="CQ24">
        <v>24</v>
      </c>
      <c r="CR24">
        <v>14</v>
      </c>
      <c r="CS24">
        <v>13</v>
      </c>
      <c r="CT24">
        <v>21</v>
      </c>
      <c r="CU24">
        <v>22</v>
      </c>
      <c r="CV24">
        <v>16</v>
      </c>
      <c r="CW24">
        <v>25</v>
      </c>
      <c r="CX24">
        <v>13</v>
      </c>
      <c r="CY24">
        <v>12</v>
      </c>
      <c r="CZ24">
        <v>24</v>
      </c>
      <c r="DA24">
        <v>7</v>
      </c>
      <c r="DB24">
        <v>19</v>
      </c>
      <c r="DC24">
        <v>23</v>
      </c>
      <c r="DD24">
        <v>25</v>
      </c>
      <c r="DE24">
        <v>20</v>
      </c>
      <c r="DF24">
        <v>18</v>
      </c>
      <c r="DG24">
        <v>23</v>
      </c>
      <c r="DH24">
        <v>23</v>
      </c>
      <c r="DI24">
        <v>10</v>
      </c>
      <c r="DJ24">
        <v>1</v>
      </c>
      <c r="DK24">
        <v>20</v>
      </c>
      <c r="DL24">
        <v>17</v>
      </c>
      <c r="DM24">
        <v>18</v>
      </c>
      <c r="DN24">
        <v>24</v>
      </c>
      <c r="DO24">
        <v>21</v>
      </c>
      <c r="DP24">
        <v>3</v>
      </c>
      <c r="DQ24">
        <v>13</v>
      </c>
      <c r="DS24">
        <v>19</v>
      </c>
      <c r="DT24">
        <v>16</v>
      </c>
      <c r="DU24">
        <v>26</v>
      </c>
      <c r="DV24">
        <v>23</v>
      </c>
      <c r="DW24">
        <v>23</v>
      </c>
      <c r="DX24">
        <v>22</v>
      </c>
      <c r="DY24">
        <v>8</v>
      </c>
      <c r="DZ24">
        <v>18</v>
      </c>
      <c r="EA24">
        <v>19</v>
      </c>
      <c r="EB24">
        <v>13</v>
      </c>
      <c r="EC24">
        <v>16</v>
      </c>
      <c r="ED24">
        <v>20</v>
      </c>
      <c r="EE24">
        <v>14</v>
      </c>
      <c r="EF24">
        <v>17</v>
      </c>
      <c r="EG24">
        <v>20</v>
      </c>
      <c r="EH24">
        <v>16</v>
      </c>
      <c r="EI24">
        <v>15</v>
      </c>
      <c r="EJ24">
        <v>17</v>
      </c>
      <c r="EK24">
        <v>18</v>
      </c>
      <c r="EL24">
        <v>11</v>
      </c>
      <c r="EM24">
        <v>20</v>
      </c>
      <c r="EN24">
        <v>23</v>
      </c>
      <c r="EO24">
        <v>17</v>
      </c>
      <c r="EP24">
        <v>10</v>
      </c>
      <c r="EQ24">
        <v>22</v>
      </c>
      <c r="ER24">
        <v>12</v>
      </c>
      <c r="ES24">
        <v>22</v>
      </c>
      <c r="ET24">
        <v>22</v>
      </c>
      <c r="EU24">
        <v>7</v>
      </c>
      <c r="EV24">
        <v>3</v>
      </c>
      <c r="EW24">
        <v>7</v>
      </c>
      <c r="EX24">
        <v>7</v>
      </c>
      <c r="EY24">
        <v>14</v>
      </c>
      <c r="EZ24">
        <v>26</v>
      </c>
      <c r="FA24">
        <v>10</v>
      </c>
      <c r="FB24">
        <v>20</v>
      </c>
      <c r="FC24">
        <v>22</v>
      </c>
      <c r="FD24">
        <v>18</v>
      </c>
      <c r="FE24">
        <v>24</v>
      </c>
      <c r="FF24">
        <v>10</v>
      </c>
      <c r="FG24">
        <v>23</v>
      </c>
      <c r="FH24">
        <v>10</v>
      </c>
      <c r="FJ24">
        <v>19</v>
      </c>
      <c r="FK24">
        <v>20</v>
      </c>
      <c r="FL24">
        <v>26</v>
      </c>
      <c r="FM24">
        <v>7</v>
      </c>
      <c r="FN24">
        <v>19</v>
      </c>
      <c r="FO24">
        <v>22</v>
      </c>
      <c r="FP24">
        <v>25</v>
      </c>
      <c r="FQ24">
        <v>24</v>
      </c>
      <c r="FR24">
        <v>14</v>
      </c>
      <c r="FS24">
        <v>8</v>
      </c>
      <c r="FT24">
        <v>17</v>
      </c>
      <c r="FU24">
        <v>24</v>
      </c>
      <c r="FV24">
        <v>11</v>
      </c>
      <c r="FW24">
        <v>26</v>
      </c>
      <c r="FX24">
        <v>11</v>
      </c>
      <c r="FY24">
        <v>24</v>
      </c>
      <c r="FZ24">
        <v>16</v>
      </c>
      <c r="GA24">
        <v>18</v>
      </c>
      <c r="GB24">
        <v>16</v>
      </c>
      <c r="GC24">
        <v>10</v>
      </c>
      <c r="GD24">
        <v>22</v>
      </c>
      <c r="GE24">
        <v>23</v>
      </c>
      <c r="GF24">
        <v>22</v>
      </c>
      <c r="GG24">
        <v>7</v>
      </c>
      <c r="GH24">
        <v>14</v>
      </c>
      <c r="GI24">
        <v>21</v>
      </c>
      <c r="GJ24">
        <v>23</v>
      </c>
      <c r="GK24">
        <v>25</v>
      </c>
      <c r="GL24">
        <v>20</v>
      </c>
      <c r="GM24">
        <v>21</v>
      </c>
      <c r="GN24">
        <v>16</v>
      </c>
      <c r="GO24">
        <v>18</v>
      </c>
      <c r="GP24">
        <v>21</v>
      </c>
      <c r="GQ24">
        <v>22</v>
      </c>
      <c r="GR24">
        <v>10</v>
      </c>
      <c r="GS24">
        <v>21</v>
      </c>
      <c r="GT24">
        <v>20</v>
      </c>
      <c r="GU24">
        <v>18</v>
      </c>
      <c r="GV24">
        <v>18</v>
      </c>
      <c r="GW24">
        <v>8</v>
      </c>
      <c r="GX24">
        <v>11</v>
      </c>
      <c r="GY24">
        <v>19</v>
      </c>
      <c r="HA24">
        <v>13</v>
      </c>
      <c r="HB24">
        <v>20</v>
      </c>
      <c r="HC24">
        <v>20</v>
      </c>
      <c r="HD24">
        <v>5</v>
      </c>
      <c r="HE24">
        <v>19</v>
      </c>
      <c r="HF24">
        <v>20</v>
      </c>
      <c r="HG24">
        <v>9</v>
      </c>
      <c r="HH24">
        <v>9</v>
      </c>
      <c r="HI24">
        <f>IF('Tablas auxiliares'!$C$7=1,AVERAGE(B24,AS24,CJ24,EA24,FR24)+B24/10000,(-1)*(SUM(VLOOKUP(B24,'Tablas auxiliares'!$BG$2:$BH$28,2,FALSE),VLOOKUP(AS24,'Tablas auxiliares'!$BG$2:$BH$28,2,FALSE),VLOOKUP(CJ24,'Tablas auxiliares'!$BG$2:$BH$28,2,FALSE),VLOOKUP(EA24,'Tablas auxiliares'!$BG$2:$BH$28,2,FALSE),VLOOKUP(FR24,'Tablas auxiliares'!$BG$2:$BH$28,2,FALSE))-B24/100000000))</f>
        <v>-3.5511062678093559</v>
      </c>
      <c r="HJ24">
        <f>IF('Tablas auxiliares'!$C$7=1,AVERAGE(C24,AT24,CK24,EB24,FS24)+C24/10000,(-1)*(SUM(VLOOKUP(C24,'Tablas auxiliares'!$BG$2:$BH$28,2,FALSE),VLOOKUP(AT24,'Tablas auxiliares'!$BG$2:$BH$28,2,FALSE),VLOOKUP(CK24,'Tablas auxiliares'!$BG$2:$BH$28,2,FALSE),VLOOKUP(EB24,'Tablas auxiliares'!$BG$2:$BH$28,2,FALSE),VLOOKUP(FS24,'Tablas auxiliares'!$BG$2:$BH$28,2,FALSE))-C24/100000000))</f>
        <v>-6.0426605564799605</v>
      </c>
      <c r="HK24">
        <f>IF('Tablas auxiliares'!$C$7=1,AVERAGE(D24,AU24,CL24,EC24,FT24)+D24/10000,(-1)*(SUM(VLOOKUP(D24,'Tablas auxiliares'!$BG$2:$BH$28,2,FALSE),VLOOKUP(AU24,'Tablas auxiliares'!$BG$2:$BH$28,2,FALSE),VLOOKUP(CL24,'Tablas auxiliares'!$BG$2:$BH$28,2,FALSE),VLOOKUP(EC24,'Tablas auxiliares'!$BG$2:$BH$28,2,FALSE),VLOOKUP(FT24,'Tablas auxiliares'!$BG$2:$BH$28,2,FALSE))-D24/100000000))</f>
        <v>-8.7735640677859834</v>
      </c>
      <c r="HL24">
        <f>IF('Tablas auxiliares'!$C$7=1,AVERAGE(E24,AV24,CM24,ED24,FU24)+E24/10000,(-1)*(SUM(VLOOKUP(E24,'Tablas auxiliares'!$BG$2:$BH$28,2,FALSE),VLOOKUP(AV24,'Tablas auxiliares'!$BG$2:$BH$28,2,FALSE),VLOOKUP(CM24,'Tablas auxiliares'!$BG$2:$BH$28,2,FALSE),VLOOKUP(ED24,'Tablas auxiliares'!$BG$2:$BH$28,2,FALSE),VLOOKUP(FU24,'Tablas auxiliares'!$BG$2:$BH$28,2,FALSE))-E24/100000000))</f>
        <v>-5.5937663198785526</v>
      </c>
      <c r="HM24">
        <f>IF('Tablas auxiliares'!$C$7=1,AVERAGE(F24,AW24,CN24,EE24,FV24)+F24/10000,(-1)*(SUM(VLOOKUP(F24,'Tablas auxiliares'!$BG$2:$BH$28,2,FALSE),VLOOKUP(AW24,'Tablas auxiliares'!$BG$2:$BH$28,2,FALSE),VLOOKUP(CN24,'Tablas auxiliares'!$BG$2:$BH$28,2,FALSE),VLOOKUP(EE24,'Tablas auxiliares'!$BG$2:$BH$28,2,FALSE),VLOOKUP(FV24,'Tablas auxiliares'!$BG$2:$BH$28,2,FALSE))-F24/100000000))</f>
        <v>-14.931170975036917</v>
      </c>
      <c r="HN24">
        <f>IF('Tablas auxiliares'!$C$7=1,AVERAGE(G24,AX24,CO24,EF24,FW24)+G24/10000,(-1)*(SUM(VLOOKUP(G24,'Tablas auxiliares'!$BG$2:$BH$28,2,FALSE),VLOOKUP(AX24,'Tablas auxiliares'!$BG$2:$BH$28,2,FALSE),VLOOKUP(CO24,'Tablas auxiliares'!$BG$2:$BH$28,2,FALSE),VLOOKUP(EF24,'Tablas auxiliares'!$BG$2:$BH$28,2,FALSE),VLOOKUP(FW24,'Tablas auxiliares'!$BG$2:$BH$28,2,FALSE))-G24/100000000))</f>
        <v>-1.5796113917407848</v>
      </c>
      <c r="HO24">
        <f>IF('Tablas auxiliares'!$C$7=1,AVERAGE(H24,AY24,CP24,EG24,FX24)+H24/10000,(-1)*(SUM(VLOOKUP(H24,'Tablas auxiliares'!$BG$2:$BH$28,2,FALSE),VLOOKUP(AY24,'Tablas auxiliares'!$BG$2:$BH$28,2,FALSE),VLOOKUP(CP24,'Tablas auxiliares'!$BG$2:$BH$28,2,FALSE),VLOOKUP(EG24,'Tablas auxiliares'!$BG$2:$BH$28,2,FALSE),VLOOKUP(FX24,'Tablas auxiliares'!$BG$2:$BH$28,2,FALSE))-H24/100000000))</f>
        <v>-3.5373344019019224</v>
      </c>
      <c r="HP24">
        <f>IF('Tablas auxiliares'!$C$7=1,AVERAGE(I24,AZ24,CQ24,EH24,FY24)+I24/10000,(-1)*(SUM(VLOOKUP(I24,'Tablas auxiliares'!$BG$2:$BH$28,2,FALSE),VLOOKUP(AZ24,'Tablas auxiliares'!$BG$2:$BH$28,2,FALSE),VLOOKUP(CQ24,'Tablas auxiliares'!$BG$2:$BH$28,2,FALSE),VLOOKUP(EH24,'Tablas auxiliares'!$BG$2:$BH$28,2,FALSE),VLOOKUP(FY24,'Tablas auxiliares'!$BG$2:$BH$28,2,FALSE))-I24/100000000))</f>
        <v>-1.2751209782673738</v>
      </c>
      <c r="HQ24">
        <f>IF('Tablas auxiliares'!$C$7=1,AVERAGE(J24,BA24,CR24,EI24,FZ24)+J24/10000,(-1)*(SUM(VLOOKUP(J24,'Tablas auxiliares'!$BG$2:$BH$28,2,FALSE),VLOOKUP(BA24,'Tablas auxiliares'!$BG$2:$BH$28,2,FALSE),VLOOKUP(CR24,'Tablas auxiliares'!$BG$2:$BH$28,2,FALSE),VLOOKUP(EI24,'Tablas auxiliares'!$BG$2:$BH$28,2,FALSE),VLOOKUP(FZ24,'Tablas auxiliares'!$BG$2:$BH$28,2,FALSE))-J24/100000000))</f>
        <v>-2.9925217383283638</v>
      </c>
      <c r="HR24">
        <f>IF('Tablas auxiliares'!$C$7=1,AVERAGE(K24,BB24,CS24,EJ24,GA24)+K24/10000,(-1)*(SUM(VLOOKUP(K24,'Tablas auxiliares'!$BG$2:$BH$28,2,FALSE),VLOOKUP(BB24,'Tablas auxiliares'!$BG$2:$BH$28,2,FALSE),VLOOKUP(CS24,'Tablas auxiliares'!$BG$2:$BH$28,2,FALSE),VLOOKUP(EJ24,'Tablas auxiliares'!$BG$2:$BH$28,2,FALSE),VLOOKUP(GA24,'Tablas auxiliares'!$BG$2:$BH$28,2,FALSE))-K24/100000000))</f>
        <v>-6.8080790922713215</v>
      </c>
      <c r="HS24">
        <f>IF('Tablas auxiliares'!$C$7=1,AVERAGE(L24,BC24,CT24,EK24,GB24)+L24/10000,(-1)*(SUM(VLOOKUP(L24,'Tablas auxiliares'!$BG$2:$BH$28,2,FALSE),VLOOKUP(BC24,'Tablas auxiliares'!$BG$2:$BH$28,2,FALSE),VLOOKUP(CT24,'Tablas auxiliares'!$BG$2:$BH$28,2,FALSE),VLOOKUP(EK24,'Tablas auxiliares'!$BG$2:$BH$28,2,FALSE),VLOOKUP(GB24,'Tablas auxiliares'!$BG$2:$BH$28,2,FALSE))-L24/100000000))</f>
        <v>-1.8044350498342459</v>
      </c>
      <c r="HT24">
        <f>IF('Tablas auxiliares'!$C$7=1,AVERAGE(M24,BD24,CU24,EL24,GC24)+M24/10000,(-1)*(SUM(VLOOKUP(M24,'Tablas auxiliares'!$BG$2:$BH$28,2,FALSE),VLOOKUP(BD24,'Tablas auxiliares'!$BG$2:$BH$28,2,FALSE),VLOOKUP(CU24,'Tablas auxiliares'!$BG$2:$BH$28,2,FALSE),VLOOKUP(EL24,'Tablas auxiliares'!$BG$2:$BH$28,2,FALSE),VLOOKUP(GC24,'Tablas auxiliares'!$BG$2:$BH$28,2,FALSE))-M24/100000000))</f>
        <v>-5.8659666833866453</v>
      </c>
      <c r="HU24">
        <f>IF('Tablas auxiliares'!$C$7=1,AVERAGE(N24,BE24,CV24,EM24,GD24)+N24/10000,(-1)*(SUM(VLOOKUP(N24,'Tablas auxiliares'!$BG$2:$BH$28,2,FALSE),VLOOKUP(BE24,'Tablas auxiliares'!$BG$2:$BH$28,2,FALSE),VLOOKUP(CV24,'Tablas auxiliares'!$BG$2:$BH$28,2,FALSE),VLOOKUP(EM24,'Tablas auxiliares'!$BG$2:$BH$28,2,FALSE),VLOOKUP(GD24,'Tablas auxiliares'!$BG$2:$BH$28,2,FALSE))-N24/100000000))</f>
        <v>-2.7927830253147516</v>
      </c>
      <c r="HV24">
        <f>IF('Tablas auxiliares'!$C$7=1,AVERAGE(O24,BF24,CW24,EN24,GE24)+O24/10000,(-1)*(SUM(VLOOKUP(O24,'Tablas auxiliares'!$BG$2:$BH$28,2,FALSE),VLOOKUP(BF24,'Tablas auxiliares'!$BG$2:$BH$28,2,FALSE),VLOOKUP(CW24,'Tablas auxiliares'!$BG$2:$BH$28,2,FALSE),VLOOKUP(EN24,'Tablas auxiliares'!$BG$2:$BH$28,2,FALSE),VLOOKUP(GE24,'Tablas auxiliares'!$BG$2:$BH$28,2,FALSE))-O24/100000000))</f>
        <v>-0.88670260851764271</v>
      </c>
      <c r="HW24">
        <f>IF('Tablas auxiliares'!$C$7=1,AVERAGE(P24,BG24,CX24,EO24,GF24)+P24/10000,(-1)*(SUM(VLOOKUP(P24,'Tablas auxiliares'!$BG$2:$BH$28,2,FALSE),VLOOKUP(BG24,'Tablas auxiliares'!$BG$2:$BH$28,2,FALSE),VLOOKUP(CX24,'Tablas auxiliares'!$BG$2:$BH$28,2,FALSE),VLOOKUP(EO24,'Tablas auxiliares'!$BG$2:$BH$28,2,FALSE),VLOOKUP(GF24,'Tablas auxiliares'!$BG$2:$BH$28,2,FALSE))-P24/100000000))</f>
        <v>-8.9615456351651694</v>
      </c>
      <c r="HX24">
        <f>IF('Tablas auxiliares'!$C$7=1,AVERAGE(Q24,BH24,CY24,EP24,GG24)+Q24/10000,(-1)*(SUM(VLOOKUP(Q24,'Tablas auxiliares'!$BG$2:$BH$28,2,FALSE),VLOOKUP(BH24,'Tablas auxiliares'!$BG$2:$BH$28,2,FALSE),VLOOKUP(CY24,'Tablas auxiliares'!$BG$2:$BH$28,2,FALSE),VLOOKUP(EP24,'Tablas auxiliares'!$BG$2:$BH$28,2,FALSE),VLOOKUP(GG24,'Tablas auxiliares'!$BG$2:$BH$28,2,FALSE))-Q24/100000000))</f>
        <v>-13.497009696397718</v>
      </c>
      <c r="HY24">
        <f>IF('Tablas auxiliares'!$C$7=1,AVERAGE(R24,BI24,CZ24,EQ24,GH24)+R24/10000,(-1)*(SUM(VLOOKUP(R24,'Tablas auxiliares'!$BG$2:$BH$28,2,FALSE),VLOOKUP(BI24,'Tablas auxiliares'!$BG$2:$BH$28,2,FALSE),VLOOKUP(CZ24,'Tablas auxiliares'!$BG$2:$BH$28,2,FALSE),VLOOKUP(EQ24,'Tablas auxiliares'!$BG$2:$BH$28,2,FALSE),VLOOKUP(GH24,'Tablas auxiliares'!$BG$2:$BH$28,2,FALSE))-R24/100000000))</f>
        <v>-2.3800230720245987</v>
      </c>
      <c r="HZ24">
        <f>IF('Tablas auxiliares'!$C$7=1,AVERAGE(S24,BJ24,DA24,ER24,GI24)+S24/10000,(-1)*(SUM(VLOOKUP(S24,'Tablas auxiliares'!$BG$2:$BH$28,2,FALSE),VLOOKUP(BJ24,'Tablas auxiliares'!$BG$2:$BH$28,2,FALSE),VLOOKUP(DA24,'Tablas auxiliares'!$BG$2:$BH$28,2,FALSE),VLOOKUP(ER24,'Tablas auxiliares'!$BG$2:$BH$28,2,FALSE),VLOOKUP(GI24,'Tablas auxiliares'!$BG$2:$BH$28,2,FALSE))-S24/100000000))</f>
        <v>-10.839608350732245</v>
      </c>
      <c r="IA24">
        <f>IF('Tablas auxiliares'!$C$7=1,AVERAGE(T24,BK24,DB24,ES24,GJ24)+T24/10000,(-1)*(SUM(VLOOKUP(T24,'Tablas auxiliares'!$BG$2:$BH$28,2,FALSE),VLOOKUP(BK24,'Tablas auxiliares'!$BG$2:$BH$28,2,FALSE),VLOOKUP(DB24,'Tablas auxiliares'!$BG$2:$BH$28,2,FALSE),VLOOKUP(ES24,'Tablas auxiliares'!$BG$2:$BH$28,2,FALSE),VLOOKUP(GJ24,'Tablas auxiliares'!$BG$2:$BH$28,2,FALSE))-T24/100000000))</f>
        <v>-1.3447463913408109</v>
      </c>
      <c r="IB24">
        <f>IF('Tablas auxiliares'!$C$7=1,AVERAGE(U24,BL24,DC24,ET24,GK24)+U24/10000,(-1)*(SUM(VLOOKUP(U24,'Tablas auxiliares'!$BG$2:$BH$28,2,FALSE),VLOOKUP(BL24,'Tablas auxiliares'!$BG$2:$BH$28,2,FALSE),VLOOKUP(DC24,'Tablas auxiliares'!$BG$2:$BH$28,2,FALSE),VLOOKUP(ET24,'Tablas auxiliares'!$BG$2:$BH$28,2,FALSE),VLOOKUP(GK24,'Tablas auxiliares'!$BG$2:$BH$28,2,FALSE))-U24/100000000))</f>
        <v>-1.0215689892714768</v>
      </c>
      <c r="IC24">
        <f>IF('Tablas auxiliares'!$C$7=1,AVERAGE(V24,BM24,DD24,EU24,GL24)+V24/10000,(-1)*(SUM(VLOOKUP(V24,'Tablas auxiliares'!$BG$2:$BH$28,2,FALSE),VLOOKUP(BM24,'Tablas auxiliares'!$BG$2:$BH$28,2,FALSE),VLOOKUP(DD24,'Tablas auxiliares'!$BG$2:$BH$28,2,FALSE),VLOOKUP(EU24,'Tablas auxiliares'!$BG$2:$BH$28,2,FALSE),VLOOKUP(GL24,'Tablas auxiliares'!$BG$2:$BH$28,2,FALSE))-V24/100000000))</f>
        <v>-4.6233918691297422</v>
      </c>
      <c r="ID24">
        <f>IF('Tablas auxiliares'!$C$7=1,AVERAGE(W24,BN24,DE24,EV24,GM24)+W24/10000,(-1)*(SUM(VLOOKUP(W24,'Tablas auxiliares'!$BG$2:$BH$28,2,FALSE),VLOOKUP(BN24,'Tablas auxiliares'!$BG$2:$BH$28,2,FALSE),VLOOKUP(DE24,'Tablas auxiliares'!$BG$2:$BH$28,2,FALSE),VLOOKUP(EV24,'Tablas auxiliares'!$BG$2:$BH$28,2,FALSE),VLOOKUP(GM24,'Tablas auxiliares'!$BG$2:$BH$28,2,FALSE))-W24/100000000))</f>
        <v>-27.585713589612904</v>
      </c>
      <c r="IE24">
        <f>IF('Tablas auxiliares'!$C$7=1,AVERAGE(X24,BO24,DF24,EW24,GN24)+X24/10000,(-1)*(SUM(VLOOKUP(X24,'Tablas auxiliares'!$BG$2:$BH$28,2,FALSE),VLOOKUP(BO24,'Tablas auxiliares'!$BG$2:$BH$28,2,FALSE),VLOOKUP(DF24,'Tablas auxiliares'!$BG$2:$BH$28,2,FALSE),VLOOKUP(EW24,'Tablas auxiliares'!$BG$2:$BH$28,2,FALSE),VLOOKUP(GN24,'Tablas auxiliares'!$BG$2:$BH$28,2,FALSE))-X24/100000000))</f>
        <v>-7.3606214699606634</v>
      </c>
      <c r="IF24">
        <f>IF('Tablas auxiliares'!$C$7=1,AVERAGE(Y24,BP24,DG24,EX24,GO24)+Y24/10000,(-1)*(SUM(VLOOKUP(Y24,'Tablas auxiliares'!$BG$2:$BH$28,2,FALSE),VLOOKUP(BP24,'Tablas auxiliares'!$BG$2:$BH$28,2,FALSE),VLOOKUP(DG24,'Tablas auxiliares'!$BG$2:$BH$28,2,FALSE),VLOOKUP(EX24,'Tablas auxiliares'!$BG$2:$BH$28,2,FALSE),VLOOKUP(GO24,'Tablas auxiliares'!$BG$2:$BH$28,2,FALSE))-Y24/100000000))</f>
        <v>-7.5131920107519523</v>
      </c>
      <c r="IG24">
        <f>IF('Tablas auxiliares'!$C$7=1,AVERAGE(Z24,BQ24,DH24,EY24,GP24)+Z24/10000,(-1)*(SUM(VLOOKUP(Z24,'Tablas auxiliares'!$BG$2:$BH$28,2,FALSE),VLOOKUP(BQ24,'Tablas auxiliares'!$BG$2:$BH$28,2,FALSE),VLOOKUP(DH24,'Tablas auxiliares'!$BG$2:$BH$28,2,FALSE),VLOOKUP(EY24,'Tablas auxiliares'!$BG$2:$BH$28,2,FALSE),VLOOKUP(GP24,'Tablas auxiliares'!$BG$2:$BH$28,2,FALSE))-Z24/100000000))</f>
        <v>-2.0039479756414442</v>
      </c>
      <c r="IH24">
        <f>IF('Tablas auxiliares'!$C$7=1,AVERAGE(AA24,BR24,DI24,EZ24,GQ24)+AA24/10000,(-1)*(SUM(VLOOKUP(AA24,'Tablas auxiliares'!$BG$2:$BH$28,2,FALSE),VLOOKUP(BR24,'Tablas auxiliares'!$BG$2:$BH$28,2,FALSE),VLOOKUP(DI24,'Tablas auxiliares'!$BG$2:$BH$28,2,FALSE),VLOOKUP(EZ24,'Tablas auxiliares'!$BG$2:$BH$28,2,FALSE),VLOOKUP(GQ24,'Tablas auxiliares'!$BG$2:$BH$28,2,FALSE))-AA24/100000000))</f>
        <v>-6.4858493318924531</v>
      </c>
      <c r="II24">
        <f>IF('Tablas auxiliares'!$C$7=1,AVERAGE(AB24,BS24,DJ24,FA24,GR24)+AB24/10000,(-1)*(SUM(VLOOKUP(AB24,'Tablas auxiliares'!$BG$2:$BH$28,2,FALSE),VLOOKUP(BS24,'Tablas auxiliares'!$BG$2:$BH$28,2,FALSE),VLOOKUP(DJ24,'Tablas auxiliares'!$BG$2:$BH$28,2,FALSE),VLOOKUP(FA24,'Tablas auxiliares'!$BG$2:$BH$28,2,FALSE),VLOOKUP(GR24,'Tablas auxiliares'!$BG$2:$BH$28,2,FALSE))-AB24/100000000))</f>
        <v>-32.981671294264942</v>
      </c>
      <c r="IJ24">
        <f>IF('Tablas auxiliares'!$C$7=1,AVERAGE(AC24,BT24,DK24,FB24,GS24)+AC24/10000,(-1)*(SUM(VLOOKUP(AC24,'Tablas auxiliares'!$BG$2:$BH$28,2,FALSE),VLOOKUP(BT24,'Tablas auxiliares'!$BG$2:$BH$28,2,FALSE),VLOOKUP(DK24,'Tablas auxiliares'!$BG$2:$BH$28,2,FALSE),VLOOKUP(FB24,'Tablas auxiliares'!$BG$2:$BH$28,2,FALSE),VLOOKUP(GS24,'Tablas auxiliares'!$BG$2:$BH$28,2,FALSE))-AC24/100000000))</f>
        <v>-1.2050957603045511</v>
      </c>
      <c r="IK24">
        <f>IF('Tablas auxiliares'!$C$7=1,AVERAGE(AD24,BU24,DL24,FC24,GT24)+AD24/10000,(-1)*(SUM(VLOOKUP(AD24,'Tablas auxiliares'!$BG$2:$BH$28,2,FALSE),VLOOKUP(BU24,'Tablas auxiliares'!$BG$2:$BH$28,2,FALSE),VLOOKUP(DL24,'Tablas auxiliares'!$BG$2:$BH$28,2,FALSE),VLOOKUP(FC24,'Tablas auxiliares'!$BG$2:$BH$28,2,FALSE),VLOOKUP(GT24,'Tablas auxiliares'!$BG$2:$BH$28,2,FALSE))-AD24/100000000))</f>
        <v>-1.3500021955229855</v>
      </c>
      <c r="IL24">
        <f>IF('Tablas auxiliares'!$C$7=1,AVERAGE(AE24,BV24,DM24,FD24,GU24)+AE24/10000,(-1)*(SUM(VLOOKUP(AE24,'Tablas auxiliares'!$BG$2:$BH$28,2,FALSE),VLOOKUP(BV24,'Tablas auxiliares'!$BG$2:$BH$28,2,FALSE),VLOOKUP(DM24,'Tablas auxiliares'!$BG$2:$BH$28,2,FALSE),VLOOKUP(FD24,'Tablas auxiliares'!$BG$2:$BH$28,2,FALSE),VLOOKUP(GU24,'Tablas auxiliares'!$BG$2:$BH$28,2,FALSE))-AE24/100000000))</f>
        <v>-1.9684338724666557</v>
      </c>
      <c r="IM24">
        <f>IF('Tablas auxiliares'!$C$7=1,AVERAGE(AF24,BW24,DN24,FE24,GV24)+AF24/10000,(-1)*(SUM(VLOOKUP(AF24,'Tablas auxiliares'!$BG$2:$BH$28,2,FALSE),VLOOKUP(BW24,'Tablas auxiliares'!$BG$2:$BH$28,2,FALSE),VLOOKUP(DN24,'Tablas auxiliares'!$BG$2:$BH$28,2,FALSE),VLOOKUP(FE24,'Tablas auxiliares'!$BG$2:$BH$28,2,FALSE),VLOOKUP(GV24,'Tablas auxiliares'!$BG$2:$BH$28,2,FALSE))-AF24/100000000))</f>
        <v>-1.3928653577989809</v>
      </c>
      <c r="IN24">
        <f>IF('Tablas auxiliares'!$C$7=1,AVERAGE(AG24,BX24,DO24,FF24,GW24)+AG24/10000,(-1)*(SUM(VLOOKUP(AG24,'Tablas auxiliares'!$BG$2:$BH$28,2,FALSE),VLOOKUP(BX24,'Tablas auxiliares'!$BG$2:$BH$28,2,FALSE),VLOOKUP(DO24,'Tablas auxiliares'!$BG$2:$BH$28,2,FALSE),VLOOKUP(FF24,'Tablas auxiliares'!$BG$2:$BH$28,2,FALSE),VLOOKUP(GW24,'Tablas auxiliares'!$BG$2:$BH$28,2,FALSE))-AG24/100000000))</f>
        <v>-12.048281511402974</v>
      </c>
      <c r="IO24">
        <f>IF('Tablas auxiliares'!$C$7=1,AVERAGE(AH24,BY24,DP24,FG24,GX24)+AH24/10000,(-1)*(SUM(VLOOKUP(AH24,'Tablas auxiliares'!$BG$2:$BH$28,2,FALSE),VLOOKUP(BY24,'Tablas auxiliares'!$BG$2:$BH$28,2,FALSE),VLOOKUP(DP24,'Tablas auxiliares'!$BG$2:$BH$28,2,FALSE),VLOOKUP(FG24,'Tablas auxiliares'!$BG$2:$BH$28,2,FALSE),VLOOKUP(GX24,'Tablas auxiliares'!$BG$2:$BH$28,2,FALSE))-AH24/100000000))</f>
        <v>-13.049263633924124</v>
      </c>
      <c r="IP24">
        <f>IF('Tablas auxiliares'!$C$7=1,AVERAGE(AI24,BZ24,DQ24,FH24,GY24)+AI24/10000,(-1)*(SUM(VLOOKUP(AI24,'Tablas auxiliares'!$BG$2:$BH$28,2,FALSE),VLOOKUP(BZ24,'Tablas auxiliares'!$BG$2:$BH$28,2,FALSE),VLOOKUP(DQ24,'Tablas auxiliares'!$BG$2:$BH$28,2,FALSE),VLOOKUP(FH24,'Tablas auxiliares'!$BG$2:$BH$28,2,FALSE),VLOOKUP(GY24,'Tablas auxiliares'!$BG$2:$BH$28,2,FALSE))-AI24/100000000))</f>
        <v>-5.5917781957769819</v>
      </c>
      <c r="IR24">
        <f>IF('Tablas auxiliares'!$C$7=1,AVERAGE(AK24,CB24,DS24,FJ24,HA24)+AK24/10000,(-1)*(SUM(VLOOKUP(AK24,'Tablas auxiliares'!$BG$2:$BH$28,2,FALSE),VLOOKUP(CB24,'Tablas auxiliares'!$BG$2:$BH$28,2,FALSE),VLOOKUP(DS24,'Tablas auxiliares'!$BG$2:$BH$28,2,FALSE),VLOOKUP(FJ24,'Tablas auxiliares'!$BG$2:$BH$28,2,FALSE),VLOOKUP(HA24,'Tablas auxiliares'!$BG$2:$BH$28,2,FALSE))-AK24/100000000))</f>
        <v>-3.1203366323327764</v>
      </c>
      <c r="IS24">
        <f>IF('Tablas auxiliares'!$C$7=1,AVERAGE(AL24,CC24,DT24,FK24,HB24)+AL24/10000,(-1)*(SUM(VLOOKUP(AL24,'Tablas auxiliares'!$BG$2:$BH$28,2,FALSE),VLOOKUP(CC24,'Tablas auxiliares'!$BG$2:$BH$28,2,FALSE),VLOOKUP(DT24,'Tablas auxiliares'!$BG$2:$BH$28,2,FALSE),VLOOKUP(FK24,'Tablas auxiliares'!$BG$2:$BH$28,2,FALSE),VLOOKUP(HB24,'Tablas auxiliares'!$BG$2:$BH$28,2,FALSE))-AL24/100000000))</f>
        <v>-2.1858439014948394</v>
      </c>
      <c r="IT24">
        <f>IF('Tablas auxiliares'!$C$7=1,AVERAGE(AM24,CD24,DU24,FL24,HC24)+AM24/10000,(-1)*(SUM(VLOOKUP(AM24,'Tablas auxiliares'!$BG$2:$BH$28,2,FALSE),VLOOKUP(CD24,'Tablas auxiliares'!$BG$2:$BH$28,2,FALSE),VLOOKUP(DU24,'Tablas auxiliares'!$BG$2:$BH$28,2,FALSE),VLOOKUP(FL24,'Tablas auxiliares'!$BG$2:$BH$28,2,FALSE),VLOOKUP(HC24,'Tablas auxiliares'!$BG$2:$BH$28,2,FALSE))-AM24/100000000))</f>
        <v>-0.78789781652461155</v>
      </c>
      <c r="IU24">
        <f>IF('Tablas auxiliares'!$C$7=1,AVERAGE(AN24,CE24,DV24,FM24,HD24)+AN24/10000,(-1)*(SUM(VLOOKUP(AN24,'Tablas auxiliares'!$BG$2:$BH$28,2,FALSE),VLOOKUP(CE24,'Tablas auxiliares'!$BG$2:$BH$28,2,FALSE),VLOOKUP(DV24,'Tablas auxiliares'!$BG$2:$BH$28,2,FALSE),VLOOKUP(FM24,'Tablas auxiliares'!$BG$2:$BH$28,2,FALSE),VLOOKUP(HD24,'Tablas auxiliares'!$BG$2:$BH$28,2,FALSE))-AN24/100000000))</f>
        <v>-11.553775364708006</v>
      </c>
      <c r="IV24">
        <f>IF('Tablas auxiliares'!$C$7=1,AVERAGE(AO24,CF24,DW24,FN24,HE24)+AO24/10000,(-1)*(SUM(VLOOKUP(AO24,'Tablas auxiliares'!$BG$2:$BH$28,2,FALSE),VLOOKUP(CF24,'Tablas auxiliares'!$BG$2:$BH$28,2,FALSE),VLOOKUP(DW24,'Tablas auxiliares'!$BG$2:$BH$28,2,FALSE),VLOOKUP(FN24,'Tablas auxiliares'!$BG$2:$BH$28,2,FALSE),VLOOKUP(HE24,'Tablas auxiliares'!$BG$2:$BH$28,2,FALSE))-AO24/100000000))</f>
        <v>-1.3040772669539515</v>
      </c>
      <c r="IW24">
        <f>IF('Tablas auxiliares'!$C$7=1,AVERAGE(AP24,CG24,DX24,FO24,HF24)+AP24/10000,(-1)*(SUM(VLOOKUP(AP24,'Tablas auxiliares'!$BG$2:$BH$28,2,FALSE),VLOOKUP(CG24,'Tablas auxiliares'!$BG$2:$BH$28,2,FALSE),VLOOKUP(DX24,'Tablas auxiliares'!$BG$2:$BH$28,2,FALSE),VLOOKUP(FO24,'Tablas auxiliares'!$BG$2:$BH$28,2,FALSE),VLOOKUP(HF24,'Tablas auxiliares'!$BG$2:$BH$28,2,FALSE))-AP24/100000000))</f>
        <v>-1.4296135928140921</v>
      </c>
      <c r="IX24">
        <f>IF('Tablas auxiliares'!$C$7=1,AVERAGE(AQ24,CH24,DY24,FP24,HG24)+AQ24/10000,(-1)*(SUM(VLOOKUP(AQ24,'Tablas auxiliares'!$BG$2:$BH$28,2,FALSE),VLOOKUP(CH24,'Tablas auxiliares'!$BG$2:$BH$28,2,FALSE),VLOOKUP(DY24,'Tablas auxiliares'!$BG$2:$BH$28,2,FALSE),VLOOKUP(FP24,'Tablas auxiliares'!$BG$2:$BH$28,2,FALSE),VLOOKUP(HG24,'Tablas auxiliares'!$BG$2:$BH$28,2,FALSE))-AQ24/100000000))</f>
        <v>-16.754693950320434</v>
      </c>
      <c r="IY24">
        <f>IF('Tablas auxiliares'!$C$7=1,AVERAGE(AR24,CI24,DZ24,FQ24,HH24)+AR24/10000,(-1)*(SUM(VLOOKUP(AR24,'Tablas auxiliares'!$BG$2:$BH$28,2,FALSE),VLOOKUP(CI24,'Tablas auxiliares'!$BG$2:$BH$28,2,FALSE),VLOOKUP(DZ24,'Tablas auxiliares'!$BG$2:$BH$28,2,FALSE),VLOOKUP(FQ24,'Tablas auxiliares'!$BG$2:$BH$28,2,FALSE),VLOOKUP(HH24,'Tablas auxiliares'!$BG$2:$BH$28,2,FALSE))-AR24/100000000))</f>
        <v>-3.6713114247934762</v>
      </c>
      <c r="IZ24">
        <f>RANK(HI24,HI3:HI28,1)</f>
        <v>17</v>
      </c>
      <c r="JA24">
        <f t="shared" ref="JA24:KP24" si="156">RANK(HJ24,HJ3:HJ28,1)</f>
        <v>13</v>
      </c>
      <c r="JB24">
        <f t="shared" si="156"/>
        <v>15</v>
      </c>
      <c r="JC24">
        <f t="shared" si="156"/>
        <v>18</v>
      </c>
      <c r="JD24">
        <f t="shared" si="156"/>
        <v>11</v>
      </c>
      <c r="JE24">
        <f t="shared" si="156"/>
        <v>23</v>
      </c>
      <c r="JF24">
        <f t="shared" si="156"/>
        <v>17</v>
      </c>
      <c r="JG24">
        <f t="shared" si="156"/>
        <v>24</v>
      </c>
      <c r="JH24">
        <f t="shared" si="156"/>
        <v>22</v>
      </c>
      <c r="JI24">
        <f t="shared" si="156"/>
        <v>14</v>
      </c>
      <c r="JJ24">
        <f t="shared" si="156"/>
        <v>20</v>
      </c>
      <c r="JK24">
        <f t="shared" si="156"/>
        <v>19</v>
      </c>
      <c r="JL24">
        <f t="shared" si="156"/>
        <v>23</v>
      </c>
      <c r="JM24">
        <f t="shared" si="156"/>
        <v>25</v>
      </c>
      <c r="JN24">
        <f t="shared" si="156"/>
        <v>15</v>
      </c>
      <c r="JO24">
        <f t="shared" si="156"/>
        <v>8</v>
      </c>
      <c r="JP24">
        <f t="shared" si="156"/>
        <v>20</v>
      </c>
      <c r="JQ24">
        <f t="shared" si="156"/>
        <v>11</v>
      </c>
      <c r="JR24">
        <f t="shared" si="156"/>
        <v>24</v>
      </c>
      <c r="JS24">
        <f t="shared" si="156"/>
        <v>25</v>
      </c>
      <c r="JT24">
        <f t="shared" si="156"/>
        <v>18</v>
      </c>
      <c r="JU24">
        <f t="shared" si="156"/>
        <v>5</v>
      </c>
      <c r="JV24">
        <f t="shared" si="156"/>
        <v>15</v>
      </c>
      <c r="JW24">
        <f t="shared" si="156"/>
        <v>18</v>
      </c>
      <c r="JX24">
        <f t="shared" si="156"/>
        <v>23</v>
      </c>
      <c r="JY24">
        <f t="shared" si="156"/>
        <v>17</v>
      </c>
      <c r="JZ24">
        <f t="shared" si="156"/>
        <v>4</v>
      </c>
      <c r="KA24">
        <f t="shared" si="156"/>
        <v>26</v>
      </c>
      <c r="KB24">
        <f t="shared" si="156"/>
        <v>24</v>
      </c>
      <c r="KC24">
        <f t="shared" si="156"/>
        <v>24</v>
      </c>
      <c r="KD24">
        <f t="shared" si="156"/>
        <v>25</v>
      </c>
      <c r="KE24">
        <f t="shared" si="156"/>
        <v>11</v>
      </c>
      <c r="KF24">
        <f t="shared" si="156"/>
        <v>9</v>
      </c>
      <c r="KG24">
        <f t="shared" si="156"/>
        <v>15</v>
      </c>
      <c r="KI24">
        <f t="shared" si="156"/>
        <v>23</v>
      </c>
      <c r="KJ24">
        <f t="shared" si="156"/>
        <v>19</v>
      </c>
      <c r="KK24">
        <f t="shared" si="156"/>
        <v>26</v>
      </c>
      <c r="KL24">
        <f t="shared" si="156"/>
        <v>15</v>
      </c>
      <c r="KM24">
        <f t="shared" si="156"/>
        <v>24</v>
      </c>
      <c r="KN24">
        <f t="shared" si="156"/>
        <v>24</v>
      </c>
      <c r="KO24">
        <f t="shared" si="156"/>
        <v>8</v>
      </c>
      <c r="KP24">
        <f t="shared" si="156"/>
        <v>23</v>
      </c>
      <c r="KQ24">
        <f>VLOOKUP(IZ24,'Tablas auxiliares'!$O$2:$Y$28,'Tablas auxiliares'!$C$4+1,FALSE)</f>
        <v>0</v>
      </c>
      <c r="KR24">
        <f>VLOOKUP(JA24,'Tablas auxiliares'!$O$2:$Y$28,'Tablas auxiliares'!$C$4+1,FALSE)</f>
        <v>0</v>
      </c>
      <c r="KS24">
        <f>VLOOKUP(JB24,'Tablas auxiliares'!$O$2:$Y$28,'Tablas auxiliares'!$C$4+1,FALSE)</f>
        <v>0</v>
      </c>
      <c r="KT24">
        <f>VLOOKUP(JC24,'Tablas auxiliares'!$O$2:$Y$28,'Tablas auxiliares'!$C$4+1,FALSE)</f>
        <v>0</v>
      </c>
      <c r="KU24">
        <f>VLOOKUP(JD24,'Tablas auxiliares'!$O$2:$Y$28,'Tablas auxiliares'!$C$4+1,FALSE)</f>
        <v>0</v>
      </c>
      <c r="KV24">
        <f>VLOOKUP(JE24,'Tablas auxiliares'!$O$2:$Y$28,'Tablas auxiliares'!$C$4+1,FALSE)</f>
        <v>0</v>
      </c>
      <c r="KW24">
        <f>VLOOKUP(JF24,'Tablas auxiliares'!$O$2:$Y$28,'Tablas auxiliares'!$C$4+1,FALSE)</f>
        <v>0</v>
      </c>
      <c r="KX24">
        <f>VLOOKUP(JG24,'Tablas auxiliares'!$O$2:$Y$28,'Tablas auxiliares'!$C$4+1,FALSE)</f>
        <v>0</v>
      </c>
      <c r="KY24">
        <f>VLOOKUP(JH24,'Tablas auxiliares'!$O$2:$Y$28,'Tablas auxiliares'!$C$4+1,FALSE)</f>
        <v>0</v>
      </c>
      <c r="KZ24">
        <f>VLOOKUP(JI24,'Tablas auxiliares'!$O$2:$Y$28,'Tablas auxiliares'!$C$4+1,FALSE)</f>
        <v>0</v>
      </c>
      <c r="LA24">
        <f>VLOOKUP(JJ24,'Tablas auxiliares'!$O$2:$Y$28,'Tablas auxiliares'!$C$4+1,FALSE)</f>
        <v>0</v>
      </c>
      <c r="LB24">
        <f>VLOOKUP(JK24,'Tablas auxiliares'!$O$2:$Y$28,'Tablas auxiliares'!$C$4+1,FALSE)</f>
        <v>0</v>
      </c>
      <c r="LC24">
        <f>VLOOKUP(JL24,'Tablas auxiliares'!$O$2:$Y$28,'Tablas auxiliares'!$C$4+1,FALSE)</f>
        <v>0</v>
      </c>
      <c r="LD24">
        <f>VLOOKUP(JM24,'Tablas auxiliares'!$O$2:$Y$28,'Tablas auxiliares'!$C$4+1,FALSE)</f>
        <v>0</v>
      </c>
      <c r="LE24">
        <f>VLOOKUP(JN24,'Tablas auxiliares'!$O$2:$Y$28,'Tablas auxiliares'!$C$4+1,FALSE)</f>
        <v>0</v>
      </c>
      <c r="LF24">
        <f>VLOOKUP(JO24,'Tablas auxiliares'!$O$2:$Y$28,'Tablas auxiliares'!$C$4+1,FALSE)</f>
        <v>3</v>
      </c>
      <c r="LG24">
        <f>VLOOKUP(JP24,'Tablas auxiliares'!$O$2:$Y$28,'Tablas auxiliares'!$C$4+1,FALSE)</f>
        <v>0</v>
      </c>
      <c r="LH24">
        <f>VLOOKUP(JQ24,'Tablas auxiliares'!$O$2:$Y$28,'Tablas auxiliares'!$C$4+1,FALSE)</f>
        <v>0</v>
      </c>
      <c r="LI24">
        <f>VLOOKUP(JR24,'Tablas auxiliares'!$O$2:$Y$28,'Tablas auxiliares'!$C$4+1,FALSE)</f>
        <v>0</v>
      </c>
      <c r="LJ24">
        <f>VLOOKUP(JS24,'Tablas auxiliares'!$O$2:$Y$28,'Tablas auxiliares'!$C$4+1,FALSE)</f>
        <v>0</v>
      </c>
      <c r="LK24">
        <f>VLOOKUP(JT24,'Tablas auxiliares'!$O$2:$Y$28,'Tablas auxiliares'!$C$4+1,FALSE)</f>
        <v>0</v>
      </c>
      <c r="LL24">
        <f>VLOOKUP(JU24,'Tablas auxiliares'!$O$2:$Y$28,'Tablas auxiliares'!$C$4+1,FALSE)</f>
        <v>6</v>
      </c>
      <c r="LM24">
        <f>VLOOKUP(JV24,'Tablas auxiliares'!$O$2:$Y$28,'Tablas auxiliares'!$C$4+1,FALSE)</f>
        <v>0</v>
      </c>
      <c r="LN24">
        <f>VLOOKUP(JW24,'Tablas auxiliares'!$O$2:$Y$28,'Tablas auxiliares'!$C$4+1,FALSE)</f>
        <v>0</v>
      </c>
      <c r="LO24">
        <f>VLOOKUP(JX24,'Tablas auxiliares'!$O$2:$Y$28,'Tablas auxiliares'!$C$4+1,FALSE)</f>
        <v>0</v>
      </c>
      <c r="LP24">
        <f>VLOOKUP(JY24,'Tablas auxiliares'!$O$2:$Y$28,'Tablas auxiliares'!$C$4+1,FALSE)</f>
        <v>0</v>
      </c>
      <c r="LQ24">
        <f>VLOOKUP(JZ24,'Tablas auxiliares'!$O$2:$Y$28,'Tablas auxiliares'!$C$4+1,FALSE)</f>
        <v>7</v>
      </c>
      <c r="LR24">
        <f>VLOOKUP(KA24,'Tablas auxiliares'!$O$2:$Y$28,'Tablas auxiliares'!$C$4+1,FALSE)</f>
        <v>0</v>
      </c>
      <c r="LS24">
        <f>VLOOKUP(KB24,'Tablas auxiliares'!$O$2:$Y$28,'Tablas auxiliares'!$C$4+1,FALSE)</f>
        <v>0</v>
      </c>
      <c r="LT24">
        <f>VLOOKUP(KC24,'Tablas auxiliares'!$O$2:$Y$28,'Tablas auxiliares'!$C$4+1,FALSE)</f>
        <v>0</v>
      </c>
      <c r="LU24">
        <f>VLOOKUP(KD24,'Tablas auxiliares'!$O$2:$Y$28,'Tablas auxiliares'!$C$4+1,FALSE)</f>
        <v>0</v>
      </c>
      <c r="LV24">
        <f>VLOOKUP(KE24,'Tablas auxiliares'!$O$2:$Y$28,'Tablas auxiliares'!$C$4+1,FALSE)</f>
        <v>0</v>
      </c>
      <c r="LW24">
        <f>VLOOKUP(KF24,'Tablas auxiliares'!$O$2:$Y$28,'Tablas auxiliares'!$C$4+1,FALSE)</f>
        <v>2</v>
      </c>
      <c r="LX24">
        <f>VLOOKUP(KG24,'Tablas auxiliares'!$O$2:$Y$28,'Tablas auxiliares'!$C$4+1,FALSE)</f>
        <v>0</v>
      </c>
      <c r="LZ24">
        <f>VLOOKUP(KI24,'Tablas auxiliares'!$O$2:$Y$28,'Tablas auxiliares'!$C$4+1,FALSE)</f>
        <v>0</v>
      </c>
      <c r="MA24">
        <f>VLOOKUP(KJ24,'Tablas auxiliares'!$O$2:$Y$28,'Tablas auxiliares'!$C$4+1,FALSE)</f>
        <v>0</v>
      </c>
      <c r="MB24">
        <f>VLOOKUP(KK24,'Tablas auxiliares'!$O$2:$Y$28,'Tablas auxiliares'!$C$4+1,FALSE)</f>
        <v>0</v>
      </c>
      <c r="MC24">
        <f>VLOOKUP(KL24,'Tablas auxiliares'!$O$2:$Y$28,'Tablas auxiliares'!$C$4+1,FALSE)</f>
        <v>0</v>
      </c>
      <c r="MD24">
        <f>VLOOKUP(KM24,'Tablas auxiliares'!$O$2:$Y$28,'Tablas auxiliares'!$C$4+1,FALSE)</f>
        <v>0</v>
      </c>
      <c r="ME24">
        <f>VLOOKUP(KN24,'Tablas auxiliares'!$O$2:$Y$28,'Tablas auxiliares'!$C$4+1,FALSE)</f>
        <v>0</v>
      </c>
      <c r="MF24">
        <f>VLOOKUP(KO24,'Tablas auxiliares'!$O$2:$Y$28,'Tablas auxiliares'!$C$4+1,FALSE)</f>
        <v>3</v>
      </c>
      <c r="MG24">
        <f>VLOOKUP(KP24,'Tablas auxiliares'!$O$2:$Y$28,'Tablas auxiliares'!$C$4+1,FALSE)</f>
        <v>0</v>
      </c>
      <c r="MH24">
        <v>24</v>
      </c>
      <c r="MI24">
        <v>18</v>
      </c>
      <c r="MJ24">
        <v>26</v>
      </c>
      <c r="MK24">
        <v>24</v>
      </c>
      <c r="ML24">
        <v>25</v>
      </c>
      <c r="MM24">
        <v>26</v>
      </c>
      <c r="MN24">
        <v>17</v>
      </c>
      <c r="MO24">
        <v>25</v>
      </c>
      <c r="MP24">
        <v>24</v>
      </c>
      <c r="MQ24">
        <v>25</v>
      </c>
      <c r="MR24">
        <v>24</v>
      </c>
      <c r="MS24">
        <v>26</v>
      </c>
      <c r="MT24">
        <v>25</v>
      </c>
      <c r="MU24">
        <v>25</v>
      </c>
      <c r="MV24">
        <v>13</v>
      </c>
      <c r="MW24">
        <v>22</v>
      </c>
      <c r="MX24">
        <v>23</v>
      </c>
      <c r="MY24">
        <v>3</v>
      </c>
      <c r="MZ24">
        <v>26</v>
      </c>
      <c r="NA24">
        <v>26</v>
      </c>
      <c r="NB24">
        <v>25</v>
      </c>
      <c r="NC24">
        <v>22</v>
      </c>
      <c r="ND24">
        <v>26</v>
      </c>
      <c r="NE24">
        <v>25</v>
      </c>
      <c r="NF24">
        <v>25</v>
      </c>
      <c r="NG24">
        <v>26</v>
      </c>
      <c r="NH24">
        <v>21</v>
      </c>
      <c r="NI24">
        <v>26</v>
      </c>
      <c r="NJ24">
        <v>26</v>
      </c>
      <c r="NK24">
        <v>24</v>
      </c>
      <c r="NL24">
        <v>26</v>
      </c>
      <c r="NM24">
        <v>25</v>
      </c>
      <c r="NN24">
        <v>21</v>
      </c>
      <c r="NO24">
        <v>26</v>
      </c>
      <c r="NQ24">
        <v>18</v>
      </c>
      <c r="NR24">
        <v>26</v>
      </c>
      <c r="NS24">
        <v>26</v>
      </c>
      <c r="NT24">
        <v>26</v>
      </c>
      <c r="NU24">
        <v>25</v>
      </c>
      <c r="NV24">
        <v>25</v>
      </c>
      <c r="NW24">
        <v>2</v>
      </c>
      <c r="NX24">
        <v>25</v>
      </c>
      <c r="NY24">
        <f>VLOOKUP(MH24,'Tablas auxiliares'!$O$2:$Y$28,_xlfn.SINGLE('Tablas auxiliares'!$C$4)+1,FALSE)</f>
        <v>0</v>
      </c>
      <c r="NZ24">
        <f>VLOOKUP(MI24,'Tablas auxiliares'!$O$2:$Y$28,_xlfn.SINGLE('Tablas auxiliares'!$C$4)+1,FALSE)</f>
        <v>0</v>
      </c>
      <c r="OA24">
        <f>VLOOKUP(MJ24,'Tablas auxiliares'!$O$2:$Y$28,_xlfn.SINGLE('Tablas auxiliares'!$C$4)+1,FALSE)</f>
        <v>0</v>
      </c>
      <c r="OB24">
        <f>VLOOKUP(MK24,'Tablas auxiliares'!$O$2:$Y$28,_xlfn.SINGLE('Tablas auxiliares'!$C$4)+1,FALSE)</f>
        <v>0</v>
      </c>
      <c r="OC24">
        <f>VLOOKUP(ML24,'Tablas auxiliares'!$O$2:$Y$28,_xlfn.SINGLE('Tablas auxiliares'!$C$4)+1,FALSE)</f>
        <v>0</v>
      </c>
      <c r="OD24">
        <f>VLOOKUP(MM24,'Tablas auxiliares'!$O$2:$Y$28,_xlfn.SINGLE('Tablas auxiliares'!$C$4)+1,FALSE)</f>
        <v>0</v>
      </c>
      <c r="OE24">
        <f>VLOOKUP(MN24,'Tablas auxiliares'!$O$2:$Y$28,_xlfn.SINGLE('Tablas auxiliares'!$C$4)+1,FALSE)</f>
        <v>0</v>
      </c>
      <c r="OF24">
        <f>VLOOKUP(MO24,'Tablas auxiliares'!$O$2:$Y$28,_xlfn.SINGLE('Tablas auxiliares'!$C$4)+1,FALSE)</f>
        <v>0</v>
      </c>
      <c r="OG24">
        <f>VLOOKUP(MP24,'Tablas auxiliares'!$O$2:$Y$28,_xlfn.SINGLE('Tablas auxiliares'!$C$4)+1,FALSE)</f>
        <v>0</v>
      </c>
      <c r="OH24">
        <f>VLOOKUP(MQ24,'Tablas auxiliares'!$O$2:$Y$28,_xlfn.SINGLE('Tablas auxiliares'!$C$4)+1,FALSE)</f>
        <v>0</v>
      </c>
      <c r="OI24">
        <f>VLOOKUP(MR24,'Tablas auxiliares'!$O$2:$Y$28,_xlfn.SINGLE('Tablas auxiliares'!$C$4)+1,FALSE)</f>
        <v>0</v>
      </c>
      <c r="OJ24">
        <f>VLOOKUP(MS24,'Tablas auxiliares'!$O$2:$Y$28,_xlfn.SINGLE('Tablas auxiliares'!$C$4)+1,FALSE)</f>
        <v>0</v>
      </c>
      <c r="OK24">
        <f>VLOOKUP(MT24,'Tablas auxiliares'!$O$2:$Y$28,_xlfn.SINGLE('Tablas auxiliares'!$C$4)+1,FALSE)</f>
        <v>0</v>
      </c>
      <c r="OL24">
        <f>VLOOKUP(MU24,'Tablas auxiliares'!$O$2:$Y$28,_xlfn.SINGLE('Tablas auxiliares'!$C$4)+1,FALSE)</f>
        <v>0</v>
      </c>
      <c r="OM24">
        <f>VLOOKUP(MV24,'Tablas auxiliares'!$O$2:$Y$28,_xlfn.SINGLE('Tablas auxiliares'!$C$4)+1,FALSE)</f>
        <v>0</v>
      </c>
      <c r="ON24">
        <f>VLOOKUP(MW24,'Tablas auxiliares'!$O$2:$Y$28,_xlfn.SINGLE('Tablas auxiliares'!$C$4)+1,FALSE)</f>
        <v>0</v>
      </c>
      <c r="OO24">
        <f>VLOOKUP(MX24,'Tablas auxiliares'!$O$2:$Y$28,_xlfn.SINGLE('Tablas auxiliares'!$C$4)+1,FALSE)</f>
        <v>0</v>
      </c>
      <c r="OP24">
        <f>VLOOKUP(MY24,'Tablas auxiliares'!$O$2:$Y$28,_xlfn.SINGLE('Tablas auxiliares'!$C$4)+1,FALSE)</f>
        <v>8</v>
      </c>
      <c r="OQ24">
        <f>VLOOKUP(MZ24,'Tablas auxiliares'!$O$2:$Y$28,_xlfn.SINGLE('Tablas auxiliares'!$C$4)+1,FALSE)</f>
        <v>0</v>
      </c>
      <c r="OR24">
        <f>VLOOKUP(NA24,'Tablas auxiliares'!$O$2:$Y$28,_xlfn.SINGLE('Tablas auxiliares'!$C$4)+1,FALSE)</f>
        <v>0</v>
      </c>
      <c r="OS24">
        <f>VLOOKUP(NB24,'Tablas auxiliares'!$O$2:$Y$28,_xlfn.SINGLE('Tablas auxiliares'!$C$4)+1,FALSE)</f>
        <v>0</v>
      </c>
      <c r="OT24">
        <f>VLOOKUP(NC24,'Tablas auxiliares'!$O$2:$Y$28,_xlfn.SINGLE('Tablas auxiliares'!$C$4)+1,FALSE)</f>
        <v>0</v>
      </c>
      <c r="OU24">
        <f>VLOOKUP(ND24,'Tablas auxiliares'!$O$2:$Y$28,_xlfn.SINGLE('Tablas auxiliares'!$C$4)+1,FALSE)</f>
        <v>0</v>
      </c>
      <c r="OV24">
        <f>VLOOKUP(NE24,'Tablas auxiliares'!$O$2:$Y$28,_xlfn.SINGLE('Tablas auxiliares'!$C$4)+1,FALSE)</f>
        <v>0</v>
      </c>
      <c r="OW24">
        <f>VLOOKUP(NF24,'Tablas auxiliares'!$O$2:$Y$28,_xlfn.SINGLE('Tablas auxiliares'!$C$4)+1,FALSE)</f>
        <v>0</v>
      </c>
      <c r="OX24">
        <f>VLOOKUP(NG24,'Tablas auxiliares'!$O$2:$Y$28,_xlfn.SINGLE('Tablas auxiliares'!$C$4)+1,FALSE)</f>
        <v>0</v>
      </c>
      <c r="OY24">
        <f>VLOOKUP(NH24,'Tablas auxiliares'!$O$2:$Y$28,_xlfn.SINGLE('Tablas auxiliares'!$C$4)+1,FALSE)</f>
        <v>0</v>
      </c>
      <c r="OZ24">
        <f>VLOOKUP(NI24,'Tablas auxiliares'!$O$2:$Y$28,_xlfn.SINGLE('Tablas auxiliares'!$C$4)+1,FALSE)</f>
        <v>0</v>
      </c>
      <c r="PA24">
        <f>VLOOKUP(NJ24,'Tablas auxiliares'!$O$2:$Y$28,_xlfn.SINGLE('Tablas auxiliares'!$C$4)+1,FALSE)</f>
        <v>0</v>
      </c>
      <c r="PB24">
        <f>VLOOKUP(NK24,'Tablas auxiliares'!$O$2:$Y$28,_xlfn.SINGLE('Tablas auxiliares'!$C$4)+1,FALSE)</f>
        <v>0</v>
      </c>
      <c r="PC24">
        <f>VLOOKUP(NL24,'Tablas auxiliares'!$O$2:$Y$28,_xlfn.SINGLE('Tablas auxiliares'!$C$4)+1,FALSE)</f>
        <v>0</v>
      </c>
      <c r="PD24">
        <f>VLOOKUP(NM24,'Tablas auxiliares'!$O$2:$Y$28,_xlfn.SINGLE('Tablas auxiliares'!$C$4)+1,FALSE)</f>
        <v>0</v>
      </c>
      <c r="PE24">
        <f>VLOOKUP(NN24,'Tablas auxiliares'!$O$2:$Y$28,_xlfn.SINGLE('Tablas auxiliares'!$C$4)+1,FALSE)</f>
        <v>0</v>
      </c>
      <c r="PF24">
        <f>VLOOKUP(NO24,'Tablas auxiliares'!$O$2:$Y$28,_xlfn.SINGLE('Tablas auxiliares'!$C$4)+1,FALSE)</f>
        <v>0</v>
      </c>
      <c r="PH24">
        <f>VLOOKUP(NQ24,'Tablas auxiliares'!$O$2:$Y$28,_xlfn.SINGLE('Tablas auxiliares'!$C$4)+1,FALSE)</f>
        <v>0</v>
      </c>
      <c r="PI24">
        <f>VLOOKUP(NR24,'Tablas auxiliares'!$O$2:$Y$28,_xlfn.SINGLE('Tablas auxiliares'!$C$4)+1,FALSE)</f>
        <v>0</v>
      </c>
      <c r="PJ24">
        <f>VLOOKUP(NS24,'Tablas auxiliares'!$O$2:$Y$28,_xlfn.SINGLE('Tablas auxiliares'!$C$4)+1,FALSE)</f>
        <v>0</v>
      </c>
      <c r="PK24">
        <f>VLOOKUP(NT24,'Tablas auxiliares'!$O$2:$Y$28,_xlfn.SINGLE('Tablas auxiliares'!$C$4)+1,FALSE)</f>
        <v>0</v>
      </c>
      <c r="PL24">
        <f>VLOOKUP(NU24,'Tablas auxiliares'!$O$2:$Y$28,_xlfn.SINGLE('Tablas auxiliares'!$C$4)+1,FALSE)</f>
        <v>0</v>
      </c>
      <c r="PM24">
        <f>VLOOKUP(NV24,'Tablas auxiliares'!$O$2:$Y$28,_xlfn.SINGLE('Tablas auxiliares'!$C$4)+1,FALSE)</f>
        <v>0</v>
      </c>
      <c r="PN24">
        <f>VLOOKUP(NW24,'Tablas auxiliares'!$O$2:$Y$28,_xlfn.SINGLE('Tablas auxiliares'!$C$4)+1,FALSE)</f>
        <v>10</v>
      </c>
      <c r="PO24">
        <f>VLOOKUP(NX24,'Tablas auxiliares'!$O$2:$Y$28,_xlfn.SINGLE('Tablas auxiliares'!$C$4)+1,FALSE)</f>
        <v>0</v>
      </c>
      <c r="PP24" s="132">
        <f>IF('Tablas auxiliares'!$C$6&lt;&gt;2,IF('Tablas auxiliares'!$C$5=1,SUM(KQ24:MG24),SUMIF($IZ$29:$KP$29,"=325",KQ24:MG24)),0)+IF('Tablas auxiliares'!$C$6&lt;&gt;3,IF('Tablas auxiliares'!$C$5=1,SUM(NY24:PO24),SUMIF($IZ$29:$KP$29,"=325",NY24:PO24)),0)</f>
        <v>39</v>
      </c>
      <c r="PQ24">
        <f t="shared" si="15"/>
        <v>20.524000000000001</v>
      </c>
      <c r="PR24">
        <f t="shared" si="108"/>
        <v>15.518000000000001</v>
      </c>
      <c r="PS24">
        <f t="shared" si="109"/>
        <v>20.526</v>
      </c>
      <c r="PT24">
        <f t="shared" si="110"/>
        <v>21.024000000000001</v>
      </c>
      <c r="PU24">
        <f t="shared" si="28"/>
        <v>18.024999999999999</v>
      </c>
      <c r="PV24">
        <f t="shared" si="29"/>
        <v>24.526</v>
      </c>
      <c r="PW24">
        <f t="shared" si="30"/>
        <v>17.016999999999999</v>
      </c>
      <c r="PX24">
        <f t="shared" si="31"/>
        <v>24.524999999999999</v>
      </c>
      <c r="PY24">
        <f t="shared" si="32"/>
        <v>23.024000000000001</v>
      </c>
      <c r="PZ24">
        <f t="shared" si="33"/>
        <v>19.524999999999999</v>
      </c>
      <c r="QA24">
        <f t="shared" si="111"/>
        <v>22.024000000000001</v>
      </c>
      <c r="QB24">
        <f t="shared" si="34"/>
        <v>22.526</v>
      </c>
      <c r="QC24">
        <f t="shared" si="35"/>
        <v>24.024999999999999</v>
      </c>
      <c r="QD24">
        <f t="shared" si="36"/>
        <v>25.024999999999999</v>
      </c>
      <c r="QE24">
        <f t="shared" si="37"/>
        <v>14.013</v>
      </c>
      <c r="QF24">
        <f t="shared" si="38"/>
        <v>15.022</v>
      </c>
      <c r="QG24">
        <f t="shared" si="39"/>
        <v>21.523</v>
      </c>
      <c r="QH24">
        <f t="shared" si="40"/>
        <v>7.0030000000000001</v>
      </c>
      <c r="QI24">
        <f t="shared" si="41"/>
        <v>25.026</v>
      </c>
      <c r="QJ24">
        <f t="shared" si="42"/>
        <v>25.526</v>
      </c>
      <c r="QK24">
        <f t="shared" si="43"/>
        <v>21.524999999999999</v>
      </c>
      <c r="QL24">
        <f t="shared" si="44"/>
        <v>13.522</v>
      </c>
      <c r="QM24">
        <f t="shared" si="45"/>
        <v>20.526</v>
      </c>
      <c r="QN24">
        <f t="shared" si="46"/>
        <v>21.524999999999999</v>
      </c>
      <c r="QO24">
        <f t="shared" si="47"/>
        <v>24.024999999999999</v>
      </c>
      <c r="QP24">
        <f t="shared" si="48"/>
        <v>21.526</v>
      </c>
      <c r="QQ24">
        <f t="shared" si="49"/>
        <v>12.521000000000001</v>
      </c>
      <c r="QR24">
        <f t="shared" si="50"/>
        <v>26.026</v>
      </c>
      <c r="QS24">
        <f t="shared" si="51"/>
        <v>25.026</v>
      </c>
      <c r="QT24">
        <f t="shared" si="52"/>
        <v>24.024000000000001</v>
      </c>
      <c r="QU24">
        <f t="shared" si="53"/>
        <v>25.526</v>
      </c>
      <c r="QV24">
        <f t="shared" si="54"/>
        <v>18.024999999999999</v>
      </c>
      <c r="QW24">
        <f t="shared" si="55"/>
        <v>15.021000000000001</v>
      </c>
      <c r="QX24">
        <f t="shared" si="56"/>
        <v>20.526</v>
      </c>
      <c r="QZ24">
        <f t="shared" si="58"/>
        <v>20.518000000000001</v>
      </c>
      <c r="RA24">
        <f t="shared" si="59"/>
        <v>22.526</v>
      </c>
      <c r="RB24">
        <f t="shared" si="60"/>
        <v>26.026</v>
      </c>
      <c r="RC24">
        <f t="shared" si="61"/>
        <v>20.526</v>
      </c>
      <c r="RD24">
        <f t="shared" si="62"/>
        <v>24.524999999999999</v>
      </c>
      <c r="RE24">
        <f t="shared" si="63"/>
        <v>24.524999999999999</v>
      </c>
      <c r="RF24">
        <f t="shared" si="64"/>
        <v>5.0019999999999998</v>
      </c>
      <c r="RG24">
        <f t="shared" si="65"/>
        <v>24.024999999999999</v>
      </c>
      <c r="RH24">
        <f>RANK(PQ24,PQ3:PQ28,1)</f>
        <v>24</v>
      </c>
      <c r="RI24">
        <f t="shared" ref="RI24:SX24" si="157">RANK(PR24,PR3:PR28,1)</f>
        <v>17</v>
      </c>
      <c r="RJ24">
        <f t="shared" si="157"/>
        <v>23</v>
      </c>
      <c r="RK24">
        <f t="shared" si="157"/>
        <v>24</v>
      </c>
      <c r="RL24">
        <f t="shared" si="157"/>
        <v>20</v>
      </c>
      <c r="RM24">
        <f t="shared" si="157"/>
        <v>26</v>
      </c>
      <c r="RN24">
        <f t="shared" si="157"/>
        <v>18</v>
      </c>
      <c r="RO24">
        <f t="shared" si="157"/>
        <v>26</v>
      </c>
      <c r="RP24">
        <f t="shared" si="157"/>
        <v>25</v>
      </c>
      <c r="RQ24">
        <f t="shared" si="157"/>
        <v>23</v>
      </c>
      <c r="RR24">
        <f t="shared" si="157"/>
        <v>24</v>
      </c>
      <c r="RS24">
        <f t="shared" si="157"/>
        <v>25</v>
      </c>
      <c r="RT24">
        <f t="shared" si="157"/>
        <v>25</v>
      </c>
      <c r="RU24">
        <f t="shared" si="157"/>
        <v>25</v>
      </c>
      <c r="RV24">
        <f t="shared" si="157"/>
        <v>13</v>
      </c>
      <c r="RW24">
        <f t="shared" si="157"/>
        <v>15</v>
      </c>
      <c r="RX24">
        <f t="shared" si="157"/>
        <v>23</v>
      </c>
      <c r="RY24">
        <f t="shared" si="157"/>
        <v>2</v>
      </c>
      <c r="RZ24">
        <f t="shared" si="157"/>
        <v>26</v>
      </c>
      <c r="SA24">
        <f t="shared" si="157"/>
        <v>26</v>
      </c>
      <c r="SB24">
        <f t="shared" si="157"/>
        <v>24</v>
      </c>
      <c r="SC24">
        <f t="shared" si="157"/>
        <v>14</v>
      </c>
      <c r="SD24">
        <f t="shared" si="157"/>
        <v>23</v>
      </c>
      <c r="SE24">
        <f t="shared" si="157"/>
        <v>23</v>
      </c>
      <c r="SF24">
        <f t="shared" si="157"/>
        <v>25</v>
      </c>
      <c r="SG24">
        <f t="shared" si="157"/>
        <v>23</v>
      </c>
      <c r="SH24">
        <f t="shared" si="157"/>
        <v>14</v>
      </c>
      <c r="SI24">
        <f t="shared" si="157"/>
        <v>26</v>
      </c>
      <c r="SJ24">
        <f t="shared" si="157"/>
        <v>26</v>
      </c>
      <c r="SK24">
        <f t="shared" si="157"/>
        <v>25</v>
      </c>
      <c r="SL24">
        <f t="shared" si="157"/>
        <v>26</v>
      </c>
      <c r="SM24">
        <f t="shared" si="157"/>
        <v>20</v>
      </c>
      <c r="SN24">
        <f t="shared" si="157"/>
        <v>15</v>
      </c>
      <c r="SO24">
        <f t="shared" si="157"/>
        <v>22</v>
      </c>
      <c r="SQ24">
        <f t="shared" si="157"/>
        <v>21</v>
      </c>
      <c r="SR24">
        <f t="shared" si="157"/>
        <v>26</v>
      </c>
      <c r="SS24">
        <f t="shared" si="157"/>
        <v>26</v>
      </c>
      <c r="ST24">
        <f t="shared" si="157"/>
        <v>21</v>
      </c>
      <c r="SU24">
        <f t="shared" si="157"/>
        <v>25</v>
      </c>
      <c r="SV24">
        <f t="shared" si="157"/>
        <v>25</v>
      </c>
      <c r="SW24">
        <f t="shared" si="157"/>
        <v>2</v>
      </c>
      <c r="SX24">
        <f t="shared" si="157"/>
        <v>25</v>
      </c>
      <c r="SY24">
        <f>VLOOKUP(RH24,'Tablas auxiliares'!$O$2:$Y$28,_xlfn.SINGLE('Tablas auxiliares'!$C$4)+1,FALSE)</f>
        <v>0</v>
      </c>
      <c r="SZ24">
        <f>VLOOKUP(RI24,'Tablas auxiliares'!$O$2:$Y$28,_xlfn.SINGLE('Tablas auxiliares'!$C$4)+1,FALSE)</f>
        <v>0</v>
      </c>
      <c r="TA24">
        <f>VLOOKUP(RJ24,'Tablas auxiliares'!$O$2:$Y$28,_xlfn.SINGLE('Tablas auxiliares'!$C$4)+1,FALSE)</f>
        <v>0</v>
      </c>
      <c r="TB24">
        <f>VLOOKUP(RK24,'Tablas auxiliares'!$O$2:$Y$28,_xlfn.SINGLE('Tablas auxiliares'!$C$4)+1,FALSE)</f>
        <v>0</v>
      </c>
      <c r="TC24">
        <f>VLOOKUP(RL24,'Tablas auxiliares'!$O$2:$Y$28,_xlfn.SINGLE('Tablas auxiliares'!$C$4)+1,FALSE)</f>
        <v>0</v>
      </c>
      <c r="TD24">
        <f>VLOOKUP(RM24,'Tablas auxiliares'!$O$2:$Y$28,_xlfn.SINGLE('Tablas auxiliares'!$C$4)+1,FALSE)</f>
        <v>0</v>
      </c>
      <c r="TE24">
        <f>VLOOKUP(RN24,'Tablas auxiliares'!$O$2:$Y$28,_xlfn.SINGLE('Tablas auxiliares'!$C$4)+1,FALSE)</f>
        <v>0</v>
      </c>
      <c r="TF24">
        <f>VLOOKUP(RO24,'Tablas auxiliares'!$O$2:$Y$28,_xlfn.SINGLE('Tablas auxiliares'!$C$4)+1,FALSE)</f>
        <v>0</v>
      </c>
      <c r="TG24">
        <f>VLOOKUP(RP24,'Tablas auxiliares'!$O$2:$Y$28,_xlfn.SINGLE('Tablas auxiliares'!$C$4)+1,FALSE)</f>
        <v>0</v>
      </c>
      <c r="TH24">
        <f>VLOOKUP(RQ24,'Tablas auxiliares'!$O$2:$Y$28,_xlfn.SINGLE('Tablas auxiliares'!$C$4)+1,FALSE)</f>
        <v>0</v>
      </c>
      <c r="TI24">
        <f>VLOOKUP(RR24,'Tablas auxiliares'!$O$2:$Y$28,_xlfn.SINGLE('Tablas auxiliares'!$C$4)+1,FALSE)</f>
        <v>0</v>
      </c>
      <c r="TJ24">
        <f>VLOOKUP(RS24,'Tablas auxiliares'!$O$2:$Y$28,_xlfn.SINGLE('Tablas auxiliares'!$C$4)+1,FALSE)</f>
        <v>0</v>
      </c>
      <c r="TK24">
        <f>VLOOKUP(RT24,'Tablas auxiliares'!$O$2:$Y$28,_xlfn.SINGLE('Tablas auxiliares'!$C$4)+1,FALSE)</f>
        <v>0</v>
      </c>
      <c r="TL24">
        <f>VLOOKUP(RU24,'Tablas auxiliares'!$O$2:$Y$28,_xlfn.SINGLE('Tablas auxiliares'!$C$4)+1,FALSE)</f>
        <v>0</v>
      </c>
      <c r="TM24">
        <f>VLOOKUP(RV24,'Tablas auxiliares'!$O$2:$Y$28,_xlfn.SINGLE('Tablas auxiliares'!$C$4)+1,FALSE)</f>
        <v>0</v>
      </c>
      <c r="TN24">
        <f>VLOOKUP(RW24,'Tablas auxiliares'!$O$2:$Y$28,_xlfn.SINGLE('Tablas auxiliares'!$C$4)+1,FALSE)</f>
        <v>0</v>
      </c>
      <c r="TO24">
        <f>VLOOKUP(RX24,'Tablas auxiliares'!$O$2:$Y$28,_xlfn.SINGLE('Tablas auxiliares'!$C$4)+1,FALSE)</f>
        <v>0</v>
      </c>
      <c r="TP24">
        <f>VLOOKUP(RY24,'Tablas auxiliares'!$O$2:$Y$28,_xlfn.SINGLE('Tablas auxiliares'!$C$4)+1,FALSE)</f>
        <v>10</v>
      </c>
      <c r="TQ24">
        <f>VLOOKUP(RZ24,'Tablas auxiliares'!$O$2:$Y$28,_xlfn.SINGLE('Tablas auxiliares'!$C$4)+1,FALSE)</f>
        <v>0</v>
      </c>
      <c r="TR24">
        <f>VLOOKUP(SA24,'Tablas auxiliares'!$O$2:$Y$28,_xlfn.SINGLE('Tablas auxiliares'!$C$4)+1,FALSE)</f>
        <v>0</v>
      </c>
      <c r="TS24">
        <f>VLOOKUP(SB24,'Tablas auxiliares'!$O$2:$Y$28,_xlfn.SINGLE('Tablas auxiliares'!$C$4)+1,FALSE)</f>
        <v>0</v>
      </c>
      <c r="TT24">
        <f>VLOOKUP(SC24,'Tablas auxiliares'!$O$2:$Y$28,_xlfn.SINGLE('Tablas auxiliares'!$C$4)+1,FALSE)</f>
        <v>0</v>
      </c>
      <c r="TU24">
        <f>VLOOKUP(SD24,'Tablas auxiliares'!$O$2:$Y$28,_xlfn.SINGLE('Tablas auxiliares'!$C$4)+1,FALSE)</f>
        <v>0</v>
      </c>
      <c r="TV24">
        <f>VLOOKUP(SE24,'Tablas auxiliares'!$O$2:$Y$28,_xlfn.SINGLE('Tablas auxiliares'!$C$4)+1,FALSE)</f>
        <v>0</v>
      </c>
      <c r="TW24">
        <f>VLOOKUP(SF24,'Tablas auxiliares'!$O$2:$Y$28,_xlfn.SINGLE('Tablas auxiliares'!$C$4)+1,FALSE)</f>
        <v>0</v>
      </c>
      <c r="TX24">
        <f>VLOOKUP(SG24,'Tablas auxiliares'!$O$2:$Y$28,_xlfn.SINGLE('Tablas auxiliares'!$C$4)+1,FALSE)</f>
        <v>0</v>
      </c>
      <c r="TY24">
        <f>VLOOKUP(SH24,'Tablas auxiliares'!$O$2:$Y$28,_xlfn.SINGLE('Tablas auxiliares'!$C$4)+1,FALSE)</f>
        <v>0</v>
      </c>
      <c r="TZ24">
        <f>VLOOKUP(SI24,'Tablas auxiliares'!$O$2:$Y$28,_xlfn.SINGLE('Tablas auxiliares'!$C$4)+1,FALSE)</f>
        <v>0</v>
      </c>
      <c r="UA24">
        <f>VLOOKUP(SJ24,'Tablas auxiliares'!$O$2:$Y$28,_xlfn.SINGLE('Tablas auxiliares'!$C$4)+1,FALSE)</f>
        <v>0</v>
      </c>
      <c r="UB24">
        <f>VLOOKUP(SK24,'Tablas auxiliares'!$O$2:$Y$28,_xlfn.SINGLE('Tablas auxiliares'!$C$4)+1,FALSE)</f>
        <v>0</v>
      </c>
      <c r="UC24">
        <f>VLOOKUP(SL24,'Tablas auxiliares'!$O$2:$Y$28,_xlfn.SINGLE('Tablas auxiliares'!$C$4)+1,FALSE)</f>
        <v>0</v>
      </c>
      <c r="UD24">
        <f>VLOOKUP(SM24,'Tablas auxiliares'!$O$2:$Y$28,_xlfn.SINGLE('Tablas auxiliares'!$C$4)+1,FALSE)</f>
        <v>0</v>
      </c>
      <c r="UE24">
        <f>VLOOKUP(SN24,'Tablas auxiliares'!$O$2:$Y$28,_xlfn.SINGLE('Tablas auxiliares'!$C$4)+1,FALSE)</f>
        <v>0</v>
      </c>
      <c r="UF24">
        <f>VLOOKUP(SO24,'Tablas auxiliares'!$O$2:$Y$28,_xlfn.SINGLE('Tablas auxiliares'!$C$4)+1,FALSE)</f>
        <v>0</v>
      </c>
      <c r="UH24">
        <f>VLOOKUP(SQ24,'Tablas auxiliares'!$O$2:$Y$28,_xlfn.SINGLE('Tablas auxiliares'!$C$4)+1,FALSE)</f>
        <v>0</v>
      </c>
      <c r="UI24">
        <f>VLOOKUP(SR24,'Tablas auxiliares'!$O$2:$Y$28,_xlfn.SINGLE('Tablas auxiliares'!$C$4)+1,FALSE)</f>
        <v>0</v>
      </c>
      <c r="UJ24">
        <f>VLOOKUP(SS24,'Tablas auxiliares'!$O$2:$Y$28,_xlfn.SINGLE('Tablas auxiliares'!$C$4)+1,FALSE)</f>
        <v>0</v>
      </c>
      <c r="UK24">
        <f>VLOOKUP(ST24,'Tablas auxiliares'!$O$2:$Y$28,_xlfn.SINGLE('Tablas auxiliares'!$C$4)+1,FALSE)</f>
        <v>0</v>
      </c>
      <c r="UL24">
        <f>VLOOKUP(SU24,'Tablas auxiliares'!$O$2:$Y$28,_xlfn.SINGLE('Tablas auxiliares'!$C$4)+1,FALSE)</f>
        <v>0</v>
      </c>
      <c r="UM24">
        <f>VLOOKUP(SV24,'Tablas auxiliares'!$O$2:$Y$28,_xlfn.SINGLE('Tablas auxiliares'!$C$4)+1,FALSE)</f>
        <v>0</v>
      </c>
      <c r="UN24">
        <f>VLOOKUP(SW24,'Tablas auxiliares'!$O$2:$Y$28,_xlfn.SINGLE('Tablas auxiliares'!$C$4)+1,FALSE)</f>
        <v>10</v>
      </c>
      <c r="UO24">
        <f>VLOOKUP(SX24,'Tablas auxiliares'!$O$2:$Y$28,_xlfn.SINGLE('Tablas auxiliares'!$C$4)+1,FALSE)</f>
        <v>0</v>
      </c>
      <c r="UP24">
        <f>IF('Tablas auxiliares'!$C$5=1,SUM(SY24:UO24),SUMIF($IZ$29:$KP$29,"=325",SY24:UO24))</f>
        <v>20</v>
      </c>
      <c r="UQ24">
        <v>0</v>
      </c>
      <c r="UR24">
        <v>0</v>
      </c>
      <c r="US24">
        <v>0</v>
      </c>
      <c r="UT24">
        <v>0</v>
      </c>
      <c r="UU24">
        <v>1</v>
      </c>
      <c r="UV24">
        <v>0</v>
      </c>
      <c r="UW24">
        <v>0</v>
      </c>
      <c r="UX24">
        <v>0</v>
      </c>
      <c r="UY24">
        <v>0</v>
      </c>
      <c r="UZ24">
        <v>0</v>
      </c>
      <c r="VA24">
        <v>0</v>
      </c>
      <c r="VB24">
        <v>0</v>
      </c>
      <c r="VC24">
        <v>0</v>
      </c>
      <c r="VD24">
        <v>0</v>
      </c>
      <c r="VE24">
        <v>0</v>
      </c>
      <c r="VF24">
        <v>3</v>
      </c>
      <c r="VG24">
        <v>0</v>
      </c>
      <c r="VH24">
        <v>0</v>
      </c>
      <c r="VI24">
        <v>0</v>
      </c>
      <c r="VJ24">
        <v>0</v>
      </c>
      <c r="VK24">
        <v>0</v>
      </c>
      <c r="VL24">
        <v>3</v>
      </c>
      <c r="VM24">
        <v>0</v>
      </c>
      <c r="VN24">
        <v>0</v>
      </c>
      <c r="VO24">
        <v>0</v>
      </c>
      <c r="VP24">
        <v>0</v>
      </c>
      <c r="VQ24">
        <v>8</v>
      </c>
      <c r="VR24">
        <v>0</v>
      </c>
      <c r="VS24">
        <v>0</v>
      </c>
      <c r="VT24">
        <v>0</v>
      </c>
      <c r="VU24">
        <v>0</v>
      </c>
      <c r="VV24">
        <v>0</v>
      </c>
      <c r="VW24">
        <v>0</v>
      </c>
      <c r="VX24">
        <v>0</v>
      </c>
      <c r="VZ24">
        <v>0</v>
      </c>
      <c r="WA24">
        <v>0</v>
      </c>
      <c r="WB24">
        <v>0</v>
      </c>
      <c r="WC24">
        <v>0</v>
      </c>
      <c r="WD24">
        <v>0</v>
      </c>
      <c r="WE24">
        <v>0</v>
      </c>
      <c r="WF24">
        <v>2</v>
      </c>
      <c r="WG24">
        <v>0</v>
      </c>
      <c r="WH24">
        <v>0</v>
      </c>
      <c r="WI24">
        <v>0</v>
      </c>
      <c r="WJ24">
        <v>0</v>
      </c>
      <c r="WK24">
        <v>0</v>
      </c>
      <c r="WL24">
        <v>0</v>
      </c>
      <c r="WM24">
        <v>0</v>
      </c>
      <c r="WN24">
        <v>0</v>
      </c>
      <c r="WO24">
        <v>0</v>
      </c>
      <c r="WP24">
        <v>0</v>
      </c>
      <c r="WQ24">
        <v>0</v>
      </c>
      <c r="WR24">
        <v>0</v>
      </c>
      <c r="WS24">
        <v>0</v>
      </c>
      <c r="WT24">
        <v>0</v>
      </c>
      <c r="WU24">
        <v>0</v>
      </c>
      <c r="WV24">
        <v>0</v>
      </c>
      <c r="WW24">
        <v>0</v>
      </c>
      <c r="WX24">
        <v>0</v>
      </c>
      <c r="WY24">
        <v>8</v>
      </c>
      <c r="WZ24">
        <v>0</v>
      </c>
      <c r="XA24">
        <v>0</v>
      </c>
      <c r="XB24">
        <v>0</v>
      </c>
      <c r="XC24">
        <v>0</v>
      </c>
      <c r="XD24">
        <v>0</v>
      </c>
      <c r="XE24">
        <v>0</v>
      </c>
      <c r="XF24">
        <v>0</v>
      </c>
      <c r="XG24">
        <v>0</v>
      </c>
      <c r="XH24">
        <v>0</v>
      </c>
      <c r="XI24">
        <v>0</v>
      </c>
      <c r="XJ24">
        <v>0</v>
      </c>
      <c r="XK24">
        <v>0</v>
      </c>
      <c r="XL24">
        <v>0</v>
      </c>
      <c r="XM24">
        <v>0</v>
      </c>
      <c r="XN24">
        <v>0</v>
      </c>
      <c r="XO24">
        <v>0</v>
      </c>
      <c r="XQ24">
        <v>0</v>
      </c>
      <c r="XR24">
        <v>0</v>
      </c>
      <c r="XS24">
        <v>0</v>
      </c>
      <c r="XT24">
        <v>0</v>
      </c>
      <c r="XU24">
        <v>0</v>
      </c>
      <c r="XV24">
        <v>0</v>
      </c>
      <c r="XW24">
        <v>10</v>
      </c>
      <c r="XX24">
        <v>0</v>
      </c>
      <c r="XY24">
        <f t="shared" si="7"/>
        <v>0</v>
      </c>
      <c r="XZ24">
        <f t="shared" si="113"/>
        <v>0</v>
      </c>
      <c r="YA24">
        <f t="shared" si="114"/>
        <v>0</v>
      </c>
      <c r="YB24">
        <f t="shared" si="115"/>
        <v>0</v>
      </c>
      <c r="YC24">
        <f t="shared" si="67"/>
        <v>1</v>
      </c>
      <c r="YD24">
        <f t="shared" si="68"/>
        <v>0</v>
      </c>
      <c r="YE24">
        <f t="shared" si="69"/>
        <v>0</v>
      </c>
      <c r="YF24">
        <f t="shared" si="70"/>
        <v>0</v>
      </c>
      <c r="YG24">
        <f t="shared" si="71"/>
        <v>0</v>
      </c>
      <c r="YH24">
        <f t="shared" si="72"/>
        <v>0</v>
      </c>
      <c r="YI24">
        <f t="shared" si="73"/>
        <v>0</v>
      </c>
      <c r="YJ24">
        <f t="shared" si="74"/>
        <v>0</v>
      </c>
      <c r="YK24">
        <f t="shared" si="75"/>
        <v>0</v>
      </c>
      <c r="YL24">
        <f t="shared" si="76"/>
        <v>0</v>
      </c>
      <c r="YM24">
        <f t="shared" si="77"/>
        <v>0</v>
      </c>
      <c r="YN24">
        <f t="shared" si="78"/>
        <v>3</v>
      </c>
      <c r="YO24">
        <f t="shared" si="79"/>
        <v>0</v>
      </c>
      <c r="YP24">
        <f t="shared" si="80"/>
        <v>8.0079999999999991</v>
      </c>
      <c r="YQ24">
        <f t="shared" si="81"/>
        <v>0</v>
      </c>
      <c r="YR24">
        <f t="shared" si="82"/>
        <v>0</v>
      </c>
      <c r="YS24">
        <f t="shared" si="83"/>
        <v>0</v>
      </c>
      <c r="YT24">
        <f t="shared" si="84"/>
        <v>3</v>
      </c>
      <c r="YU24">
        <f t="shared" si="85"/>
        <v>0</v>
      </c>
      <c r="YV24">
        <f t="shared" si="86"/>
        <v>0</v>
      </c>
      <c r="YW24">
        <f t="shared" si="87"/>
        <v>0</v>
      </c>
      <c r="YX24">
        <f t="shared" si="88"/>
        <v>0</v>
      </c>
      <c r="YY24">
        <f t="shared" si="89"/>
        <v>8</v>
      </c>
      <c r="YZ24">
        <f t="shared" si="90"/>
        <v>0</v>
      </c>
      <c r="ZA24">
        <f t="shared" si="91"/>
        <v>0</v>
      </c>
      <c r="ZB24">
        <f t="shared" si="92"/>
        <v>0</v>
      </c>
      <c r="ZC24">
        <f t="shared" si="93"/>
        <v>0</v>
      </c>
      <c r="ZD24">
        <f t="shared" si="94"/>
        <v>0</v>
      </c>
      <c r="ZE24">
        <f t="shared" si="95"/>
        <v>0</v>
      </c>
      <c r="ZF24">
        <f t="shared" si="96"/>
        <v>0</v>
      </c>
      <c r="ZG24">
        <f t="shared" si="97"/>
        <v>0</v>
      </c>
      <c r="ZH24">
        <f t="shared" si="98"/>
        <v>0</v>
      </c>
      <c r="ZI24">
        <f t="shared" si="99"/>
        <v>0</v>
      </c>
      <c r="ZJ24">
        <f t="shared" si="100"/>
        <v>0</v>
      </c>
      <c r="ZK24">
        <f t="shared" si="101"/>
        <v>0</v>
      </c>
      <c r="ZL24">
        <f t="shared" si="102"/>
        <v>0</v>
      </c>
      <c r="ZM24">
        <f t="shared" si="103"/>
        <v>0</v>
      </c>
      <c r="ZN24">
        <f t="shared" si="104"/>
        <v>12.01</v>
      </c>
      <c r="ZO24">
        <f t="shared" si="105"/>
        <v>0</v>
      </c>
      <c r="ZP24">
        <f>RANK(XY24,XY3:XY28,0)</f>
        <v>15</v>
      </c>
      <c r="ZQ24">
        <f t="shared" ref="ZQ24:ABF24" si="158">RANK(XZ24,XZ3:XZ28,0)</f>
        <v>16</v>
      </c>
      <c r="ZR24">
        <f t="shared" si="158"/>
        <v>14</v>
      </c>
      <c r="ZS24">
        <f t="shared" si="158"/>
        <v>15</v>
      </c>
      <c r="ZT24">
        <f t="shared" si="158"/>
        <v>15</v>
      </c>
      <c r="ZU24">
        <f t="shared" si="158"/>
        <v>15</v>
      </c>
      <c r="ZV24">
        <f t="shared" si="158"/>
        <v>14</v>
      </c>
      <c r="ZW24">
        <f t="shared" si="158"/>
        <v>17</v>
      </c>
      <c r="ZX24">
        <f t="shared" si="158"/>
        <v>17</v>
      </c>
      <c r="ZY24">
        <f t="shared" si="158"/>
        <v>18</v>
      </c>
      <c r="ZZ24">
        <f t="shared" si="158"/>
        <v>16</v>
      </c>
      <c r="AAA24">
        <f t="shared" si="158"/>
        <v>17</v>
      </c>
      <c r="AAB24">
        <f t="shared" si="158"/>
        <v>15</v>
      </c>
      <c r="AAC24">
        <f t="shared" si="158"/>
        <v>16</v>
      </c>
      <c r="AAD24">
        <f t="shared" si="158"/>
        <v>13</v>
      </c>
      <c r="AAE24">
        <f t="shared" si="158"/>
        <v>13</v>
      </c>
      <c r="AAF24">
        <f t="shared" si="158"/>
        <v>15</v>
      </c>
      <c r="AAG24">
        <f t="shared" si="158"/>
        <v>4</v>
      </c>
      <c r="AAH24">
        <f t="shared" si="158"/>
        <v>16</v>
      </c>
      <c r="AAI24">
        <f t="shared" si="158"/>
        <v>15</v>
      </c>
      <c r="AAJ24">
        <f t="shared" si="158"/>
        <v>16</v>
      </c>
      <c r="AAK24">
        <f t="shared" si="158"/>
        <v>12</v>
      </c>
      <c r="AAL24">
        <f t="shared" si="158"/>
        <v>14</v>
      </c>
      <c r="AAM24">
        <f t="shared" si="158"/>
        <v>18</v>
      </c>
      <c r="AAN24">
        <f t="shared" si="158"/>
        <v>17</v>
      </c>
      <c r="AAO24">
        <f t="shared" si="158"/>
        <v>18</v>
      </c>
      <c r="AAP24">
        <f t="shared" si="158"/>
        <v>8</v>
      </c>
      <c r="AAQ24">
        <f t="shared" si="158"/>
        <v>16</v>
      </c>
      <c r="AAR24">
        <f t="shared" si="158"/>
        <v>15</v>
      </c>
      <c r="AAS24">
        <f t="shared" si="158"/>
        <v>14</v>
      </c>
      <c r="AAT24">
        <f t="shared" si="158"/>
        <v>18</v>
      </c>
      <c r="AAU24">
        <f t="shared" si="158"/>
        <v>14</v>
      </c>
      <c r="AAV24">
        <f t="shared" si="158"/>
        <v>16</v>
      </c>
      <c r="AAW24">
        <f t="shared" si="158"/>
        <v>18</v>
      </c>
      <c r="AAX24">
        <f t="shared" si="158"/>
        <v>17</v>
      </c>
      <c r="AAY24">
        <f t="shared" si="158"/>
        <v>16</v>
      </c>
      <c r="AAZ24">
        <f t="shared" si="158"/>
        <v>18</v>
      </c>
      <c r="ABA24">
        <f t="shared" si="158"/>
        <v>15</v>
      </c>
      <c r="ABB24">
        <f t="shared" si="158"/>
        <v>15</v>
      </c>
      <c r="ABC24">
        <f t="shared" si="158"/>
        <v>18</v>
      </c>
      <c r="ABD24">
        <f t="shared" si="158"/>
        <v>16</v>
      </c>
      <c r="ABE24">
        <f t="shared" si="158"/>
        <v>3</v>
      </c>
      <c r="ABF24">
        <f t="shared" si="158"/>
        <v>17</v>
      </c>
      <c r="ABG24">
        <f>VLOOKUP(ZP24,'Tablas auxiliares'!$O$2:$P$28,2,FALSE)</f>
        <v>0</v>
      </c>
      <c r="ABH24">
        <f>VLOOKUP(ZQ24,'Tablas auxiliares'!$O$2:$P$28,2,FALSE)</f>
        <v>0</v>
      </c>
      <c r="ABI24">
        <f>VLOOKUP(ZR24,'Tablas auxiliares'!$O$2:$P$28,2,FALSE)</f>
        <v>0</v>
      </c>
      <c r="ABJ24">
        <f>VLOOKUP(ZS24,'Tablas auxiliares'!$O$2:$P$28,2,FALSE)</f>
        <v>0</v>
      </c>
      <c r="ABK24">
        <f>VLOOKUP(ZT24,'Tablas auxiliares'!$O$2:$P$28,2,FALSE)</f>
        <v>0</v>
      </c>
      <c r="ABL24">
        <f>VLOOKUP(ZU24,'Tablas auxiliares'!$O$2:$P$28,2,FALSE)</f>
        <v>0</v>
      </c>
      <c r="ABM24">
        <f>VLOOKUP(ZV24,'Tablas auxiliares'!$O$2:$P$28,2,FALSE)</f>
        <v>0</v>
      </c>
      <c r="ABN24">
        <f>VLOOKUP(ZW24,'Tablas auxiliares'!$O$2:$P$28,2,FALSE)</f>
        <v>0</v>
      </c>
      <c r="ABO24">
        <f>VLOOKUP(ZX24,'Tablas auxiliares'!$O$2:$P$28,2,FALSE)</f>
        <v>0</v>
      </c>
      <c r="ABP24">
        <f>VLOOKUP(ZY24,'Tablas auxiliares'!$O$2:$P$28,2,FALSE)</f>
        <v>0</v>
      </c>
      <c r="ABQ24">
        <f>VLOOKUP(ZZ24,'Tablas auxiliares'!$O$2:$P$28,2,FALSE)</f>
        <v>0</v>
      </c>
      <c r="ABR24">
        <f>VLOOKUP(AAA24,'Tablas auxiliares'!$O$2:$P$28,2,FALSE)</f>
        <v>0</v>
      </c>
      <c r="ABS24">
        <f>VLOOKUP(AAB24,'Tablas auxiliares'!$O$2:$P$28,2,FALSE)</f>
        <v>0</v>
      </c>
      <c r="ABT24">
        <f>VLOOKUP(AAC24,'Tablas auxiliares'!$O$2:$P$28,2,FALSE)</f>
        <v>0</v>
      </c>
      <c r="ABU24">
        <f>VLOOKUP(AAD24,'Tablas auxiliares'!$O$2:$P$28,2,FALSE)</f>
        <v>0</v>
      </c>
      <c r="ABV24">
        <f>VLOOKUP(AAE24,'Tablas auxiliares'!$O$2:$P$28,2,FALSE)</f>
        <v>0</v>
      </c>
      <c r="ABW24">
        <f>VLOOKUP(AAF24,'Tablas auxiliares'!$O$2:$P$28,2,FALSE)</f>
        <v>0</v>
      </c>
      <c r="ABX24">
        <f>VLOOKUP(AAG24,'Tablas auxiliares'!$O$2:$P$28,2,FALSE)</f>
        <v>7</v>
      </c>
      <c r="ABY24">
        <f>VLOOKUP(AAH24,'Tablas auxiliares'!$O$2:$P$28,2,FALSE)</f>
        <v>0</v>
      </c>
      <c r="ABZ24">
        <f>VLOOKUP(AAI24,'Tablas auxiliares'!$O$2:$P$28,2,FALSE)</f>
        <v>0</v>
      </c>
      <c r="ACA24">
        <f>VLOOKUP(AAJ24,'Tablas auxiliares'!$O$2:$P$28,2,FALSE)</f>
        <v>0</v>
      </c>
      <c r="ACB24">
        <f>VLOOKUP(AAK24,'Tablas auxiliares'!$O$2:$P$28,2,FALSE)</f>
        <v>0</v>
      </c>
      <c r="ACC24">
        <f>VLOOKUP(AAL24,'Tablas auxiliares'!$O$2:$P$28,2,FALSE)</f>
        <v>0</v>
      </c>
      <c r="ACD24">
        <f>VLOOKUP(AAM24,'Tablas auxiliares'!$O$2:$P$28,2,FALSE)</f>
        <v>0</v>
      </c>
      <c r="ACE24">
        <f>VLOOKUP(AAN24,'Tablas auxiliares'!$O$2:$P$28,2,FALSE)</f>
        <v>0</v>
      </c>
      <c r="ACF24">
        <f>VLOOKUP(AAO24,'Tablas auxiliares'!$O$2:$P$28,2,FALSE)</f>
        <v>0</v>
      </c>
      <c r="ACG24">
        <f>VLOOKUP(AAP24,'Tablas auxiliares'!$O$2:$P$28,2,FALSE)</f>
        <v>3</v>
      </c>
      <c r="ACH24">
        <f>VLOOKUP(AAQ24,'Tablas auxiliares'!$O$2:$P$28,2,FALSE)</f>
        <v>0</v>
      </c>
      <c r="ACI24">
        <f>VLOOKUP(AAR24,'Tablas auxiliares'!$O$2:$P$28,2,FALSE)</f>
        <v>0</v>
      </c>
      <c r="ACJ24">
        <f>VLOOKUP(AAS24,'Tablas auxiliares'!$O$2:$P$28,2,FALSE)</f>
        <v>0</v>
      </c>
      <c r="ACK24">
        <f>VLOOKUP(AAT24,'Tablas auxiliares'!$O$2:$P$28,2,FALSE)</f>
        <v>0</v>
      </c>
      <c r="ACL24">
        <f>VLOOKUP(AAU24,'Tablas auxiliares'!$O$2:$P$28,2,FALSE)</f>
        <v>0</v>
      </c>
      <c r="ACM24">
        <f>VLOOKUP(AAV24,'Tablas auxiliares'!$O$2:$P$28,2,FALSE)</f>
        <v>0</v>
      </c>
      <c r="ACN24">
        <f>VLOOKUP(AAW24,'Tablas auxiliares'!$O$2:$P$28,2,FALSE)</f>
        <v>0</v>
      </c>
      <c r="ACO24">
        <f>VLOOKUP(AAX24,'Tablas auxiliares'!$O$2:$P$28,2,FALSE)</f>
        <v>0</v>
      </c>
      <c r="ACP24">
        <f>VLOOKUP(AAY24,'Tablas auxiliares'!$O$2:$P$28,2,FALSE)</f>
        <v>0</v>
      </c>
      <c r="ACQ24">
        <f>VLOOKUP(AAZ24,'Tablas auxiliares'!$O$2:$P$28,2,FALSE)</f>
        <v>0</v>
      </c>
      <c r="ACR24">
        <f>VLOOKUP(ABA24,'Tablas auxiliares'!$O$2:$P$28,2,FALSE)</f>
        <v>0</v>
      </c>
      <c r="ACS24">
        <f>VLOOKUP(ABB24,'Tablas auxiliares'!$O$2:$P$28,2,FALSE)</f>
        <v>0</v>
      </c>
      <c r="ACT24">
        <f>VLOOKUP(ABC24,'Tablas auxiliares'!$O$2:$P$28,2,FALSE)</f>
        <v>0</v>
      </c>
      <c r="ACU24">
        <f>VLOOKUP(ABD24,'Tablas auxiliares'!$O$2:$P$28,2,FALSE)</f>
        <v>0</v>
      </c>
      <c r="ACV24">
        <f>VLOOKUP(ABE24,'Tablas auxiliares'!$O$2:$P$28,2,FALSE)</f>
        <v>8</v>
      </c>
      <c r="ACW24">
        <f>VLOOKUP(ABF24,'Tablas auxiliares'!$O$2:$P$28,2,FALSE)</f>
        <v>0</v>
      </c>
      <c r="ACX24">
        <f>IF('Tablas auxiliares'!$C$5=1,SUM(ABG24:ACW24),SUMIF($IZ$29:$KP$29,"=325",ABG24:ACW24))</f>
        <v>18</v>
      </c>
      <c r="ACZ24">
        <f t="shared" si="9"/>
        <v>18.000399999999999</v>
      </c>
      <c r="ADA24">
        <f t="shared" si="10"/>
        <v>20.000399999999999</v>
      </c>
      <c r="ADB24">
        <f t="shared" si="11"/>
        <v>39.000399999999999</v>
      </c>
      <c r="ADC24">
        <f>IF('Tablas auxiliares'!$C$3=1,'2018 FINAL'!ACZ24,IF('Tablas auxiliares'!$C$3=2,'2018 FINAL'!ADA24,'2018 FINAL'!ADB24))</f>
        <v>39.000399999999999</v>
      </c>
      <c r="ADD24" t="s">
        <v>41</v>
      </c>
      <c r="ADF24">
        <v>22</v>
      </c>
      <c r="ADG24">
        <f t="shared" si="12"/>
        <v>64.0017</v>
      </c>
      <c r="ADH24" t="str">
        <f t="shared" si="13"/>
        <v>Eslovenia</v>
      </c>
    </row>
    <row r="25" spans="1:788" x14ac:dyDescent="0.25">
      <c r="A25" t="s">
        <v>32</v>
      </c>
      <c r="B25">
        <v>11</v>
      </c>
      <c r="C25">
        <v>15</v>
      </c>
      <c r="D25">
        <v>21</v>
      </c>
      <c r="E25">
        <v>19</v>
      </c>
      <c r="F25">
        <v>18</v>
      </c>
      <c r="G25">
        <v>20</v>
      </c>
      <c r="H25">
        <v>19</v>
      </c>
      <c r="I25">
        <v>11</v>
      </c>
      <c r="J25">
        <v>23</v>
      </c>
      <c r="K25">
        <v>12</v>
      </c>
      <c r="L25">
        <v>24</v>
      </c>
      <c r="M25">
        <v>21</v>
      </c>
      <c r="N25">
        <v>15</v>
      </c>
      <c r="O25">
        <v>22</v>
      </c>
      <c r="P25">
        <v>9</v>
      </c>
      <c r="Q25">
        <v>12</v>
      </c>
      <c r="R25">
        <v>11</v>
      </c>
      <c r="S25">
        <v>6</v>
      </c>
      <c r="T25">
        <v>14</v>
      </c>
      <c r="U25">
        <v>22</v>
      </c>
      <c r="V25">
        <v>18</v>
      </c>
      <c r="W25">
        <v>8</v>
      </c>
      <c r="X25">
        <v>3</v>
      </c>
      <c r="Y25">
        <v>8</v>
      </c>
      <c r="Z25">
        <v>10</v>
      </c>
      <c r="AA25">
        <v>6</v>
      </c>
      <c r="AB25">
        <v>10</v>
      </c>
      <c r="AC25">
        <v>25</v>
      </c>
      <c r="AD25">
        <v>22</v>
      </c>
      <c r="AE25">
        <v>20</v>
      </c>
      <c r="AF25">
        <v>2</v>
      </c>
      <c r="AG25">
        <v>13</v>
      </c>
      <c r="AH25">
        <v>15</v>
      </c>
      <c r="AI25">
        <v>23</v>
      </c>
      <c r="AJ25">
        <v>20</v>
      </c>
      <c r="AL25">
        <v>18</v>
      </c>
      <c r="AM25">
        <v>25</v>
      </c>
      <c r="AN25">
        <v>9</v>
      </c>
      <c r="AO25">
        <v>23</v>
      </c>
      <c r="AP25">
        <v>21</v>
      </c>
      <c r="AQ25">
        <v>18</v>
      </c>
      <c r="AR25">
        <v>21</v>
      </c>
      <c r="AS25">
        <v>14</v>
      </c>
      <c r="AT25">
        <v>13</v>
      </c>
      <c r="AU25">
        <v>15</v>
      </c>
      <c r="AV25">
        <v>19</v>
      </c>
      <c r="AW25">
        <v>15</v>
      </c>
      <c r="AX25">
        <v>19</v>
      </c>
      <c r="AY25">
        <v>19</v>
      </c>
      <c r="AZ25">
        <v>21</v>
      </c>
      <c r="BA25">
        <v>23</v>
      </c>
      <c r="BB25">
        <v>14</v>
      </c>
      <c r="BC25">
        <v>16</v>
      </c>
      <c r="BD25">
        <v>18</v>
      </c>
      <c r="BE25">
        <v>15</v>
      </c>
      <c r="BF25">
        <v>19</v>
      </c>
      <c r="BG25">
        <v>16</v>
      </c>
      <c r="BH25">
        <v>9</v>
      </c>
      <c r="BI25">
        <v>17</v>
      </c>
      <c r="BJ25">
        <v>13</v>
      </c>
      <c r="BK25">
        <v>13</v>
      </c>
      <c r="BL25">
        <v>24</v>
      </c>
      <c r="BM25">
        <v>16</v>
      </c>
      <c r="BN25">
        <v>11</v>
      </c>
      <c r="BO25">
        <v>12</v>
      </c>
      <c r="BP25">
        <v>3</v>
      </c>
      <c r="BQ25">
        <v>9</v>
      </c>
      <c r="BR25">
        <v>25</v>
      </c>
      <c r="BS25">
        <v>15</v>
      </c>
      <c r="BT25">
        <v>14</v>
      </c>
      <c r="BU25">
        <v>16</v>
      </c>
      <c r="BV25">
        <v>12</v>
      </c>
      <c r="BW25">
        <v>17</v>
      </c>
      <c r="BX25">
        <v>13</v>
      </c>
      <c r="BY25">
        <v>24</v>
      </c>
      <c r="BZ25">
        <v>21</v>
      </c>
      <c r="CA25">
        <v>20</v>
      </c>
      <c r="CC25">
        <v>22</v>
      </c>
      <c r="CD25">
        <v>22</v>
      </c>
      <c r="CE25">
        <v>17</v>
      </c>
      <c r="CF25">
        <v>16</v>
      </c>
      <c r="CG25">
        <v>24</v>
      </c>
      <c r="CH25">
        <v>13</v>
      </c>
      <c r="CI25">
        <v>20</v>
      </c>
      <c r="CJ25">
        <v>21</v>
      </c>
      <c r="CK25">
        <v>19</v>
      </c>
      <c r="CL25">
        <v>10</v>
      </c>
      <c r="CM25">
        <v>14</v>
      </c>
      <c r="CN25">
        <v>19</v>
      </c>
      <c r="CO25">
        <v>19</v>
      </c>
      <c r="CP25">
        <v>20</v>
      </c>
      <c r="CQ25">
        <v>20</v>
      </c>
      <c r="CR25">
        <v>7</v>
      </c>
      <c r="CS25">
        <v>8</v>
      </c>
      <c r="CT25">
        <v>24</v>
      </c>
      <c r="CU25">
        <v>14</v>
      </c>
      <c r="CV25">
        <v>6</v>
      </c>
      <c r="CW25">
        <v>15</v>
      </c>
      <c r="CX25">
        <v>9</v>
      </c>
      <c r="CY25">
        <v>5</v>
      </c>
      <c r="CZ25">
        <v>13</v>
      </c>
      <c r="DA25">
        <v>10</v>
      </c>
      <c r="DB25">
        <v>20</v>
      </c>
      <c r="DC25">
        <v>26</v>
      </c>
      <c r="DD25">
        <v>19</v>
      </c>
      <c r="DE25">
        <v>7</v>
      </c>
      <c r="DF25">
        <v>20</v>
      </c>
      <c r="DG25">
        <v>16</v>
      </c>
      <c r="DH25">
        <v>5</v>
      </c>
      <c r="DI25">
        <v>26</v>
      </c>
      <c r="DJ25">
        <v>11</v>
      </c>
      <c r="DK25">
        <v>18</v>
      </c>
      <c r="DL25">
        <v>9</v>
      </c>
      <c r="DM25">
        <v>24</v>
      </c>
      <c r="DN25">
        <v>14</v>
      </c>
      <c r="DO25">
        <v>8</v>
      </c>
      <c r="DP25">
        <v>20</v>
      </c>
      <c r="DQ25">
        <v>22</v>
      </c>
      <c r="DR25">
        <v>19</v>
      </c>
      <c r="DT25">
        <v>19</v>
      </c>
      <c r="DU25">
        <v>18</v>
      </c>
      <c r="DV25">
        <v>3</v>
      </c>
      <c r="DW25">
        <v>24</v>
      </c>
      <c r="DX25">
        <v>25</v>
      </c>
      <c r="DY25">
        <v>21</v>
      </c>
      <c r="DZ25">
        <v>23</v>
      </c>
      <c r="EA25">
        <v>20</v>
      </c>
      <c r="EB25">
        <v>18</v>
      </c>
      <c r="EC25">
        <v>15</v>
      </c>
      <c r="ED25">
        <v>15</v>
      </c>
      <c r="EE25">
        <v>18</v>
      </c>
      <c r="EF25">
        <v>23</v>
      </c>
      <c r="EG25">
        <v>14</v>
      </c>
      <c r="EH25">
        <v>12</v>
      </c>
      <c r="EI25">
        <v>16</v>
      </c>
      <c r="EJ25">
        <v>10</v>
      </c>
      <c r="EK25">
        <v>21</v>
      </c>
      <c r="EL25">
        <v>13</v>
      </c>
      <c r="EM25">
        <v>21</v>
      </c>
      <c r="EN25">
        <v>10</v>
      </c>
      <c r="EO25">
        <v>14</v>
      </c>
      <c r="EP25">
        <v>19</v>
      </c>
      <c r="EQ25">
        <v>18</v>
      </c>
      <c r="ER25">
        <v>3</v>
      </c>
      <c r="ES25">
        <v>20</v>
      </c>
      <c r="ET25">
        <v>21</v>
      </c>
      <c r="EU25">
        <v>10</v>
      </c>
      <c r="EV25">
        <v>12</v>
      </c>
      <c r="EW25">
        <v>10</v>
      </c>
      <c r="EX25">
        <v>11</v>
      </c>
      <c r="EY25">
        <v>2</v>
      </c>
      <c r="EZ25">
        <v>2</v>
      </c>
      <c r="FA25">
        <v>11</v>
      </c>
      <c r="FB25">
        <v>19</v>
      </c>
      <c r="FC25">
        <v>18</v>
      </c>
      <c r="FD25">
        <v>20</v>
      </c>
      <c r="FE25">
        <v>8</v>
      </c>
      <c r="FF25">
        <v>22</v>
      </c>
      <c r="FG25">
        <v>17</v>
      </c>
      <c r="FH25">
        <v>24</v>
      </c>
      <c r="FI25">
        <v>21</v>
      </c>
      <c r="FK25">
        <v>19</v>
      </c>
      <c r="FL25">
        <v>19</v>
      </c>
      <c r="FM25">
        <v>19</v>
      </c>
      <c r="FN25">
        <v>18</v>
      </c>
      <c r="FO25">
        <v>18</v>
      </c>
      <c r="FP25">
        <v>6</v>
      </c>
      <c r="FQ25">
        <v>9</v>
      </c>
      <c r="FR25">
        <v>19</v>
      </c>
      <c r="FS25">
        <v>20</v>
      </c>
      <c r="FT25">
        <v>12</v>
      </c>
      <c r="FU25">
        <v>11</v>
      </c>
      <c r="FV25">
        <v>19</v>
      </c>
      <c r="FW25">
        <v>16</v>
      </c>
      <c r="FX25">
        <v>12</v>
      </c>
      <c r="FY25">
        <v>14</v>
      </c>
      <c r="FZ25">
        <v>19</v>
      </c>
      <c r="GA25">
        <v>15</v>
      </c>
      <c r="GB25">
        <v>18</v>
      </c>
      <c r="GC25">
        <v>1</v>
      </c>
      <c r="GD25">
        <v>18</v>
      </c>
      <c r="GE25">
        <v>10</v>
      </c>
      <c r="GF25">
        <v>15</v>
      </c>
      <c r="GG25">
        <v>17</v>
      </c>
      <c r="GH25">
        <v>18</v>
      </c>
      <c r="GI25">
        <v>8</v>
      </c>
      <c r="GJ25">
        <v>13</v>
      </c>
      <c r="GK25">
        <v>23</v>
      </c>
      <c r="GL25">
        <v>24</v>
      </c>
      <c r="GM25">
        <v>22</v>
      </c>
      <c r="GN25">
        <v>11</v>
      </c>
      <c r="GO25">
        <v>1</v>
      </c>
      <c r="GP25">
        <v>4</v>
      </c>
      <c r="GQ25">
        <v>26</v>
      </c>
      <c r="GR25">
        <v>11</v>
      </c>
      <c r="GS25">
        <v>1</v>
      </c>
      <c r="GT25">
        <v>16</v>
      </c>
      <c r="GU25">
        <v>12</v>
      </c>
      <c r="GV25">
        <v>17</v>
      </c>
      <c r="GW25">
        <v>10</v>
      </c>
      <c r="GX25">
        <v>9</v>
      </c>
      <c r="GY25">
        <v>21</v>
      </c>
      <c r="GZ25">
        <v>14</v>
      </c>
      <c r="HB25">
        <v>19</v>
      </c>
      <c r="HC25">
        <v>17</v>
      </c>
      <c r="HD25">
        <v>14</v>
      </c>
      <c r="HE25">
        <v>9</v>
      </c>
      <c r="HF25">
        <v>14</v>
      </c>
      <c r="HG25">
        <v>12</v>
      </c>
      <c r="HH25">
        <v>23</v>
      </c>
      <c r="HI25">
        <f>IF('Tablas auxiliares'!$C$7=1,AVERAGE(B25,AS25,CJ25,EA25,FR25)+B25/10000,(-1)*(SUM(VLOOKUP(B25,'Tablas auxiliares'!$BG$2:$BH$28,2,FALSE),VLOOKUP(AS25,'Tablas auxiliares'!$BG$2:$BH$28,2,FALSE),VLOOKUP(CJ25,'Tablas auxiliares'!$BG$2:$BH$28,2,FALSE),VLOOKUP(EA25,'Tablas auxiliares'!$BG$2:$BH$28,2,FALSE),VLOOKUP(FR25,'Tablas auxiliares'!$BG$2:$BH$28,2,FALSE))-B25/100000000))</f>
        <v>-3.7954622726288267</v>
      </c>
      <c r="HJ25">
        <f>IF('Tablas auxiliares'!$C$7=1,AVERAGE(C25,AT25,CK25,EB25,FS25)+C25/10000,(-1)*(SUM(VLOOKUP(C25,'Tablas auxiliares'!$BG$2:$BH$28,2,FALSE),VLOOKUP(AT25,'Tablas auxiliares'!$BG$2:$BH$28,2,FALSE),VLOOKUP(CK25,'Tablas auxiliares'!$BG$2:$BH$28,2,FALSE),VLOOKUP(EB25,'Tablas auxiliares'!$BG$2:$BH$28,2,FALSE),VLOOKUP(FS25,'Tablas auxiliares'!$BG$2:$BH$28,2,FALSE))-C25/100000000))</f>
        <v>-3.2586503586475408</v>
      </c>
      <c r="HK25">
        <f>IF('Tablas auxiliares'!$C$7=1,AVERAGE(D25,AU25,CL25,EC25,FT25)+D25/10000,(-1)*(SUM(VLOOKUP(D25,'Tablas auxiliares'!$BG$2:$BH$28,2,FALSE),VLOOKUP(AU25,'Tablas auxiliares'!$BG$2:$BH$28,2,FALSE),VLOOKUP(CL25,'Tablas auxiliares'!$BG$2:$BH$28,2,FALSE),VLOOKUP(EC25,'Tablas auxiliares'!$BG$2:$BH$28,2,FALSE),VLOOKUP(FT25,'Tablas auxiliares'!$BG$2:$BH$28,2,FALSE))-D25/100000000))</f>
        <v>-5.6018415153606398</v>
      </c>
      <c r="HL25">
        <f>IF('Tablas auxiliares'!$C$7=1,AVERAGE(E25,AV25,CM25,ED25,FU25)+E25/10000,(-1)*(SUM(VLOOKUP(E25,'Tablas auxiliares'!$BG$2:$BH$28,2,FALSE),VLOOKUP(AV25,'Tablas auxiliares'!$BG$2:$BH$28,2,FALSE),VLOOKUP(CM25,'Tablas auxiliares'!$BG$2:$BH$28,2,FALSE),VLOOKUP(ED25,'Tablas auxiliares'!$BG$2:$BH$28,2,FALSE),VLOOKUP(FU25,'Tablas auxiliares'!$BG$2:$BH$28,2,FALSE))-E25/100000000))</f>
        <v>-4.434318648162737</v>
      </c>
      <c r="HM25">
        <f>IF('Tablas auxiliares'!$C$7=1,AVERAGE(F25,AW25,CN25,EE25,FV25)+F25/10000,(-1)*(SUM(VLOOKUP(F25,'Tablas auxiliares'!$BG$2:$BH$28,2,FALSE),VLOOKUP(AW25,'Tablas auxiliares'!$BG$2:$BH$28,2,FALSE),VLOOKUP(CN25,'Tablas auxiliares'!$BG$2:$BH$28,2,FALSE),VLOOKUP(EE25,'Tablas auxiliares'!$BG$2:$BH$28,2,FALSE),VLOOKUP(FV25,'Tablas auxiliares'!$BG$2:$BH$28,2,FALSE))-F25/100000000))</f>
        <v>-2.5738568903939099</v>
      </c>
      <c r="HN25">
        <f>IF('Tablas auxiliares'!$C$7=1,AVERAGE(G25,AX25,CO25,EF25,FW25)+G25/10000,(-1)*(SUM(VLOOKUP(G25,'Tablas auxiliares'!$BG$2:$BH$28,2,FALSE),VLOOKUP(AX25,'Tablas auxiliares'!$BG$2:$BH$28,2,FALSE),VLOOKUP(CO25,'Tablas auxiliares'!$BG$2:$BH$28,2,FALSE),VLOOKUP(EF25,'Tablas auxiliares'!$BG$2:$BH$28,2,FALSE),VLOOKUP(FW25,'Tablas auxiliares'!$BG$2:$BH$28,2,FALSE))-G25/100000000))</f>
        <v>-1.9874343422314487</v>
      </c>
      <c r="HO25">
        <f>IF('Tablas auxiliares'!$C$7=1,AVERAGE(H25,AY25,CP25,EG25,FX25)+H25/10000,(-1)*(SUM(VLOOKUP(H25,'Tablas auxiliares'!$BG$2:$BH$28,2,FALSE),VLOOKUP(AY25,'Tablas auxiliares'!$BG$2:$BH$28,2,FALSE),VLOOKUP(CP25,'Tablas auxiliares'!$BG$2:$BH$28,2,FALSE),VLOOKUP(EG25,'Tablas auxiliares'!$BG$2:$BH$28,2,FALSE),VLOOKUP(FX25,'Tablas auxiliares'!$BG$2:$BH$28,2,FALSE))-H25/100000000))</f>
        <v>-3.6089843487609148</v>
      </c>
      <c r="HP25">
        <f>IF('Tablas auxiliares'!$C$7=1,AVERAGE(I25,AZ25,CQ25,EH25,FY25)+I25/10000,(-1)*(SUM(VLOOKUP(I25,'Tablas auxiliares'!$BG$2:$BH$28,2,FALSE),VLOOKUP(AZ25,'Tablas auxiliares'!$BG$2:$BH$28,2,FALSE),VLOOKUP(CQ25,'Tablas auxiliares'!$BG$2:$BH$28,2,FALSE),VLOOKUP(EH25,'Tablas auxiliares'!$BG$2:$BH$28,2,FALSE),VLOOKUP(FY25,'Tablas auxiliares'!$BG$2:$BH$28,2,FALSE))-I25/100000000))</f>
        <v>-4.8871586831700471</v>
      </c>
      <c r="HQ25">
        <f>IF('Tablas auxiliares'!$C$7=1,AVERAGE(J25,BA25,CR25,EI25,FZ25)+J25/10000,(-1)*(SUM(VLOOKUP(J25,'Tablas auxiliares'!$BG$2:$BH$28,2,FALSE),VLOOKUP(BA25,'Tablas auxiliares'!$BG$2:$BH$28,2,FALSE),VLOOKUP(CR25,'Tablas auxiliares'!$BG$2:$BH$28,2,FALSE),VLOOKUP(EI25,'Tablas auxiliares'!$BG$2:$BH$28,2,FALSE),VLOOKUP(FZ25,'Tablas auxiliares'!$BG$2:$BH$28,2,FALSE))-J25/100000000))</f>
        <v>-5.2916732831633579</v>
      </c>
      <c r="HR25">
        <f>IF('Tablas auxiliares'!$C$7=1,AVERAGE(K25,BB25,CS25,EJ25,GA25)+K25/10000,(-1)*(SUM(VLOOKUP(K25,'Tablas auxiliares'!$BG$2:$BH$28,2,FALSE),VLOOKUP(BB25,'Tablas auxiliares'!$BG$2:$BH$28,2,FALSE),VLOOKUP(CS25,'Tablas auxiliares'!$BG$2:$BH$28,2,FALSE),VLOOKUP(EJ25,'Tablas auxiliares'!$BG$2:$BH$28,2,FALSE),VLOOKUP(GA25,'Tablas auxiliares'!$BG$2:$BH$28,2,FALSE))-K25/100000000))</f>
        <v>-8.6827591257674523</v>
      </c>
      <c r="HS25">
        <f>IF('Tablas auxiliares'!$C$7=1,AVERAGE(L25,BC25,CT25,EK25,GB25)+L25/10000,(-1)*(SUM(VLOOKUP(L25,'Tablas auxiliares'!$BG$2:$BH$28,2,FALSE),VLOOKUP(BC25,'Tablas auxiliares'!$BG$2:$BH$28,2,FALSE),VLOOKUP(CT25,'Tablas auxiliares'!$BG$2:$BH$28,2,FALSE),VLOOKUP(EK25,'Tablas auxiliares'!$BG$2:$BH$28,2,FALSE),VLOOKUP(GB25,'Tablas auxiliares'!$BG$2:$BH$28,2,FALSE))-L25/100000000))</f>
        <v>-1.7409006318649607</v>
      </c>
      <c r="HT25">
        <f>IF('Tablas auxiliares'!$C$7=1,AVERAGE(M25,BD25,CU25,EL25,GC25)+M25/10000,(-1)*(SUM(VLOOKUP(M25,'Tablas auxiliares'!$BG$2:$BH$28,2,FALSE),VLOOKUP(BD25,'Tablas auxiliares'!$BG$2:$BH$28,2,FALSE),VLOOKUP(CU25,'Tablas auxiliares'!$BG$2:$BH$28,2,FALSE),VLOOKUP(EL25,'Tablas auxiliares'!$BG$2:$BH$28,2,FALSE),VLOOKUP(GC25,'Tablas auxiliares'!$BG$2:$BH$28,2,FALSE))-M25/100000000))</f>
        <v>-14.985567826339999</v>
      </c>
      <c r="HU25">
        <f>IF('Tablas auxiliares'!$C$7=1,AVERAGE(N25,BE25,CV25,EM25,GD25)+N25/10000,(-1)*(SUM(VLOOKUP(N25,'Tablas auxiliares'!$BG$2:$BH$28,2,FALSE),VLOOKUP(BE25,'Tablas auxiliares'!$BG$2:$BH$28,2,FALSE),VLOOKUP(CV25,'Tablas auxiliares'!$BG$2:$BH$28,2,FALSE),VLOOKUP(EM25,'Tablas auxiliares'!$BG$2:$BH$28,2,FALSE),VLOOKUP(GD25,'Tablas auxiliares'!$BG$2:$BH$28,2,FALSE))-N25/100000000))</f>
        <v>-7.0627887010605148</v>
      </c>
      <c r="HV25">
        <f>IF('Tablas auxiliares'!$C$7=1,AVERAGE(O25,BF25,CW25,EN25,GE25)+O25/10000,(-1)*(SUM(VLOOKUP(O25,'Tablas auxiliares'!$BG$2:$BH$28,2,FALSE),VLOOKUP(BF25,'Tablas auxiliares'!$BG$2:$BH$28,2,FALSE),VLOOKUP(CW25,'Tablas auxiliares'!$BG$2:$BH$28,2,FALSE),VLOOKUP(EN25,'Tablas auxiliares'!$BG$2:$BH$28,2,FALSE),VLOOKUP(GE25,'Tablas auxiliares'!$BG$2:$BH$28,2,FALSE))-O25/100000000))</f>
        <v>-5.7947032524528623</v>
      </c>
      <c r="HW25">
        <f>IF('Tablas auxiliares'!$C$7=1,AVERAGE(P25,BG25,CX25,EO25,GF25)+P25/10000,(-1)*(SUM(VLOOKUP(P25,'Tablas auxiliares'!$BG$2:$BH$28,2,FALSE),VLOOKUP(BG25,'Tablas auxiliares'!$BG$2:$BH$28,2,FALSE),VLOOKUP(CX25,'Tablas auxiliares'!$BG$2:$BH$28,2,FALSE),VLOOKUP(EO25,'Tablas auxiliares'!$BG$2:$BH$28,2,FALSE),VLOOKUP(GF25,'Tablas auxiliares'!$BG$2:$BH$28,2,FALSE))-P25/100000000))</f>
        <v>-7.7976140163058556</v>
      </c>
      <c r="HX25">
        <f>IF('Tablas auxiliares'!$C$7=1,AVERAGE(Q25,BH25,CY25,EP25,GG25)+Q25/10000,(-1)*(SUM(VLOOKUP(Q25,'Tablas auxiliares'!$BG$2:$BH$28,2,FALSE),VLOOKUP(BH25,'Tablas auxiliares'!$BG$2:$BH$28,2,FALSE),VLOOKUP(CY25,'Tablas auxiliares'!$BG$2:$BH$28,2,FALSE),VLOOKUP(EP25,'Tablas auxiliares'!$BG$2:$BH$28,2,FALSE),VLOOKUP(GG25,'Tablas auxiliares'!$BG$2:$BH$28,2,FALSE))-Q25/100000000))</f>
        <v>-10.687353170553566</v>
      </c>
      <c r="HY25">
        <f>IF('Tablas auxiliares'!$C$7=1,AVERAGE(R25,BI25,CZ25,EQ25,GH25)+R25/10000,(-1)*(SUM(VLOOKUP(R25,'Tablas auxiliares'!$BG$2:$BH$28,2,FALSE),VLOOKUP(BI25,'Tablas auxiliares'!$BG$2:$BH$28,2,FALSE),VLOOKUP(CZ25,'Tablas auxiliares'!$BG$2:$BH$28,2,FALSE),VLOOKUP(EQ25,'Tablas auxiliares'!$BG$2:$BH$28,2,FALSE),VLOOKUP(GH25,'Tablas auxiliares'!$BG$2:$BH$28,2,FALSE))-R25/100000000))</f>
        <v>-4.5456324461100195</v>
      </c>
      <c r="HZ25">
        <f>IF('Tablas auxiliares'!$C$7=1,AVERAGE(S25,BJ25,DA25,ER25,GI25)+S25/10000,(-1)*(SUM(VLOOKUP(S25,'Tablas auxiliares'!$BG$2:$BH$28,2,FALSE),VLOOKUP(BJ25,'Tablas auxiliares'!$BG$2:$BH$28,2,FALSE),VLOOKUP(DA25,'Tablas auxiliares'!$BG$2:$BH$28,2,FALSE),VLOOKUP(ER25,'Tablas auxiliares'!$BG$2:$BH$28,2,FALSE),VLOOKUP(GI25,'Tablas auxiliares'!$BG$2:$BH$28,2,FALSE))-S25/100000000))</f>
        <v>-19.418756259592083</v>
      </c>
      <c r="IA25">
        <f>IF('Tablas auxiliares'!$C$7=1,AVERAGE(T25,BK25,DB25,ES25,GJ25)+T25/10000,(-1)*(SUM(VLOOKUP(T25,'Tablas auxiliares'!$BG$2:$BH$28,2,FALSE),VLOOKUP(BK25,'Tablas auxiliares'!$BG$2:$BH$28,2,FALSE),VLOOKUP(DB25,'Tablas auxiliares'!$BG$2:$BH$28,2,FALSE),VLOOKUP(ES25,'Tablas auxiliares'!$BG$2:$BH$28,2,FALSE),VLOOKUP(GJ25,'Tablas auxiliares'!$BG$2:$BH$28,2,FALSE))-T25/100000000))</f>
        <v>-4.1190834539840848</v>
      </c>
      <c r="IB25">
        <f>IF('Tablas auxiliares'!$C$7=1,AVERAGE(U25,BL25,DC25,ET25,GK25)+U25/10000,(-1)*(SUM(VLOOKUP(U25,'Tablas auxiliares'!$BG$2:$BH$28,2,FALSE),VLOOKUP(BL25,'Tablas auxiliares'!$BG$2:$BH$28,2,FALSE),VLOOKUP(DC25,'Tablas auxiliares'!$BG$2:$BH$28,2,FALSE),VLOOKUP(ET25,'Tablas auxiliares'!$BG$2:$BH$28,2,FALSE),VLOOKUP(GK25,'Tablas auxiliares'!$BG$2:$BH$28,2,FALSE))-U25/100000000))</f>
        <v>-0.92966293176603565</v>
      </c>
      <c r="IC25">
        <f>IF('Tablas auxiliares'!$C$7=1,AVERAGE(V25,BM25,DD25,EU25,GL25)+V25/10000,(-1)*(SUM(VLOOKUP(V25,'Tablas auxiliares'!$BG$2:$BH$28,2,FALSE),VLOOKUP(BM25,'Tablas auxiliares'!$BG$2:$BH$28,2,FALSE),VLOOKUP(DD25,'Tablas auxiliares'!$BG$2:$BH$28,2,FALSE),VLOOKUP(EU25,'Tablas auxiliares'!$BG$2:$BH$28,2,FALSE),VLOOKUP(GL25,'Tablas auxiliares'!$BG$2:$BH$28,2,FALSE))-V25/100000000))</f>
        <v>-3.8835752734486131</v>
      </c>
      <c r="ID25">
        <f>IF('Tablas auxiliares'!$C$7=1,AVERAGE(W25,BN25,DE25,EV25,GM25)+W25/10000,(-1)*(SUM(VLOOKUP(W25,'Tablas auxiliares'!$BG$2:$BH$28,2,FALSE),VLOOKUP(BN25,'Tablas auxiliares'!$BG$2:$BH$28,2,FALSE),VLOOKUP(DE25,'Tablas auxiliares'!$BG$2:$BH$28,2,FALSE),VLOOKUP(EV25,'Tablas auxiliares'!$BG$2:$BH$28,2,FALSE),VLOOKUP(GM25,'Tablas auxiliares'!$BG$2:$BH$28,2,FALSE))-W25/100000000))</f>
        <v>-10.512620947312444</v>
      </c>
      <c r="IE25">
        <f>IF('Tablas auxiliares'!$C$7=1,AVERAGE(X25,BO25,DF25,EW25,GN25)+X25/10000,(-1)*(SUM(VLOOKUP(X25,'Tablas auxiliares'!$BG$2:$BH$28,2,FALSE),VLOOKUP(BO25,'Tablas auxiliares'!$BG$2:$BH$28,2,FALSE),VLOOKUP(DF25,'Tablas auxiliares'!$BG$2:$BH$28,2,FALSE),VLOOKUP(EW25,'Tablas auxiliares'!$BG$2:$BH$28,2,FALSE),VLOOKUP(GN25,'Tablas auxiliares'!$BG$2:$BH$28,2,FALSE))-X25/100000000))</f>
        <v>-13.980417614831017</v>
      </c>
      <c r="IF25">
        <f>IF('Tablas auxiliares'!$C$7=1,AVERAGE(Y25,BP25,DG25,EX25,GO25)+Y25/10000,(-1)*(SUM(VLOOKUP(Y25,'Tablas auxiliares'!$BG$2:$BH$28,2,FALSE),VLOOKUP(BP25,'Tablas auxiliares'!$BG$2:$BH$28,2,FALSE),VLOOKUP(DG25,'Tablas auxiliares'!$BG$2:$BH$28,2,FALSE),VLOOKUP(EX25,'Tablas auxiliares'!$BG$2:$BH$28,2,FALSE),VLOOKUP(GO25,'Tablas auxiliares'!$BG$2:$BH$28,2,FALSE))-Y25/100000000))</f>
        <v>-25.86901924731584</v>
      </c>
      <c r="IG25">
        <f>IF('Tablas auxiliares'!$C$7=1,AVERAGE(Z25,BQ25,DH25,EY25,GP25)+Z25/10000,(-1)*(SUM(VLOOKUP(Z25,'Tablas auxiliares'!$BG$2:$BH$28,2,FALSE),VLOOKUP(BQ25,'Tablas auxiliares'!$BG$2:$BH$28,2,FALSE),VLOOKUP(DH25,'Tablas auxiliares'!$BG$2:$BH$28,2,FALSE),VLOOKUP(EY25,'Tablas auxiliares'!$BG$2:$BH$28,2,FALSE),VLOOKUP(GP25,'Tablas auxiliares'!$BG$2:$BH$28,2,FALSE))-Z25/100000000))</f>
        <v>-27.116744050665744</v>
      </c>
      <c r="IH25">
        <f>IF('Tablas auxiliares'!$C$7=1,AVERAGE(AA25,BR25,DI25,EZ25,GQ25)+AA25/10000,(-1)*(SUM(VLOOKUP(AA25,'Tablas auxiliares'!$BG$2:$BH$28,2,FALSE),VLOOKUP(BR25,'Tablas auxiliares'!$BG$2:$BH$28,2,FALSE),VLOOKUP(DI25,'Tablas auxiliares'!$BG$2:$BH$28,2,FALSE),VLOOKUP(EZ25,'Tablas auxiliares'!$BG$2:$BH$28,2,FALSE),VLOOKUP(GQ25,'Tablas auxiliares'!$BG$2:$BH$28,2,FALSE))-AA25/100000000))</f>
        <v>-14.897587220970381</v>
      </c>
      <c r="II25">
        <f>IF('Tablas auxiliares'!$C$7=1,AVERAGE(AB25,BS25,DJ25,FA25,GR25)+AB25/10000,(-1)*(SUM(VLOOKUP(AB25,'Tablas auxiliares'!$BG$2:$BH$28,2,FALSE),VLOOKUP(BS25,'Tablas auxiliares'!$BG$2:$BH$28,2,FALSE),VLOOKUP(DJ25,'Tablas auxiliares'!$BG$2:$BH$28,2,FALSE),VLOOKUP(FA25,'Tablas auxiliares'!$BG$2:$BH$28,2,FALSE),VLOOKUP(GR25,'Tablas auxiliares'!$BG$2:$BH$28,2,FALSE))-AB25/100000000))</f>
        <v>-8.3942383643561911</v>
      </c>
      <c r="IJ25">
        <f>IF('Tablas auxiliares'!$C$7=1,AVERAGE(AC25,BT25,DK25,FB25,GS25)+AC25/10000,(-1)*(SUM(VLOOKUP(AC25,'Tablas auxiliares'!$BG$2:$BH$28,2,FALSE),VLOOKUP(BT25,'Tablas auxiliares'!$BG$2:$BH$28,2,FALSE),VLOOKUP(DK25,'Tablas auxiliares'!$BG$2:$BH$28,2,FALSE),VLOOKUP(FB25,'Tablas auxiliares'!$BG$2:$BH$28,2,FALSE),VLOOKUP(GS25,'Tablas auxiliares'!$BG$2:$BH$28,2,FALSE))-AC25/100000000))</f>
        <v>-14.007801970068922</v>
      </c>
      <c r="IK25">
        <f>IF('Tablas auxiliares'!$C$7=1,AVERAGE(AD25,BU25,DL25,FC25,GT25)+AD25/10000,(-1)*(SUM(VLOOKUP(AD25,'Tablas auxiliares'!$BG$2:$BH$28,2,FALSE),VLOOKUP(BU25,'Tablas auxiliares'!$BG$2:$BH$28,2,FALSE),VLOOKUP(DL25,'Tablas auxiliares'!$BG$2:$BH$28,2,FALSE),VLOOKUP(FC25,'Tablas auxiliares'!$BG$2:$BH$28,2,FALSE),VLOOKUP(GT25,'Tablas auxiliares'!$BG$2:$BH$28,2,FALSE))-AD25/100000000))</f>
        <v>-4.7094926793213148</v>
      </c>
      <c r="IL25">
        <f>IF('Tablas auxiliares'!$C$7=1,AVERAGE(AE25,BV25,DM25,FD25,GU25)+AE25/10000,(-1)*(SUM(VLOOKUP(AE25,'Tablas auxiliares'!$BG$2:$BH$28,2,FALSE),VLOOKUP(BV25,'Tablas auxiliares'!$BG$2:$BH$28,2,FALSE),VLOOKUP(DM25,'Tablas auxiliares'!$BG$2:$BH$28,2,FALSE),VLOOKUP(FD25,'Tablas auxiliares'!$BG$2:$BH$28,2,FALSE),VLOOKUP(GU25,'Tablas auxiliares'!$BG$2:$BH$28,2,FALSE))-AE25/100000000))</f>
        <v>-3.7695502712273896</v>
      </c>
      <c r="IM25">
        <f>IF('Tablas auxiliares'!$C$7=1,AVERAGE(AF25,BW25,DN25,FE25,GV25)+AF25/10000,(-1)*(SUM(VLOOKUP(AF25,'Tablas auxiliares'!$BG$2:$BH$28,2,FALSE),VLOOKUP(BW25,'Tablas auxiliares'!$BG$2:$BH$28,2,FALSE),VLOOKUP(DN25,'Tablas auxiliares'!$BG$2:$BH$28,2,FALSE),VLOOKUP(FE25,'Tablas auxiliares'!$BG$2:$BH$28,2,FALSE),VLOOKUP(GV25,'Tablas auxiliares'!$BG$2:$BH$28,2,FALSE))-AF25/100000000))</f>
        <v>-15.260292378797773</v>
      </c>
      <c r="IN25">
        <f>IF('Tablas auxiliares'!$C$7=1,AVERAGE(AG25,BX25,DO25,FF25,GW25)+AG25/10000,(-1)*(SUM(VLOOKUP(AG25,'Tablas auxiliares'!$BG$2:$BH$28,2,FALSE),VLOOKUP(BX25,'Tablas auxiliares'!$BG$2:$BH$28,2,FALSE),VLOOKUP(DO25,'Tablas auxiliares'!$BG$2:$BH$28,2,FALSE),VLOOKUP(FF25,'Tablas auxiliares'!$BG$2:$BH$28,2,FALSE),VLOOKUP(GW25,'Tablas auxiliares'!$BG$2:$BH$28,2,FALSE))-AG25/100000000))</f>
        <v>-8.020934047614082</v>
      </c>
      <c r="IO25">
        <f>IF('Tablas auxiliares'!$C$7=1,AVERAGE(AH25,BY25,DP25,FG25,GX25)+AH25/10000,(-1)*(SUM(VLOOKUP(AH25,'Tablas auxiliares'!$BG$2:$BH$28,2,FALSE),VLOOKUP(BY25,'Tablas auxiliares'!$BG$2:$BH$28,2,FALSE),VLOOKUP(DP25,'Tablas auxiliares'!$BG$2:$BH$28,2,FALSE),VLOOKUP(FG25,'Tablas auxiliares'!$BG$2:$BH$28,2,FALSE),VLOOKUP(GX25,'Tablas auxiliares'!$BG$2:$BH$28,2,FALSE))-AH25/100000000))</f>
        <v>-4.5143768775050903</v>
      </c>
      <c r="IP25">
        <f>IF('Tablas auxiliares'!$C$7=1,AVERAGE(AI25,BZ25,DQ25,FH25,GY25)+AI25/10000,(-1)*(SUM(VLOOKUP(AI25,'Tablas auxiliares'!$BG$2:$BH$28,2,FALSE),VLOOKUP(BZ25,'Tablas auxiliares'!$BG$2:$BH$28,2,FALSE),VLOOKUP(DQ25,'Tablas auxiliares'!$BG$2:$BH$28,2,FALSE),VLOOKUP(FH25,'Tablas auxiliares'!$BG$2:$BH$28,2,FALSE),VLOOKUP(GY25,'Tablas auxiliares'!$BG$2:$BH$28,2,FALSE))-AI25/100000000))</f>
        <v>-1.0942918416025753</v>
      </c>
      <c r="IQ25">
        <f>IF('Tablas auxiliares'!$C$7=1,AVERAGE(AJ25,CA25,DR25,FI25,GZ25)+AJ25/10000,(-1)*(SUM(VLOOKUP(AJ25,'Tablas auxiliares'!$BG$2:$BH$28,2,FALSE),VLOOKUP(CA25,'Tablas auxiliares'!$BG$2:$BH$28,2,FALSE),VLOOKUP(DR25,'Tablas auxiliares'!$BG$2:$BH$28,2,FALSE),VLOOKUP(FI25,'Tablas auxiliares'!$BG$2:$BH$28,2,FALSE),VLOOKUP(GZ25,'Tablas auxiliares'!$BG$2:$BH$28,2,FALSE))-AJ25/100000000))</f>
        <v>-2.3252609143534113</v>
      </c>
      <c r="IS25">
        <f>IF('Tablas auxiliares'!$C$7=1,AVERAGE(AL25,CC25,DT25,FK25,HB25)+AL25/10000,(-1)*(SUM(VLOOKUP(AL25,'Tablas auxiliares'!$BG$2:$BH$28,2,FALSE),VLOOKUP(CC25,'Tablas auxiliares'!$BG$2:$BH$28,2,FALSE),VLOOKUP(DT25,'Tablas auxiliares'!$BG$2:$BH$28,2,FALSE),VLOOKUP(FK25,'Tablas auxiliares'!$BG$2:$BH$28,2,FALSE),VLOOKUP(HB25,'Tablas auxiliares'!$BG$2:$BH$28,2,FALSE))-AL25/100000000))</f>
        <v>-1.8743340327033291</v>
      </c>
      <c r="IT25">
        <f>IF('Tablas auxiliares'!$C$7=1,AVERAGE(AM25,CD25,DU25,FL25,HC25)+AM25/10000,(-1)*(SUM(VLOOKUP(AM25,'Tablas auxiliares'!$BG$2:$BH$28,2,FALSE),VLOOKUP(CD25,'Tablas auxiliares'!$BG$2:$BH$28,2,FALSE),VLOOKUP(DU25,'Tablas auxiliares'!$BG$2:$BH$28,2,FALSE),VLOOKUP(FL25,'Tablas auxiliares'!$BG$2:$BH$28,2,FALSE),VLOOKUP(HC25,'Tablas auxiliares'!$BG$2:$BH$28,2,FALSE))-AM25/100000000))</f>
        <v>-1.7887989054183555</v>
      </c>
      <c r="IU25">
        <f>IF('Tablas auxiliares'!$C$7=1,AVERAGE(AN25,CE25,DV25,FM25,HD25)+AN25/10000,(-1)*(SUM(VLOOKUP(AN25,'Tablas auxiliares'!$BG$2:$BH$28,2,FALSE),VLOOKUP(CE25,'Tablas auxiliares'!$BG$2:$BH$28,2,FALSE),VLOOKUP(DV25,'Tablas auxiliares'!$BG$2:$BH$28,2,FALSE),VLOOKUP(FM25,'Tablas auxiliares'!$BG$2:$BH$28,2,FALSE),VLOOKUP(HD25,'Tablas auxiliares'!$BG$2:$BH$28,2,FALSE))-AN25/100000000))</f>
        <v>-12.812465665192242</v>
      </c>
      <c r="IV25">
        <f>IF('Tablas auxiliares'!$C$7=1,AVERAGE(AO25,CF25,DW25,FN25,HE25)+AO25/10000,(-1)*(SUM(VLOOKUP(AO25,'Tablas auxiliares'!$BG$2:$BH$28,2,FALSE),VLOOKUP(CF25,'Tablas auxiliares'!$BG$2:$BH$28,2,FALSE),VLOOKUP(DW25,'Tablas auxiliares'!$BG$2:$BH$28,2,FALSE),VLOOKUP(FN25,'Tablas auxiliares'!$BG$2:$BH$28,2,FALSE),VLOOKUP(HE25,'Tablas auxiliares'!$BG$2:$BH$28,2,FALSE))-AO25/100000000))</f>
        <v>-4.1287612270021929</v>
      </c>
      <c r="IW25">
        <f>IF('Tablas auxiliares'!$C$7=1,AVERAGE(AP25,CG25,DX25,FO25,HF25)+AP25/10000,(-1)*(SUM(VLOOKUP(AP25,'Tablas auxiliares'!$BG$2:$BH$28,2,FALSE),VLOOKUP(CG25,'Tablas auxiliares'!$BG$2:$BH$28,2,FALSE),VLOOKUP(DX25,'Tablas auxiliares'!$BG$2:$BH$28,2,FALSE),VLOOKUP(FO25,'Tablas auxiliares'!$BG$2:$BH$28,2,FALSE),VLOOKUP(HF25,'Tablas auxiliares'!$BG$2:$BH$28,2,FALSE))-AP25/100000000))</f>
        <v>-2.0355169398907331</v>
      </c>
      <c r="IX25">
        <f>IF('Tablas auxiliares'!$C$7=1,AVERAGE(AQ25,CH25,DY25,FP25,HG25)+AQ25/10000,(-1)*(SUM(VLOOKUP(AQ25,'Tablas auxiliares'!$BG$2:$BH$28,2,FALSE),VLOOKUP(CH25,'Tablas auxiliares'!$BG$2:$BH$28,2,FALSE),VLOOKUP(DY25,'Tablas auxiliares'!$BG$2:$BH$28,2,FALSE),VLOOKUP(FP25,'Tablas auxiliares'!$BG$2:$BH$28,2,FALSE),VLOOKUP(HG25,'Tablas auxiliares'!$BG$2:$BH$28,2,FALSE))-AQ25/100000000))</f>
        <v>-8.0956874595846937</v>
      </c>
      <c r="IY25">
        <f>IF('Tablas auxiliares'!$C$7=1,AVERAGE(AR25,CI25,DZ25,FQ25,HH25)+AR25/10000,(-1)*(SUM(VLOOKUP(AR25,'Tablas auxiliares'!$BG$2:$BH$28,2,FALSE),VLOOKUP(CI25,'Tablas auxiliares'!$BG$2:$BH$28,2,FALSE),VLOOKUP(DZ25,'Tablas auxiliares'!$BG$2:$BH$28,2,FALSE),VLOOKUP(FQ25,'Tablas auxiliares'!$BG$2:$BH$28,2,FALSE),VLOOKUP(HH25,'Tablas auxiliares'!$BG$2:$BH$28,2,FALSE))-AR25/100000000))</f>
        <v>-3.5847780396981817</v>
      </c>
      <c r="IZ25">
        <f>RANK(HI25,HI3:HI28,1)</f>
        <v>15</v>
      </c>
      <c r="JA25">
        <f t="shared" ref="JA25:KP25" si="159">RANK(HJ25,HJ3:HJ28,1)</f>
        <v>20</v>
      </c>
      <c r="JB25">
        <f t="shared" si="159"/>
        <v>18</v>
      </c>
      <c r="JC25">
        <f t="shared" si="159"/>
        <v>21</v>
      </c>
      <c r="JD25">
        <f t="shared" si="159"/>
        <v>20</v>
      </c>
      <c r="JE25">
        <f t="shared" si="159"/>
        <v>22</v>
      </c>
      <c r="JF25">
        <f t="shared" si="159"/>
        <v>16</v>
      </c>
      <c r="JG25">
        <f t="shared" si="159"/>
        <v>16</v>
      </c>
      <c r="JH25">
        <f t="shared" si="159"/>
        <v>16</v>
      </c>
      <c r="JI25">
        <f t="shared" si="159"/>
        <v>11</v>
      </c>
      <c r="JJ25">
        <f t="shared" si="159"/>
        <v>21</v>
      </c>
      <c r="JK25">
        <f t="shared" si="159"/>
        <v>9</v>
      </c>
      <c r="JL25">
        <f t="shared" si="159"/>
        <v>14</v>
      </c>
      <c r="JM25">
        <f t="shared" si="159"/>
        <v>18</v>
      </c>
      <c r="JN25">
        <f t="shared" si="159"/>
        <v>16</v>
      </c>
      <c r="JO25">
        <f t="shared" si="159"/>
        <v>12</v>
      </c>
      <c r="JP25">
        <f t="shared" si="159"/>
        <v>16</v>
      </c>
      <c r="JQ25">
        <f t="shared" si="159"/>
        <v>8</v>
      </c>
      <c r="JR25">
        <f t="shared" si="159"/>
        <v>19</v>
      </c>
      <c r="JS25">
        <f t="shared" si="159"/>
        <v>26</v>
      </c>
      <c r="JT25">
        <f t="shared" si="159"/>
        <v>20</v>
      </c>
      <c r="JU25">
        <f t="shared" si="159"/>
        <v>13</v>
      </c>
      <c r="JV25">
        <f t="shared" si="159"/>
        <v>11</v>
      </c>
      <c r="JW25">
        <f t="shared" si="159"/>
        <v>3</v>
      </c>
      <c r="JX25">
        <f t="shared" si="159"/>
        <v>5</v>
      </c>
      <c r="JY25">
        <f t="shared" si="159"/>
        <v>9</v>
      </c>
      <c r="JZ25">
        <f t="shared" si="159"/>
        <v>15</v>
      </c>
      <c r="KA25">
        <f t="shared" si="159"/>
        <v>13</v>
      </c>
      <c r="KB25">
        <f t="shared" si="159"/>
        <v>16</v>
      </c>
      <c r="KC25">
        <f t="shared" si="159"/>
        <v>21</v>
      </c>
      <c r="KD25">
        <f t="shared" si="159"/>
        <v>9</v>
      </c>
      <c r="KE25">
        <f t="shared" si="159"/>
        <v>15</v>
      </c>
      <c r="KF25">
        <f t="shared" si="159"/>
        <v>18</v>
      </c>
      <c r="KG25">
        <f t="shared" si="159"/>
        <v>25</v>
      </c>
      <c r="KH25">
        <f t="shared" si="159"/>
        <v>20</v>
      </c>
      <c r="KJ25">
        <f t="shared" si="159"/>
        <v>21</v>
      </c>
      <c r="KK25">
        <f t="shared" si="159"/>
        <v>21</v>
      </c>
      <c r="KL25">
        <f t="shared" si="159"/>
        <v>13</v>
      </c>
      <c r="KM25">
        <f t="shared" si="159"/>
        <v>17</v>
      </c>
      <c r="KN25">
        <f t="shared" si="159"/>
        <v>23</v>
      </c>
      <c r="KO25">
        <f t="shared" si="159"/>
        <v>16</v>
      </c>
      <c r="KP25">
        <f t="shared" si="159"/>
        <v>24</v>
      </c>
      <c r="KQ25">
        <f>VLOOKUP(IZ25,'Tablas auxiliares'!$O$2:$Y$28,'Tablas auxiliares'!$C$4+1,FALSE)</f>
        <v>0</v>
      </c>
      <c r="KR25">
        <f>VLOOKUP(JA25,'Tablas auxiliares'!$O$2:$Y$28,'Tablas auxiliares'!$C$4+1,FALSE)</f>
        <v>0</v>
      </c>
      <c r="KS25">
        <f>VLOOKUP(JB25,'Tablas auxiliares'!$O$2:$Y$28,'Tablas auxiliares'!$C$4+1,FALSE)</f>
        <v>0</v>
      </c>
      <c r="KT25">
        <f>VLOOKUP(JC25,'Tablas auxiliares'!$O$2:$Y$28,'Tablas auxiliares'!$C$4+1,FALSE)</f>
        <v>0</v>
      </c>
      <c r="KU25">
        <f>VLOOKUP(JD25,'Tablas auxiliares'!$O$2:$Y$28,'Tablas auxiliares'!$C$4+1,FALSE)</f>
        <v>0</v>
      </c>
      <c r="KV25">
        <f>VLOOKUP(JE25,'Tablas auxiliares'!$O$2:$Y$28,'Tablas auxiliares'!$C$4+1,FALSE)</f>
        <v>0</v>
      </c>
      <c r="KW25">
        <f>VLOOKUP(JF25,'Tablas auxiliares'!$O$2:$Y$28,'Tablas auxiliares'!$C$4+1,FALSE)</f>
        <v>0</v>
      </c>
      <c r="KX25">
        <f>VLOOKUP(JG25,'Tablas auxiliares'!$O$2:$Y$28,'Tablas auxiliares'!$C$4+1,FALSE)</f>
        <v>0</v>
      </c>
      <c r="KY25">
        <f>VLOOKUP(JH25,'Tablas auxiliares'!$O$2:$Y$28,'Tablas auxiliares'!$C$4+1,FALSE)</f>
        <v>0</v>
      </c>
      <c r="KZ25">
        <f>VLOOKUP(JI25,'Tablas auxiliares'!$O$2:$Y$28,'Tablas auxiliares'!$C$4+1,FALSE)</f>
        <v>0</v>
      </c>
      <c r="LA25">
        <f>VLOOKUP(JJ25,'Tablas auxiliares'!$O$2:$Y$28,'Tablas auxiliares'!$C$4+1,FALSE)</f>
        <v>0</v>
      </c>
      <c r="LB25">
        <f>VLOOKUP(JK25,'Tablas auxiliares'!$O$2:$Y$28,'Tablas auxiliares'!$C$4+1,FALSE)</f>
        <v>2</v>
      </c>
      <c r="LC25">
        <f>VLOOKUP(JL25,'Tablas auxiliares'!$O$2:$Y$28,'Tablas auxiliares'!$C$4+1,FALSE)</f>
        <v>0</v>
      </c>
      <c r="LD25">
        <f>VLOOKUP(JM25,'Tablas auxiliares'!$O$2:$Y$28,'Tablas auxiliares'!$C$4+1,FALSE)</f>
        <v>0</v>
      </c>
      <c r="LE25">
        <f>VLOOKUP(JN25,'Tablas auxiliares'!$O$2:$Y$28,'Tablas auxiliares'!$C$4+1,FALSE)</f>
        <v>0</v>
      </c>
      <c r="LF25">
        <f>VLOOKUP(JO25,'Tablas auxiliares'!$O$2:$Y$28,'Tablas auxiliares'!$C$4+1,FALSE)</f>
        <v>0</v>
      </c>
      <c r="LG25">
        <f>VLOOKUP(JP25,'Tablas auxiliares'!$O$2:$Y$28,'Tablas auxiliares'!$C$4+1,FALSE)</f>
        <v>0</v>
      </c>
      <c r="LH25">
        <f>VLOOKUP(JQ25,'Tablas auxiliares'!$O$2:$Y$28,'Tablas auxiliares'!$C$4+1,FALSE)</f>
        <v>3</v>
      </c>
      <c r="LI25">
        <f>VLOOKUP(JR25,'Tablas auxiliares'!$O$2:$Y$28,'Tablas auxiliares'!$C$4+1,FALSE)</f>
        <v>0</v>
      </c>
      <c r="LJ25">
        <f>VLOOKUP(JS25,'Tablas auxiliares'!$O$2:$Y$28,'Tablas auxiliares'!$C$4+1,FALSE)</f>
        <v>0</v>
      </c>
      <c r="LK25">
        <f>VLOOKUP(JT25,'Tablas auxiliares'!$O$2:$Y$28,'Tablas auxiliares'!$C$4+1,FALSE)</f>
        <v>0</v>
      </c>
      <c r="LL25">
        <f>VLOOKUP(JU25,'Tablas auxiliares'!$O$2:$Y$28,'Tablas auxiliares'!$C$4+1,FALSE)</f>
        <v>0</v>
      </c>
      <c r="LM25">
        <f>VLOOKUP(JV25,'Tablas auxiliares'!$O$2:$Y$28,'Tablas auxiliares'!$C$4+1,FALSE)</f>
        <v>0</v>
      </c>
      <c r="LN25">
        <f>VLOOKUP(JW25,'Tablas auxiliares'!$O$2:$Y$28,'Tablas auxiliares'!$C$4+1,FALSE)</f>
        <v>8</v>
      </c>
      <c r="LO25">
        <f>VLOOKUP(JX25,'Tablas auxiliares'!$O$2:$Y$28,'Tablas auxiliares'!$C$4+1,FALSE)</f>
        <v>6</v>
      </c>
      <c r="LP25">
        <f>VLOOKUP(JY25,'Tablas auxiliares'!$O$2:$Y$28,'Tablas auxiliares'!$C$4+1,FALSE)</f>
        <v>2</v>
      </c>
      <c r="LQ25">
        <f>VLOOKUP(JZ25,'Tablas auxiliares'!$O$2:$Y$28,'Tablas auxiliares'!$C$4+1,FALSE)</f>
        <v>0</v>
      </c>
      <c r="LR25">
        <f>VLOOKUP(KA25,'Tablas auxiliares'!$O$2:$Y$28,'Tablas auxiliares'!$C$4+1,FALSE)</f>
        <v>0</v>
      </c>
      <c r="LS25">
        <f>VLOOKUP(KB25,'Tablas auxiliares'!$O$2:$Y$28,'Tablas auxiliares'!$C$4+1,FALSE)</f>
        <v>0</v>
      </c>
      <c r="LT25">
        <f>VLOOKUP(KC25,'Tablas auxiliares'!$O$2:$Y$28,'Tablas auxiliares'!$C$4+1,FALSE)</f>
        <v>0</v>
      </c>
      <c r="LU25">
        <f>VLOOKUP(KD25,'Tablas auxiliares'!$O$2:$Y$28,'Tablas auxiliares'!$C$4+1,FALSE)</f>
        <v>2</v>
      </c>
      <c r="LV25">
        <f>VLOOKUP(KE25,'Tablas auxiliares'!$O$2:$Y$28,'Tablas auxiliares'!$C$4+1,FALSE)</f>
        <v>0</v>
      </c>
      <c r="LW25">
        <f>VLOOKUP(KF25,'Tablas auxiliares'!$O$2:$Y$28,'Tablas auxiliares'!$C$4+1,FALSE)</f>
        <v>0</v>
      </c>
      <c r="LX25">
        <f>VLOOKUP(KG25,'Tablas auxiliares'!$O$2:$Y$28,'Tablas auxiliares'!$C$4+1,FALSE)</f>
        <v>0</v>
      </c>
      <c r="LY25">
        <f>VLOOKUP(KH25,'Tablas auxiliares'!$O$2:$Y$28,'Tablas auxiliares'!$C$4+1,FALSE)</f>
        <v>0</v>
      </c>
      <c r="MA25">
        <f>VLOOKUP(KJ25,'Tablas auxiliares'!$O$2:$Y$28,'Tablas auxiliares'!$C$4+1,FALSE)</f>
        <v>0</v>
      </c>
      <c r="MB25">
        <f>VLOOKUP(KK25,'Tablas auxiliares'!$O$2:$Y$28,'Tablas auxiliares'!$C$4+1,FALSE)</f>
        <v>0</v>
      </c>
      <c r="MC25">
        <f>VLOOKUP(KL25,'Tablas auxiliares'!$O$2:$Y$28,'Tablas auxiliares'!$C$4+1,FALSE)</f>
        <v>0</v>
      </c>
      <c r="MD25">
        <f>VLOOKUP(KM25,'Tablas auxiliares'!$O$2:$Y$28,'Tablas auxiliares'!$C$4+1,FALSE)</f>
        <v>0</v>
      </c>
      <c r="ME25">
        <f>VLOOKUP(KN25,'Tablas auxiliares'!$O$2:$Y$28,'Tablas auxiliares'!$C$4+1,FALSE)</f>
        <v>0</v>
      </c>
      <c r="MF25">
        <f>VLOOKUP(KO25,'Tablas auxiliares'!$O$2:$Y$28,'Tablas auxiliares'!$C$4+1,FALSE)</f>
        <v>0</v>
      </c>
      <c r="MG25">
        <f>VLOOKUP(KP25,'Tablas auxiliares'!$O$2:$Y$28,'Tablas auxiliares'!$C$4+1,FALSE)</f>
        <v>0</v>
      </c>
      <c r="MH25">
        <v>8</v>
      </c>
      <c r="MI25">
        <v>10</v>
      </c>
      <c r="MJ25">
        <v>22</v>
      </c>
      <c r="MK25">
        <v>5</v>
      </c>
      <c r="ML25">
        <v>19</v>
      </c>
      <c r="MM25">
        <v>18</v>
      </c>
      <c r="MN25">
        <v>18</v>
      </c>
      <c r="MO25">
        <v>22</v>
      </c>
      <c r="MP25">
        <v>23</v>
      </c>
      <c r="MQ25">
        <v>17</v>
      </c>
      <c r="MR25">
        <v>15</v>
      </c>
      <c r="MS25">
        <v>18</v>
      </c>
      <c r="MT25">
        <v>8</v>
      </c>
      <c r="MU25">
        <v>23</v>
      </c>
      <c r="MV25">
        <v>21</v>
      </c>
      <c r="MW25">
        <v>21</v>
      </c>
      <c r="MX25">
        <v>21</v>
      </c>
      <c r="MY25">
        <v>15</v>
      </c>
      <c r="MZ25">
        <v>19</v>
      </c>
      <c r="NA25">
        <v>22</v>
      </c>
      <c r="NB25">
        <v>23</v>
      </c>
      <c r="NC25">
        <v>2</v>
      </c>
      <c r="ND25">
        <v>15</v>
      </c>
      <c r="NE25">
        <v>13</v>
      </c>
      <c r="NF25">
        <v>21</v>
      </c>
      <c r="NG25">
        <v>18</v>
      </c>
      <c r="NH25">
        <v>20</v>
      </c>
      <c r="NI25">
        <v>22</v>
      </c>
      <c r="NJ25">
        <v>10</v>
      </c>
      <c r="NK25">
        <v>23</v>
      </c>
      <c r="NL25">
        <v>23</v>
      </c>
      <c r="NM25">
        <v>14</v>
      </c>
      <c r="NN25">
        <v>16</v>
      </c>
      <c r="NO25">
        <v>21</v>
      </c>
      <c r="NP25">
        <v>16</v>
      </c>
      <c r="NR25">
        <v>22</v>
      </c>
      <c r="NS25">
        <v>24</v>
      </c>
      <c r="NT25">
        <v>10</v>
      </c>
      <c r="NU25">
        <v>22</v>
      </c>
      <c r="NV25">
        <v>19</v>
      </c>
      <c r="NW25">
        <v>16</v>
      </c>
      <c r="NX25">
        <v>22</v>
      </c>
      <c r="NY25">
        <f>VLOOKUP(MH25,'Tablas auxiliares'!$O$2:$Y$28,_xlfn.SINGLE('Tablas auxiliares'!$C$4)+1,FALSE)</f>
        <v>3</v>
      </c>
      <c r="NZ25">
        <f>VLOOKUP(MI25,'Tablas auxiliares'!$O$2:$Y$28,_xlfn.SINGLE('Tablas auxiliares'!$C$4)+1,FALSE)</f>
        <v>1</v>
      </c>
      <c r="OA25">
        <f>VLOOKUP(MJ25,'Tablas auxiliares'!$O$2:$Y$28,_xlfn.SINGLE('Tablas auxiliares'!$C$4)+1,FALSE)</f>
        <v>0</v>
      </c>
      <c r="OB25">
        <f>VLOOKUP(MK25,'Tablas auxiliares'!$O$2:$Y$28,_xlfn.SINGLE('Tablas auxiliares'!$C$4)+1,FALSE)</f>
        <v>6</v>
      </c>
      <c r="OC25">
        <f>VLOOKUP(ML25,'Tablas auxiliares'!$O$2:$Y$28,_xlfn.SINGLE('Tablas auxiliares'!$C$4)+1,FALSE)</f>
        <v>0</v>
      </c>
      <c r="OD25">
        <f>VLOOKUP(MM25,'Tablas auxiliares'!$O$2:$Y$28,_xlfn.SINGLE('Tablas auxiliares'!$C$4)+1,FALSE)</f>
        <v>0</v>
      </c>
      <c r="OE25">
        <f>VLOOKUP(MN25,'Tablas auxiliares'!$O$2:$Y$28,_xlfn.SINGLE('Tablas auxiliares'!$C$4)+1,FALSE)</f>
        <v>0</v>
      </c>
      <c r="OF25">
        <f>VLOOKUP(MO25,'Tablas auxiliares'!$O$2:$Y$28,_xlfn.SINGLE('Tablas auxiliares'!$C$4)+1,FALSE)</f>
        <v>0</v>
      </c>
      <c r="OG25">
        <f>VLOOKUP(MP25,'Tablas auxiliares'!$O$2:$Y$28,_xlfn.SINGLE('Tablas auxiliares'!$C$4)+1,FALSE)</f>
        <v>0</v>
      </c>
      <c r="OH25">
        <f>VLOOKUP(MQ25,'Tablas auxiliares'!$O$2:$Y$28,_xlfn.SINGLE('Tablas auxiliares'!$C$4)+1,FALSE)</f>
        <v>0</v>
      </c>
      <c r="OI25">
        <f>VLOOKUP(MR25,'Tablas auxiliares'!$O$2:$Y$28,_xlfn.SINGLE('Tablas auxiliares'!$C$4)+1,FALSE)</f>
        <v>0</v>
      </c>
      <c r="OJ25">
        <f>VLOOKUP(MS25,'Tablas auxiliares'!$O$2:$Y$28,_xlfn.SINGLE('Tablas auxiliares'!$C$4)+1,FALSE)</f>
        <v>0</v>
      </c>
      <c r="OK25">
        <f>VLOOKUP(MT25,'Tablas auxiliares'!$O$2:$Y$28,_xlfn.SINGLE('Tablas auxiliares'!$C$4)+1,FALSE)</f>
        <v>3</v>
      </c>
      <c r="OL25">
        <f>VLOOKUP(MU25,'Tablas auxiliares'!$O$2:$Y$28,_xlfn.SINGLE('Tablas auxiliares'!$C$4)+1,FALSE)</f>
        <v>0</v>
      </c>
      <c r="OM25">
        <f>VLOOKUP(MV25,'Tablas auxiliares'!$O$2:$Y$28,_xlfn.SINGLE('Tablas auxiliares'!$C$4)+1,FALSE)</f>
        <v>0</v>
      </c>
      <c r="ON25">
        <f>VLOOKUP(MW25,'Tablas auxiliares'!$O$2:$Y$28,_xlfn.SINGLE('Tablas auxiliares'!$C$4)+1,FALSE)</f>
        <v>0</v>
      </c>
      <c r="OO25">
        <f>VLOOKUP(MX25,'Tablas auxiliares'!$O$2:$Y$28,_xlfn.SINGLE('Tablas auxiliares'!$C$4)+1,FALSE)</f>
        <v>0</v>
      </c>
      <c r="OP25">
        <f>VLOOKUP(MY25,'Tablas auxiliares'!$O$2:$Y$28,_xlfn.SINGLE('Tablas auxiliares'!$C$4)+1,FALSE)</f>
        <v>0</v>
      </c>
      <c r="OQ25">
        <f>VLOOKUP(MZ25,'Tablas auxiliares'!$O$2:$Y$28,_xlfn.SINGLE('Tablas auxiliares'!$C$4)+1,FALSE)</f>
        <v>0</v>
      </c>
      <c r="OR25">
        <f>VLOOKUP(NA25,'Tablas auxiliares'!$O$2:$Y$28,_xlfn.SINGLE('Tablas auxiliares'!$C$4)+1,FALSE)</f>
        <v>0</v>
      </c>
      <c r="OS25">
        <f>VLOOKUP(NB25,'Tablas auxiliares'!$O$2:$Y$28,_xlfn.SINGLE('Tablas auxiliares'!$C$4)+1,FALSE)</f>
        <v>0</v>
      </c>
      <c r="OT25">
        <f>VLOOKUP(NC25,'Tablas auxiliares'!$O$2:$Y$28,_xlfn.SINGLE('Tablas auxiliares'!$C$4)+1,FALSE)</f>
        <v>10</v>
      </c>
      <c r="OU25">
        <f>VLOOKUP(ND25,'Tablas auxiliares'!$O$2:$Y$28,_xlfn.SINGLE('Tablas auxiliares'!$C$4)+1,FALSE)</f>
        <v>0</v>
      </c>
      <c r="OV25">
        <f>VLOOKUP(NE25,'Tablas auxiliares'!$O$2:$Y$28,_xlfn.SINGLE('Tablas auxiliares'!$C$4)+1,FALSE)</f>
        <v>0</v>
      </c>
      <c r="OW25">
        <f>VLOOKUP(NF25,'Tablas auxiliares'!$O$2:$Y$28,_xlfn.SINGLE('Tablas auxiliares'!$C$4)+1,FALSE)</f>
        <v>0</v>
      </c>
      <c r="OX25">
        <f>VLOOKUP(NG25,'Tablas auxiliares'!$O$2:$Y$28,_xlfn.SINGLE('Tablas auxiliares'!$C$4)+1,FALSE)</f>
        <v>0</v>
      </c>
      <c r="OY25">
        <f>VLOOKUP(NH25,'Tablas auxiliares'!$O$2:$Y$28,_xlfn.SINGLE('Tablas auxiliares'!$C$4)+1,FALSE)</f>
        <v>0</v>
      </c>
      <c r="OZ25">
        <f>VLOOKUP(NI25,'Tablas auxiliares'!$O$2:$Y$28,_xlfn.SINGLE('Tablas auxiliares'!$C$4)+1,FALSE)</f>
        <v>0</v>
      </c>
      <c r="PA25">
        <f>VLOOKUP(NJ25,'Tablas auxiliares'!$O$2:$Y$28,_xlfn.SINGLE('Tablas auxiliares'!$C$4)+1,FALSE)</f>
        <v>1</v>
      </c>
      <c r="PB25">
        <f>VLOOKUP(NK25,'Tablas auxiliares'!$O$2:$Y$28,_xlfn.SINGLE('Tablas auxiliares'!$C$4)+1,FALSE)</f>
        <v>0</v>
      </c>
      <c r="PC25">
        <f>VLOOKUP(NL25,'Tablas auxiliares'!$O$2:$Y$28,_xlfn.SINGLE('Tablas auxiliares'!$C$4)+1,FALSE)</f>
        <v>0</v>
      </c>
      <c r="PD25">
        <f>VLOOKUP(NM25,'Tablas auxiliares'!$O$2:$Y$28,_xlfn.SINGLE('Tablas auxiliares'!$C$4)+1,FALSE)</f>
        <v>0</v>
      </c>
      <c r="PE25">
        <f>VLOOKUP(NN25,'Tablas auxiliares'!$O$2:$Y$28,_xlfn.SINGLE('Tablas auxiliares'!$C$4)+1,FALSE)</f>
        <v>0</v>
      </c>
      <c r="PF25">
        <f>VLOOKUP(NO25,'Tablas auxiliares'!$O$2:$Y$28,_xlfn.SINGLE('Tablas auxiliares'!$C$4)+1,FALSE)</f>
        <v>0</v>
      </c>
      <c r="PG25">
        <f>VLOOKUP(NP25,'Tablas auxiliares'!$O$2:$Y$28,_xlfn.SINGLE('Tablas auxiliares'!$C$4)+1,FALSE)</f>
        <v>0</v>
      </c>
      <c r="PI25">
        <f>VLOOKUP(NR25,'Tablas auxiliares'!$O$2:$Y$28,_xlfn.SINGLE('Tablas auxiliares'!$C$4)+1,FALSE)</f>
        <v>0</v>
      </c>
      <c r="PJ25">
        <f>VLOOKUP(NS25,'Tablas auxiliares'!$O$2:$Y$28,_xlfn.SINGLE('Tablas auxiliares'!$C$4)+1,FALSE)</f>
        <v>0</v>
      </c>
      <c r="PK25">
        <f>VLOOKUP(NT25,'Tablas auxiliares'!$O$2:$Y$28,_xlfn.SINGLE('Tablas auxiliares'!$C$4)+1,FALSE)</f>
        <v>1</v>
      </c>
      <c r="PL25">
        <f>VLOOKUP(NU25,'Tablas auxiliares'!$O$2:$Y$28,_xlfn.SINGLE('Tablas auxiliares'!$C$4)+1,FALSE)</f>
        <v>0</v>
      </c>
      <c r="PM25">
        <f>VLOOKUP(NV25,'Tablas auxiliares'!$O$2:$Y$28,_xlfn.SINGLE('Tablas auxiliares'!$C$4)+1,FALSE)</f>
        <v>0</v>
      </c>
      <c r="PN25">
        <f>VLOOKUP(NW25,'Tablas auxiliares'!$O$2:$Y$28,_xlfn.SINGLE('Tablas auxiliares'!$C$4)+1,FALSE)</f>
        <v>0</v>
      </c>
      <c r="PO25">
        <f>VLOOKUP(NX25,'Tablas auxiliares'!$O$2:$Y$28,_xlfn.SINGLE('Tablas auxiliares'!$C$4)+1,FALSE)</f>
        <v>0</v>
      </c>
      <c r="PP25" s="132">
        <f>IF('Tablas auxiliares'!$C$6&lt;&gt;2,IF('Tablas auxiliares'!$C$5=1,SUM(KQ25:MG25),SUMIF($IZ$29:$KP$29,"=325",KQ25:MG25)),0)+IF('Tablas auxiliares'!$C$6&lt;&gt;3,IF('Tablas auxiliares'!$C$5=1,SUM(NY25:PO25),SUMIF($IZ$29:$KP$29,"=325",NY25:PO25)),0)</f>
        <v>48</v>
      </c>
      <c r="PQ25">
        <f t="shared" si="15"/>
        <v>11.507999999999999</v>
      </c>
      <c r="PR25">
        <f t="shared" si="108"/>
        <v>15.01</v>
      </c>
      <c r="PS25">
        <f t="shared" si="109"/>
        <v>20.021999999999998</v>
      </c>
      <c r="PT25">
        <f t="shared" si="110"/>
        <v>13.005000000000001</v>
      </c>
      <c r="PU25">
        <f t="shared" si="28"/>
        <v>19.518999999999998</v>
      </c>
      <c r="PV25">
        <f t="shared" si="29"/>
        <v>20.018000000000001</v>
      </c>
      <c r="PW25">
        <f t="shared" si="30"/>
        <v>17.018000000000001</v>
      </c>
      <c r="PX25">
        <f t="shared" si="31"/>
        <v>19.021999999999998</v>
      </c>
      <c r="PY25">
        <f t="shared" si="32"/>
        <v>19.523</v>
      </c>
      <c r="PZ25">
        <f t="shared" si="33"/>
        <v>14.016999999999999</v>
      </c>
      <c r="QA25">
        <f t="shared" si="111"/>
        <v>18.015000000000001</v>
      </c>
      <c r="QB25">
        <f t="shared" si="34"/>
        <v>13.518000000000001</v>
      </c>
      <c r="QC25">
        <f t="shared" si="35"/>
        <v>11.007999999999999</v>
      </c>
      <c r="QD25">
        <f t="shared" si="36"/>
        <v>20.523</v>
      </c>
      <c r="QE25">
        <f t="shared" si="37"/>
        <v>18.521000000000001</v>
      </c>
      <c r="QF25">
        <f t="shared" si="38"/>
        <v>16.521000000000001</v>
      </c>
      <c r="QG25">
        <f t="shared" si="39"/>
        <v>18.521000000000001</v>
      </c>
      <c r="QH25">
        <f t="shared" si="40"/>
        <v>11.515000000000001</v>
      </c>
      <c r="QI25">
        <f t="shared" si="41"/>
        <v>19.018999999999998</v>
      </c>
      <c r="QJ25">
        <f t="shared" si="42"/>
        <v>24.021999999999998</v>
      </c>
      <c r="QK25">
        <f t="shared" si="43"/>
        <v>21.523</v>
      </c>
      <c r="QL25">
        <f t="shared" si="44"/>
        <v>7.5019999999999998</v>
      </c>
      <c r="QM25">
        <f t="shared" si="45"/>
        <v>13.015000000000001</v>
      </c>
      <c r="QN25">
        <f t="shared" si="46"/>
        <v>8.0129999999999999</v>
      </c>
      <c r="QO25">
        <f t="shared" si="47"/>
        <v>13.021000000000001</v>
      </c>
      <c r="QP25">
        <f t="shared" si="48"/>
        <v>13.518000000000001</v>
      </c>
      <c r="QQ25">
        <f t="shared" si="49"/>
        <v>17.52</v>
      </c>
      <c r="QR25">
        <f t="shared" si="50"/>
        <v>17.521999999999998</v>
      </c>
      <c r="QS25">
        <f t="shared" si="51"/>
        <v>13.01</v>
      </c>
      <c r="QT25">
        <f t="shared" si="52"/>
        <v>22.023</v>
      </c>
      <c r="QU25">
        <f t="shared" si="53"/>
        <v>16.023</v>
      </c>
      <c r="QV25">
        <f t="shared" si="54"/>
        <v>14.513999999999999</v>
      </c>
      <c r="QW25">
        <f t="shared" si="55"/>
        <v>17.015999999999998</v>
      </c>
      <c r="QX25">
        <f t="shared" si="56"/>
        <v>23.021000000000001</v>
      </c>
      <c r="QY25">
        <f t="shared" si="57"/>
        <v>18.015999999999998</v>
      </c>
      <c r="RA25">
        <f t="shared" si="59"/>
        <v>21.521999999999998</v>
      </c>
      <c r="RB25">
        <f t="shared" si="60"/>
        <v>22.524000000000001</v>
      </c>
      <c r="RC25">
        <f t="shared" si="61"/>
        <v>11.51</v>
      </c>
      <c r="RD25">
        <f t="shared" si="62"/>
        <v>19.521999999999998</v>
      </c>
      <c r="RE25">
        <f t="shared" si="63"/>
        <v>21.018999999999998</v>
      </c>
      <c r="RF25">
        <f t="shared" si="64"/>
        <v>16.015999999999998</v>
      </c>
      <c r="RG25">
        <f t="shared" si="65"/>
        <v>23.021999999999998</v>
      </c>
      <c r="RH25">
        <f>RANK(PQ25,PQ3:PQ28,1)</f>
        <v>10</v>
      </c>
      <c r="RI25">
        <f t="shared" ref="RI25:SX25" si="160">RANK(PR25,PR3:PR28,1)</f>
        <v>15</v>
      </c>
      <c r="RJ25">
        <f t="shared" si="160"/>
        <v>20</v>
      </c>
      <c r="RK25">
        <f t="shared" si="160"/>
        <v>11</v>
      </c>
      <c r="RL25">
        <f t="shared" si="160"/>
        <v>22</v>
      </c>
      <c r="RM25">
        <f t="shared" si="160"/>
        <v>23</v>
      </c>
      <c r="RN25">
        <f t="shared" si="160"/>
        <v>19</v>
      </c>
      <c r="RO25">
        <f t="shared" si="160"/>
        <v>22</v>
      </c>
      <c r="RP25">
        <f t="shared" si="160"/>
        <v>23</v>
      </c>
      <c r="RQ25">
        <f t="shared" si="160"/>
        <v>16</v>
      </c>
      <c r="RR25">
        <f t="shared" si="160"/>
        <v>20</v>
      </c>
      <c r="RS25">
        <f t="shared" si="160"/>
        <v>15</v>
      </c>
      <c r="RT25">
        <f t="shared" si="160"/>
        <v>11</v>
      </c>
      <c r="RU25">
        <f t="shared" si="160"/>
        <v>24</v>
      </c>
      <c r="RV25">
        <f t="shared" si="160"/>
        <v>20</v>
      </c>
      <c r="RW25">
        <f t="shared" si="160"/>
        <v>21</v>
      </c>
      <c r="RX25">
        <f t="shared" si="160"/>
        <v>19</v>
      </c>
      <c r="RY25">
        <f t="shared" si="160"/>
        <v>10</v>
      </c>
      <c r="RZ25">
        <f t="shared" si="160"/>
        <v>21</v>
      </c>
      <c r="SA25">
        <f t="shared" si="160"/>
        <v>23</v>
      </c>
      <c r="SB25">
        <f t="shared" si="160"/>
        <v>23</v>
      </c>
      <c r="SC25">
        <f t="shared" si="160"/>
        <v>4</v>
      </c>
      <c r="SD25">
        <f t="shared" si="160"/>
        <v>12</v>
      </c>
      <c r="SE25">
        <f t="shared" si="160"/>
        <v>7</v>
      </c>
      <c r="SF25">
        <f t="shared" si="160"/>
        <v>11</v>
      </c>
      <c r="SG25">
        <f t="shared" si="160"/>
        <v>14</v>
      </c>
      <c r="SH25">
        <f t="shared" si="160"/>
        <v>20</v>
      </c>
      <c r="SI25">
        <f t="shared" si="160"/>
        <v>19</v>
      </c>
      <c r="SJ25">
        <f t="shared" si="160"/>
        <v>15</v>
      </c>
      <c r="SK25">
        <f t="shared" si="160"/>
        <v>23</v>
      </c>
      <c r="SL25">
        <f t="shared" si="160"/>
        <v>17</v>
      </c>
      <c r="SM25">
        <f t="shared" si="160"/>
        <v>13</v>
      </c>
      <c r="SN25">
        <f t="shared" si="160"/>
        <v>19</v>
      </c>
      <c r="SO25">
        <f t="shared" si="160"/>
        <v>25</v>
      </c>
      <c r="SP25">
        <f t="shared" si="160"/>
        <v>19</v>
      </c>
      <c r="SR25">
        <f t="shared" si="160"/>
        <v>25</v>
      </c>
      <c r="SS25">
        <f t="shared" si="160"/>
        <v>24</v>
      </c>
      <c r="ST25">
        <f t="shared" si="160"/>
        <v>10</v>
      </c>
      <c r="SU25">
        <f t="shared" si="160"/>
        <v>20</v>
      </c>
      <c r="SV25">
        <f t="shared" si="160"/>
        <v>22</v>
      </c>
      <c r="SW25">
        <f t="shared" si="160"/>
        <v>17</v>
      </c>
      <c r="SX25">
        <f t="shared" si="160"/>
        <v>23</v>
      </c>
      <c r="SY25">
        <f>VLOOKUP(RH25,'Tablas auxiliares'!$O$2:$Y$28,_xlfn.SINGLE('Tablas auxiliares'!$C$4)+1,FALSE)</f>
        <v>1</v>
      </c>
      <c r="SZ25">
        <f>VLOOKUP(RI25,'Tablas auxiliares'!$O$2:$Y$28,_xlfn.SINGLE('Tablas auxiliares'!$C$4)+1,FALSE)</f>
        <v>0</v>
      </c>
      <c r="TA25">
        <f>VLOOKUP(RJ25,'Tablas auxiliares'!$O$2:$Y$28,_xlfn.SINGLE('Tablas auxiliares'!$C$4)+1,FALSE)</f>
        <v>0</v>
      </c>
      <c r="TB25">
        <f>VLOOKUP(RK25,'Tablas auxiliares'!$O$2:$Y$28,_xlfn.SINGLE('Tablas auxiliares'!$C$4)+1,FALSE)</f>
        <v>0</v>
      </c>
      <c r="TC25">
        <f>VLOOKUP(RL25,'Tablas auxiliares'!$O$2:$Y$28,_xlfn.SINGLE('Tablas auxiliares'!$C$4)+1,FALSE)</f>
        <v>0</v>
      </c>
      <c r="TD25">
        <f>VLOOKUP(RM25,'Tablas auxiliares'!$O$2:$Y$28,_xlfn.SINGLE('Tablas auxiliares'!$C$4)+1,FALSE)</f>
        <v>0</v>
      </c>
      <c r="TE25">
        <f>VLOOKUP(RN25,'Tablas auxiliares'!$O$2:$Y$28,_xlfn.SINGLE('Tablas auxiliares'!$C$4)+1,FALSE)</f>
        <v>0</v>
      </c>
      <c r="TF25">
        <f>VLOOKUP(RO25,'Tablas auxiliares'!$O$2:$Y$28,_xlfn.SINGLE('Tablas auxiliares'!$C$4)+1,FALSE)</f>
        <v>0</v>
      </c>
      <c r="TG25">
        <f>VLOOKUP(RP25,'Tablas auxiliares'!$O$2:$Y$28,_xlfn.SINGLE('Tablas auxiliares'!$C$4)+1,FALSE)</f>
        <v>0</v>
      </c>
      <c r="TH25">
        <f>VLOOKUP(RQ25,'Tablas auxiliares'!$O$2:$Y$28,_xlfn.SINGLE('Tablas auxiliares'!$C$4)+1,FALSE)</f>
        <v>0</v>
      </c>
      <c r="TI25">
        <f>VLOOKUP(RR25,'Tablas auxiliares'!$O$2:$Y$28,_xlfn.SINGLE('Tablas auxiliares'!$C$4)+1,FALSE)</f>
        <v>0</v>
      </c>
      <c r="TJ25">
        <f>VLOOKUP(RS25,'Tablas auxiliares'!$O$2:$Y$28,_xlfn.SINGLE('Tablas auxiliares'!$C$4)+1,FALSE)</f>
        <v>0</v>
      </c>
      <c r="TK25">
        <f>VLOOKUP(RT25,'Tablas auxiliares'!$O$2:$Y$28,_xlfn.SINGLE('Tablas auxiliares'!$C$4)+1,FALSE)</f>
        <v>0</v>
      </c>
      <c r="TL25">
        <f>VLOOKUP(RU25,'Tablas auxiliares'!$O$2:$Y$28,_xlfn.SINGLE('Tablas auxiliares'!$C$4)+1,FALSE)</f>
        <v>0</v>
      </c>
      <c r="TM25">
        <f>VLOOKUP(RV25,'Tablas auxiliares'!$O$2:$Y$28,_xlfn.SINGLE('Tablas auxiliares'!$C$4)+1,FALSE)</f>
        <v>0</v>
      </c>
      <c r="TN25">
        <f>VLOOKUP(RW25,'Tablas auxiliares'!$O$2:$Y$28,_xlfn.SINGLE('Tablas auxiliares'!$C$4)+1,FALSE)</f>
        <v>0</v>
      </c>
      <c r="TO25">
        <f>VLOOKUP(RX25,'Tablas auxiliares'!$O$2:$Y$28,_xlfn.SINGLE('Tablas auxiliares'!$C$4)+1,FALSE)</f>
        <v>0</v>
      </c>
      <c r="TP25">
        <f>VLOOKUP(RY25,'Tablas auxiliares'!$O$2:$Y$28,_xlfn.SINGLE('Tablas auxiliares'!$C$4)+1,FALSE)</f>
        <v>1</v>
      </c>
      <c r="TQ25">
        <f>VLOOKUP(RZ25,'Tablas auxiliares'!$O$2:$Y$28,_xlfn.SINGLE('Tablas auxiliares'!$C$4)+1,FALSE)</f>
        <v>0</v>
      </c>
      <c r="TR25">
        <f>VLOOKUP(SA25,'Tablas auxiliares'!$O$2:$Y$28,_xlfn.SINGLE('Tablas auxiliares'!$C$4)+1,FALSE)</f>
        <v>0</v>
      </c>
      <c r="TS25">
        <f>VLOOKUP(SB25,'Tablas auxiliares'!$O$2:$Y$28,_xlfn.SINGLE('Tablas auxiliares'!$C$4)+1,FALSE)</f>
        <v>0</v>
      </c>
      <c r="TT25">
        <f>VLOOKUP(SC25,'Tablas auxiliares'!$O$2:$Y$28,_xlfn.SINGLE('Tablas auxiliares'!$C$4)+1,FALSE)</f>
        <v>7</v>
      </c>
      <c r="TU25">
        <f>VLOOKUP(SD25,'Tablas auxiliares'!$O$2:$Y$28,_xlfn.SINGLE('Tablas auxiliares'!$C$4)+1,FALSE)</f>
        <v>0</v>
      </c>
      <c r="TV25">
        <f>VLOOKUP(SE25,'Tablas auxiliares'!$O$2:$Y$28,_xlfn.SINGLE('Tablas auxiliares'!$C$4)+1,FALSE)</f>
        <v>4</v>
      </c>
      <c r="TW25">
        <f>VLOOKUP(SF25,'Tablas auxiliares'!$O$2:$Y$28,_xlfn.SINGLE('Tablas auxiliares'!$C$4)+1,FALSE)</f>
        <v>0</v>
      </c>
      <c r="TX25">
        <f>VLOOKUP(SG25,'Tablas auxiliares'!$O$2:$Y$28,_xlfn.SINGLE('Tablas auxiliares'!$C$4)+1,FALSE)</f>
        <v>0</v>
      </c>
      <c r="TY25">
        <f>VLOOKUP(SH25,'Tablas auxiliares'!$O$2:$Y$28,_xlfn.SINGLE('Tablas auxiliares'!$C$4)+1,FALSE)</f>
        <v>0</v>
      </c>
      <c r="TZ25">
        <f>VLOOKUP(SI25,'Tablas auxiliares'!$O$2:$Y$28,_xlfn.SINGLE('Tablas auxiliares'!$C$4)+1,FALSE)</f>
        <v>0</v>
      </c>
      <c r="UA25">
        <f>VLOOKUP(SJ25,'Tablas auxiliares'!$O$2:$Y$28,_xlfn.SINGLE('Tablas auxiliares'!$C$4)+1,FALSE)</f>
        <v>0</v>
      </c>
      <c r="UB25">
        <f>VLOOKUP(SK25,'Tablas auxiliares'!$O$2:$Y$28,_xlfn.SINGLE('Tablas auxiliares'!$C$4)+1,FALSE)</f>
        <v>0</v>
      </c>
      <c r="UC25">
        <f>VLOOKUP(SL25,'Tablas auxiliares'!$O$2:$Y$28,_xlfn.SINGLE('Tablas auxiliares'!$C$4)+1,FALSE)</f>
        <v>0</v>
      </c>
      <c r="UD25">
        <f>VLOOKUP(SM25,'Tablas auxiliares'!$O$2:$Y$28,_xlfn.SINGLE('Tablas auxiliares'!$C$4)+1,FALSE)</f>
        <v>0</v>
      </c>
      <c r="UE25">
        <f>VLOOKUP(SN25,'Tablas auxiliares'!$O$2:$Y$28,_xlfn.SINGLE('Tablas auxiliares'!$C$4)+1,FALSE)</f>
        <v>0</v>
      </c>
      <c r="UF25">
        <f>VLOOKUP(SO25,'Tablas auxiliares'!$O$2:$Y$28,_xlfn.SINGLE('Tablas auxiliares'!$C$4)+1,FALSE)</f>
        <v>0</v>
      </c>
      <c r="UG25">
        <f>VLOOKUP(SP25,'Tablas auxiliares'!$O$2:$Y$28,_xlfn.SINGLE('Tablas auxiliares'!$C$4)+1,FALSE)</f>
        <v>0</v>
      </c>
      <c r="UI25">
        <f>VLOOKUP(SR25,'Tablas auxiliares'!$O$2:$Y$28,_xlfn.SINGLE('Tablas auxiliares'!$C$4)+1,FALSE)</f>
        <v>0</v>
      </c>
      <c r="UJ25">
        <f>VLOOKUP(SS25,'Tablas auxiliares'!$O$2:$Y$28,_xlfn.SINGLE('Tablas auxiliares'!$C$4)+1,FALSE)</f>
        <v>0</v>
      </c>
      <c r="UK25">
        <f>VLOOKUP(ST25,'Tablas auxiliares'!$O$2:$Y$28,_xlfn.SINGLE('Tablas auxiliares'!$C$4)+1,FALSE)</f>
        <v>1</v>
      </c>
      <c r="UL25">
        <f>VLOOKUP(SU25,'Tablas auxiliares'!$O$2:$Y$28,_xlfn.SINGLE('Tablas auxiliares'!$C$4)+1,FALSE)</f>
        <v>0</v>
      </c>
      <c r="UM25">
        <f>VLOOKUP(SV25,'Tablas auxiliares'!$O$2:$Y$28,_xlfn.SINGLE('Tablas auxiliares'!$C$4)+1,FALSE)</f>
        <v>0</v>
      </c>
      <c r="UN25">
        <f>VLOOKUP(SW25,'Tablas auxiliares'!$O$2:$Y$28,_xlfn.SINGLE('Tablas auxiliares'!$C$4)+1,FALSE)</f>
        <v>0</v>
      </c>
      <c r="UO25">
        <f>VLOOKUP(SX25,'Tablas auxiliares'!$O$2:$Y$28,_xlfn.SINGLE('Tablas auxiliares'!$C$4)+1,FALSE)</f>
        <v>0</v>
      </c>
      <c r="UP25">
        <f>IF('Tablas auxiliares'!$C$5=1,SUM(SY25:UO25),SUMIF($IZ$29:$KP$29,"=325",SY25:UO25))</f>
        <v>14</v>
      </c>
      <c r="UQ25">
        <v>0</v>
      </c>
      <c r="UR25">
        <v>0</v>
      </c>
      <c r="US25">
        <v>0</v>
      </c>
      <c r="UT25">
        <v>0</v>
      </c>
      <c r="UU25">
        <v>0</v>
      </c>
      <c r="UV25">
        <v>0</v>
      </c>
      <c r="UW25">
        <v>0</v>
      </c>
      <c r="UX25">
        <v>0</v>
      </c>
      <c r="UY25">
        <v>0</v>
      </c>
      <c r="UZ25">
        <v>0</v>
      </c>
      <c r="VA25">
        <v>0</v>
      </c>
      <c r="VB25">
        <v>0</v>
      </c>
      <c r="VC25">
        <v>0</v>
      </c>
      <c r="VD25">
        <v>0</v>
      </c>
      <c r="VE25">
        <v>0</v>
      </c>
      <c r="VF25">
        <v>0</v>
      </c>
      <c r="VG25">
        <v>0</v>
      </c>
      <c r="VH25">
        <v>4</v>
      </c>
      <c r="VI25">
        <v>0</v>
      </c>
      <c r="VJ25">
        <v>0</v>
      </c>
      <c r="VK25">
        <v>0</v>
      </c>
      <c r="VL25">
        <v>0</v>
      </c>
      <c r="VM25">
        <v>0</v>
      </c>
      <c r="VN25">
        <v>7</v>
      </c>
      <c r="VO25">
        <v>7</v>
      </c>
      <c r="VP25">
        <v>0</v>
      </c>
      <c r="VQ25">
        <v>2</v>
      </c>
      <c r="VR25">
        <v>0</v>
      </c>
      <c r="VS25">
        <v>0</v>
      </c>
      <c r="VT25">
        <v>0</v>
      </c>
      <c r="VU25">
        <v>1</v>
      </c>
      <c r="VV25">
        <v>0</v>
      </c>
      <c r="VW25">
        <v>0</v>
      </c>
      <c r="VX25">
        <v>0</v>
      </c>
      <c r="VY25">
        <v>0</v>
      </c>
      <c r="WA25">
        <v>0</v>
      </c>
      <c r="WB25">
        <v>0</v>
      </c>
      <c r="WC25">
        <v>0</v>
      </c>
      <c r="WD25">
        <v>0</v>
      </c>
      <c r="WE25">
        <v>0</v>
      </c>
      <c r="WF25">
        <v>0</v>
      </c>
      <c r="WG25">
        <v>0</v>
      </c>
      <c r="WH25">
        <v>3</v>
      </c>
      <c r="WI25">
        <v>1</v>
      </c>
      <c r="WJ25">
        <v>0</v>
      </c>
      <c r="WK25">
        <v>6</v>
      </c>
      <c r="WL25">
        <v>0</v>
      </c>
      <c r="WM25">
        <v>0</v>
      </c>
      <c r="WN25">
        <v>0</v>
      </c>
      <c r="WO25">
        <v>0</v>
      </c>
      <c r="WP25">
        <v>0</v>
      </c>
      <c r="WQ25">
        <v>0</v>
      </c>
      <c r="WR25">
        <v>0</v>
      </c>
      <c r="WS25">
        <v>0</v>
      </c>
      <c r="WT25">
        <v>3</v>
      </c>
      <c r="WU25">
        <v>0</v>
      </c>
      <c r="WV25">
        <v>0</v>
      </c>
      <c r="WW25">
        <v>0</v>
      </c>
      <c r="WX25">
        <v>0</v>
      </c>
      <c r="WY25">
        <v>0</v>
      </c>
      <c r="WZ25">
        <v>0</v>
      </c>
      <c r="XA25">
        <v>0</v>
      </c>
      <c r="XB25">
        <v>0</v>
      </c>
      <c r="XC25">
        <v>10</v>
      </c>
      <c r="XD25">
        <v>0</v>
      </c>
      <c r="XE25">
        <v>0</v>
      </c>
      <c r="XF25">
        <v>0</v>
      </c>
      <c r="XG25">
        <v>0</v>
      </c>
      <c r="XH25">
        <v>0</v>
      </c>
      <c r="XI25">
        <v>0</v>
      </c>
      <c r="XJ25">
        <v>1</v>
      </c>
      <c r="XK25">
        <v>0</v>
      </c>
      <c r="XL25">
        <v>0</v>
      </c>
      <c r="XM25">
        <v>0</v>
      </c>
      <c r="XN25">
        <v>0</v>
      </c>
      <c r="XO25">
        <v>0</v>
      </c>
      <c r="XP25">
        <v>0</v>
      </c>
      <c r="XR25">
        <v>0</v>
      </c>
      <c r="XS25">
        <v>0</v>
      </c>
      <c r="XT25">
        <v>1</v>
      </c>
      <c r="XU25">
        <v>0</v>
      </c>
      <c r="XV25">
        <v>0</v>
      </c>
      <c r="XW25">
        <v>0</v>
      </c>
      <c r="XX25">
        <v>0</v>
      </c>
      <c r="XY25">
        <f t="shared" si="7"/>
        <v>3.0030000000000001</v>
      </c>
      <c r="XZ25">
        <f t="shared" si="113"/>
        <v>1.0009999999999999</v>
      </c>
      <c r="YA25">
        <f t="shared" si="114"/>
        <v>0</v>
      </c>
      <c r="YB25">
        <f t="shared" si="115"/>
        <v>6.0060000000000002</v>
      </c>
      <c r="YC25">
        <f t="shared" si="67"/>
        <v>0</v>
      </c>
      <c r="YD25">
        <f t="shared" si="68"/>
        <v>0</v>
      </c>
      <c r="YE25">
        <f t="shared" si="69"/>
        <v>0</v>
      </c>
      <c r="YF25">
        <f t="shared" si="70"/>
        <v>0</v>
      </c>
      <c r="YG25">
        <f t="shared" si="71"/>
        <v>0</v>
      </c>
      <c r="YH25">
        <f t="shared" si="72"/>
        <v>0</v>
      </c>
      <c r="YI25">
        <f t="shared" si="73"/>
        <v>0</v>
      </c>
      <c r="YJ25">
        <f t="shared" si="74"/>
        <v>0</v>
      </c>
      <c r="YK25">
        <f t="shared" si="75"/>
        <v>3.0030000000000001</v>
      </c>
      <c r="YL25">
        <f t="shared" si="76"/>
        <v>0</v>
      </c>
      <c r="YM25">
        <f t="shared" si="77"/>
        <v>0</v>
      </c>
      <c r="YN25">
        <f t="shared" si="78"/>
        <v>0</v>
      </c>
      <c r="YO25">
        <f t="shared" si="79"/>
        <v>0</v>
      </c>
      <c r="YP25">
        <f t="shared" si="80"/>
        <v>4</v>
      </c>
      <c r="YQ25">
        <f t="shared" si="81"/>
        <v>0</v>
      </c>
      <c r="YR25">
        <f t="shared" si="82"/>
        <v>0</v>
      </c>
      <c r="YS25">
        <f t="shared" si="83"/>
        <v>0</v>
      </c>
      <c r="YT25">
        <f t="shared" si="84"/>
        <v>10.01</v>
      </c>
      <c r="YU25">
        <f t="shared" si="85"/>
        <v>0</v>
      </c>
      <c r="YV25">
        <f t="shared" si="86"/>
        <v>7</v>
      </c>
      <c r="YW25">
        <f t="shared" si="87"/>
        <v>7</v>
      </c>
      <c r="YX25">
        <f t="shared" si="88"/>
        <v>0</v>
      </c>
      <c r="YY25">
        <f t="shared" si="89"/>
        <v>2</v>
      </c>
      <c r="YZ25">
        <f t="shared" si="90"/>
        <v>0</v>
      </c>
      <c r="ZA25">
        <f t="shared" si="91"/>
        <v>1.0009999999999999</v>
      </c>
      <c r="ZB25">
        <f t="shared" si="92"/>
        <v>0</v>
      </c>
      <c r="ZC25">
        <f t="shared" si="93"/>
        <v>1</v>
      </c>
      <c r="ZD25">
        <f t="shared" si="94"/>
        <v>0</v>
      </c>
      <c r="ZE25">
        <f t="shared" si="95"/>
        <v>0</v>
      </c>
      <c r="ZF25">
        <f t="shared" si="96"/>
        <v>0</v>
      </c>
      <c r="ZG25">
        <f t="shared" si="97"/>
        <v>0</v>
      </c>
      <c r="ZH25">
        <f t="shared" si="98"/>
        <v>0</v>
      </c>
      <c r="ZI25">
        <f t="shared" si="99"/>
        <v>0</v>
      </c>
      <c r="ZJ25">
        <f t="shared" si="100"/>
        <v>0</v>
      </c>
      <c r="ZK25">
        <f t="shared" si="101"/>
        <v>1.0009999999999999</v>
      </c>
      <c r="ZL25">
        <f t="shared" si="102"/>
        <v>0</v>
      </c>
      <c r="ZM25">
        <f t="shared" si="103"/>
        <v>0</v>
      </c>
      <c r="ZN25">
        <f t="shared" si="104"/>
        <v>0</v>
      </c>
      <c r="ZO25">
        <f t="shared" si="105"/>
        <v>0</v>
      </c>
      <c r="ZP25">
        <f>RANK(XY25,XY3:XY28,0)</f>
        <v>10</v>
      </c>
      <c r="ZQ25">
        <f t="shared" ref="ZQ25:ABF25" si="161">RANK(XZ25,XZ3:XZ28,0)</f>
        <v>14</v>
      </c>
      <c r="ZR25">
        <f t="shared" si="161"/>
        <v>14</v>
      </c>
      <c r="ZS25">
        <f t="shared" si="161"/>
        <v>9</v>
      </c>
      <c r="ZT25">
        <f t="shared" si="161"/>
        <v>16</v>
      </c>
      <c r="ZU25">
        <f t="shared" si="161"/>
        <v>15</v>
      </c>
      <c r="ZV25">
        <f t="shared" si="161"/>
        <v>14</v>
      </c>
      <c r="ZW25">
        <f t="shared" si="161"/>
        <v>17</v>
      </c>
      <c r="ZX25">
        <f t="shared" si="161"/>
        <v>17</v>
      </c>
      <c r="ZY25">
        <f t="shared" si="161"/>
        <v>18</v>
      </c>
      <c r="ZZ25">
        <f t="shared" si="161"/>
        <v>16</v>
      </c>
      <c r="AAA25">
        <f t="shared" si="161"/>
        <v>17</v>
      </c>
      <c r="AAB25">
        <f t="shared" si="161"/>
        <v>12</v>
      </c>
      <c r="AAC25">
        <f t="shared" si="161"/>
        <v>16</v>
      </c>
      <c r="AAD25">
        <f t="shared" si="161"/>
        <v>13</v>
      </c>
      <c r="AAE25">
        <f t="shared" si="161"/>
        <v>16</v>
      </c>
      <c r="AAF25">
        <f t="shared" si="161"/>
        <v>15</v>
      </c>
      <c r="AAG25">
        <f t="shared" si="161"/>
        <v>13</v>
      </c>
      <c r="AAH25">
        <f t="shared" si="161"/>
        <v>16</v>
      </c>
      <c r="AAI25">
        <f t="shared" si="161"/>
        <v>15</v>
      </c>
      <c r="AAJ25">
        <f t="shared" si="161"/>
        <v>16</v>
      </c>
      <c r="AAK25">
        <f t="shared" si="161"/>
        <v>5</v>
      </c>
      <c r="AAL25">
        <f t="shared" si="161"/>
        <v>14</v>
      </c>
      <c r="AAM25">
        <f t="shared" si="161"/>
        <v>9</v>
      </c>
      <c r="AAN25">
        <f t="shared" si="161"/>
        <v>9</v>
      </c>
      <c r="AAO25">
        <f t="shared" si="161"/>
        <v>18</v>
      </c>
      <c r="AAP25">
        <f t="shared" si="161"/>
        <v>14</v>
      </c>
      <c r="AAQ25">
        <f t="shared" si="161"/>
        <v>16</v>
      </c>
      <c r="AAR25">
        <f t="shared" si="161"/>
        <v>14</v>
      </c>
      <c r="AAS25">
        <f t="shared" si="161"/>
        <v>14</v>
      </c>
      <c r="AAT25">
        <f t="shared" si="161"/>
        <v>17</v>
      </c>
      <c r="AAU25">
        <f t="shared" si="161"/>
        <v>14</v>
      </c>
      <c r="AAV25">
        <f t="shared" si="161"/>
        <v>16</v>
      </c>
      <c r="AAW25">
        <f t="shared" si="161"/>
        <v>18</v>
      </c>
      <c r="AAX25">
        <f t="shared" si="161"/>
        <v>17</v>
      </c>
      <c r="AAY25">
        <f t="shared" si="161"/>
        <v>16</v>
      </c>
      <c r="AAZ25">
        <f t="shared" si="161"/>
        <v>18</v>
      </c>
      <c r="ABA25">
        <f t="shared" si="161"/>
        <v>15</v>
      </c>
      <c r="ABB25">
        <f t="shared" si="161"/>
        <v>13</v>
      </c>
      <c r="ABC25">
        <f t="shared" si="161"/>
        <v>18</v>
      </c>
      <c r="ABD25">
        <f t="shared" si="161"/>
        <v>16</v>
      </c>
      <c r="ABE25">
        <f t="shared" si="161"/>
        <v>16</v>
      </c>
      <c r="ABF25">
        <f t="shared" si="161"/>
        <v>17</v>
      </c>
      <c r="ABG25">
        <f>VLOOKUP(ZP25,'Tablas auxiliares'!$O$2:$P$28,2,FALSE)</f>
        <v>1</v>
      </c>
      <c r="ABH25">
        <f>VLOOKUP(ZQ25,'Tablas auxiliares'!$O$2:$P$28,2,FALSE)</f>
        <v>0</v>
      </c>
      <c r="ABI25">
        <f>VLOOKUP(ZR25,'Tablas auxiliares'!$O$2:$P$28,2,FALSE)</f>
        <v>0</v>
      </c>
      <c r="ABJ25">
        <f>VLOOKUP(ZS25,'Tablas auxiliares'!$O$2:$P$28,2,FALSE)</f>
        <v>2</v>
      </c>
      <c r="ABK25">
        <f>VLOOKUP(ZT25,'Tablas auxiliares'!$O$2:$P$28,2,FALSE)</f>
        <v>0</v>
      </c>
      <c r="ABL25">
        <f>VLOOKUP(ZU25,'Tablas auxiliares'!$O$2:$P$28,2,FALSE)</f>
        <v>0</v>
      </c>
      <c r="ABM25">
        <f>VLOOKUP(ZV25,'Tablas auxiliares'!$O$2:$P$28,2,FALSE)</f>
        <v>0</v>
      </c>
      <c r="ABN25">
        <f>VLOOKUP(ZW25,'Tablas auxiliares'!$O$2:$P$28,2,FALSE)</f>
        <v>0</v>
      </c>
      <c r="ABO25">
        <f>VLOOKUP(ZX25,'Tablas auxiliares'!$O$2:$P$28,2,FALSE)</f>
        <v>0</v>
      </c>
      <c r="ABP25">
        <f>VLOOKUP(ZY25,'Tablas auxiliares'!$O$2:$P$28,2,FALSE)</f>
        <v>0</v>
      </c>
      <c r="ABQ25">
        <f>VLOOKUP(ZZ25,'Tablas auxiliares'!$O$2:$P$28,2,FALSE)</f>
        <v>0</v>
      </c>
      <c r="ABR25">
        <f>VLOOKUP(AAA25,'Tablas auxiliares'!$O$2:$P$28,2,FALSE)</f>
        <v>0</v>
      </c>
      <c r="ABS25">
        <f>VLOOKUP(AAB25,'Tablas auxiliares'!$O$2:$P$28,2,FALSE)</f>
        <v>0</v>
      </c>
      <c r="ABT25">
        <f>VLOOKUP(AAC25,'Tablas auxiliares'!$O$2:$P$28,2,FALSE)</f>
        <v>0</v>
      </c>
      <c r="ABU25">
        <f>VLOOKUP(AAD25,'Tablas auxiliares'!$O$2:$P$28,2,FALSE)</f>
        <v>0</v>
      </c>
      <c r="ABV25">
        <f>VLOOKUP(AAE25,'Tablas auxiliares'!$O$2:$P$28,2,FALSE)</f>
        <v>0</v>
      </c>
      <c r="ABW25">
        <f>VLOOKUP(AAF25,'Tablas auxiliares'!$O$2:$P$28,2,FALSE)</f>
        <v>0</v>
      </c>
      <c r="ABX25">
        <f>VLOOKUP(AAG25,'Tablas auxiliares'!$O$2:$P$28,2,FALSE)</f>
        <v>0</v>
      </c>
      <c r="ABY25">
        <f>VLOOKUP(AAH25,'Tablas auxiliares'!$O$2:$P$28,2,FALSE)</f>
        <v>0</v>
      </c>
      <c r="ABZ25">
        <f>VLOOKUP(AAI25,'Tablas auxiliares'!$O$2:$P$28,2,FALSE)</f>
        <v>0</v>
      </c>
      <c r="ACA25">
        <f>VLOOKUP(AAJ25,'Tablas auxiliares'!$O$2:$P$28,2,FALSE)</f>
        <v>0</v>
      </c>
      <c r="ACB25">
        <f>VLOOKUP(AAK25,'Tablas auxiliares'!$O$2:$P$28,2,FALSE)</f>
        <v>6</v>
      </c>
      <c r="ACC25">
        <f>VLOOKUP(AAL25,'Tablas auxiliares'!$O$2:$P$28,2,FALSE)</f>
        <v>0</v>
      </c>
      <c r="ACD25">
        <f>VLOOKUP(AAM25,'Tablas auxiliares'!$O$2:$P$28,2,FALSE)</f>
        <v>2</v>
      </c>
      <c r="ACE25">
        <f>VLOOKUP(AAN25,'Tablas auxiliares'!$O$2:$P$28,2,FALSE)</f>
        <v>2</v>
      </c>
      <c r="ACF25">
        <f>VLOOKUP(AAO25,'Tablas auxiliares'!$O$2:$P$28,2,FALSE)</f>
        <v>0</v>
      </c>
      <c r="ACG25">
        <f>VLOOKUP(AAP25,'Tablas auxiliares'!$O$2:$P$28,2,FALSE)</f>
        <v>0</v>
      </c>
      <c r="ACH25">
        <f>VLOOKUP(AAQ25,'Tablas auxiliares'!$O$2:$P$28,2,FALSE)</f>
        <v>0</v>
      </c>
      <c r="ACI25">
        <f>VLOOKUP(AAR25,'Tablas auxiliares'!$O$2:$P$28,2,FALSE)</f>
        <v>0</v>
      </c>
      <c r="ACJ25">
        <f>VLOOKUP(AAS25,'Tablas auxiliares'!$O$2:$P$28,2,FALSE)</f>
        <v>0</v>
      </c>
      <c r="ACK25">
        <f>VLOOKUP(AAT25,'Tablas auxiliares'!$O$2:$P$28,2,FALSE)</f>
        <v>0</v>
      </c>
      <c r="ACL25">
        <f>VLOOKUP(AAU25,'Tablas auxiliares'!$O$2:$P$28,2,FALSE)</f>
        <v>0</v>
      </c>
      <c r="ACM25">
        <f>VLOOKUP(AAV25,'Tablas auxiliares'!$O$2:$P$28,2,FALSE)</f>
        <v>0</v>
      </c>
      <c r="ACN25">
        <f>VLOOKUP(AAW25,'Tablas auxiliares'!$O$2:$P$28,2,FALSE)</f>
        <v>0</v>
      </c>
      <c r="ACO25">
        <f>VLOOKUP(AAX25,'Tablas auxiliares'!$O$2:$P$28,2,FALSE)</f>
        <v>0</v>
      </c>
      <c r="ACP25">
        <f>VLOOKUP(AAY25,'Tablas auxiliares'!$O$2:$P$28,2,FALSE)</f>
        <v>0</v>
      </c>
      <c r="ACQ25">
        <f>VLOOKUP(AAZ25,'Tablas auxiliares'!$O$2:$P$28,2,FALSE)</f>
        <v>0</v>
      </c>
      <c r="ACR25">
        <f>VLOOKUP(ABA25,'Tablas auxiliares'!$O$2:$P$28,2,FALSE)</f>
        <v>0</v>
      </c>
      <c r="ACS25">
        <f>VLOOKUP(ABB25,'Tablas auxiliares'!$O$2:$P$28,2,FALSE)</f>
        <v>0</v>
      </c>
      <c r="ACT25">
        <f>VLOOKUP(ABC25,'Tablas auxiliares'!$O$2:$P$28,2,FALSE)</f>
        <v>0</v>
      </c>
      <c r="ACU25">
        <f>VLOOKUP(ABD25,'Tablas auxiliares'!$O$2:$P$28,2,FALSE)</f>
        <v>0</v>
      </c>
      <c r="ACV25">
        <f>VLOOKUP(ABE25,'Tablas auxiliares'!$O$2:$P$28,2,FALSE)</f>
        <v>0</v>
      </c>
      <c r="ACW25">
        <f>VLOOKUP(ABF25,'Tablas auxiliares'!$O$2:$P$28,2,FALSE)</f>
        <v>0</v>
      </c>
      <c r="ACX25">
        <f>IF('Tablas auxiliares'!$C$5=1,SUM(ABG25:ACW25),SUMIF($IZ$29:$KP$29,"=325",ABG25:ACW25))</f>
        <v>13</v>
      </c>
      <c r="ACZ25">
        <f t="shared" si="9"/>
        <v>13.000299999999999</v>
      </c>
      <c r="ADA25">
        <f t="shared" si="10"/>
        <v>14.000299999999999</v>
      </c>
      <c r="ADB25">
        <f t="shared" si="11"/>
        <v>48.000300000000003</v>
      </c>
      <c r="ADC25">
        <f>IF('Tablas auxiliares'!$C$3=1,'2018 FINAL'!ACZ25,IF('Tablas auxiliares'!$C$3=2,'2018 FINAL'!ADA25,'2018 FINAL'!ADB25))</f>
        <v>48.000300000000003</v>
      </c>
      <c r="ADD25" t="s">
        <v>32</v>
      </c>
      <c r="ADF25">
        <v>23</v>
      </c>
      <c r="ADG25">
        <f t="shared" si="12"/>
        <v>61.001600000000003</v>
      </c>
      <c r="ADH25" t="str">
        <f t="shared" si="13"/>
        <v>España</v>
      </c>
    </row>
    <row r="26" spans="1:788" x14ac:dyDescent="0.25">
      <c r="A26" t="s">
        <v>7</v>
      </c>
      <c r="B26">
        <v>8</v>
      </c>
      <c r="C26">
        <v>22</v>
      </c>
      <c r="D26">
        <v>26</v>
      </c>
      <c r="E26">
        <v>20</v>
      </c>
      <c r="F26">
        <v>17</v>
      </c>
      <c r="G26">
        <v>5</v>
      </c>
      <c r="H26">
        <v>22</v>
      </c>
      <c r="I26">
        <v>22</v>
      </c>
      <c r="J26">
        <v>20</v>
      </c>
      <c r="K26">
        <v>19</v>
      </c>
      <c r="L26">
        <v>22</v>
      </c>
      <c r="M26">
        <v>14</v>
      </c>
      <c r="N26">
        <v>23</v>
      </c>
      <c r="O26">
        <v>9</v>
      </c>
      <c r="P26">
        <v>25</v>
      </c>
      <c r="Q26">
        <v>25</v>
      </c>
      <c r="R26">
        <v>19</v>
      </c>
      <c r="S26">
        <v>24</v>
      </c>
      <c r="T26">
        <v>26</v>
      </c>
      <c r="U26">
        <v>6</v>
      </c>
      <c r="V26">
        <v>25</v>
      </c>
      <c r="W26">
        <v>22</v>
      </c>
      <c r="X26">
        <v>21</v>
      </c>
      <c r="Y26">
        <v>9</v>
      </c>
      <c r="Z26">
        <v>20</v>
      </c>
      <c r="AA26">
        <v>12</v>
      </c>
      <c r="AB26">
        <v>23</v>
      </c>
      <c r="AC26">
        <v>1</v>
      </c>
      <c r="AD26">
        <v>25</v>
      </c>
      <c r="AE26">
        <v>21</v>
      </c>
      <c r="AF26">
        <v>1</v>
      </c>
      <c r="AG26">
        <v>17</v>
      </c>
      <c r="AH26">
        <v>21</v>
      </c>
      <c r="AI26">
        <v>25</v>
      </c>
      <c r="AJ26">
        <v>15</v>
      </c>
      <c r="AK26">
        <v>24</v>
      </c>
      <c r="AL26">
        <v>22</v>
      </c>
      <c r="AM26">
        <v>8</v>
      </c>
      <c r="AN26">
        <v>13</v>
      </c>
      <c r="AP26">
        <v>24</v>
      </c>
      <c r="AQ26">
        <v>23</v>
      </c>
      <c r="AR26">
        <v>13</v>
      </c>
      <c r="AS26">
        <v>6</v>
      </c>
      <c r="AT26">
        <v>17</v>
      </c>
      <c r="AU26">
        <v>14</v>
      </c>
      <c r="AV26">
        <v>21</v>
      </c>
      <c r="AW26">
        <v>25</v>
      </c>
      <c r="AX26">
        <v>1</v>
      </c>
      <c r="AY26">
        <v>22</v>
      </c>
      <c r="AZ26">
        <v>23</v>
      </c>
      <c r="BA26">
        <v>11</v>
      </c>
      <c r="BB26">
        <v>24</v>
      </c>
      <c r="BC26">
        <v>17</v>
      </c>
      <c r="BD26">
        <v>14</v>
      </c>
      <c r="BE26">
        <v>11</v>
      </c>
      <c r="BF26">
        <v>16</v>
      </c>
      <c r="BG26">
        <v>17</v>
      </c>
      <c r="BH26">
        <v>24</v>
      </c>
      <c r="BI26">
        <v>19</v>
      </c>
      <c r="BJ26">
        <v>21</v>
      </c>
      <c r="BK26">
        <v>19</v>
      </c>
      <c r="BL26">
        <v>6</v>
      </c>
      <c r="BM26">
        <v>21</v>
      </c>
      <c r="BN26">
        <v>20</v>
      </c>
      <c r="BO26">
        <v>24</v>
      </c>
      <c r="BP26">
        <v>18</v>
      </c>
      <c r="BQ26">
        <v>13</v>
      </c>
      <c r="BR26">
        <v>18</v>
      </c>
      <c r="BS26">
        <v>20</v>
      </c>
      <c r="BT26">
        <v>4</v>
      </c>
      <c r="BU26">
        <v>19</v>
      </c>
      <c r="BV26">
        <v>15</v>
      </c>
      <c r="BW26">
        <v>1</v>
      </c>
      <c r="BX26">
        <v>21</v>
      </c>
      <c r="BY26">
        <v>22</v>
      </c>
      <c r="BZ26">
        <v>20</v>
      </c>
      <c r="CA26">
        <v>23</v>
      </c>
      <c r="CB26">
        <v>22</v>
      </c>
      <c r="CC26">
        <v>21</v>
      </c>
      <c r="CD26">
        <v>14</v>
      </c>
      <c r="CE26">
        <v>20</v>
      </c>
      <c r="CG26">
        <v>25</v>
      </c>
      <c r="CH26">
        <v>19</v>
      </c>
      <c r="CI26">
        <v>12</v>
      </c>
      <c r="CJ26">
        <v>10</v>
      </c>
      <c r="CK26">
        <v>24</v>
      </c>
      <c r="CL26">
        <v>21</v>
      </c>
      <c r="CM26">
        <v>11</v>
      </c>
      <c r="CN26">
        <v>25</v>
      </c>
      <c r="CO26">
        <v>3</v>
      </c>
      <c r="CP26">
        <v>25</v>
      </c>
      <c r="CQ26">
        <v>16</v>
      </c>
      <c r="CR26">
        <v>19</v>
      </c>
      <c r="CS26">
        <v>20</v>
      </c>
      <c r="CT26">
        <v>25</v>
      </c>
      <c r="CU26">
        <v>23</v>
      </c>
      <c r="CV26">
        <v>19</v>
      </c>
      <c r="CW26">
        <v>9</v>
      </c>
      <c r="CX26">
        <v>23</v>
      </c>
      <c r="CY26">
        <v>23</v>
      </c>
      <c r="CZ26">
        <v>22</v>
      </c>
      <c r="DA26">
        <v>23</v>
      </c>
      <c r="DB26">
        <v>21</v>
      </c>
      <c r="DC26">
        <v>7</v>
      </c>
      <c r="DD26">
        <v>10</v>
      </c>
      <c r="DE26">
        <v>22</v>
      </c>
      <c r="DF26">
        <v>10</v>
      </c>
      <c r="DG26">
        <v>20</v>
      </c>
      <c r="DH26">
        <v>15</v>
      </c>
      <c r="DI26">
        <v>11</v>
      </c>
      <c r="DJ26">
        <v>21</v>
      </c>
      <c r="DK26">
        <v>12</v>
      </c>
      <c r="DL26">
        <v>20</v>
      </c>
      <c r="DM26">
        <v>11</v>
      </c>
      <c r="DN26">
        <v>1</v>
      </c>
      <c r="DO26">
        <v>16</v>
      </c>
      <c r="DP26">
        <v>19</v>
      </c>
      <c r="DQ26">
        <v>25</v>
      </c>
      <c r="DR26">
        <v>21</v>
      </c>
      <c r="DS26">
        <v>24</v>
      </c>
      <c r="DT26">
        <v>17</v>
      </c>
      <c r="DU26">
        <v>16</v>
      </c>
      <c r="DV26">
        <v>10</v>
      </c>
      <c r="DX26">
        <v>24</v>
      </c>
      <c r="DY26">
        <v>26</v>
      </c>
      <c r="DZ26">
        <v>17</v>
      </c>
      <c r="EA26">
        <v>9</v>
      </c>
      <c r="EB26">
        <v>15</v>
      </c>
      <c r="EC26">
        <v>22</v>
      </c>
      <c r="ED26">
        <v>18</v>
      </c>
      <c r="EE26">
        <v>25</v>
      </c>
      <c r="EF26">
        <v>1</v>
      </c>
      <c r="EG26">
        <v>25</v>
      </c>
      <c r="EH26">
        <v>17</v>
      </c>
      <c r="EI26">
        <v>22</v>
      </c>
      <c r="EJ26">
        <v>19</v>
      </c>
      <c r="EK26">
        <v>23</v>
      </c>
      <c r="EL26">
        <v>16</v>
      </c>
      <c r="EM26">
        <v>8</v>
      </c>
      <c r="EN26">
        <v>17</v>
      </c>
      <c r="EO26">
        <v>24</v>
      </c>
      <c r="EP26">
        <v>20</v>
      </c>
      <c r="EQ26">
        <v>23</v>
      </c>
      <c r="ER26">
        <v>25</v>
      </c>
      <c r="ES26">
        <v>21</v>
      </c>
      <c r="ET26">
        <v>9</v>
      </c>
      <c r="EU26">
        <v>17</v>
      </c>
      <c r="EV26">
        <v>24</v>
      </c>
      <c r="EW26">
        <v>16</v>
      </c>
      <c r="EX26">
        <v>19</v>
      </c>
      <c r="EY26">
        <v>23</v>
      </c>
      <c r="EZ26">
        <v>9</v>
      </c>
      <c r="FA26">
        <v>23</v>
      </c>
      <c r="FB26">
        <v>13</v>
      </c>
      <c r="FC26">
        <v>26</v>
      </c>
      <c r="FD26">
        <v>12</v>
      </c>
      <c r="FE26">
        <v>5</v>
      </c>
      <c r="FF26">
        <v>18</v>
      </c>
      <c r="FG26">
        <v>16</v>
      </c>
      <c r="FH26">
        <v>25</v>
      </c>
      <c r="FI26">
        <v>22</v>
      </c>
      <c r="FJ26">
        <v>14</v>
      </c>
      <c r="FK26">
        <v>18</v>
      </c>
      <c r="FL26">
        <v>12</v>
      </c>
      <c r="FM26">
        <v>18</v>
      </c>
      <c r="FO26">
        <v>24</v>
      </c>
      <c r="FP26">
        <v>13</v>
      </c>
      <c r="FQ26">
        <v>22</v>
      </c>
      <c r="FR26">
        <v>9</v>
      </c>
      <c r="FS26">
        <v>17</v>
      </c>
      <c r="FT26">
        <v>19</v>
      </c>
      <c r="FU26">
        <v>17</v>
      </c>
      <c r="FV26">
        <v>25</v>
      </c>
      <c r="FW26">
        <v>4</v>
      </c>
      <c r="FX26">
        <v>23</v>
      </c>
      <c r="FY26">
        <v>22</v>
      </c>
      <c r="FZ26">
        <v>18</v>
      </c>
      <c r="GA26">
        <v>14</v>
      </c>
      <c r="GB26">
        <v>25</v>
      </c>
      <c r="GC26">
        <v>17</v>
      </c>
      <c r="GD26">
        <v>6</v>
      </c>
      <c r="GE26">
        <v>13</v>
      </c>
      <c r="GF26">
        <v>25</v>
      </c>
      <c r="GG26">
        <v>21</v>
      </c>
      <c r="GH26">
        <v>20</v>
      </c>
      <c r="GI26">
        <v>24</v>
      </c>
      <c r="GJ26">
        <v>14</v>
      </c>
      <c r="GK26">
        <v>7</v>
      </c>
      <c r="GL26">
        <v>21</v>
      </c>
      <c r="GM26">
        <v>23</v>
      </c>
      <c r="GN26">
        <v>12</v>
      </c>
      <c r="GO26">
        <v>4</v>
      </c>
      <c r="GP26">
        <v>18</v>
      </c>
      <c r="GQ26">
        <v>14</v>
      </c>
      <c r="GR26">
        <v>23</v>
      </c>
      <c r="GS26">
        <v>10</v>
      </c>
      <c r="GT26">
        <v>23</v>
      </c>
      <c r="GU26">
        <v>10</v>
      </c>
      <c r="GV26">
        <v>3</v>
      </c>
      <c r="GW26">
        <v>17</v>
      </c>
      <c r="GX26">
        <v>21</v>
      </c>
      <c r="GY26">
        <v>18</v>
      </c>
      <c r="GZ26">
        <v>20</v>
      </c>
      <c r="HA26">
        <v>9</v>
      </c>
      <c r="HB26">
        <v>25</v>
      </c>
      <c r="HC26">
        <v>14</v>
      </c>
      <c r="HD26">
        <v>1</v>
      </c>
      <c r="HF26">
        <v>25</v>
      </c>
      <c r="HG26">
        <v>25</v>
      </c>
      <c r="HH26">
        <v>19</v>
      </c>
      <c r="HI26">
        <f>IF('Tablas auxiliares'!$C$7=1,AVERAGE(B26,AS26,CJ26,EA26,FR26)+B26/10000,(-1)*(SUM(VLOOKUP(B26,'Tablas auxiliares'!$BG$2:$BH$28,2,FALSE),VLOOKUP(AS26,'Tablas auxiliares'!$BG$2:$BH$28,2,FALSE),VLOOKUP(CJ26,'Tablas auxiliares'!$BG$2:$BH$28,2,FALSE),VLOOKUP(EA26,'Tablas auxiliares'!$BG$2:$BH$28,2,FALSE),VLOOKUP(FR26,'Tablas auxiliares'!$BG$2:$BH$28,2,FALSE))-B26/100000000))</f>
        <v>-15.234094135310521</v>
      </c>
      <c r="HJ26">
        <f>IF('Tablas auxiliares'!$C$7=1,AVERAGE(C26,AT26,CK26,EB26,FS26)+C26/10000,(-1)*(SUM(VLOOKUP(C26,'Tablas auxiliares'!$BG$2:$BH$28,2,FALSE),VLOOKUP(AT26,'Tablas auxiliares'!$BG$2:$BH$28,2,FALSE),VLOOKUP(CK26,'Tablas auxiliares'!$BG$2:$BH$28,2,FALSE),VLOOKUP(EB26,'Tablas auxiliares'!$BG$2:$BH$28,2,FALSE),VLOOKUP(FS26,'Tablas auxiliares'!$BG$2:$BH$28,2,FALSE))-C26/100000000))</f>
        <v>-2.3612272450505198</v>
      </c>
      <c r="HK26">
        <f>IF('Tablas auxiliares'!$C$7=1,AVERAGE(D26,AU26,CL26,EC26,FT26)+D26/10000,(-1)*(SUM(VLOOKUP(D26,'Tablas auxiliares'!$BG$2:$BH$28,2,FALSE),VLOOKUP(AU26,'Tablas auxiliares'!$BG$2:$BH$28,2,FALSE),VLOOKUP(CL26,'Tablas auxiliares'!$BG$2:$BH$28,2,FALSE),VLOOKUP(EC26,'Tablas auxiliares'!$BG$2:$BH$28,2,FALSE),VLOOKUP(FT26,'Tablas auxiliares'!$BG$2:$BH$28,2,FALSE))-D26/100000000))</f>
        <v>-2.0018334414362799</v>
      </c>
      <c r="HL26">
        <f>IF('Tablas auxiliares'!$C$7=1,AVERAGE(E26,AV26,CM26,ED26,FU26)+E26/10000,(-1)*(SUM(VLOOKUP(E26,'Tablas auxiliares'!$BG$2:$BH$28,2,FALSE),VLOOKUP(AV26,'Tablas auxiliares'!$BG$2:$BH$28,2,FALSE),VLOOKUP(CM26,'Tablas auxiliares'!$BG$2:$BH$28,2,FALSE),VLOOKUP(ED26,'Tablas auxiliares'!$BG$2:$BH$28,2,FALSE),VLOOKUP(FU26,'Tablas auxiliares'!$BG$2:$BH$28,2,FALSE))-E26/100000000))</f>
        <v>-3.4366033147329778</v>
      </c>
      <c r="HM26">
        <f>IF('Tablas auxiliares'!$C$7=1,AVERAGE(F26,AW26,CN26,EE26,FV26)+F26/10000,(-1)*(SUM(VLOOKUP(F26,'Tablas auxiliares'!$BG$2:$BH$28,2,FALSE),VLOOKUP(AW26,'Tablas auxiliares'!$BG$2:$BH$28,2,FALSE),VLOOKUP(CN26,'Tablas auxiliares'!$BG$2:$BH$28,2,FALSE),VLOOKUP(EE26,'Tablas auxiliares'!$BG$2:$BH$28,2,FALSE),VLOOKUP(FV26,'Tablas auxiliares'!$BG$2:$BH$28,2,FALSE))-F26/100000000))</f>
        <v>-1.0761973332148667</v>
      </c>
      <c r="HN26">
        <f>IF('Tablas auxiliares'!$C$7=1,AVERAGE(G26,AX26,CO26,EF26,FW26)+G26/10000,(-1)*(SUM(VLOOKUP(G26,'Tablas auxiliares'!$BG$2:$BH$28,2,FALSE),VLOOKUP(AX26,'Tablas auxiliares'!$BG$2:$BH$28,2,FALSE),VLOOKUP(CO26,'Tablas auxiliares'!$BG$2:$BH$28,2,FALSE),VLOOKUP(EF26,'Tablas auxiliares'!$BG$2:$BH$28,2,FALSE),VLOOKUP(FW26,'Tablas auxiliares'!$BG$2:$BH$28,2,FALSE))-G26/100000000))</f>
        <v>-44.604639249061627</v>
      </c>
      <c r="HO26">
        <f>IF('Tablas auxiliares'!$C$7=1,AVERAGE(H26,AY26,CP26,EG26,FX26)+H26/10000,(-1)*(SUM(VLOOKUP(H26,'Tablas auxiliares'!$BG$2:$BH$28,2,FALSE),VLOOKUP(AY26,'Tablas auxiliares'!$BG$2:$BH$28,2,FALSE),VLOOKUP(CP26,'Tablas auxiliares'!$BG$2:$BH$28,2,FALSE),VLOOKUP(EG26,'Tablas auxiliares'!$BG$2:$BH$28,2,FALSE),VLOOKUP(FX26,'Tablas auxiliares'!$BG$2:$BH$28,2,FALSE))-H26/100000000))</f>
        <v>-0.87866442431861114</v>
      </c>
      <c r="HP26">
        <f>IF('Tablas auxiliares'!$C$7=1,AVERAGE(I26,AZ26,CQ26,EH26,FY26)+I26/10000,(-1)*(SUM(VLOOKUP(I26,'Tablas auxiliares'!$BG$2:$BH$28,2,FALSE),VLOOKUP(AZ26,'Tablas auxiliares'!$BG$2:$BH$28,2,FALSE),VLOOKUP(CQ26,'Tablas auxiliares'!$BG$2:$BH$28,2,FALSE),VLOOKUP(EH26,'Tablas auxiliares'!$BG$2:$BH$28,2,FALSE),VLOOKUP(FY26,'Tablas auxiliares'!$BG$2:$BH$28,2,FALSE))-I26/100000000))</f>
        <v>-1.8957255341048103</v>
      </c>
      <c r="HQ26">
        <f>IF('Tablas auxiliares'!$C$7=1,AVERAGE(J26,BA26,CR26,EI26,FZ26)+J26/10000,(-1)*(SUM(VLOOKUP(J26,'Tablas auxiliares'!$BG$2:$BH$28,2,FALSE),VLOOKUP(BA26,'Tablas auxiliares'!$BG$2:$BH$28,2,FALSE),VLOOKUP(CR26,'Tablas auxiliares'!$BG$2:$BH$28,2,FALSE),VLOOKUP(EI26,'Tablas auxiliares'!$BG$2:$BH$28,2,FALSE),VLOOKUP(FZ26,'Tablas auxiliares'!$BG$2:$BH$28,2,FALSE))-J26/100000000))</f>
        <v>-3.2086811672346793</v>
      </c>
      <c r="HR26">
        <f>IF('Tablas auxiliares'!$C$7=1,AVERAGE(K26,BB26,CS26,EJ26,GA26)+K26/10000,(-1)*(SUM(VLOOKUP(K26,'Tablas auxiliares'!$BG$2:$BH$28,2,FALSE),VLOOKUP(BB26,'Tablas auxiliares'!$BG$2:$BH$28,2,FALSE),VLOOKUP(CS26,'Tablas auxiliares'!$BG$2:$BH$28,2,FALSE),VLOOKUP(EJ26,'Tablas auxiliares'!$BG$2:$BH$28,2,FALSE),VLOOKUP(GA26,'Tablas auxiliares'!$BG$2:$BH$28,2,FALSE))-K26/100000000))</f>
        <v>-2.2765536057675204</v>
      </c>
      <c r="HS26">
        <f>IF('Tablas auxiliares'!$C$7=1,AVERAGE(L26,BC26,CT26,EK26,GB26)+L26/10000,(-1)*(SUM(VLOOKUP(L26,'Tablas auxiliares'!$BG$2:$BH$28,2,FALSE),VLOOKUP(BC26,'Tablas auxiliares'!$BG$2:$BH$28,2,FALSE),VLOOKUP(CT26,'Tablas auxiliares'!$BG$2:$BH$28,2,FALSE),VLOOKUP(EK26,'Tablas auxiliares'!$BG$2:$BH$28,2,FALSE),VLOOKUP(GB26,'Tablas auxiliares'!$BG$2:$BH$28,2,FALSE))-L26/100000000))</f>
        <v>-1.2306865288111606</v>
      </c>
      <c r="HT26">
        <f>IF('Tablas auxiliares'!$C$7=1,AVERAGE(M26,BD26,CU26,EL26,GC26)+M26/10000,(-1)*(SUM(VLOOKUP(M26,'Tablas auxiliares'!$BG$2:$BH$28,2,FALSE),VLOOKUP(BD26,'Tablas auxiliares'!$BG$2:$BH$28,2,FALSE),VLOOKUP(CU26,'Tablas auxiliares'!$BG$2:$BH$28,2,FALSE),VLOOKUP(EL26,'Tablas auxiliares'!$BG$2:$BH$28,2,FALSE),VLOOKUP(GC26,'Tablas auxiliares'!$BG$2:$BH$28,2,FALSE))-M26/100000000))</f>
        <v>-3.4817690912667008</v>
      </c>
      <c r="HU26">
        <f>IF('Tablas auxiliares'!$C$7=1,AVERAGE(N26,BE26,CV26,EM26,GD26)+N26/10000,(-1)*(SUM(VLOOKUP(N26,'Tablas auxiliares'!$BG$2:$BH$28,2,FALSE),VLOOKUP(BE26,'Tablas auxiliares'!$BG$2:$BH$28,2,FALSE),VLOOKUP(CV26,'Tablas auxiliares'!$BG$2:$BH$28,2,FALSE),VLOOKUP(EM26,'Tablas auxiliares'!$BG$2:$BH$28,2,FALSE),VLOOKUP(GD26,'Tablas auxiliares'!$BG$2:$BH$28,2,FALSE))-N26/100000000))</f>
        <v>-10.185573927792467</v>
      </c>
      <c r="HV26">
        <f>IF('Tablas auxiliares'!$C$7=1,AVERAGE(O26,BF26,CW26,EN26,GE26)+O26/10000,(-1)*(SUM(VLOOKUP(O26,'Tablas auxiliares'!$BG$2:$BH$28,2,FALSE),VLOOKUP(BF26,'Tablas auxiliares'!$BG$2:$BH$28,2,FALSE),VLOOKUP(CW26,'Tablas auxiliares'!$BG$2:$BH$28,2,FALSE),VLOOKUP(EN26,'Tablas auxiliares'!$BG$2:$BH$28,2,FALSE),VLOOKUP(GE26,'Tablas auxiliares'!$BG$2:$BH$28,2,FALSE))-O26/100000000))</f>
        <v>-7.7446462018680453</v>
      </c>
      <c r="HW26">
        <f>IF('Tablas auxiliares'!$C$7=1,AVERAGE(P26,BG26,CX26,EO26,GF26)+P26/10000,(-1)*(SUM(VLOOKUP(P26,'Tablas auxiliares'!$BG$2:$BH$28,2,FALSE),VLOOKUP(BG26,'Tablas auxiliares'!$BG$2:$BH$28,2,FALSE),VLOOKUP(CX26,'Tablas auxiliares'!$BG$2:$BH$28,2,FALSE),VLOOKUP(EO26,'Tablas auxiliares'!$BG$2:$BH$28,2,FALSE),VLOOKUP(GF26,'Tablas auxiliares'!$BG$2:$BH$28,2,FALSE))-P26/100000000))</f>
        <v>-1.1605048161893934</v>
      </c>
      <c r="HX26">
        <f>IF('Tablas auxiliares'!$C$7=1,AVERAGE(Q26,BH26,CY26,EP26,GG26)+Q26/10000,(-1)*(SUM(VLOOKUP(Q26,'Tablas auxiliares'!$BG$2:$BH$28,2,FALSE),VLOOKUP(BH26,'Tablas auxiliares'!$BG$2:$BH$28,2,FALSE),VLOOKUP(CY26,'Tablas auxiliares'!$BG$2:$BH$28,2,FALSE),VLOOKUP(EP26,'Tablas auxiliares'!$BG$2:$BH$28,2,FALSE),VLOOKUP(GG26,'Tablas auxiliares'!$BG$2:$BH$28,2,FALSE))-Q26/100000000))</f>
        <v>-1.0540128596080838</v>
      </c>
      <c r="HY26">
        <f>IF('Tablas auxiliares'!$C$7=1,AVERAGE(R26,BI26,CZ26,EQ26,GH26)+R26/10000,(-1)*(SUM(VLOOKUP(R26,'Tablas auxiliares'!$BG$2:$BH$28,2,FALSE),VLOOKUP(BI26,'Tablas auxiliares'!$BG$2:$BH$28,2,FALSE),VLOOKUP(CZ26,'Tablas auxiliares'!$BG$2:$BH$28,2,FALSE),VLOOKUP(EQ26,'Tablas auxiliares'!$BG$2:$BH$28,2,FALSE),VLOOKUP(GH26,'Tablas auxiliares'!$BG$2:$BH$28,2,FALSE))-R26/100000000))</f>
        <v>-1.5152990711712178</v>
      </c>
      <c r="HZ26">
        <f>IF('Tablas auxiliares'!$C$7=1,AVERAGE(S26,BJ26,DA26,ER26,GI26)+S26/10000,(-1)*(SUM(VLOOKUP(S26,'Tablas auxiliares'!$BG$2:$BH$28,2,FALSE),VLOOKUP(BJ26,'Tablas auxiliares'!$BG$2:$BH$28,2,FALSE),VLOOKUP(DA26,'Tablas auxiliares'!$BG$2:$BH$28,2,FALSE),VLOOKUP(ER26,'Tablas auxiliares'!$BG$2:$BH$28,2,FALSE),VLOOKUP(GI26,'Tablas auxiliares'!$BG$2:$BH$28,2,FALSE))-S26/100000000))</f>
        <v>-0.88120559402794241</v>
      </c>
      <c r="IA26">
        <f>IF('Tablas auxiliares'!$C$7=1,AVERAGE(T26,BK26,DB26,ES26,GJ26)+T26/10000,(-1)*(SUM(VLOOKUP(T26,'Tablas auxiliares'!$BG$2:$BH$28,2,FALSE),VLOOKUP(BK26,'Tablas auxiliares'!$BG$2:$BH$28,2,FALSE),VLOOKUP(DB26,'Tablas auxiliares'!$BG$2:$BH$28,2,FALSE),VLOOKUP(ES26,'Tablas auxiliares'!$BG$2:$BH$28,2,FALSE),VLOOKUP(GJ26,'Tablas auxiliares'!$BG$2:$BH$28,2,FALSE))-T26/100000000))</f>
        <v>-2.0482861342724359</v>
      </c>
      <c r="IB26">
        <f>IF('Tablas auxiliares'!$C$7=1,AVERAGE(U26,BL26,DC26,ET26,GK26)+U26/10000,(-1)*(SUM(VLOOKUP(U26,'Tablas auxiliares'!$BG$2:$BH$28,2,FALSE),VLOOKUP(BL26,'Tablas auxiliares'!$BG$2:$BH$28,2,FALSE),VLOOKUP(DC26,'Tablas auxiliares'!$BG$2:$BH$28,2,FALSE),VLOOKUP(ET26,'Tablas auxiliares'!$BG$2:$BH$28,2,FALSE),VLOOKUP(GK26,'Tablas auxiliares'!$BG$2:$BH$28,2,FALSE))-U26/100000000))</f>
        <v>-19.581983669925897</v>
      </c>
      <c r="IC26">
        <f>IF('Tablas auxiliares'!$C$7=1,AVERAGE(V26,BM26,DD26,EU26,GL26)+V26/10000,(-1)*(SUM(VLOOKUP(V26,'Tablas auxiliares'!$BG$2:$BH$28,2,FALSE),VLOOKUP(BM26,'Tablas auxiliares'!$BG$2:$BH$28,2,FALSE),VLOOKUP(DD26,'Tablas auxiliares'!$BG$2:$BH$28,2,FALSE),VLOOKUP(EU26,'Tablas auxiliares'!$BG$2:$BH$28,2,FALSE),VLOOKUP(GL26,'Tablas auxiliares'!$BG$2:$BH$28,2,FALSE))-V26/100000000))</f>
        <v>-3.406851167204942</v>
      </c>
      <c r="ID26">
        <f>IF('Tablas auxiliares'!$C$7=1,AVERAGE(W26,BN26,DE26,EV26,GM26)+W26/10000,(-1)*(SUM(VLOOKUP(W26,'Tablas auxiliares'!$BG$2:$BH$28,2,FALSE),VLOOKUP(BN26,'Tablas auxiliares'!$BG$2:$BH$28,2,FALSE),VLOOKUP(DE26,'Tablas auxiliares'!$BG$2:$BH$28,2,FALSE),VLOOKUP(EV26,'Tablas auxiliares'!$BG$2:$BH$28,2,FALSE),VLOOKUP(GM26,'Tablas auxiliares'!$BG$2:$BH$28,2,FALSE))-W26/100000000))</f>
        <v>-1.1040120588886368</v>
      </c>
      <c r="IE26">
        <f>IF('Tablas auxiliares'!$C$7=1,AVERAGE(X26,BO26,DF26,EW26,GN26)+X26/10000,(-1)*(SUM(VLOOKUP(X26,'Tablas auxiliares'!$BG$2:$BH$28,2,FALSE),VLOOKUP(BO26,'Tablas auxiliares'!$BG$2:$BH$28,2,FALSE),VLOOKUP(DF26,'Tablas auxiliares'!$BG$2:$BH$28,2,FALSE),VLOOKUP(EW26,'Tablas auxiliares'!$BG$2:$BH$28,2,FALSE),VLOOKUP(GN26,'Tablas auxiliares'!$BG$2:$BH$28,2,FALSE))-X26/100000000))</f>
        <v>-4.7690309308030354</v>
      </c>
      <c r="IF26">
        <f>IF('Tablas auxiliares'!$C$7=1,AVERAGE(Y26,BP26,DG26,EX26,GO26)+Y26/10000,(-1)*(SUM(VLOOKUP(Y26,'Tablas auxiliares'!$BG$2:$BH$28,2,FALSE),VLOOKUP(BP26,'Tablas auxiliares'!$BG$2:$BH$28,2,FALSE),VLOOKUP(DG26,'Tablas auxiliares'!$BG$2:$BH$28,2,FALSE),VLOOKUP(EX26,'Tablas auxiliares'!$BG$2:$BH$28,2,FALSE),VLOOKUP(GO26,'Tablas auxiliares'!$BG$2:$BH$28,2,FALSE))-Y26/100000000))</f>
        <v>-10.602709184946249</v>
      </c>
      <c r="IG26">
        <f>IF('Tablas auxiliares'!$C$7=1,AVERAGE(Z26,BQ26,DH26,EY26,GP26)+Z26/10000,(-1)*(SUM(VLOOKUP(Z26,'Tablas auxiliares'!$BG$2:$BH$28,2,FALSE),VLOOKUP(BQ26,'Tablas auxiliares'!$BG$2:$BH$28,2,FALSE),VLOOKUP(DH26,'Tablas auxiliares'!$BG$2:$BH$28,2,FALSE),VLOOKUP(EY26,'Tablas auxiliares'!$BG$2:$BH$28,2,FALSE),VLOOKUP(GP26,'Tablas auxiliares'!$BG$2:$BH$28,2,FALSE))-Z26/100000000))</f>
        <v>-3.0496831801800095</v>
      </c>
      <c r="IH26">
        <f>IF('Tablas auxiliares'!$C$7=1,AVERAGE(AA26,BR26,DI26,EZ26,GQ26)+AA26/10000,(-1)*(SUM(VLOOKUP(AA26,'Tablas auxiliares'!$BG$2:$BH$28,2,FALSE),VLOOKUP(BR26,'Tablas auxiliares'!$BG$2:$BH$28,2,FALSE),VLOOKUP(DI26,'Tablas auxiliares'!$BG$2:$BH$28,2,FALSE),VLOOKUP(EZ26,'Tablas auxiliares'!$BG$2:$BH$28,2,FALSE),VLOOKUP(GQ26,'Tablas auxiliares'!$BG$2:$BH$28,2,FALSE))-AA26/100000000))</f>
        <v>-7.3933198773872162</v>
      </c>
      <c r="II26">
        <f>IF('Tablas auxiliares'!$C$7=1,AVERAGE(AB26,BS26,DJ26,FA26,GR26)+AB26/10000,(-1)*(SUM(VLOOKUP(AB26,'Tablas auxiliares'!$BG$2:$BH$28,2,FALSE),VLOOKUP(BS26,'Tablas auxiliares'!$BG$2:$BH$28,2,FALSE),VLOOKUP(DJ26,'Tablas auxiliares'!$BG$2:$BH$28,2,FALSE),VLOOKUP(FA26,'Tablas auxiliares'!$BG$2:$BH$28,2,FALSE),VLOOKUP(GR26,'Tablas auxiliares'!$BG$2:$BH$28,2,FALSE))-AB26/100000000))</f>
        <v>-1.1438174670723109</v>
      </c>
      <c r="IJ26">
        <f>IF('Tablas auxiliares'!$C$7=1,AVERAGE(AC26,BT26,DK26,FB26,GS26)+AC26/10000,(-1)*(SUM(VLOOKUP(AC26,'Tablas auxiliares'!$BG$2:$BH$28,2,FALSE),VLOOKUP(BT26,'Tablas auxiliares'!$BG$2:$BH$28,2,FALSE),VLOOKUP(DK26,'Tablas auxiliares'!$BG$2:$BH$28,2,FALSE),VLOOKUP(FB26,'Tablas auxiliares'!$BG$2:$BH$28,2,FALSE),VLOOKUP(GS26,'Tablas auxiliares'!$BG$2:$BH$28,2,FALSE))-AC26/100000000))</f>
        <v>-23.668350876195813</v>
      </c>
      <c r="IK26">
        <f>IF('Tablas auxiliares'!$C$7=1,AVERAGE(AD26,BU26,DL26,FC26,GT26)+AD26/10000,(-1)*(SUM(VLOOKUP(AD26,'Tablas auxiliares'!$BG$2:$BH$28,2,FALSE),VLOOKUP(BU26,'Tablas auxiliares'!$BG$2:$BH$28,2,FALSE),VLOOKUP(DL26,'Tablas auxiliares'!$BG$2:$BH$28,2,FALSE),VLOOKUP(FC26,'Tablas auxiliares'!$BG$2:$BH$28,2,FALSE),VLOOKUP(GT26,'Tablas auxiliares'!$BG$2:$BH$28,2,FALSE))-AD26/100000000))</f>
        <v>-1.1301182722237182</v>
      </c>
      <c r="IL26">
        <f>IF('Tablas auxiliares'!$C$7=1,AVERAGE(AE26,BV26,DM26,FD26,GU26)+AE26/10000,(-1)*(SUM(VLOOKUP(AE26,'Tablas auxiliares'!$BG$2:$BH$28,2,FALSE),VLOOKUP(BV26,'Tablas auxiliares'!$BG$2:$BH$28,2,FALSE),VLOOKUP(DM26,'Tablas auxiliares'!$BG$2:$BH$28,2,FALSE),VLOOKUP(FD26,'Tablas auxiliares'!$BG$2:$BH$28,2,FALSE),VLOOKUP(GU26,'Tablas auxiliares'!$BG$2:$BH$28,2,FALSE))-AE26/100000000))</f>
        <v>-6.5572862850963958</v>
      </c>
      <c r="IM26">
        <f>IF('Tablas auxiliares'!$C$7=1,AVERAGE(AF26,BW26,DN26,FE26,GV26)+AF26/10000,(-1)*(SUM(VLOOKUP(AF26,'Tablas auxiliares'!$BG$2:$BH$28,2,FALSE),VLOOKUP(BW26,'Tablas auxiliares'!$BG$2:$BH$28,2,FALSE),VLOOKUP(DN26,'Tablas auxiliares'!$BG$2:$BH$28,2,FALSE),VLOOKUP(FE26,'Tablas auxiliares'!$BG$2:$BH$28,2,FALSE),VLOOKUP(GV26,'Tablas auxiliares'!$BG$2:$BH$28,2,FALSE))-AF26/100000000))</f>
        <v>-49.818334024667188</v>
      </c>
      <c r="IN26">
        <f>IF('Tablas auxiliares'!$C$7=1,AVERAGE(AG26,BX26,DO26,FF26,GW26)+AG26/10000,(-1)*(SUM(VLOOKUP(AG26,'Tablas auxiliares'!$BG$2:$BH$28,2,FALSE),VLOOKUP(BX26,'Tablas auxiliares'!$BG$2:$BH$28,2,FALSE),VLOOKUP(DO26,'Tablas auxiliares'!$BG$2:$BH$28,2,FALSE),VLOOKUP(FF26,'Tablas auxiliares'!$BG$2:$BH$28,2,FALSE),VLOOKUP(GW26,'Tablas auxiliares'!$BG$2:$BH$28,2,FALSE))-AG26/100000000))</f>
        <v>-2.5853082760935946</v>
      </c>
      <c r="IO26">
        <f>IF('Tablas auxiliares'!$C$7=1,AVERAGE(AH26,BY26,DP26,FG26,GX26)+AH26/10000,(-1)*(SUM(VLOOKUP(AH26,'Tablas auxiliares'!$BG$2:$BH$28,2,FALSE),VLOOKUP(BY26,'Tablas auxiliares'!$BG$2:$BH$28,2,FALSE),VLOOKUP(DP26,'Tablas auxiliares'!$BG$2:$BH$28,2,FALSE),VLOOKUP(FG26,'Tablas auxiliares'!$BG$2:$BH$28,2,FALSE),VLOOKUP(GX26,'Tablas auxiliares'!$BG$2:$BH$28,2,FALSE))-AH26/100000000))</f>
        <v>-1.8455759537521046</v>
      </c>
      <c r="IP26">
        <f>IF('Tablas auxiliares'!$C$7=1,AVERAGE(AI26,BZ26,DQ26,FH26,GY26)+AI26/10000,(-1)*(SUM(VLOOKUP(AI26,'Tablas auxiliares'!$BG$2:$BH$28,2,FALSE),VLOOKUP(BZ26,'Tablas auxiliares'!$BG$2:$BH$28,2,FALSE),VLOOKUP(DQ26,'Tablas auxiliares'!$BG$2:$BH$28,2,FALSE),VLOOKUP(FH26,'Tablas auxiliares'!$BG$2:$BH$28,2,FALSE),VLOOKUP(GY26,'Tablas auxiliares'!$BG$2:$BH$28,2,FALSE))-AI26/100000000))</f>
        <v>-1.1759460198203542</v>
      </c>
      <c r="IQ26">
        <f>IF('Tablas auxiliares'!$C$7=1,AVERAGE(AJ26,CA26,DR26,FI26,GZ26)+AJ26/10000,(-1)*(SUM(VLOOKUP(AJ26,'Tablas auxiliares'!$BG$2:$BH$28,2,FALSE),VLOOKUP(CA26,'Tablas auxiliares'!$BG$2:$BH$28,2,FALSE),VLOOKUP(DR26,'Tablas auxiliares'!$BG$2:$BH$28,2,FALSE),VLOOKUP(FI26,'Tablas auxiliares'!$BG$2:$BH$28,2,FALSE),VLOOKUP(GZ26,'Tablas auxiliares'!$BG$2:$BH$28,2,FALSE))-AJ26/100000000))</f>
        <v>-1.8380285958445937</v>
      </c>
      <c r="IR26">
        <f>IF('Tablas auxiliares'!$C$7=1,AVERAGE(AK26,CB26,DS26,FJ26,HA26)+AK26/10000,(-1)*(SUM(VLOOKUP(AK26,'Tablas auxiliares'!$BG$2:$BH$28,2,FALSE),VLOOKUP(CB26,'Tablas auxiliares'!$BG$2:$BH$28,2,FALSE),VLOOKUP(DS26,'Tablas auxiliares'!$BG$2:$BH$28,2,FALSE),VLOOKUP(FJ26,'Tablas auxiliares'!$BG$2:$BH$28,2,FALSE),VLOOKUP(HA26,'Tablas auxiliares'!$BG$2:$BH$28,2,FALSE))-AK26/100000000))</f>
        <v>-4.1651870545153109</v>
      </c>
      <c r="IS26">
        <f>IF('Tablas auxiliares'!$C$7=1,AVERAGE(AL26,CC26,DT26,FK26,HB26)+AL26/10000,(-1)*(SUM(VLOOKUP(AL26,'Tablas auxiliares'!$BG$2:$BH$28,2,FALSE),VLOOKUP(CC26,'Tablas auxiliares'!$BG$2:$BH$28,2,FALSE),VLOOKUP(DT26,'Tablas auxiliares'!$BG$2:$BH$28,2,FALSE),VLOOKUP(FK26,'Tablas auxiliares'!$BG$2:$BH$28,2,FALSE),VLOOKUP(HB26,'Tablas auxiliares'!$BG$2:$BH$28,2,FALSE))-AL26/100000000))</f>
        <v>-1.6646989784241049</v>
      </c>
      <c r="IT26">
        <f>IF('Tablas auxiliares'!$C$7=1,AVERAGE(AM26,CD26,DU26,FL26,HC26)+AM26/10000,(-1)*(SUM(VLOOKUP(AM26,'Tablas auxiliares'!$BG$2:$BH$28,2,FALSE),VLOOKUP(CD26,'Tablas auxiliares'!$BG$2:$BH$28,2,FALSE),VLOOKUP(DU26,'Tablas auxiliares'!$BG$2:$BH$28,2,FALSE),VLOOKUP(FL26,'Tablas auxiliares'!$BG$2:$BH$28,2,FALSE),VLOOKUP(HC26,'Tablas auxiliares'!$BG$2:$BH$28,2,FALSE))-AM26/100000000))</f>
        <v>-7.3821411519429594</v>
      </c>
      <c r="IU26">
        <f>IF('Tablas auxiliares'!$C$7=1,AVERAGE(AN26,CE26,DV26,FM26,HD26)+AN26/10000,(-1)*(SUM(VLOOKUP(AN26,'Tablas auxiliares'!$BG$2:$BH$28,2,FALSE),VLOOKUP(CE26,'Tablas auxiliares'!$BG$2:$BH$28,2,FALSE),VLOOKUP(DV26,'Tablas auxiliares'!$BG$2:$BH$28,2,FALSE),VLOOKUP(FM26,'Tablas auxiliares'!$BG$2:$BH$28,2,FALSE),VLOOKUP(HD26,'Tablas auxiliares'!$BG$2:$BH$28,2,FALSE))-AN26/100000000))</f>
        <v>-16.197112009848905</v>
      </c>
      <c r="IW26">
        <f>IF('Tablas auxiliares'!$C$7=1,AVERAGE(AP26,CG26,DX26,FO26,HF26)+AP26/10000,(-1)*(SUM(VLOOKUP(AP26,'Tablas auxiliares'!$BG$2:$BH$28,2,FALSE),VLOOKUP(CG26,'Tablas auxiliares'!$BG$2:$BH$28,2,FALSE),VLOOKUP(DX26,'Tablas auxiliares'!$BG$2:$BH$28,2,FALSE),VLOOKUP(FO26,'Tablas auxiliares'!$BG$2:$BH$28,2,FALSE),VLOOKUP(HF26,'Tablas auxiliares'!$BG$2:$BH$28,2,FALSE))-AP26/100000000))</f>
        <v>-0.70653383509043421</v>
      </c>
      <c r="IX26">
        <f>IF('Tablas auxiliares'!$C$7=1,AVERAGE(AQ26,CH26,DY26,FP26,HG26)+AQ26/10000,(-1)*(SUM(VLOOKUP(AQ26,'Tablas auxiliares'!$BG$2:$BH$28,2,FALSE),VLOOKUP(CH26,'Tablas auxiliares'!$BG$2:$BH$28,2,FALSE),VLOOKUP(DY26,'Tablas auxiliares'!$BG$2:$BH$28,2,FALSE),VLOOKUP(FP26,'Tablas auxiliares'!$BG$2:$BH$28,2,FALSE),VLOOKUP(HG26,'Tablas auxiliares'!$BG$2:$BH$28,2,FALSE))-AQ26/100000000))</f>
        <v>-2.0329066104139621</v>
      </c>
      <c r="IY26">
        <f>IF('Tablas auxiliares'!$C$7=1,AVERAGE(AR26,CI26,DZ26,FQ26,HH26)+AR26/10000,(-1)*(SUM(VLOOKUP(AR26,'Tablas auxiliares'!$BG$2:$BH$28,2,FALSE),VLOOKUP(CI26,'Tablas auxiliares'!$BG$2:$BH$28,2,FALSE),VLOOKUP(DZ26,'Tablas auxiliares'!$BG$2:$BH$28,2,FALSE),VLOOKUP(FQ26,'Tablas auxiliares'!$BG$2:$BH$28,2,FALSE),VLOOKUP(HH26,'Tablas auxiliares'!$BG$2:$BH$28,2,FALSE))-AR26/100000000))</f>
        <v>-3.9002204430323566</v>
      </c>
      <c r="IZ26">
        <f>RANK(HI26,HI3:HI28,1)</f>
        <v>8</v>
      </c>
      <c r="JA26">
        <f t="shared" ref="JA26:KP26" si="162">RANK(HJ26,HJ3:HJ28,1)</f>
        <v>21</v>
      </c>
      <c r="JB26">
        <f t="shared" si="162"/>
        <v>21</v>
      </c>
      <c r="JC26">
        <f t="shared" si="162"/>
        <v>23</v>
      </c>
      <c r="JD26">
        <f t="shared" si="162"/>
        <v>24</v>
      </c>
      <c r="JE26">
        <f t="shared" si="162"/>
        <v>2</v>
      </c>
      <c r="JF26">
        <f t="shared" si="162"/>
        <v>26</v>
      </c>
      <c r="JG26">
        <f t="shared" si="162"/>
        <v>23</v>
      </c>
      <c r="JH26">
        <f t="shared" si="162"/>
        <v>19</v>
      </c>
      <c r="JI26">
        <f t="shared" si="162"/>
        <v>20</v>
      </c>
      <c r="JJ26">
        <f t="shared" si="162"/>
        <v>23</v>
      </c>
      <c r="JK26">
        <f t="shared" si="162"/>
        <v>21</v>
      </c>
      <c r="JL26">
        <f t="shared" si="162"/>
        <v>12</v>
      </c>
      <c r="JM26">
        <f t="shared" si="162"/>
        <v>15</v>
      </c>
      <c r="JN26">
        <f t="shared" si="162"/>
        <v>23</v>
      </c>
      <c r="JO26">
        <f t="shared" si="162"/>
        <v>25</v>
      </c>
      <c r="JP26">
        <f t="shared" si="162"/>
        <v>24</v>
      </c>
      <c r="JQ26">
        <f t="shared" si="162"/>
        <v>25</v>
      </c>
      <c r="JR26">
        <f t="shared" si="162"/>
        <v>22</v>
      </c>
      <c r="JS26">
        <f t="shared" si="162"/>
        <v>9</v>
      </c>
      <c r="JT26">
        <f t="shared" si="162"/>
        <v>21</v>
      </c>
      <c r="JU26">
        <f t="shared" si="162"/>
        <v>25</v>
      </c>
      <c r="JV26">
        <f t="shared" si="162"/>
        <v>17</v>
      </c>
      <c r="JW26">
        <f t="shared" si="162"/>
        <v>12</v>
      </c>
      <c r="JX26">
        <f t="shared" si="162"/>
        <v>19</v>
      </c>
      <c r="JY26">
        <f t="shared" si="162"/>
        <v>15</v>
      </c>
      <c r="JZ26">
        <f t="shared" si="162"/>
        <v>24</v>
      </c>
      <c r="KA26">
        <f t="shared" si="162"/>
        <v>3</v>
      </c>
      <c r="KB26">
        <f t="shared" si="162"/>
        <v>26</v>
      </c>
      <c r="KC26">
        <f t="shared" si="162"/>
        <v>16</v>
      </c>
      <c r="KD26">
        <f t="shared" si="162"/>
        <v>1</v>
      </c>
      <c r="KE26">
        <f t="shared" si="162"/>
        <v>22</v>
      </c>
      <c r="KF26">
        <f t="shared" si="162"/>
        <v>24</v>
      </c>
      <c r="KG26">
        <f t="shared" si="162"/>
        <v>24</v>
      </c>
      <c r="KH26">
        <f t="shared" si="162"/>
        <v>21</v>
      </c>
      <c r="KI26">
        <f t="shared" si="162"/>
        <v>20</v>
      </c>
      <c r="KJ26">
        <f t="shared" si="162"/>
        <v>23</v>
      </c>
      <c r="KK26">
        <f t="shared" si="162"/>
        <v>11</v>
      </c>
      <c r="KL26">
        <f t="shared" si="162"/>
        <v>8</v>
      </c>
      <c r="KN26">
        <f t="shared" si="162"/>
        <v>25</v>
      </c>
      <c r="KO26">
        <f t="shared" si="162"/>
        <v>23</v>
      </c>
      <c r="KP26">
        <f t="shared" si="162"/>
        <v>22</v>
      </c>
      <c r="KQ26">
        <f>VLOOKUP(IZ26,'Tablas auxiliares'!$O$2:$Y$28,'Tablas auxiliares'!$C$4+1,FALSE)</f>
        <v>3</v>
      </c>
      <c r="KR26">
        <f>VLOOKUP(JA26,'Tablas auxiliares'!$O$2:$Y$28,'Tablas auxiliares'!$C$4+1,FALSE)</f>
        <v>0</v>
      </c>
      <c r="KS26">
        <f>VLOOKUP(JB26,'Tablas auxiliares'!$O$2:$Y$28,'Tablas auxiliares'!$C$4+1,FALSE)</f>
        <v>0</v>
      </c>
      <c r="KT26">
        <f>VLOOKUP(JC26,'Tablas auxiliares'!$O$2:$Y$28,'Tablas auxiliares'!$C$4+1,FALSE)</f>
        <v>0</v>
      </c>
      <c r="KU26">
        <f>VLOOKUP(JD26,'Tablas auxiliares'!$O$2:$Y$28,'Tablas auxiliares'!$C$4+1,FALSE)</f>
        <v>0</v>
      </c>
      <c r="KV26">
        <f>VLOOKUP(JE26,'Tablas auxiliares'!$O$2:$Y$28,'Tablas auxiliares'!$C$4+1,FALSE)</f>
        <v>10</v>
      </c>
      <c r="KW26">
        <f>VLOOKUP(JF26,'Tablas auxiliares'!$O$2:$Y$28,'Tablas auxiliares'!$C$4+1,FALSE)</f>
        <v>0</v>
      </c>
      <c r="KX26">
        <f>VLOOKUP(JG26,'Tablas auxiliares'!$O$2:$Y$28,'Tablas auxiliares'!$C$4+1,FALSE)</f>
        <v>0</v>
      </c>
      <c r="KY26">
        <f>VLOOKUP(JH26,'Tablas auxiliares'!$O$2:$Y$28,'Tablas auxiliares'!$C$4+1,FALSE)</f>
        <v>0</v>
      </c>
      <c r="KZ26">
        <f>VLOOKUP(JI26,'Tablas auxiliares'!$O$2:$Y$28,'Tablas auxiliares'!$C$4+1,FALSE)</f>
        <v>0</v>
      </c>
      <c r="LA26">
        <f>VLOOKUP(JJ26,'Tablas auxiliares'!$O$2:$Y$28,'Tablas auxiliares'!$C$4+1,FALSE)</f>
        <v>0</v>
      </c>
      <c r="LB26">
        <f>VLOOKUP(JK26,'Tablas auxiliares'!$O$2:$Y$28,'Tablas auxiliares'!$C$4+1,FALSE)</f>
        <v>0</v>
      </c>
      <c r="LC26">
        <f>VLOOKUP(JL26,'Tablas auxiliares'!$O$2:$Y$28,'Tablas auxiliares'!$C$4+1,FALSE)</f>
        <v>0</v>
      </c>
      <c r="LD26">
        <f>VLOOKUP(JM26,'Tablas auxiliares'!$O$2:$Y$28,'Tablas auxiliares'!$C$4+1,FALSE)</f>
        <v>0</v>
      </c>
      <c r="LE26">
        <f>VLOOKUP(JN26,'Tablas auxiliares'!$O$2:$Y$28,'Tablas auxiliares'!$C$4+1,FALSE)</f>
        <v>0</v>
      </c>
      <c r="LF26">
        <f>VLOOKUP(JO26,'Tablas auxiliares'!$O$2:$Y$28,'Tablas auxiliares'!$C$4+1,FALSE)</f>
        <v>0</v>
      </c>
      <c r="LG26">
        <f>VLOOKUP(JP26,'Tablas auxiliares'!$O$2:$Y$28,'Tablas auxiliares'!$C$4+1,FALSE)</f>
        <v>0</v>
      </c>
      <c r="LH26">
        <f>VLOOKUP(JQ26,'Tablas auxiliares'!$O$2:$Y$28,'Tablas auxiliares'!$C$4+1,FALSE)</f>
        <v>0</v>
      </c>
      <c r="LI26">
        <f>VLOOKUP(JR26,'Tablas auxiliares'!$O$2:$Y$28,'Tablas auxiliares'!$C$4+1,FALSE)</f>
        <v>0</v>
      </c>
      <c r="LJ26">
        <f>VLOOKUP(JS26,'Tablas auxiliares'!$O$2:$Y$28,'Tablas auxiliares'!$C$4+1,FALSE)</f>
        <v>2</v>
      </c>
      <c r="LK26">
        <f>VLOOKUP(JT26,'Tablas auxiliares'!$O$2:$Y$28,'Tablas auxiliares'!$C$4+1,FALSE)</f>
        <v>0</v>
      </c>
      <c r="LL26">
        <f>VLOOKUP(JU26,'Tablas auxiliares'!$O$2:$Y$28,'Tablas auxiliares'!$C$4+1,FALSE)</f>
        <v>0</v>
      </c>
      <c r="LM26">
        <f>VLOOKUP(JV26,'Tablas auxiliares'!$O$2:$Y$28,'Tablas auxiliares'!$C$4+1,FALSE)</f>
        <v>0</v>
      </c>
      <c r="LN26">
        <f>VLOOKUP(JW26,'Tablas auxiliares'!$O$2:$Y$28,'Tablas auxiliares'!$C$4+1,FALSE)</f>
        <v>0</v>
      </c>
      <c r="LO26">
        <f>VLOOKUP(JX26,'Tablas auxiliares'!$O$2:$Y$28,'Tablas auxiliares'!$C$4+1,FALSE)</f>
        <v>0</v>
      </c>
      <c r="LP26">
        <f>VLOOKUP(JY26,'Tablas auxiliares'!$O$2:$Y$28,'Tablas auxiliares'!$C$4+1,FALSE)</f>
        <v>0</v>
      </c>
      <c r="LQ26">
        <f>VLOOKUP(JZ26,'Tablas auxiliares'!$O$2:$Y$28,'Tablas auxiliares'!$C$4+1,FALSE)</f>
        <v>0</v>
      </c>
      <c r="LR26">
        <f>VLOOKUP(KA26,'Tablas auxiliares'!$O$2:$Y$28,'Tablas auxiliares'!$C$4+1,FALSE)</f>
        <v>8</v>
      </c>
      <c r="LS26">
        <f>VLOOKUP(KB26,'Tablas auxiliares'!$O$2:$Y$28,'Tablas auxiliares'!$C$4+1,FALSE)</f>
        <v>0</v>
      </c>
      <c r="LT26">
        <f>VLOOKUP(KC26,'Tablas auxiliares'!$O$2:$Y$28,'Tablas auxiliares'!$C$4+1,FALSE)</f>
        <v>0</v>
      </c>
      <c r="LU26">
        <f>VLOOKUP(KD26,'Tablas auxiliares'!$O$2:$Y$28,'Tablas auxiliares'!$C$4+1,FALSE)</f>
        <v>12</v>
      </c>
      <c r="LV26">
        <f>VLOOKUP(KE26,'Tablas auxiliares'!$O$2:$Y$28,'Tablas auxiliares'!$C$4+1,FALSE)</f>
        <v>0</v>
      </c>
      <c r="LW26">
        <f>VLOOKUP(KF26,'Tablas auxiliares'!$O$2:$Y$28,'Tablas auxiliares'!$C$4+1,FALSE)</f>
        <v>0</v>
      </c>
      <c r="LX26">
        <f>VLOOKUP(KG26,'Tablas auxiliares'!$O$2:$Y$28,'Tablas auxiliares'!$C$4+1,FALSE)</f>
        <v>0</v>
      </c>
      <c r="LY26">
        <f>VLOOKUP(KH26,'Tablas auxiliares'!$O$2:$Y$28,'Tablas auxiliares'!$C$4+1,FALSE)</f>
        <v>0</v>
      </c>
      <c r="LZ26">
        <f>VLOOKUP(KI26,'Tablas auxiliares'!$O$2:$Y$28,'Tablas auxiliares'!$C$4+1,FALSE)</f>
        <v>0</v>
      </c>
      <c r="MA26">
        <f>VLOOKUP(KJ26,'Tablas auxiliares'!$O$2:$Y$28,'Tablas auxiliares'!$C$4+1,FALSE)</f>
        <v>0</v>
      </c>
      <c r="MB26">
        <f>VLOOKUP(KK26,'Tablas auxiliares'!$O$2:$Y$28,'Tablas auxiliares'!$C$4+1,FALSE)</f>
        <v>0</v>
      </c>
      <c r="MC26">
        <f>VLOOKUP(KL26,'Tablas auxiliares'!$O$2:$Y$28,'Tablas auxiliares'!$C$4+1,FALSE)</f>
        <v>3</v>
      </c>
      <c r="ME26">
        <f>VLOOKUP(KN26,'Tablas auxiliares'!$O$2:$Y$28,'Tablas auxiliares'!$C$4+1,FALSE)</f>
        <v>0</v>
      </c>
      <c r="MF26">
        <f>VLOOKUP(KO26,'Tablas auxiliares'!$O$2:$Y$28,'Tablas auxiliares'!$C$4+1,FALSE)</f>
        <v>0</v>
      </c>
      <c r="MG26">
        <f>VLOOKUP(KP26,'Tablas auxiliares'!$O$2:$Y$28,'Tablas auxiliares'!$C$4+1,FALSE)</f>
        <v>0</v>
      </c>
      <c r="MH26">
        <v>16</v>
      </c>
      <c r="MI26">
        <v>13</v>
      </c>
      <c r="MJ26">
        <v>20</v>
      </c>
      <c r="MK26">
        <v>21</v>
      </c>
      <c r="ML26">
        <v>3</v>
      </c>
      <c r="MM26">
        <v>21</v>
      </c>
      <c r="MN26">
        <v>26</v>
      </c>
      <c r="MO26">
        <v>20</v>
      </c>
      <c r="MP26">
        <v>4</v>
      </c>
      <c r="MQ26">
        <v>15</v>
      </c>
      <c r="MR26">
        <v>12</v>
      </c>
      <c r="MS26">
        <v>1</v>
      </c>
      <c r="MT26">
        <v>23</v>
      </c>
      <c r="MU26">
        <v>1</v>
      </c>
      <c r="MV26">
        <v>25</v>
      </c>
      <c r="MW26">
        <v>25</v>
      </c>
      <c r="MX26">
        <v>25</v>
      </c>
      <c r="MY26">
        <v>10</v>
      </c>
      <c r="MZ26">
        <v>21</v>
      </c>
      <c r="NA26">
        <v>19</v>
      </c>
      <c r="NB26">
        <v>16</v>
      </c>
      <c r="NC26">
        <v>25</v>
      </c>
      <c r="ND26">
        <v>24</v>
      </c>
      <c r="NE26">
        <v>23</v>
      </c>
      <c r="NF26">
        <v>10</v>
      </c>
      <c r="NG26">
        <v>23</v>
      </c>
      <c r="NH26">
        <v>25</v>
      </c>
      <c r="NI26">
        <v>2</v>
      </c>
      <c r="NJ26">
        <v>19</v>
      </c>
      <c r="NK26">
        <v>14</v>
      </c>
      <c r="NL26">
        <v>1</v>
      </c>
      <c r="NM26">
        <v>21</v>
      </c>
      <c r="NN26">
        <v>17</v>
      </c>
      <c r="NO26">
        <v>23</v>
      </c>
      <c r="NP26">
        <v>25</v>
      </c>
      <c r="NQ26">
        <v>25</v>
      </c>
      <c r="NR26">
        <v>15</v>
      </c>
      <c r="NS26">
        <v>12</v>
      </c>
      <c r="NT26">
        <v>13</v>
      </c>
      <c r="NV26">
        <v>17</v>
      </c>
      <c r="NW26">
        <v>1</v>
      </c>
      <c r="NX26">
        <v>21</v>
      </c>
      <c r="NY26">
        <f>VLOOKUP(MH26,'Tablas auxiliares'!$O$2:$Y$28,_xlfn.SINGLE('Tablas auxiliares'!$C$4)+1,FALSE)</f>
        <v>0</v>
      </c>
      <c r="NZ26">
        <f>VLOOKUP(MI26,'Tablas auxiliares'!$O$2:$Y$28,_xlfn.SINGLE('Tablas auxiliares'!$C$4)+1,FALSE)</f>
        <v>0</v>
      </c>
      <c r="OA26">
        <f>VLOOKUP(MJ26,'Tablas auxiliares'!$O$2:$Y$28,_xlfn.SINGLE('Tablas auxiliares'!$C$4)+1,FALSE)</f>
        <v>0</v>
      </c>
      <c r="OB26">
        <f>VLOOKUP(MK26,'Tablas auxiliares'!$O$2:$Y$28,_xlfn.SINGLE('Tablas auxiliares'!$C$4)+1,FALSE)</f>
        <v>0</v>
      </c>
      <c r="OC26">
        <f>VLOOKUP(ML26,'Tablas auxiliares'!$O$2:$Y$28,_xlfn.SINGLE('Tablas auxiliares'!$C$4)+1,FALSE)</f>
        <v>8</v>
      </c>
      <c r="OD26">
        <f>VLOOKUP(MM26,'Tablas auxiliares'!$O$2:$Y$28,_xlfn.SINGLE('Tablas auxiliares'!$C$4)+1,FALSE)</f>
        <v>0</v>
      </c>
      <c r="OE26">
        <f>VLOOKUP(MN26,'Tablas auxiliares'!$O$2:$Y$28,_xlfn.SINGLE('Tablas auxiliares'!$C$4)+1,FALSE)</f>
        <v>0</v>
      </c>
      <c r="OF26">
        <f>VLOOKUP(MO26,'Tablas auxiliares'!$O$2:$Y$28,_xlfn.SINGLE('Tablas auxiliares'!$C$4)+1,FALSE)</f>
        <v>0</v>
      </c>
      <c r="OG26">
        <f>VLOOKUP(MP26,'Tablas auxiliares'!$O$2:$Y$28,_xlfn.SINGLE('Tablas auxiliares'!$C$4)+1,FALSE)</f>
        <v>7</v>
      </c>
      <c r="OH26">
        <f>VLOOKUP(MQ26,'Tablas auxiliares'!$O$2:$Y$28,_xlfn.SINGLE('Tablas auxiliares'!$C$4)+1,FALSE)</f>
        <v>0</v>
      </c>
      <c r="OI26">
        <f>VLOOKUP(MR26,'Tablas auxiliares'!$O$2:$Y$28,_xlfn.SINGLE('Tablas auxiliares'!$C$4)+1,FALSE)</f>
        <v>0</v>
      </c>
      <c r="OJ26">
        <f>VLOOKUP(MS26,'Tablas auxiliares'!$O$2:$Y$28,_xlfn.SINGLE('Tablas auxiliares'!$C$4)+1,FALSE)</f>
        <v>12</v>
      </c>
      <c r="OK26">
        <f>VLOOKUP(MT26,'Tablas auxiliares'!$O$2:$Y$28,_xlfn.SINGLE('Tablas auxiliares'!$C$4)+1,FALSE)</f>
        <v>0</v>
      </c>
      <c r="OL26">
        <f>VLOOKUP(MU26,'Tablas auxiliares'!$O$2:$Y$28,_xlfn.SINGLE('Tablas auxiliares'!$C$4)+1,FALSE)</f>
        <v>12</v>
      </c>
      <c r="OM26">
        <f>VLOOKUP(MV26,'Tablas auxiliares'!$O$2:$Y$28,_xlfn.SINGLE('Tablas auxiliares'!$C$4)+1,FALSE)</f>
        <v>0</v>
      </c>
      <c r="ON26">
        <f>VLOOKUP(MW26,'Tablas auxiliares'!$O$2:$Y$28,_xlfn.SINGLE('Tablas auxiliares'!$C$4)+1,FALSE)</f>
        <v>0</v>
      </c>
      <c r="OO26">
        <f>VLOOKUP(MX26,'Tablas auxiliares'!$O$2:$Y$28,_xlfn.SINGLE('Tablas auxiliares'!$C$4)+1,FALSE)</f>
        <v>0</v>
      </c>
      <c r="OP26">
        <f>VLOOKUP(MY26,'Tablas auxiliares'!$O$2:$Y$28,_xlfn.SINGLE('Tablas auxiliares'!$C$4)+1,FALSE)</f>
        <v>1</v>
      </c>
      <c r="OQ26">
        <f>VLOOKUP(MZ26,'Tablas auxiliares'!$O$2:$Y$28,_xlfn.SINGLE('Tablas auxiliares'!$C$4)+1,FALSE)</f>
        <v>0</v>
      </c>
      <c r="OR26">
        <f>VLOOKUP(NA26,'Tablas auxiliares'!$O$2:$Y$28,_xlfn.SINGLE('Tablas auxiliares'!$C$4)+1,FALSE)</f>
        <v>0</v>
      </c>
      <c r="OS26">
        <f>VLOOKUP(NB26,'Tablas auxiliares'!$O$2:$Y$28,_xlfn.SINGLE('Tablas auxiliares'!$C$4)+1,FALSE)</f>
        <v>0</v>
      </c>
      <c r="OT26">
        <f>VLOOKUP(NC26,'Tablas auxiliares'!$O$2:$Y$28,_xlfn.SINGLE('Tablas auxiliares'!$C$4)+1,FALSE)</f>
        <v>0</v>
      </c>
      <c r="OU26">
        <f>VLOOKUP(ND26,'Tablas auxiliares'!$O$2:$Y$28,_xlfn.SINGLE('Tablas auxiliares'!$C$4)+1,FALSE)</f>
        <v>0</v>
      </c>
      <c r="OV26">
        <f>VLOOKUP(NE26,'Tablas auxiliares'!$O$2:$Y$28,_xlfn.SINGLE('Tablas auxiliares'!$C$4)+1,FALSE)</f>
        <v>0</v>
      </c>
      <c r="OW26">
        <f>VLOOKUP(NF26,'Tablas auxiliares'!$O$2:$Y$28,_xlfn.SINGLE('Tablas auxiliares'!$C$4)+1,FALSE)</f>
        <v>1</v>
      </c>
      <c r="OX26">
        <f>VLOOKUP(NG26,'Tablas auxiliares'!$O$2:$Y$28,_xlfn.SINGLE('Tablas auxiliares'!$C$4)+1,FALSE)</f>
        <v>0</v>
      </c>
      <c r="OY26">
        <f>VLOOKUP(NH26,'Tablas auxiliares'!$O$2:$Y$28,_xlfn.SINGLE('Tablas auxiliares'!$C$4)+1,FALSE)</f>
        <v>0</v>
      </c>
      <c r="OZ26">
        <f>VLOOKUP(NI26,'Tablas auxiliares'!$O$2:$Y$28,_xlfn.SINGLE('Tablas auxiliares'!$C$4)+1,FALSE)</f>
        <v>10</v>
      </c>
      <c r="PA26">
        <f>VLOOKUP(NJ26,'Tablas auxiliares'!$O$2:$Y$28,_xlfn.SINGLE('Tablas auxiliares'!$C$4)+1,FALSE)</f>
        <v>0</v>
      </c>
      <c r="PB26">
        <f>VLOOKUP(NK26,'Tablas auxiliares'!$O$2:$Y$28,_xlfn.SINGLE('Tablas auxiliares'!$C$4)+1,FALSE)</f>
        <v>0</v>
      </c>
      <c r="PC26">
        <f>VLOOKUP(NL26,'Tablas auxiliares'!$O$2:$Y$28,_xlfn.SINGLE('Tablas auxiliares'!$C$4)+1,FALSE)</f>
        <v>12</v>
      </c>
      <c r="PD26">
        <f>VLOOKUP(NM26,'Tablas auxiliares'!$O$2:$Y$28,_xlfn.SINGLE('Tablas auxiliares'!$C$4)+1,FALSE)</f>
        <v>0</v>
      </c>
      <c r="PE26">
        <f>VLOOKUP(NN26,'Tablas auxiliares'!$O$2:$Y$28,_xlfn.SINGLE('Tablas auxiliares'!$C$4)+1,FALSE)</f>
        <v>0</v>
      </c>
      <c r="PF26">
        <f>VLOOKUP(NO26,'Tablas auxiliares'!$O$2:$Y$28,_xlfn.SINGLE('Tablas auxiliares'!$C$4)+1,FALSE)</f>
        <v>0</v>
      </c>
      <c r="PG26">
        <f>VLOOKUP(NP26,'Tablas auxiliares'!$O$2:$Y$28,_xlfn.SINGLE('Tablas auxiliares'!$C$4)+1,FALSE)</f>
        <v>0</v>
      </c>
      <c r="PH26">
        <f>VLOOKUP(NQ26,'Tablas auxiliares'!$O$2:$Y$28,_xlfn.SINGLE('Tablas auxiliares'!$C$4)+1,FALSE)</f>
        <v>0</v>
      </c>
      <c r="PI26">
        <f>VLOOKUP(NR26,'Tablas auxiliares'!$O$2:$Y$28,_xlfn.SINGLE('Tablas auxiliares'!$C$4)+1,FALSE)</f>
        <v>0</v>
      </c>
      <c r="PJ26">
        <f>VLOOKUP(NS26,'Tablas auxiliares'!$O$2:$Y$28,_xlfn.SINGLE('Tablas auxiliares'!$C$4)+1,FALSE)</f>
        <v>0</v>
      </c>
      <c r="PK26">
        <f>VLOOKUP(NT26,'Tablas auxiliares'!$O$2:$Y$28,_xlfn.SINGLE('Tablas auxiliares'!$C$4)+1,FALSE)</f>
        <v>0</v>
      </c>
      <c r="PM26">
        <f>VLOOKUP(NV26,'Tablas auxiliares'!$O$2:$Y$28,_xlfn.SINGLE('Tablas auxiliares'!$C$4)+1,FALSE)</f>
        <v>0</v>
      </c>
      <c r="PN26">
        <f>VLOOKUP(NW26,'Tablas auxiliares'!$O$2:$Y$28,_xlfn.SINGLE('Tablas auxiliares'!$C$4)+1,FALSE)</f>
        <v>12</v>
      </c>
      <c r="PO26">
        <f>VLOOKUP(NX26,'Tablas auxiliares'!$O$2:$Y$28,_xlfn.SINGLE('Tablas auxiliares'!$C$4)+1,FALSE)</f>
        <v>0</v>
      </c>
      <c r="PP26" s="132">
        <f>IF('Tablas auxiliares'!$C$6&lt;&gt;2,IF('Tablas auxiliares'!$C$5=1,SUM(KQ26:MG26),SUMIF($IZ$29:$KP$29,"=325",KQ26:MG26)),0)+IF('Tablas auxiliares'!$C$6&lt;&gt;3,IF('Tablas auxiliares'!$C$5=1,SUM(NY26:PO26),SUMIF($IZ$29:$KP$29,"=325",NY26:PO26)),0)</f>
        <v>113</v>
      </c>
      <c r="PQ26">
        <f t="shared" si="15"/>
        <v>12.016</v>
      </c>
      <c r="PR26">
        <f t="shared" si="108"/>
        <v>17.013000000000002</v>
      </c>
      <c r="PS26">
        <f t="shared" si="109"/>
        <v>20.52</v>
      </c>
      <c r="PT26">
        <f t="shared" si="110"/>
        <v>22.021000000000001</v>
      </c>
      <c r="PU26">
        <f t="shared" si="28"/>
        <v>13.503</v>
      </c>
      <c r="PV26">
        <f t="shared" si="29"/>
        <v>11.521000000000001</v>
      </c>
      <c r="PW26">
        <f t="shared" si="30"/>
        <v>26.026</v>
      </c>
      <c r="PX26">
        <f t="shared" si="31"/>
        <v>21.52</v>
      </c>
      <c r="PY26">
        <f t="shared" si="32"/>
        <v>11.504</v>
      </c>
      <c r="PZ26">
        <f t="shared" si="33"/>
        <v>17.515000000000001</v>
      </c>
      <c r="QA26">
        <f t="shared" si="111"/>
        <v>17.512</v>
      </c>
      <c r="QB26">
        <f t="shared" si="34"/>
        <v>11.000999999999999</v>
      </c>
      <c r="QC26">
        <f t="shared" si="35"/>
        <v>17.523</v>
      </c>
      <c r="QD26">
        <f t="shared" si="36"/>
        <v>8.0009999999999994</v>
      </c>
      <c r="QE26">
        <f t="shared" si="37"/>
        <v>24.024999999999999</v>
      </c>
      <c r="QF26">
        <f t="shared" si="38"/>
        <v>25.024999999999999</v>
      </c>
      <c r="QG26">
        <f t="shared" si="39"/>
        <v>24.524999999999999</v>
      </c>
      <c r="QH26">
        <f t="shared" si="40"/>
        <v>17.510000000000002</v>
      </c>
      <c r="QI26">
        <f t="shared" si="41"/>
        <v>21.521000000000001</v>
      </c>
      <c r="QJ26">
        <f t="shared" si="42"/>
        <v>14.019</v>
      </c>
      <c r="QK26">
        <f t="shared" si="43"/>
        <v>18.515999999999998</v>
      </c>
      <c r="QL26">
        <f t="shared" si="44"/>
        <v>25.024999999999999</v>
      </c>
      <c r="QM26">
        <f t="shared" si="45"/>
        <v>20.524000000000001</v>
      </c>
      <c r="QN26">
        <f t="shared" si="46"/>
        <v>17.523</v>
      </c>
      <c r="QO26">
        <f t="shared" si="47"/>
        <v>14.51</v>
      </c>
      <c r="QP26">
        <f t="shared" si="48"/>
        <v>19.023</v>
      </c>
      <c r="QQ26">
        <f t="shared" si="49"/>
        <v>24.524999999999999</v>
      </c>
      <c r="QR26">
        <f t="shared" si="50"/>
        <v>2.5019999999999998</v>
      </c>
      <c r="QS26">
        <f t="shared" si="51"/>
        <v>22.518999999999998</v>
      </c>
      <c r="QT26">
        <f t="shared" si="52"/>
        <v>15.013999999999999</v>
      </c>
      <c r="QU26">
        <f t="shared" si="53"/>
        <v>1.0009999999999999</v>
      </c>
      <c r="QV26">
        <f t="shared" si="54"/>
        <v>21.521000000000001</v>
      </c>
      <c r="QW26">
        <f t="shared" si="55"/>
        <v>20.516999999999999</v>
      </c>
      <c r="QX26">
        <f t="shared" si="56"/>
        <v>23.523</v>
      </c>
      <c r="QY26">
        <f t="shared" si="57"/>
        <v>23.024999999999999</v>
      </c>
      <c r="QZ26">
        <f t="shared" si="58"/>
        <v>22.524999999999999</v>
      </c>
      <c r="RA26">
        <f t="shared" si="59"/>
        <v>19.015000000000001</v>
      </c>
      <c r="RB26">
        <f t="shared" si="60"/>
        <v>11.512</v>
      </c>
      <c r="RC26">
        <f t="shared" si="61"/>
        <v>10.513</v>
      </c>
      <c r="RE26">
        <f t="shared" si="63"/>
        <v>21.016999999999999</v>
      </c>
      <c r="RF26">
        <f t="shared" si="64"/>
        <v>12.000999999999999</v>
      </c>
      <c r="RG26">
        <f t="shared" si="65"/>
        <v>21.521000000000001</v>
      </c>
      <c r="RH26">
        <f>RANK(PQ26,PQ3:PQ28,1)</f>
        <v>11</v>
      </c>
      <c r="RI26">
        <f t="shared" ref="RI26:SX26" si="163">RANK(PR26,PR3:PR28,1)</f>
        <v>21</v>
      </c>
      <c r="RJ26">
        <f t="shared" si="163"/>
        <v>22</v>
      </c>
      <c r="RK26">
        <f t="shared" si="163"/>
        <v>25</v>
      </c>
      <c r="RL26">
        <f t="shared" si="163"/>
        <v>13</v>
      </c>
      <c r="RM26">
        <f t="shared" si="163"/>
        <v>12</v>
      </c>
      <c r="RN26">
        <f t="shared" si="163"/>
        <v>26</v>
      </c>
      <c r="RO26">
        <f t="shared" si="163"/>
        <v>23</v>
      </c>
      <c r="RP26">
        <f t="shared" si="163"/>
        <v>9</v>
      </c>
      <c r="RQ26">
        <f t="shared" si="163"/>
        <v>20</v>
      </c>
      <c r="RR26">
        <f t="shared" si="163"/>
        <v>19</v>
      </c>
      <c r="RS26">
        <f t="shared" si="163"/>
        <v>10</v>
      </c>
      <c r="RT26">
        <f t="shared" si="163"/>
        <v>18</v>
      </c>
      <c r="RU26">
        <f t="shared" si="163"/>
        <v>5</v>
      </c>
      <c r="RV26">
        <f t="shared" si="163"/>
        <v>25</v>
      </c>
      <c r="RW26">
        <f t="shared" si="163"/>
        <v>25</v>
      </c>
      <c r="RX26">
        <f t="shared" si="163"/>
        <v>25</v>
      </c>
      <c r="RY26">
        <f t="shared" si="163"/>
        <v>20</v>
      </c>
      <c r="RZ26">
        <f t="shared" si="163"/>
        <v>24</v>
      </c>
      <c r="SA26">
        <f t="shared" si="163"/>
        <v>15</v>
      </c>
      <c r="SB26">
        <f t="shared" si="163"/>
        <v>20</v>
      </c>
      <c r="SC26">
        <f t="shared" si="163"/>
        <v>25</v>
      </c>
      <c r="SD26">
        <f t="shared" si="163"/>
        <v>22</v>
      </c>
      <c r="SE26">
        <f t="shared" si="163"/>
        <v>20</v>
      </c>
      <c r="SF26">
        <f t="shared" si="163"/>
        <v>15</v>
      </c>
      <c r="SG26">
        <f t="shared" si="163"/>
        <v>22</v>
      </c>
      <c r="SH26">
        <f t="shared" si="163"/>
        <v>25</v>
      </c>
      <c r="SI26">
        <f t="shared" si="163"/>
        <v>1</v>
      </c>
      <c r="SJ26">
        <f t="shared" si="163"/>
        <v>22</v>
      </c>
      <c r="SK26">
        <f t="shared" si="163"/>
        <v>15</v>
      </c>
      <c r="SL26">
        <f t="shared" si="163"/>
        <v>1</v>
      </c>
      <c r="SM26">
        <f t="shared" si="163"/>
        <v>24</v>
      </c>
      <c r="SN26">
        <f t="shared" si="163"/>
        <v>24</v>
      </c>
      <c r="SO26">
        <f t="shared" si="163"/>
        <v>26</v>
      </c>
      <c r="SP26">
        <f t="shared" si="163"/>
        <v>25</v>
      </c>
      <c r="SQ26">
        <f t="shared" si="163"/>
        <v>25</v>
      </c>
      <c r="SR26">
        <f t="shared" si="163"/>
        <v>22</v>
      </c>
      <c r="SS26">
        <f t="shared" si="163"/>
        <v>11</v>
      </c>
      <c r="ST26">
        <f t="shared" si="163"/>
        <v>9</v>
      </c>
      <c r="SV26">
        <f t="shared" si="163"/>
        <v>21</v>
      </c>
      <c r="SW26">
        <f t="shared" si="163"/>
        <v>10</v>
      </c>
      <c r="SX26">
        <f t="shared" si="163"/>
        <v>22</v>
      </c>
      <c r="SY26">
        <f>VLOOKUP(RH26,'Tablas auxiliares'!$O$2:$Y$28,_xlfn.SINGLE('Tablas auxiliares'!$C$4)+1,FALSE)</f>
        <v>0</v>
      </c>
      <c r="SZ26">
        <f>VLOOKUP(RI26,'Tablas auxiliares'!$O$2:$Y$28,_xlfn.SINGLE('Tablas auxiliares'!$C$4)+1,FALSE)</f>
        <v>0</v>
      </c>
      <c r="TA26">
        <f>VLOOKUP(RJ26,'Tablas auxiliares'!$O$2:$Y$28,_xlfn.SINGLE('Tablas auxiliares'!$C$4)+1,FALSE)</f>
        <v>0</v>
      </c>
      <c r="TB26">
        <f>VLOOKUP(RK26,'Tablas auxiliares'!$O$2:$Y$28,_xlfn.SINGLE('Tablas auxiliares'!$C$4)+1,FALSE)</f>
        <v>0</v>
      </c>
      <c r="TC26">
        <f>VLOOKUP(RL26,'Tablas auxiliares'!$O$2:$Y$28,_xlfn.SINGLE('Tablas auxiliares'!$C$4)+1,FALSE)</f>
        <v>0</v>
      </c>
      <c r="TD26">
        <f>VLOOKUP(RM26,'Tablas auxiliares'!$O$2:$Y$28,_xlfn.SINGLE('Tablas auxiliares'!$C$4)+1,FALSE)</f>
        <v>0</v>
      </c>
      <c r="TE26">
        <f>VLOOKUP(RN26,'Tablas auxiliares'!$O$2:$Y$28,_xlfn.SINGLE('Tablas auxiliares'!$C$4)+1,FALSE)</f>
        <v>0</v>
      </c>
      <c r="TF26">
        <f>VLOOKUP(RO26,'Tablas auxiliares'!$O$2:$Y$28,_xlfn.SINGLE('Tablas auxiliares'!$C$4)+1,FALSE)</f>
        <v>0</v>
      </c>
      <c r="TG26">
        <f>VLOOKUP(RP26,'Tablas auxiliares'!$O$2:$Y$28,_xlfn.SINGLE('Tablas auxiliares'!$C$4)+1,FALSE)</f>
        <v>2</v>
      </c>
      <c r="TH26">
        <f>VLOOKUP(RQ26,'Tablas auxiliares'!$O$2:$Y$28,_xlfn.SINGLE('Tablas auxiliares'!$C$4)+1,FALSE)</f>
        <v>0</v>
      </c>
      <c r="TI26">
        <f>VLOOKUP(RR26,'Tablas auxiliares'!$O$2:$Y$28,_xlfn.SINGLE('Tablas auxiliares'!$C$4)+1,FALSE)</f>
        <v>0</v>
      </c>
      <c r="TJ26">
        <f>VLOOKUP(RS26,'Tablas auxiliares'!$O$2:$Y$28,_xlfn.SINGLE('Tablas auxiliares'!$C$4)+1,FALSE)</f>
        <v>1</v>
      </c>
      <c r="TK26">
        <f>VLOOKUP(RT26,'Tablas auxiliares'!$O$2:$Y$28,_xlfn.SINGLE('Tablas auxiliares'!$C$4)+1,FALSE)</f>
        <v>0</v>
      </c>
      <c r="TL26">
        <f>VLOOKUP(RU26,'Tablas auxiliares'!$O$2:$Y$28,_xlfn.SINGLE('Tablas auxiliares'!$C$4)+1,FALSE)</f>
        <v>6</v>
      </c>
      <c r="TM26">
        <f>VLOOKUP(RV26,'Tablas auxiliares'!$O$2:$Y$28,_xlfn.SINGLE('Tablas auxiliares'!$C$4)+1,FALSE)</f>
        <v>0</v>
      </c>
      <c r="TN26">
        <f>VLOOKUP(RW26,'Tablas auxiliares'!$O$2:$Y$28,_xlfn.SINGLE('Tablas auxiliares'!$C$4)+1,FALSE)</f>
        <v>0</v>
      </c>
      <c r="TO26">
        <f>VLOOKUP(RX26,'Tablas auxiliares'!$O$2:$Y$28,_xlfn.SINGLE('Tablas auxiliares'!$C$4)+1,FALSE)</f>
        <v>0</v>
      </c>
      <c r="TP26">
        <f>VLOOKUP(RY26,'Tablas auxiliares'!$O$2:$Y$28,_xlfn.SINGLE('Tablas auxiliares'!$C$4)+1,FALSE)</f>
        <v>0</v>
      </c>
      <c r="TQ26">
        <f>VLOOKUP(RZ26,'Tablas auxiliares'!$O$2:$Y$28,_xlfn.SINGLE('Tablas auxiliares'!$C$4)+1,FALSE)</f>
        <v>0</v>
      </c>
      <c r="TR26">
        <f>VLOOKUP(SA26,'Tablas auxiliares'!$O$2:$Y$28,_xlfn.SINGLE('Tablas auxiliares'!$C$4)+1,FALSE)</f>
        <v>0</v>
      </c>
      <c r="TS26">
        <f>VLOOKUP(SB26,'Tablas auxiliares'!$O$2:$Y$28,_xlfn.SINGLE('Tablas auxiliares'!$C$4)+1,FALSE)</f>
        <v>0</v>
      </c>
      <c r="TT26">
        <f>VLOOKUP(SC26,'Tablas auxiliares'!$O$2:$Y$28,_xlfn.SINGLE('Tablas auxiliares'!$C$4)+1,FALSE)</f>
        <v>0</v>
      </c>
      <c r="TU26">
        <f>VLOOKUP(SD26,'Tablas auxiliares'!$O$2:$Y$28,_xlfn.SINGLE('Tablas auxiliares'!$C$4)+1,FALSE)</f>
        <v>0</v>
      </c>
      <c r="TV26">
        <f>VLOOKUP(SE26,'Tablas auxiliares'!$O$2:$Y$28,_xlfn.SINGLE('Tablas auxiliares'!$C$4)+1,FALSE)</f>
        <v>0</v>
      </c>
      <c r="TW26">
        <f>VLOOKUP(SF26,'Tablas auxiliares'!$O$2:$Y$28,_xlfn.SINGLE('Tablas auxiliares'!$C$4)+1,FALSE)</f>
        <v>0</v>
      </c>
      <c r="TX26">
        <f>VLOOKUP(SG26,'Tablas auxiliares'!$O$2:$Y$28,_xlfn.SINGLE('Tablas auxiliares'!$C$4)+1,FALSE)</f>
        <v>0</v>
      </c>
      <c r="TY26">
        <f>VLOOKUP(SH26,'Tablas auxiliares'!$O$2:$Y$28,_xlfn.SINGLE('Tablas auxiliares'!$C$4)+1,FALSE)</f>
        <v>0</v>
      </c>
      <c r="TZ26">
        <f>VLOOKUP(SI26,'Tablas auxiliares'!$O$2:$Y$28,_xlfn.SINGLE('Tablas auxiliares'!$C$4)+1,FALSE)</f>
        <v>12</v>
      </c>
      <c r="UA26">
        <f>VLOOKUP(SJ26,'Tablas auxiliares'!$O$2:$Y$28,_xlfn.SINGLE('Tablas auxiliares'!$C$4)+1,FALSE)</f>
        <v>0</v>
      </c>
      <c r="UB26">
        <f>VLOOKUP(SK26,'Tablas auxiliares'!$O$2:$Y$28,_xlfn.SINGLE('Tablas auxiliares'!$C$4)+1,FALSE)</f>
        <v>0</v>
      </c>
      <c r="UC26">
        <f>VLOOKUP(SL26,'Tablas auxiliares'!$O$2:$Y$28,_xlfn.SINGLE('Tablas auxiliares'!$C$4)+1,FALSE)</f>
        <v>12</v>
      </c>
      <c r="UD26">
        <f>VLOOKUP(SM26,'Tablas auxiliares'!$O$2:$Y$28,_xlfn.SINGLE('Tablas auxiliares'!$C$4)+1,FALSE)</f>
        <v>0</v>
      </c>
      <c r="UE26">
        <f>VLOOKUP(SN26,'Tablas auxiliares'!$O$2:$Y$28,_xlfn.SINGLE('Tablas auxiliares'!$C$4)+1,FALSE)</f>
        <v>0</v>
      </c>
      <c r="UF26">
        <f>VLOOKUP(SO26,'Tablas auxiliares'!$O$2:$Y$28,_xlfn.SINGLE('Tablas auxiliares'!$C$4)+1,FALSE)</f>
        <v>0</v>
      </c>
      <c r="UG26">
        <f>VLOOKUP(SP26,'Tablas auxiliares'!$O$2:$Y$28,_xlfn.SINGLE('Tablas auxiliares'!$C$4)+1,FALSE)</f>
        <v>0</v>
      </c>
      <c r="UH26">
        <f>VLOOKUP(SQ26,'Tablas auxiliares'!$O$2:$Y$28,_xlfn.SINGLE('Tablas auxiliares'!$C$4)+1,FALSE)</f>
        <v>0</v>
      </c>
      <c r="UI26">
        <f>VLOOKUP(SR26,'Tablas auxiliares'!$O$2:$Y$28,_xlfn.SINGLE('Tablas auxiliares'!$C$4)+1,FALSE)</f>
        <v>0</v>
      </c>
      <c r="UJ26">
        <f>VLOOKUP(SS26,'Tablas auxiliares'!$O$2:$Y$28,_xlfn.SINGLE('Tablas auxiliares'!$C$4)+1,FALSE)</f>
        <v>0</v>
      </c>
      <c r="UK26">
        <f>VLOOKUP(ST26,'Tablas auxiliares'!$O$2:$Y$28,_xlfn.SINGLE('Tablas auxiliares'!$C$4)+1,FALSE)</f>
        <v>2</v>
      </c>
      <c r="UM26">
        <f>VLOOKUP(SV26,'Tablas auxiliares'!$O$2:$Y$28,_xlfn.SINGLE('Tablas auxiliares'!$C$4)+1,FALSE)</f>
        <v>0</v>
      </c>
      <c r="UN26">
        <f>VLOOKUP(SW26,'Tablas auxiliares'!$O$2:$Y$28,_xlfn.SINGLE('Tablas auxiliares'!$C$4)+1,FALSE)</f>
        <v>1</v>
      </c>
      <c r="UO26">
        <f>VLOOKUP(SX26,'Tablas auxiliares'!$O$2:$Y$28,_xlfn.SINGLE('Tablas auxiliares'!$C$4)+1,FALSE)</f>
        <v>0</v>
      </c>
      <c r="UP26">
        <f>IF('Tablas auxiliares'!$C$5=1,SUM(SY26:UO26),SUMIF($IZ$29:$KP$29,"=325",SY26:UO26))</f>
        <v>36</v>
      </c>
      <c r="UQ26">
        <v>3</v>
      </c>
      <c r="UR26">
        <v>0</v>
      </c>
      <c r="US26">
        <v>0</v>
      </c>
      <c r="UT26">
        <v>0</v>
      </c>
      <c r="UU26">
        <v>0</v>
      </c>
      <c r="UV26">
        <v>10</v>
      </c>
      <c r="UW26">
        <v>0</v>
      </c>
      <c r="UX26">
        <v>0</v>
      </c>
      <c r="UY26">
        <v>0</v>
      </c>
      <c r="UZ26">
        <v>0</v>
      </c>
      <c r="VA26">
        <v>0</v>
      </c>
      <c r="VB26">
        <v>0</v>
      </c>
      <c r="VC26">
        <v>0</v>
      </c>
      <c r="VD26">
        <v>0</v>
      </c>
      <c r="VE26">
        <v>0</v>
      </c>
      <c r="VF26">
        <v>0</v>
      </c>
      <c r="VG26">
        <v>0</v>
      </c>
      <c r="VH26">
        <v>0</v>
      </c>
      <c r="VI26">
        <v>0</v>
      </c>
      <c r="VJ26">
        <v>6</v>
      </c>
      <c r="VK26">
        <v>0</v>
      </c>
      <c r="VL26">
        <v>0</v>
      </c>
      <c r="VM26">
        <v>0</v>
      </c>
      <c r="VN26">
        <v>0</v>
      </c>
      <c r="VO26">
        <v>0</v>
      </c>
      <c r="VP26">
        <v>1</v>
      </c>
      <c r="VQ26">
        <v>0</v>
      </c>
      <c r="VR26">
        <v>7</v>
      </c>
      <c r="VS26">
        <v>0</v>
      </c>
      <c r="VT26">
        <v>0</v>
      </c>
      <c r="VU26">
        <v>12</v>
      </c>
      <c r="VV26">
        <v>0</v>
      </c>
      <c r="VW26">
        <v>0</v>
      </c>
      <c r="VX26">
        <v>0</v>
      </c>
      <c r="VY26">
        <v>0</v>
      </c>
      <c r="VZ26">
        <v>0</v>
      </c>
      <c r="WA26">
        <v>0</v>
      </c>
      <c r="WB26">
        <v>0</v>
      </c>
      <c r="WC26">
        <v>0</v>
      </c>
      <c r="WE26">
        <v>0</v>
      </c>
      <c r="WF26">
        <v>0</v>
      </c>
      <c r="WG26">
        <v>0</v>
      </c>
      <c r="WH26">
        <v>0</v>
      </c>
      <c r="WI26">
        <v>0</v>
      </c>
      <c r="WJ26">
        <v>0</v>
      </c>
      <c r="WK26">
        <v>0</v>
      </c>
      <c r="WL26">
        <v>8</v>
      </c>
      <c r="WM26">
        <v>0</v>
      </c>
      <c r="WN26">
        <v>0</v>
      </c>
      <c r="WO26">
        <v>0</v>
      </c>
      <c r="WP26">
        <v>7</v>
      </c>
      <c r="WQ26">
        <v>0</v>
      </c>
      <c r="WR26">
        <v>0</v>
      </c>
      <c r="WS26">
        <v>12</v>
      </c>
      <c r="WT26">
        <v>0</v>
      </c>
      <c r="WU26">
        <v>12</v>
      </c>
      <c r="WV26">
        <v>0</v>
      </c>
      <c r="WW26">
        <v>0</v>
      </c>
      <c r="WX26">
        <v>0</v>
      </c>
      <c r="WY26">
        <v>1</v>
      </c>
      <c r="WZ26">
        <v>0</v>
      </c>
      <c r="XA26">
        <v>0</v>
      </c>
      <c r="XB26">
        <v>0</v>
      </c>
      <c r="XC26">
        <v>0</v>
      </c>
      <c r="XD26">
        <v>0</v>
      </c>
      <c r="XE26">
        <v>0</v>
      </c>
      <c r="XF26">
        <v>1</v>
      </c>
      <c r="XG26">
        <v>0</v>
      </c>
      <c r="XH26">
        <v>0</v>
      </c>
      <c r="XI26">
        <v>10</v>
      </c>
      <c r="XJ26">
        <v>0</v>
      </c>
      <c r="XK26">
        <v>0</v>
      </c>
      <c r="XL26">
        <v>12</v>
      </c>
      <c r="XM26">
        <v>0</v>
      </c>
      <c r="XN26">
        <v>0</v>
      </c>
      <c r="XO26">
        <v>0</v>
      </c>
      <c r="XP26">
        <v>0</v>
      </c>
      <c r="XQ26">
        <v>0</v>
      </c>
      <c r="XR26">
        <v>0</v>
      </c>
      <c r="XS26">
        <v>0</v>
      </c>
      <c r="XT26">
        <v>0</v>
      </c>
      <c r="XV26">
        <v>0</v>
      </c>
      <c r="XW26">
        <v>12</v>
      </c>
      <c r="XX26">
        <v>0</v>
      </c>
      <c r="XY26">
        <f t="shared" si="7"/>
        <v>3</v>
      </c>
      <c r="XZ26">
        <f t="shared" si="113"/>
        <v>0</v>
      </c>
      <c r="YA26">
        <f t="shared" si="114"/>
        <v>0</v>
      </c>
      <c r="YB26">
        <f t="shared" si="115"/>
        <v>0</v>
      </c>
      <c r="YC26">
        <f t="shared" si="67"/>
        <v>8.0079999999999991</v>
      </c>
      <c r="YD26">
        <f t="shared" si="68"/>
        <v>10</v>
      </c>
      <c r="YE26">
        <f t="shared" si="69"/>
        <v>0</v>
      </c>
      <c r="YF26">
        <f t="shared" si="70"/>
        <v>0</v>
      </c>
      <c r="YG26">
        <f t="shared" si="71"/>
        <v>7.0069999999999997</v>
      </c>
      <c r="YH26">
        <f t="shared" si="72"/>
        <v>0</v>
      </c>
      <c r="YI26">
        <f t="shared" si="73"/>
        <v>0</v>
      </c>
      <c r="YJ26">
        <f t="shared" si="74"/>
        <v>12.012</v>
      </c>
      <c r="YK26">
        <f t="shared" si="75"/>
        <v>0</v>
      </c>
      <c r="YL26">
        <f t="shared" si="76"/>
        <v>12.012</v>
      </c>
      <c r="YM26">
        <f t="shared" si="77"/>
        <v>0</v>
      </c>
      <c r="YN26">
        <f t="shared" si="78"/>
        <v>0</v>
      </c>
      <c r="YO26">
        <f t="shared" si="79"/>
        <v>0</v>
      </c>
      <c r="YP26">
        <f t="shared" si="80"/>
        <v>1.0009999999999999</v>
      </c>
      <c r="YQ26">
        <f t="shared" si="81"/>
        <v>0</v>
      </c>
      <c r="YR26">
        <f t="shared" si="82"/>
        <v>6</v>
      </c>
      <c r="YS26">
        <f t="shared" si="83"/>
        <v>0</v>
      </c>
      <c r="YT26">
        <f t="shared" si="84"/>
        <v>0</v>
      </c>
      <c r="YU26">
        <f t="shared" si="85"/>
        <v>0</v>
      </c>
      <c r="YV26">
        <f t="shared" si="86"/>
        <v>0</v>
      </c>
      <c r="YW26">
        <f t="shared" si="87"/>
        <v>1.0009999999999999</v>
      </c>
      <c r="YX26">
        <f t="shared" si="88"/>
        <v>1</v>
      </c>
      <c r="YY26">
        <f t="shared" si="89"/>
        <v>0</v>
      </c>
      <c r="YZ26">
        <f t="shared" si="90"/>
        <v>17.010000000000002</v>
      </c>
      <c r="ZA26">
        <f t="shared" si="91"/>
        <v>0</v>
      </c>
      <c r="ZB26">
        <f t="shared" si="92"/>
        <v>0</v>
      </c>
      <c r="ZC26">
        <f t="shared" si="93"/>
        <v>24.012</v>
      </c>
      <c r="ZD26">
        <f t="shared" si="94"/>
        <v>0</v>
      </c>
      <c r="ZE26">
        <f t="shared" si="95"/>
        <v>0</v>
      </c>
      <c r="ZF26">
        <f t="shared" si="96"/>
        <v>0</v>
      </c>
      <c r="ZG26">
        <f t="shared" si="97"/>
        <v>0</v>
      </c>
      <c r="ZH26">
        <f t="shared" si="98"/>
        <v>0</v>
      </c>
      <c r="ZI26">
        <f t="shared" si="99"/>
        <v>0</v>
      </c>
      <c r="ZJ26">
        <f t="shared" si="100"/>
        <v>0</v>
      </c>
      <c r="ZK26">
        <f t="shared" si="101"/>
        <v>0</v>
      </c>
      <c r="ZL26">
        <f t="shared" si="102"/>
        <v>0</v>
      </c>
      <c r="ZM26">
        <f t="shared" si="103"/>
        <v>0</v>
      </c>
      <c r="ZN26">
        <f t="shared" si="104"/>
        <v>12.012</v>
      </c>
      <c r="ZO26">
        <f t="shared" si="105"/>
        <v>0</v>
      </c>
      <c r="ZP26">
        <f>RANK(XY26,XY3:XY28,0)</f>
        <v>11</v>
      </c>
      <c r="ZQ26">
        <f t="shared" ref="ZQ26:ABF26" si="164">RANK(XZ26,XZ3:XZ28,0)</f>
        <v>16</v>
      </c>
      <c r="ZR26">
        <f t="shared" si="164"/>
        <v>14</v>
      </c>
      <c r="ZS26">
        <f t="shared" si="164"/>
        <v>15</v>
      </c>
      <c r="ZT26">
        <f t="shared" si="164"/>
        <v>7</v>
      </c>
      <c r="ZU26">
        <f t="shared" si="164"/>
        <v>6</v>
      </c>
      <c r="ZV26">
        <f t="shared" si="164"/>
        <v>14</v>
      </c>
      <c r="ZW26">
        <f t="shared" si="164"/>
        <v>17</v>
      </c>
      <c r="ZX26">
        <f t="shared" si="164"/>
        <v>7</v>
      </c>
      <c r="ZY26">
        <f t="shared" si="164"/>
        <v>18</v>
      </c>
      <c r="ZZ26">
        <f t="shared" si="164"/>
        <v>16</v>
      </c>
      <c r="AAA26">
        <f t="shared" si="164"/>
        <v>1</v>
      </c>
      <c r="AAB26">
        <f t="shared" si="164"/>
        <v>15</v>
      </c>
      <c r="AAC26">
        <f t="shared" si="164"/>
        <v>2</v>
      </c>
      <c r="AAD26">
        <f t="shared" si="164"/>
        <v>13</v>
      </c>
      <c r="AAE26">
        <f t="shared" si="164"/>
        <v>16</v>
      </c>
      <c r="AAF26">
        <f t="shared" si="164"/>
        <v>15</v>
      </c>
      <c r="AAG26">
        <f t="shared" si="164"/>
        <v>18</v>
      </c>
      <c r="AAH26">
        <f t="shared" si="164"/>
        <v>16</v>
      </c>
      <c r="AAI26">
        <f t="shared" si="164"/>
        <v>9</v>
      </c>
      <c r="AAJ26">
        <f t="shared" si="164"/>
        <v>16</v>
      </c>
      <c r="AAK26">
        <f t="shared" si="164"/>
        <v>17</v>
      </c>
      <c r="AAL26">
        <f t="shared" si="164"/>
        <v>14</v>
      </c>
      <c r="AAM26">
        <f t="shared" si="164"/>
        <v>18</v>
      </c>
      <c r="AAN26">
        <f t="shared" si="164"/>
        <v>15</v>
      </c>
      <c r="AAO26">
        <f t="shared" si="164"/>
        <v>17</v>
      </c>
      <c r="AAP26">
        <f t="shared" si="164"/>
        <v>16</v>
      </c>
      <c r="AAQ26">
        <f t="shared" si="164"/>
        <v>3</v>
      </c>
      <c r="AAR26">
        <f t="shared" si="164"/>
        <v>15</v>
      </c>
      <c r="AAS26">
        <f t="shared" si="164"/>
        <v>14</v>
      </c>
      <c r="AAT26">
        <f t="shared" si="164"/>
        <v>1</v>
      </c>
      <c r="AAU26">
        <f t="shared" si="164"/>
        <v>14</v>
      </c>
      <c r="AAV26">
        <f t="shared" si="164"/>
        <v>16</v>
      </c>
      <c r="AAW26">
        <f t="shared" si="164"/>
        <v>18</v>
      </c>
      <c r="AAX26">
        <f t="shared" si="164"/>
        <v>17</v>
      </c>
      <c r="AAY26">
        <f t="shared" si="164"/>
        <v>16</v>
      </c>
      <c r="AAZ26">
        <f t="shared" si="164"/>
        <v>18</v>
      </c>
      <c r="ABA26">
        <f t="shared" si="164"/>
        <v>15</v>
      </c>
      <c r="ABB26">
        <f t="shared" si="164"/>
        <v>15</v>
      </c>
      <c r="ABC26">
        <f t="shared" si="164"/>
        <v>18</v>
      </c>
      <c r="ABD26">
        <f t="shared" si="164"/>
        <v>16</v>
      </c>
      <c r="ABE26">
        <f t="shared" si="164"/>
        <v>2</v>
      </c>
      <c r="ABF26">
        <f t="shared" si="164"/>
        <v>17</v>
      </c>
      <c r="ABG26">
        <f>VLOOKUP(ZP26,'Tablas auxiliares'!$O$2:$P$28,2,FALSE)</f>
        <v>0</v>
      </c>
      <c r="ABH26">
        <f>VLOOKUP(ZQ26,'Tablas auxiliares'!$O$2:$P$28,2,FALSE)</f>
        <v>0</v>
      </c>
      <c r="ABI26">
        <f>VLOOKUP(ZR26,'Tablas auxiliares'!$O$2:$P$28,2,FALSE)</f>
        <v>0</v>
      </c>
      <c r="ABJ26">
        <f>VLOOKUP(ZS26,'Tablas auxiliares'!$O$2:$P$28,2,FALSE)</f>
        <v>0</v>
      </c>
      <c r="ABK26">
        <f>VLOOKUP(ZT26,'Tablas auxiliares'!$O$2:$P$28,2,FALSE)</f>
        <v>4</v>
      </c>
      <c r="ABL26">
        <f>VLOOKUP(ZU26,'Tablas auxiliares'!$O$2:$P$28,2,FALSE)</f>
        <v>5</v>
      </c>
      <c r="ABM26">
        <f>VLOOKUP(ZV26,'Tablas auxiliares'!$O$2:$P$28,2,FALSE)</f>
        <v>0</v>
      </c>
      <c r="ABN26">
        <f>VLOOKUP(ZW26,'Tablas auxiliares'!$O$2:$P$28,2,FALSE)</f>
        <v>0</v>
      </c>
      <c r="ABO26">
        <f>VLOOKUP(ZX26,'Tablas auxiliares'!$O$2:$P$28,2,FALSE)</f>
        <v>4</v>
      </c>
      <c r="ABP26">
        <f>VLOOKUP(ZY26,'Tablas auxiliares'!$O$2:$P$28,2,FALSE)</f>
        <v>0</v>
      </c>
      <c r="ABQ26">
        <f>VLOOKUP(ZZ26,'Tablas auxiliares'!$O$2:$P$28,2,FALSE)</f>
        <v>0</v>
      </c>
      <c r="ABR26">
        <f>VLOOKUP(AAA26,'Tablas auxiliares'!$O$2:$P$28,2,FALSE)</f>
        <v>12</v>
      </c>
      <c r="ABS26">
        <f>VLOOKUP(AAB26,'Tablas auxiliares'!$O$2:$P$28,2,FALSE)</f>
        <v>0</v>
      </c>
      <c r="ABT26">
        <f>VLOOKUP(AAC26,'Tablas auxiliares'!$O$2:$P$28,2,FALSE)</f>
        <v>10</v>
      </c>
      <c r="ABU26">
        <f>VLOOKUP(AAD26,'Tablas auxiliares'!$O$2:$P$28,2,FALSE)</f>
        <v>0</v>
      </c>
      <c r="ABV26">
        <f>VLOOKUP(AAE26,'Tablas auxiliares'!$O$2:$P$28,2,FALSE)</f>
        <v>0</v>
      </c>
      <c r="ABW26">
        <f>VLOOKUP(AAF26,'Tablas auxiliares'!$O$2:$P$28,2,FALSE)</f>
        <v>0</v>
      </c>
      <c r="ABX26">
        <f>VLOOKUP(AAG26,'Tablas auxiliares'!$O$2:$P$28,2,FALSE)</f>
        <v>0</v>
      </c>
      <c r="ABY26">
        <f>VLOOKUP(AAH26,'Tablas auxiliares'!$O$2:$P$28,2,FALSE)</f>
        <v>0</v>
      </c>
      <c r="ABZ26">
        <f>VLOOKUP(AAI26,'Tablas auxiliares'!$O$2:$P$28,2,FALSE)</f>
        <v>2</v>
      </c>
      <c r="ACA26">
        <f>VLOOKUP(AAJ26,'Tablas auxiliares'!$O$2:$P$28,2,FALSE)</f>
        <v>0</v>
      </c>
      <c r="ACB26">
        <f>VLOOKUP(AAK26,'Tablas auxiliares'!$O$2:$P$28,2,FALSE)</f>
        <v>0</v>
      </c>
      <c r="ACC26">
        <f>VLOOKUP(AAL26,'Tablas auxiliares'!$O$2:$P$28,2,FALSE)</f>
        <v>0</v>
      </c>
      <c r="ACD26">
        <f>VLOOKUP(AAM26,'Tablas auxiliares'!$O$2:$P$28,2,FALSE)</f>
        <v>0</v>
      </c>
      <c r="ACE26">
        <f>VLOOKUP(AAN26,'Tablas auxiliares'!$O$2:$P$28,2,FALSE)</f>
        <v>0</v>
      </c>
      <c r="ACF26">
        <f>VLOOKUP(AAO26,'Tablas auxiliares'!$O$2:$P$28,2,FALSE)</f>
        <v>0</v>
      </c>
      <c r="ACG26">
        <f>VLOOKUP(AAP26,'Tablas auxiliares'!$O$2:$P$28,2,FALSE)</f>
        <v>0</v>
      </c>
      <c r="ACH26">
        <f>VLOOKUP(AAQ26,'Tablas auxiliares'!$O$2:$P$28,2,FALSE)</f>
        <v>8</v>
      </c>
      <c r="ACI26">
        <f>VLOOKUP(AAR26,'Tablas auxiliares'!$O$2:$P$28,2,FALSE)</f>
        <v>0</v>
      </c>
      <c r="ACJ26">
        <f>VLOOKUP(AAS26,'Tablas auxiliares'!$O$2:$P$28,2,FALSE)</f>
        <v>0</v>
      </c>
      <c r="ACK26">
        <f>VLOOKUP(AAT26,'Tablas auxiliares'!$O$2:$P$28,2,FALSE)</f>
        <v>12</v>
      </c>
      <c r="ACL26">
        <f>VLOOKUP(AAU26,'Tablas auxiliares'!$O$2:$P$28,2,FALSE)</f>
        <v>0</v>
      </c>
      <c r="ACM26">
        <f>VLOOKUP(AAV26,'Tablas auxiliares'!$O$2:$P$28,2,FALSE)</f>
        <v>0</v>
      </c>
      <c r="ACN26">
        <f>VLOOKUP(AAW26,'Tablas auxiliares'!$O$2:$P$28,2,FALSE)</f>
        <v>0</v>
      </c>
      <c r="ACO26">
        <f>VLOOKUP(AAX26,'Tablas auxiliares'!$O$2:$P$28,2,FALSE)</f>
        <v>0</v>
      </c>
      <c r="ACP26">
        <f>VLOOKUP(AAY26,'Tablas auxiliares'!$O$2:$P$28,2,FALSE)</f>
        <v>0</v>
      </c>
      <c r="ACQ26">
        <f>VLOOKUP(AAZ26,'Tablas auxiliares'!$O$2:$P$28,2,FALSE)</f>
        <v>0</v>
      </c>
      <c r="ACR26">
        <f>VLOOKUP(ABA26,'Tablas auxiliares'!$O$2:$P$28,2,FALSE)</f>
        <v>0</v>
      </c>
      <c r="ACS26">
        <f>VLOOKUP(ABB26,'Tablas auxiliares'!$O$2:$P$28,2,FALSE)</f>
        <v>0</v>
      </c>
      <c r="ACT26">
        <f>VLOOKUP(ABC26,'Tablas auxiliares'!$O$2:$P$28,2,FALSE)</f>
        <v>0</v>
      </c>
      <c r="ACU26">
        <f>VLOOKUP(ABD26,'Tablas auxiliares'!$O$2:$P$28,2,FALSE)</f>
        <v>0</v>
      </c>
      <c r="ACV26">
        <f>VLOOKUP(ABE26,'Tablas auxiliares'!$O$2:$P$28,2,FALSE)</f>
        <v>10</v>
      </c>
      <c r="ACW26">
        <f>VLOOKUP(ABF26,'Tablas auxiliares'!$O$2:$P$28,2,FALSE)</f>
        <v>0</v>
      </c>
      <c r="ACX26">
        <f>IF('Tablas auxiliares'!$C$5=1,SUM(ABG26:ACW26),SUMIF($IZ$29:$KP$29,"=325",ABG26:ACW26))</f>
        <v>67</v>
      </c>
      <c r="ACZ26">
        <f t="shared" si="9"/>
        <v>67.000200000000007</v>
      </c>
      <c r="ADA26">
        <f t="shared" si="10"/>
        <v>36.0002</v>
      </c>
      <c r="ADB26">
        <f t="shared" si="11"/>
        <v>113.00020000000001</v>
      </c>
      <c r="ADC26">
        <f>IF('Tablas auxiliares'!$C$3=1,'2018 FINAL'!ACZ26,IF('Tablas auxiliares'!$C$3=2,'2018 FINAL'!ADA26,'2018 FINAL'!ADB26))</f>
        <v>113.00020000000001</v>
      </c>
      <c r="ADD26" t="s">
        <v>7</v>
      </c>
      <c r="ADF26">
        <v>24</v>
      </c>
      <c r="ADG26">
        <f t="shared" si="12"/>
        <v>48.000300000000003</v>
      </c>
      <c r="ADH26" t="str">
        <f t="shared" si="13"/>
        <v>Reino Unido</v>
      </c>
    </row>
    <row r="27" spans="1:788" x14ac:dyDescent="0.25">
      <c r="A27" t="s">
        <v>21</v>
      </c>
      <c r="B27">
        <v>7</v>
      </c>
      <c r="C27">
        <v>1</v>
      </c>
      <c r="D27">
        <v>1</v>
      </c>
      <c r="E27">
        <v>4</v>
      </c>
      <c r="F27">
        <v>2</v>
      </c>
      <c r="G27">
        <v>8</v>
      </c>
      <c r="H27">
        <v>7</v>
      </c>
      <c r="I27">
        <v>9</v>
      </c>
      <c r="J27">
        <v>4</v>
      </c>
      <c r="K27">
        <v>6</v>
      </c>
      <c r="L27">
        <v>1</v>
      </c>
      <c r="M27">
        <v>12</v>
      </c>
      <c r="N27">
        <v>5</v>
      </c>
      <c r="O27">
        <v>1</v>
      </c>
      <c r="P27">
        <v>7</v>
      </c>
      <c r="Q27">
        <v>4</v>
      </c>
      <c r="R27">
        <v>3</v>
      </c>
      <c r="S27">
        <v>13</v>
      </c>
      <c r="T27">
        <v>3</v>
      </c>
      <c r="U27">
        <v>7</v>
      </c>
      <c r="V27">
        <v>13</v>
      </c>
      <c r="W27">
        <v>14</v>
      </c>
      <c r="X27">
        <v>15</v>
      </c>
      <c r="Y27">
        <v>1</v>
      </c>
      <c r="Z27">
        <v>5</v>
      </c>
      <c r="AA27">
        <v>4</v>
      </c>
      <c r="AB27">
        <v>17</v>
      </c>
      <c r="AC27">
        <v>2</v>
      </c>
      <c r="AD27">
        <v>5</v>
      </c>
      <c r="AE27">
        <v>15</v>
      </c>
      <c r="AF27">
        <v>16</v>
      </c>
      <c r="AG27">
        <v>12</v>
      </c>
      <c r="AH27">
        <v>2</v>
      </c>
      <c r="AI27">
        <v>6</v>
      </c>
      <c r="AJ27">
        <v>23</v>
      </c>
      <c r="AK27">
        <v>2</v>
      </c>
      <c r="AL27">
        <v>19</v>
      </c>
      <c r="AM27">
        <v>2</v>
      </c>
      <c r="AN27">
        <v>8</v>
      </c>
      <c r="AO27">
        <v>3</v>
      </c>
      <c r="AQ27">
        <v>4</v>
      </c>
      <c r="AR27">
        <v>9</v>
      </c>
      <c r="AS27">
        <v>9</v>
      </c>
      <c r="AT27">
        <v>1</v>
      </c>
      <c r="AU27">
        <v>6</v>
      </c>
      <c r="AV27">
        <v>1</v>
      </c>
      <c r="AW27">
        <v>2</v>
      </c>
      <c r="AX27">
        <v>21</v>
      </c>
      <c r="AY27">
        <v>7</v>
      </c>
      <c r="AZ27">
        <v>9</v>
      </c>
      <c r="BA27">
        <v>14</v>
      </c>
      <c r="BB27">
        <v>2</v>
      </c>
      <c r="BC27">
        <v>1</v>
      </c>
      <c r="BD27">
        <v>5</v>
      </c>
      <c r="BE27">
        <v>10</v>
      </c>
      <c r="BF27">
        <v>2</v>
      </c>
      <c r="BG27">
        <v>8</v>
      </c>
      <c r="BH27">
        <v>3</v>
      </c>
      <c r="BI27">
        <v>4</v>
      </c>
      <c r="BJ27">
        <v>15</v>
      </c>
      <c r="BK27">
        <v>5</v>
      </c>
      <c r="BL27">
        <v>8</v>
      </c>
      <c r="BM27">
        <v>8</v>
      </c>
      <c r="BN27">
        <v>15</v>
      </c>
      <c r="BO27">
        <v>6</v>
      </c>
      <c r="BP27">
        <v>6</v>
      </c>
      <c r="BQ27">
        <v>14</v>
      </c>
      <c r="BR27">
        <v>2</v>
      </c>
      <c r="BS27">
        <v>1</v>
      </c>
      <c r="BT27">
        <v>15</v>
      </c>
      <c r="BU27">
        <v>5</v>
      </c>
      <c r="BV27">
        <v>13</v>
      </c>
      <c r="BW27">
        <v>15</v>
      </c>
      <c r="BX27">
        <v>1</v>
      </c>
      <c r="BY27">
        <v>5</v>
      </c>
      <c r="BZ27">
        <v>4</v>
      </c>
      <c r="CA27">
        <v>21</v>
      </c>
      <c r="CB27">
        <v>16</v>
      </c>
      <c r="CC27">
        <v>12</v>
      </c>
      <c r="CD27">
        <v>2</v>
      </c>
      <c r="CE27">
        <v>1</v>
      </c>
      <c r="CF27">
        <v>2</v>
      </c>
      <c r="CH27">
        <v>9</v>
      </c>
      <c r="CI27">
        <v>7</v>
      </c>
      <c r="CJ27">
        <v>7</v>
      </c>
      <c r="CK27">
        <v>1</v>
      </c>
      <c r="CL27">
        <v>2</v>
      </c>
      <c r="CM27">
        <v>8</v>
      </c>
      <c r="CN27">
        <v>8</v>
      </c>
      <c r="CO27">
        <v>17</v>
      </c>
      <c r="CP27">
        <v>8</v>
      </c>
      <c r="CQ27">
        <v>12</v>
      </c>
      <c r="CR27">
        <v>18</v>
      </c>
      <c r="CS27">
        <v>5</v>
      </c>
      <c r="CT27">
        <v>1</v>
      </c>
      <c r="CU27">
        <v>13</v>
      </c>
      <c r="CV27">
        <v>8</v>
      </c>
      <c r="CW27">
        <v>1</v>
      </c>
      <c r="CX27">
        <v>8</v>
      </c>
      <c r="CY27">
        <v>20</v>
      </c>
      <c r="CZ27">
        <v>6</v>
      </c>
      <c r="DA27">
        <v>4</v>
      </c>
      <c r="DB27">
        <v>1</v>
      </c>
      <c r="DC27">
        <v>6</v>
      </c>
      <c r="DD27">
        <v>9</v>
      </c>
      <c r="DE27">
        <v>17</v>
      </c>
      <c r="DF27">
        <v>2</v>
      </c>
      <c r="DG27">
        <v>15</v>
      </c>
      <c r="DH27">
        <v>24</v>
      </c>
      <c r="DI27">
        <v>1</v>
      </c>
      <c r="DJ27">
        <v>6</v>
      </c>
      <c r="DK27">
        <v>14</v>
      </c>
      <c r="DL27">
        <v>6</v>
      </c>
      <c r="DM27">
        <v>19</v>
      </c>
      <c r="DN27">
        <v>8</v>
      </c>
      <c r="DO27">
        <v>1</v>
      </c>
      <c r="DP27">
        <v>13</v>
      </c>
      <c r="DQ27">
        <v>4</v>
      </c>
      <c r="DR27">
        <v>22</v>
      </c>
      <c r="DS27">
        <v>20</v>
      </c>
      <c r="DT27">
        <v>22</v>
      </c>
      <c r="DU27">
        <v>1</v>
      </c>
      <c r="DV27">
        <v>14</v>
      </c>
      <c r="DW27">
        <v>2</v>
      </c>
      <c r="DY27">
        <v>16</v>
      </c>
      <c r="DZ27">
        <v>2</v>
      </c>
      <c r="EA27">
        <v>8</v>
      </c>
      <c r="EB27">
        <v>1</v>
      </c>
      <c r="EC27">
        <v>2</v>
      </c>
      <c r="ED27">
        <v>1</v>
      </c>
      <c r="EE27">
        <v>5</v>
      </c>
      <c r="EF27">
        <v>19</v>
      </c>
      <c r="EG27">
        <v>2</v>
      </c>
      <c r="EH27">
        <v>11</v>
      </c>
      <c r="EI27">
        <v>8</v>
      </c>
      <c r="EJ27">
        <v>1</v>
      </c>
      <c r="EK27">
        <v>9</v>
      </c>
      <c r="EL27">
        <v>12</v>
      </c>
      <c r="EM27">
        <v>2</v>
      </c>
      <c r="EN27">
        <v>2</v>
      </c>
      <c r="EO27">
        <v>10</v>
      </c>
      <c r="EP27">
        <v>7</v>
      </c>
      <c r="EQ27">
        <v>3</v>
      </c>
      <c r="ER27">
        <v>7</v>
      </c>
      <c r="ES27">
        <v>1</v>
      </c>
      <c r="ET27">
        <v>3</v>
      </c>
      <c r="EU27">
        <v>20</v>
      </c>
      <c r="EV27">
        <v>17</v>
      </c>
      <c r="EW27">
        <v>4</v>
      </c>
      <c r="EX27">
        <v>1</v>
      </c>
      <c r="EY27">
        <v>21</v>
      </c>
      <c r="EZ27">
        <v>3</v>
      </c>
      <c r="FA27">
        <v>3</v>
      </c>
      <c r="FB27">
        <v>11</v>
      </c>
      <c r="FC27">
        <v>5</v>
      </c>
      <c r="FD27">
        <v>13</v>
      </c>
      <c r="FE27">
        <v>25</v>
      </c>
      <c r="FF27">
        <v>1</v>
      </c>
      <c r="FG27">
        <v>2</v>
      </c>
      <c r="FH27">
        <v>4</v>
      </c>
      <c r="FI27">
        <v>19</v>
      </c>
      <c r="FJ27">
        <v>20</v>
      </c>
      <c r="FK27">
        <v>15</v>
      </c>
      <c r="FL27">
        <v>2</v>
      </c>
      <c r="FM27">
        <v>6</v>
      </c>
      <c r="FN27">
        <v>1</v>
      </c>
      <c r="FP27">
        <v>19</v>
      </c>
      <c r="FQ27">
        <v>6</v>
      </c>
      <c r="FR27">
        <v>7</v>
      </c>
      <c r="FS27">
        <v>1</v>
      </c>
      <c r="FT27">
        <v>1</v>
      </c>
      <c r="FU27">
        <v>2</v>
      </c>
      <c r="FV27">
        <v>12</v>
      </c>
      <c r="FW27">
        <v>15</v>
      </c>
      <c r="FX27">
        <v>2</v>
      </c>
      <c r="FY27">
        <v>7</v>
      </c>
      <c r="FZ27">
        <v>7</v>
      </c>
      <c r="GA27">
        <v>7</v>
      </c>
      <c r="GB27">
        <v>1</v>
      </c>
      <c r="GC27">
        <v>12</v>
      </c>
      <c r="GD27">
        <v>10</v>
      </c>
      <c r="GE27">
        <v>1</v>
      </c>
      <c r="GF27">
        <v>12</v>
      </c>
      <c r="GG27">
        <v>11</v>
      </c>
      <c r="GH27">
        <v>3</v>
      </c>
      <c r="GI27">
        <v>2</v>
      </c>
      <c r="GJ27">
        <v>6</v>
      </c>
      <c r="GK27">
        <v>4</v>
      </c>
      <c r="GL27">
        <v>5</v>
      </c>
      <c r="GM27">
        <v>13</v>
      </c>
      <c r="GN27">
        <v>7</v>
      </c>
      <c r="GO27">
        <v>23</v>
      </c>
      <c r="GP27">
        <v>2</v>
      </c>
      <c r="GQ27">
        <v>1</v>
      </c>
      <c r="GR27">
        <v>2</v>
      </c>
      <c r="GS27">
        <v>3</v>
      </c>
      <c r="GT27">
        <v>5</v>
      </c>
      <c r="GU27">
        <v>22</v>
      </c>
      <c r="GV27">
        <v>9</v>
      </c>
      <c r="GW27">
        <v>1</v>
      </c>
      <c r="GX27">
        <v>3</v>
      </c>
      <c r="GY27">
        <v>3</v>
      </c>
      <c r="GZ27">
        <v>19</v>
      </c>
      <c r="HA27">
        <v>19</v>
      </c>
      <c r="HB27">
        <v>16</v>
      </c>
      <c r="HC27">
        <v>3</v>
      </c>
      <c r="HD27">
        <v>7</v>
      </c>
      <c r="HE27">
        <v>1</v>
      </c>
      <c r="HG27">
        <v>1</v>
      </c>
      <c r="HH27">
        <v>11</v>
      </c>
      <c r="HI27">
        <f>IF('Tablas auxiliares'!$C$7=1,AVERAGE(B27,AS27,CJ27,EA27,FR27)+B27/10000,(-1)*(SUM(VLOOKUP(B27,'Tablas auxiliares'!$BG$2:$BH$28,2,FALSE),VLOOKUP(AS27,'Tablas auxiliares'!$BG$2:$BH$28,2,FALSE),VLOOKUP(CJ27,'Tablas auxiliares'!$BG$2:$BH$28,2,FALSE),VLOOKUP(EA27,'Tablas auxiliares'!$BG$2:$BH$28,2,FALSE),VLOOKUP(FR27,'Tablas auxiliares'!$BG$2:$BH$28,2,FALSE))-B27/100000000))</f>
        <v>-17.311754494411403</v>
      </c>
      <c r="HJ27">
        <f>IF('Tablas auxiliares'!$C$7=1,AVERAGE(C27,AT27,CK27,EB27,FS27)+C27/10000,(-1)*(SUM(VLOOKUP(C27,'Tablas auxiliares'!$BG$2:$BH$28,2,FALSE),VLOOKUP(AT27,'Tablas auxiliares'!$BG$2:$BH$28,2,FALSE),VLOOKUP(CK27,'Tablas auxiliares'!$BG$2:$BH$28,2,FALSE),VLOOKUP(EB27,'Tablas auxiliares'!$BG$2:$BH$28,2,FALSE),VLOOKUP(FS27,'Tablas auxiliares'!$BG$2:$BH$28,2,FALSE))-C27/100000000))</f>
        <v>-59.999999989999999</v>
      </c>
      <c r="HK27">
        <f>IF('Tablas auxiliares'!$C$7=1,AVERAGE(D27,AU27,CL27,EC27,FT27)+D27/10000,(-1)*(SUM(VLOOKUP(D27,'Tablas auxiliares'!$BG$2:$BH$28,2,FALSE),VLOOKUP(AU27,'Tablas auxiliares'!$BG$2:$BH$28,2,FALSE),VLOOKUP(CL27,'Tablas auxiliares'!$BG$2:$BH$28,2,FALSE),VLOOKUP(EC27,'Tablas auxiliares'!$BG$2:$BH$28,2,FALSE),VLOOKUP(FT27,'Tablas auxiliares'!$BG$2:$BH$28,2,FALSE))-D27/100000000))</f>
        <v>-48.48791148609471</v>
      </c>
      <c r="HL27">
        <f>IF('Tablas auxiliares'!$C$7=1,AVERAGE(E27,AV27,CM27,ED27,FU27)+E27/10000,(-1)*(SUM(VLOOKUP(E27,'Tablas auxiliares'!$BG$2:$BH$28,2,FALSE),VLOOKUP(AV27,'Tablas auxiliares'!$BG$2:$BH$28,2,FALSE),VLOOKUP(CM27,'Tablas auxiliares'!$BG$2:$BH$28,2,FALSE),VLOOKUP(ED27,'Tablas auxiliares'!$BG$2:$BH$28,2,FALSE),VLOOKUP(FU27,'Tablas auxiliares'!$BG$2:$BH$28,2,FALSE))-E27/100000000))</f>
        <v>-43.883541967312674</v>
      </c>
      <c r="HM27">
        <f>IF('Tablas auxiliares'!$C$7=1,AVERAGE(F27,AW27,CN27,EE27,FV27)+F27/10000,(-1)*(SUM(VLOOKUP(F27,'Tablas auxiliares'!$BG$2:$BH$28,2,FALSE),VLOOKUP(AW27,'Tablas auxiliares'!$BG$2:$BH$28,2,FALSE),VLOOKUP(CN27,'Tablas auxiliares'!$BG$2:$BH$28,2,FALSE),VLOOKUP(EE27,'Tablas auxiliares'!$BG$2:$BH$28,2,FALSE),VLOOKUP(FV27,'Tablas auxiliares'!$BG$2:$BH$28,2,FALSE))-F27/100000000))</f>
        <v>-30.116989084166949</v>
      </c>
      <c r="HN27">
        <f>IF('Tablas auxiliares'!$C$7=1,AVERAGE(G27,AX27,CO27,EF27,FW27)+G27/10000,(-1)*(SUM(VLOOKUP(G27,'Tablas auxiliares'!$BG$2:$BH$28,2,FALSE),VLOOKUP(AX27,'Tablas auxiliares'!$BG$2:$BH$28,2,FALSE),VLOOKUP(CO27,'Tablas auxiliares'!$BG$2:$BH$28,2,FALSE),VLOOKUP(EF27,'Tablas auxiliares'!$BG$2:$BH$28,2,FALSE),VLOOKUP(FW27,'Tablas auxiliares'!$BG$2:$BH$28,2,FALSE))-G27/100000000))</f>
        <v>-5.2481228720063573</v>
      </c>
      <c r="HO27">
        <f>IF('Tablas auxiliares'!$C$7=1,AVERAGE(H27,AY27,CP27,EG27,FX27)+H27/10000,(-1)*(SUM(VLOOKUP(H27,'Tablas auxiliares'!$BG$2:$BH$28,2,FALSE),VLOOKUP(AY27,'Tablas auxiliares'!$BG$2:$BH$28,2,FALSE),VLOOKUP(CP27,'Tablas auxiliares'!$BG$2:$BH$28,2,FALSE),VLOOKUP(EG27,'Tablas auxiliares'!$BG$2:$BH$28,2,FALSE),VLOOKUP(FX27,'Tablas auxiliares'!$BG$2:$BH$28,2,FALSE))-H27/100000000))</f>
        <v>-30.696402803829876</v>
      </c>
      <c r="HP27">
        <f>IF('Tablas auxiliares'!$C$7=1,AVERAGE(I27,AZ27,CQ27,EH27,FY27)+I27/10000,(-1)*(SUM(VLOOKUP(I27,'Tablas auxiliares'!$BG$2:$BH$28,2,FALSE),VLOOKUP(AZ27,'Tablas auxiliares'!$BG$2:$BH$28,2,FALSE),VLOOKUP(CQ27,'Tablas auxiliares'!$BG$2:$BH$28,2,FALSE),VLOOKUP(EH27,'Tablas auxiliares'!$BG$2:$BH$28,2,FALSE),VLOOKUP(FY27,'Tablas auxiliares'!$BG$2:$BH$28,2,FALSE))-I27/100000000))</f>
        <v>-12.365982519129878</v>
      </c>
      <c r="HQ27">
        <f>IF('Tablas auxiliares'!$C$7=1,AVERAGE(J27,BA27,CR27,EI27,FZ27)+J27/10000,(-1)*(SUM(VLOOKUP(J27,'Tablas auxiliares'!$BG$2:$BH$28,2,FALSE),VLOOKUP(BA27,'Tablas auxiliares'!$BG$2:$BH$28,2,FALSE),VLOOKUP(CR27,'Tablas auxiliares'!$BG$2:$BH$28,2,FALSE),VLOOKUP(EI27,'Tablas auxiliares'!$BG$2:$BH$28,2,FALSE),VLOOKUP(FZ27,'Tablas auxiliares'!$BG$2:$BH$28,2,FALSE))-J27/100000000))</f>
        <v>-15.28756891526754</v>
      </c>
      <c r="HR27">
        <f>IF('Tablas auxiliares'!$C$7=1,AVERAGE(K27,BB27,CS27,EJ27,GA27)+K27/10000,(-1)*(SUM(VLOOKUP(K27,'Tablas auxiliares'!$BG$2:$BH$28,2,FALSE),VLOOKUP(BB27,'Tablas auxiliares'!$BG$2:$BH$28,2,FALSE),VLOOKUP(CS27,'Tablas auxiliares'!$BG$2:$BH$28,2,FALSE),VLOOKUP(EJ27,'Tablas auxiliares'!$BG$2:$BH$28,2,FALSE),VLOOKUP(GA27,'Tablas auxiliares'!$BG$2:$BH$28,2,FALSE))-K27/100000000))</f>
        <v>-36.014227214688916</v>
      </c>
      <c r="HS27">
        <f>IF('Tablas auxiliares'!$C$7=1,AVERAGE(L27,BC27,CT27,EK27,GB27)+L27/10000,(-1)*(SUM(VLOOKUP(L27,'Tablas auxiliares'!$BG$2:$BH$28,2,FALSE),VLOOKUP(BC27,'Tablas auxiliares'!$BG$2:$BH$28,2,FALSE),VLOOKUP(CT27,'Tablas auxiliares'!$BG$2:$BH$28,2,FALSE),VLOOKUP(EK27,'Tablas auxiliares'!$BG$2:$BH$28,2,FALSE),VLOOKUP(GB27,'Tablas auxiliares'!$BG$2:$BH$28,2,FALSE))-L27/100000000))</f>
        <v>-50.624542633426579</v>
      </c>
      <c r="HT27">
        <f>IF('Tablas auxiliares'!$C$7=1,AVERAGE(M27,BD27,CU27,EL27,GC27)+M27/10000,(-1)*(SUM(VLOOKUP(M27,'Tablas auxiliares'!$BG$2:$BH$28,2,FALSE),VLOOKUP(BD27,'Tablas auxiliares'!$BG$2:$BH$28,2,FALSE),VLOOKUP(CU27,'Tablas auxiliares'!$BG$2:$BH$28,2,FALSE),VLOOKUP(EL27,'Tablas auxiliares'!$BG$2:$BH$28,2,FALSE),VLOOKUP(GC27,'Tablas auxiliares'!$BG$2:$BH$28,2,FALSE))-M27/100000000))</f>
        <v>-11.292144374133734</v>
      </c>
      <c r="HU27">
        <f>IF('Tablas auxiliares'!$C$7=1,AVERAGE(N27,BE27,CV27,EM27,GD27)+N27/10000,(-1)*(SUM(VLOOKUP(N27,'Tablas auxiliares'!$BG$2:$BH$28,2,FALSE),VLOOKUP(BE27,'Tablas auxiliares'!$BG$2:$BH$28,2,FALSE),VLOOKUP(CV27,'Tablas auxiliares'!$BG$2:$BH$28,2,FALSE),VLOOKUP(EM27,'Tablas auxiliares'!$BG$2:$BH$28,2,FALSE),VLOOKUP(GD27,'Tablas auxiliares'!$BG$2:$BH$28,2,FALSE))-N27/100000000))</f>
        <v>-23.050012839848076</v>
      </c>
      <c r="HV27">
        <f>IF('Tablas auxiliares'!$C$7=1,AVERAGE(O27,BF27,CW27,EN27,GE27)+O27/10000,(-1)*(SUM(VLOOKUP(O27,'Tablas auxiliares'!$BG$2:$BH$28,2,FALSE),VLOOKUP(BF27,'Tablas auxiliares'!$BG$2:$BH$28,2,FALSE),VLOOKUP(CW27,'Tablas auxiliares'!$BG$2:$BH$28,2,FALSE),VLOOKUP(EN27,'Tablas auxiliares'!$BG$2:$BH$28,2,FALSE),VLOOKUP(GE27,'Tablas auxiliares'!$BG$2:$BH$28,2,FALSE))-O27/100000000))</f>
        <v>-55.847019204640695</v>
      </c>
      <c r="HW27">
        <f>IF('Tablas auxiliares'!$C$7=1,AVERAGE(P27,BG27,CX27,EO27,GF27)+P27/10000,(-1)*(SUM(VLOOKUP(P27,'Tablas auxiliares'!$BG$2:$BH$28,2,FALSE),VLOOKUP(BG27,'Tablas auxiliares'!$BG$2:$BH$28,2,FALSE),VLOOKUP(CX27,'Tablas auxiliares'!$BG$2:$BH$28,2,FALSE),VLOOKUP(EO27,'Tablas auxiliares'!$BG$2:$BH$28,2,FALSE),VLOOKUP(GF27,'Tablas auxiliares'!$BG$2:$BH$28,2,FALSE))-P27/100000000))</f>
        <v>-13.839917604206343</v>
      </c>
      <c r="HX27">
        <f>IF('Tablas auxiliares'!$C$7=1,AVERAGE(Q27,BH27,CY27,EP27,GG27)+Q27/10000,(-1)*(SUM(VLOOKUP(Q27,'Tablas auxiliares'!$BG$2:$BH$28,2,FALSE),VLOOKUP(BH27,'Tablas auxiliares'!$BG$2:$BH$28,2,FALSE),VLOOKUP(CY27,'Tablas auxiliares'!$BG$2:$BH$28,2,FALSE),VLOOKUP(EP27,'Tablas auxiliares'!$BG$2:$BH$28,2,FALSE),VLOOKUP(GG27,'Tablas auxiliares'!$BG$2:$BH$28,2,FALSE))-Q27/100000000))</f>
        <v>-20.949915989806186</v>
      </c>
      <c r="HY27">
        <f>IF('Tablas auxiliares'!$C$7=1,AVERAGE(R27,BI27,CZ27,EQ27,GH27)+R27/10000,(-1)*(SUM(VLOOKUP(R27,'Tablas auxiliares'!$BG$2:$BH$28,2,FALSE),VLOOKUP(BI27,'Tablas auxiliares'!$BG$2:$BH$28,2,FALSE),VLOOKUP(CZ27,'Tablas auxiliares'!$BG$2:$BH$28,2,FALSE),VLOOKUP(EQ27,'Tablas auxiliares'!$BG$2:$BH$28,2,FALSE),VLOOKUP(GH27,'Tablas auxiliares'!$BG$2:$BH$28,2,FALSE))-R27/100000000))</f>
        <v>-36.046208247493269</v>
      </c>
      <c r="HZ27">
        <f>IF('Tablas auxiliares'!$C$7=1,AVERAGE(S27,BJ27,DA27,ER27,GI27)+S27/10000,(-1)*(SUM(VLOOKUP(S27,'Tablas auxiliares'!$BG$2:$BH$28,2,FALSE),VLOOKUP(BJ27,'Tablas auxiliares'!$BG$2:$BH$28,2,FALSE),VLOOKUP(DA27,'Tablas auxiliares'!$BG$2:$BH$28,2,FALSE),VLOOKUP(ER27,'Tablas auxiliares'!$BG$2:$BH$28,2,FALSE),VLOOKUP(GI27,'Tablas auxiliares'!$BG$2:$BH$28,2,FALSE))-S27/100000000))</f>
        <v>-22.614432145032755</v>
      </c>
      <c r="IA27">
        <f>IF('Tablas auxiliares'!$C$7=1,AVERAGE(T27,BK27,DB27,ES27,GJ27)+T27/10000,(-1)*(SUM(VLOOKUP(T27,'Tablas auxiliares'!$BG$2:$BH$28,2,FALSE),VLOOKUP(BK27,'Tablas auxiliares'!$BG$2:$BH$28,2,FALSE),VLOOKUP(DB27,'Tablas auxiliares'!$BG$2:$BH$28,2,FALSE),VLOOKUP(ES27,'Tablas auxiliares'!$BG$2:$BH$28,2,FALSE),VLOOKUP(GJ27,'Tablas auxiliares'!$BG$2:$BH$28,2,FALSE))-T27/100000000))</f>
        <v>-42.459226286121194</v>
      </c>
      <c r="IB27">
        <f>IF('Tablas auxiliares'!$C$7=1,AVERAGE(U27,BL27,DC27,ET27,GK27)+U27/10000,(-1)*(SUM(VLOOKUP(U27,'Tablas auxiliares'!$BG$2:$BH$28,2,FALSE),VLOOKUP(BL27,'Tablas auxiliares'!$BG$2:$BH$28,2,FALSE),VLOOKUP(DC27,'Tablas auxiliares'!$BG$2:$BH$28,2,FALSE),VLOOKUP(ET27,'Tablas auxiliares'!$BG$2:$BH$28,2,FALSE),VLOOKUP(GK27,'Tablas auxiliares'!$BG$2:$BH$28,2,FALSE))-U27/100000000))</f>
        <v>-26.645089783790262</v>
      </c>
      <c r="IC27">
        <f>IF('Tablas auxiliares'!$C$7=1,AVERAGE(V27,BM27,DD27,EU27,GL27)+V27/10000,(-1)*(SUM(VLOOKUP(V27,'Tablas auxiliares'!$BG$2:$BH$28,2,FALSE),VLOOKUP(BM27,'Tablas auxiliares'!$BG$2:$BH$28,2,FALSE),VLOOKUP(DD27,'Tablas auxiliares'!$BG$2:$BH$28,2,FALSE),VLOOKUP(EU27,'Tablas auxiliares'!$BG$2:$BH$28,2,FALSE),VLOOKUP(GL27,'Tablas auxiliares'!$BG$2:$BH$28,2,FALSE))-V27/100000000))</f>
        <v>-12.962299416126029</v>
      </c>
      <c r="ID27">
        <f>IF('Tablas auxiliares'!$C$7=1,AVERAGE(W27,BN27,DE27,EV27,GM27)+W27/10000,(-1)*(SUM(VLOOKUP(W27,'Tablas auxiliares'!$BG$2:$BH$28,2,FALSE),VLOOKUP(BN27,'Tablas auxiliares'!$BG$2:$BH$28,2,FALSE),VLOOKUP(DE27,'Tablas auxiliares'!$BG$2:$BH$28,2,FALSE),VLOOKUP(EV27,'Tablas auxiliares'!$BG$2:$BH$28,2,FALSE),VLOOKUP(GM27,'Tablas auxiliares'!$BG$2:$BH$28,2,FALSE))-W27/100000000))</f>
        <v>-4.2298446574018511</v>
      </c>
      <c r="IE27">
        <f>IF('Tablas auxiliares'!$C$7=1,AVERAGE(X27,BO27,DF27,EW27,GN27)+X27/10000,(-1)*(SUM(VLOOKUP(X27,'Tablas auxiliares'!$BG$2:$BH$28,2,FALSE),VLOOKUP(BO27,'Tablas auxiliares'!$BG$2:$BH$28,2,FALSE),VLOOKUP(DF27,'Tablas auxiliares'!$BG$2:$BH$28,2,FALSE),VLOOKUP(EW27,'Tablas auxiliares'!$BG$2:$BH$28,2,FALSE),VLOOKUP(GN27,'Tablas auxiliares'!$BG$2:$BH$28,2,FALSE))-X27/100000000))</f>
        <v>-26.027913925900314</v>
      </c>
      <c r="IF27">
        <f>IF('Tablas auxiliares'!$C$7=1,AVERAGE(Y27,BP27,DG27,EX27,GO27)+Y27/10000,(-1)*(SUM(VLOOKUP(Y27,'Tablas auxiliares'!$BG$2:$BH$28,2,FALSE),VLOOKUP(BP27,'Tablas auxiliares'!$BG$2:$BH$28,2,FALSE),VLOOKUP(DG27,'Tablas auxiliares'!$BG$2:$BH$28,2,FALSE),VLOOKUP(EX27,'Tablas auxiliares'!$BG$2:$BH$28,2,FALSE),VLOOKUP(GO27,'Tablas auxiliares'!$BG$2:$BH$28,2,FALSE))-Y27/100000000))</f>
        <v>-29.663853023190583</v>
      </c>
      <c r="IG27">
        <f>IF('Tablas auxiliares'!$C$7=1,AVERAGE(Z27,BQ27,DH27,EY27,GP27)+Z27/10000,(-1)*(SUM(VLOOKUP(Z27,'Tablas auxiliares'!$BG$2:$BH$28,2,FALSE),VLOOKUP(BQ27,'Tablas auxiliares'!$BG$2:$BH$28,2,FALSE),VLOOKUP(DH27,'Tablas auxiliares'!$BG$2:$BH$28,2,FALSE),VLOOKUP(EY27,'Tablas auxiliares'!$BG$2:$BH$28,2,FALSE),VLOOKUP(GP27,'Tablas auxiliares'!$BG$2:$BH$28,2,FALSE))-Z27/100000000))</f>
        <v>-16.970789138548085</v>
      </c>
      <c r="IH27">
        <f>IF('Tablas auxiliares'!$C$7=1,AVERAGE(AA27,BR27,DI27,EZ27,GQ27)+AA27/10000,(-1)*(SUM(VLOOKUP(AA27,'Tablas auxiliares'!$BG$2:$BH$28,2,FALSE),VLOOKUP(BR27,'Tablas auxiliares'!$BG$2:$BH$28,2,FALSE),VLOOKUP(DI27,'Tablas auxiliares'!$BG$2:$BH$28,2,FALSE),VLOOKUP(EZ27,'Tablas auxiliares'!$BG$2:$BH$28,2,FALSE),VLOOKUP(GQ27,'Tablas auxiliares'!$BG$2:$BH$28,2,FALSE))-AA27/100000000))</f>
        <v>-48.916151742263054</v>
      </c>
      <c r="II27">
        <f>IF('Tablas auxiliares'!$C$7=1,AVERAGE(AB27,BS27,DJ27,FA27,GR27)+AB27/10000,(-1)*(SUM(VLOOKUP(AB27,'Tablas auxiliares'!$BG$2:$BH$28,2,FALSE),VLOOKUP(BS27,'Tablas auxiliares'!$BG$2:$BH$28,2,FALSE),VLOOKUP(DJ27,'Tablas auxiliares'!$BG$2:$BH$28,2,FALSE),VLOOKUP(FA27,'Tablas auxiliares'!$BG$2:$BH$28,2,FALSE),VLOOKUP(GR27,'Tablas auxiliares'!$BG$2:$BH$28,2,FALSE))-AB27/100000000))</f>
        <v>-35.344757303253012</v>
      </c>
      <c r="IJ27">
        <f>IF('Tablas auxiliares'!$C$7=1,AVERAGE(AC27,BT27,DK27,FB27,GS27)+AC27/10000,(-1)*(SUM(VLOOKUP(AC27,'Tablas auxiliares'!$BG$2:$BH$28,2,FALSE),VLOOKUP(BT27,'Tablas auxiliares'!$BG$2:$BH$28,2,FALSE),VLOOKUP(DK27,'Tablas auxiliares'!$BG$2:$BH$28,2,FALSE),VLOOKUP(FB27,'Tablas auxiliares'!$BG$2:$BH$28,2,FALSE),VLOOKUP(GS27,'Tablas auxiliares'!$BG$2:$BH$28,2,FALSE))-AC27/100000000))</f>
        <v>-21.779066897494879</v>
      </c>
      <c r="IK27">
        <f>IF('Tablas auxiliares'!$C$7=1,AVERAGE(AD27,BU27,DL27,FC27,GT27)+AD27/10000,(-1)*(SUM(VLOOKUP(AD27,'Tablas auxiliares'!$BG$2:$BH$28,2,FALSE),VLOOKUP(BU27,'Tablas auxiliares'!$BG$2:$BH$28,2,FALSE),VLOOKUP(DL27,'Tablas auxiliares'!$BG$2:$BH$28,2,FALSE),VLOOKUP(FC27,'Tablas auxiliares'!$BG$2:$BH$28,2,FALSE),VLOOKUP(GT27,'Tablas auxiliares'!$BG$2:$BH$28,2,FALSE))-AD27/100000000))</f>
        <v>-27.088880727929659</v>
      </c>
      <c r="IL27">
        <f>IF('Tablas auxiliares'!$C$7=1,AVERAGE(AE27,BV27,DM27,FD27,GU27)+AE27/10000,(-1)*(SUM(VLOOKUP(AE27,'Tablas auxiliares'!$BG$2:$BH$28,2,FALSE),VLOOKUP(BV27,'Tablas auxiliares'!$BG$2:$BH$28,2,FALSE),VLOOKUP(DM27,'Tablas auxiliares'!$BG$2:$BH$28,2,FALSE),VLOOKUP(FD27,'Tablas auxiliares'!$BG$2:$BH$28,2,FALSE),VLOOKUP(GU27,'Tablas auxiliares'!$BG$2:$BH$28,2,FALSE))-AE27/100000000))</f>
        <v>-3.9087452608148312</v>
      </c>
      <c r="IM27">
        <f>IF('Tablas auxiliares'!$C$7=1,AVERAGE(AF27,BW27,DN27,FE27,GV27)+AF27/10000,(-1)*(SUM(VLOOKUP(AF27,'Tablas auxiliares'!$BG$2:$BH$28,2,FALSE),VLOOKUP(BW27,'Tablas auxiliares'!$BG$2:$BH$28,2,FALSE),VLOOKUP(DN27,'Tablas auxiliares'!$BG$2:$BH$28,2,FALSE),VLOOKUP(FE27,'Tablas auxiliares'!$BG$2:$BH$28,2,FALSE),VLOOKUP(GV27,'Tablas auxiliares'!$BG$2:$BH$28,2,FALSE))-AF27/100000000))</f>
        <v>-7.4573248377795114</v>
      </c>
      <c r="IN27">
        <f>IF('Tablas auxiliares'!$C$7=1,AVERAGE(AG27,BX27,DO27,FF27,GW27)+AG27/10000,(-1)*(SUM(VLOOKUP(AG27,'Tablas auxiliares'!$BG$2:$BH$28,2,FALSE),VLOOKUP(BX27,'Tablas auxiliares'!$BG$2:$BH$28,2,FALSE),VLOOKUP(DO27,'Tablas auxiliares'!$BG$2:$BH$28,2,FALSE),VLOOKUP(FF27,'Tablas auxiliares'!$BG$2:$BH$28,2,FALSE),VLOOKUP(GW27,'Tablas auxiliares'!$BG$2:$BH$28,2,FALSE))-AG27/100000000))</f>
        <v>-49.484245509809455</v>
      </c>
      <c r="IO27">
        <f>IF('Tablas auxiliares'!$C$7=1,AVERAGE(AH27,BY27,DP27,FG27,GX27)+AH27/10000,(-1)*(SUM(VLOOKUP(AH27,'Tablas auxiliares'!$BG$2:$BH$28,2,FALSE),VLOOKUP(BY27,'Tablas auxiliares'!$BG$2:$BH$28,2,FALSE),VLOOKUP(DP27,'Tablas auxiliares'!$BG$2:$BH$28,2,FALSE),VLOOKUP(FG27,'Tablas auxiliares'!$BG$2:$BH$28,2,FALSE),VLOOKUP(GX27,'Tablas auxiliares'!$BG$2:$BH$28,2,FALSE))-AH27/100000000))</f>
        <v>-34.892763709894325</v>
      </c>
      <c r="IP27">
        <f>IF('Tablas auxiliares'!$C$7=1,AVERAGE(AI27,BZ27,DQ27,FH27,GY27)+AI27/10000,(-1)*(SUM(VLOOKUP(AI27,'Tablas auxiliares'!$BG$2:$BH$28,2,FALSE),VLOOKUP(BZ27,'Tablas auxiliares'!$BG$2:$BH$28,2,FALSE),VLOOKUP(DQ27,'Tablas auxiliares'!$BG$2:$BH$28,2,FALSE),VLOOKUP(FH27,'Tablas auxiliares'!$BG$2:$BH$28,2,FALSE),VLOOKUP(GY27,'Tablas auxiliares'!$BG$2:$BH$28,2,FALSE))-AI27/100000000))</f>
        <v>-33.206144925185619</v>
      </c>
      <c r="IQ27">
        <f>IF('Tablas auxiliares'!$C$7=1,AVERAGE(AJ27,CA27,DR27,FI27,GZ27)+AJ27/10000,(-1)*(SUM(VLOOKUP(AJ27,'Tablas auxiliares'!$BG$2:$BH$28,2,FALSE),VLOOKUP(CA27,'Tablas auxiliares'!$BG$2:$BH$28,2,FALSE),VLOOKUP(DR27,'Tablas auxiliares'!$BG$2:$BH$28,2,FALSE),VLOOKUP(FI27,'Tablas auxiliares'!$BG$2:$BH$28,2,FALSE),VLOOKUP(GZ27,'Tablas auxiliares'!$BG$2:$BH$28,2,FALSE))-AJ27/100000000))</f>
        <v>-1.459126131049</v>
      </c>
      <c r="IR27">
        <f>IF('Tablas auxiliares'!$C$7=1,AVERAGE(AK27,CB27,DS27,FJ27,HA27)+AK27/10000,(-1)*(SUM(VLOOKUP(AK27,'Tablas auxiliares'!$BG$2:$BH$28,2,FALSE),VLOOKUP(CB27,'Tablas auxiliares'!$BG$2:$BH$28,2,FALSE),VLOOKUP(DS27,'Tablas auxiliares'!$BG$2:$BH$28,2,FALSE),VLOOKUP(FJ27,'Tablas auxiliares'!$BG$2:$BH$28,2,FALSE),VLOOKUP(HA27,'Tablas auxiliares'!$BG$2:$BH$28,2,FALSE))-AK27/100000000))</f>
        <v>-11.659434981879057</v>
      </c>
      <c r="IS27">
        <f>IF('Tablas auxiliares'!$C$7=1,AVERAGE(AL27,CC27,DT27,FK27,HB27)+AL27/10000,(-1)*(SUM(VLOOKUP(AL27,'Tablas auxiliares'!$BG$2:$BH$28,2,FALSE),VLOOKUP(CC27,'Tablas auxiliares'!$BG$2:$BH$28,2,FALSE),VLOOKUP(DT27,'Tablas auxiliares'!$BG$2:$BH$28,2,FALSE),VLOOKUP(FK27,'Tablas auxiliares'!$BG$2:$BH$28,2,FALSE),VLOOKUP(HB27,'Tablas auxiliares'!$BG$2:$BH$28,2,FALSE))-AL27/100000000))</f>
        <v>-3.6323017399494519</v>
      </c>
      <c r="IT27">
        <f>IF('Tablas auxiliares'!$C$7=1,AVERAGE(AM27,CD27,DU27,FL27,HC27)+AM27/10000,(-1)*(SUM(VLOOKUP(AM27,'Tablas auxiliares'!$BG$2:$BH$28,2,FALSE),VLOOKUP(CD27,'Tablas auxiliares'!$BG$2:$BH$28,2,FALSE),VLOOKUP(DU27,'Tablas auxiliares'!$BG$2:$BH$28,2,FALSE),VLOOKUP(FL27,'Tablas auxiliares'!$BG$2:$BH$28,2,FALSE),VLOOKUP(HC27,'Tablas auxiliares'!$BG$2:$BH$28,2,FALSE))-AM27/100000000))</f>
        <v>-49.976865712509309</v>
      </c>
      <c r="IU27">
        <f>IF('Tablas auxiliares'!$C$7=1,AVERAGE(AN27,CE27,DV27,FM27,HD27)+AN27/10000,(-1)*(SUM(VLOOKUP(AN27,'Tablas auxiliares'!$BG$2:$BH$28,2,FALSE),VLOOKUP(CE27,'Tablas auxiliares'!$BG$2:$BH$28,2,FALSE),VLOOKUP(DV27,'Tablas auxiliares'!$BG$2:$BH$28,2,FALSE),VLOOKUP(FM27,'Tablas auxiliares'!$BG$2:$BH$28,2,FALSE),VLOOKUP(HD27,'Tablas auxiliares'!$BG$2:$BH$28,2,FALSE))-AN27/100000000))</f>
        <v>-24.667465906866326</v>
      </c>
      <c r="IV27">
        <f>IF('Tablas auxiliares'!$C$7=1,AVERAGE(AO27,CF27,DW27,FN27,HE27)+AO27/10000,(-1)*(SUM(VLOOKUP(AO27,'Tablas auxiliares'!$BG$2:$BH$28,2,FALSE),VLOOKUP(CF27,'Tablas auxiliares'!$BG$2:$BH$28,2,FALSE),VLOOKUP(DW27,'Tablas auxiliares'!$BG$2:$BH$28,2,FALSE),VLOOKUP(FN27,'Tablas auxiliares'!$BG$2:$BH$28,2,FALSE),VLOOKUP(HE27,'Tablas auxiliares'!$BG$2:$BH$28,2,FALSE))-AO27/100000000))</f>
        <v>-52.053356095188967</v>
      </c>
      <c r="IX27">
        <f>IF('Tablas auxiliares'!$C$7=1,AVERAGE(AQ27,CH27,DY27,FP27,HG27)+AQ27/10000,(-1)*(SUM(VLOOKUP(AQ27,'Tablas auxiliares'!$BG$2:$BH$28,2,FALSE),VLOOKUP(CH27,'Tablas auxiliares'!$BG$2:$BH$28,2,FALSE),VLOOKUP(DY27,'Tablas auxiliares'!$BG$2:$BH$28,2,FALSE),VLOOKUP(FP27,'Tablas auxiliares'!$BG$2:$BH$28,2,FALSE),VLOOKUP(HG27,'Tablas auxiliares'!$BG$2:$BH$28,2,FALSE))-AQ27/100000000))</f>
        <v>-22.497528937587322</v>
      </c>
      <c r="IY27">
        <f>IF('Tablas auxiliares'!$C$7=1,AVERAGE(AR27,CI27,DZ27,FQ27,HH27)+AR27/10000,(-1)*(SUM(VLOOKUP(AR27,'Tablas auxiliares'!$BG$2:$BH$28,2,FALSE),VLOOKUP(CI27,'Tablas auxiliares'!$BG$2:$BH$28,2,FALSE),VLOOKUP(DZ27,'Tablas auxiliares'!$BG$2:$BH$28,2,FALSE),VLOOKUP(FQ27,'Tablas auxiliares'!$BG$2:$BH$28,2,FALSE),VLOOKUP(HH27,'Tablas auxiliares'!$BG$2:$BH$28,2,FALSE))-AR27/100000000))</f>
        <v>-22.821596134668205</v>
      </c>
      <c r="IZ27">
        <f>RANK(HI27,HI3:HI28,1)</f>
        <v>7</v>
      </c>
      <c r="JA27">
        <f t="shared" ref="JA27:KP27" si="165">RANK(HJ27,HJ3:HJ28,1)</f>
        <v>1</v>
      </c>
      <c r="JB27">
        <f t="shared" si="165"/>
        <v>1</v>
      </c>
      <c r="JC27">
        <f t="shared" si="165"/>
        <v>1</v>
      </c>
      <c r="JD27">
        <f t="shared" si="165"/>
        <v>3</v>
      </c>
      <c r="JE27">
        <f t="shared" si="165"/>
        <v>17</v>
      </c>
      <c r="JF27">
        <f t="shared" si="165"/>
        <v>3</v>
      </c>
      <c r="JG27">
        <f t="shared" si="165"/>
        <v>10</v>
      </c>
      <c r="JH27">
        <f t="shared" si="165"/>
        <v>9</v>
      </c>
      <c r="JI27">
        <f t="shared" si="165"/>
        <v>3</v>
      </c>
      <c r="JJ27">
        <f t="shared" si="165"/>
        <v>1</v>
      </c>
      <c r="JK27">
        <f t="shared" si="165"/>
        <v>13</v>
      </c>
      <c r="JL27">
        <f t="shared" si="165"/>
        <v>7</v>
      </c>
      <c r="JM27">
        <f t="shared" si="165"/>
        <v>1</v>
      </c>
      <c r="JN27">
        <f t="shared" si="165"/>
        <v>9</v>
      </c>
      <c r="JO27">
        <f t="shared" si="165"/>
        <v>6</v>
      </c>
      <c r="JP27">
        <f t="shared" si="165"/>
        <v>3</v>
      </c>
      <c r="JQ27">
        <f t="shared" si="165"/>
        <v>6</v>
      </c>
      <c r="JR27">
        <f t="shared" si="165"/>
        <v>1</v>
      </c>
      <c r="JS27">
        <f t="shared" si="165"/>
        <v>3</v>
      </c>
      <c r="JT27">
        <f t="shared" si="165"/>
        <v>10</v>
      </c>
      <c r="JU27">
        <f t="shared" si="165"/>
        <v>19</v>
      </c>
      <c r="JV27">
        <f t="shared" si="165"/>
        <v>6</v>
      </c>
      <c r="JW27">
        <f t="shared" si="165"/>
        <v>2</v>
      </c>
      <c r="JX27">
        <f t="shared" si="165"/>
        <v>10</v>
      </c>
      <c r="JY27">
        <f t="shared" si="165"/>
        <v>1</v>
      </c>
      <c r="JZ27">
        <f t="shared" si="165"/>
        <v>3</v>
      </c>
      <c r="KA27">
        <f t="shared" si="165"/>
        <v>4</v>
      </c>
      <c r="KB27">
        <f t="shared" si="165"/>
        <v>4</v>
      </c>
      <c r="KC27">
        <f t="shared" si="165"/>
        <v>20</v>
      </c>
      <c r="KD27">
        <f t="shared" si="165"/>
        <v>15</v>
      </c>
      <c r="KE27">
        <f t="shared" si="165"/>
        <v>2</v>
      </c>
      <c r="KF27">
        <f t="shared" si="165"/>
        <v>3</v>
      </c>
      <c r="KG27">
        <f t="shared" si="165"/>
        <v>5</v>
      </c>
      <c r="KH27">
        <f t="shared" si="165"/>
        <v>22</v>
      </c>
      <c r="KI27">
        <f t="shared" si="165"/>
        <v>9</v>
      </c>
      <c r="KJ27">
        <f t="shared" si="165"/>
        <v>17</v>
      </c>
      <c r="KK27">
        <f t="shared" si="165"/>
        <v>2</v>
      </c>
      <c r="KL27">
        <f t="shared" si="165"/>
        <v>3</v>
      </c>
      <c r="KM27">
        <f t="shared" si="165"/>
        <v>1</v>
      </c>
      <c r="KO27">
        <f t="shared" si="165"/>
        <v>6</v>
      </c>
      <c r="KP27">
        <f t="shared" si="165"/>
        <v>5</v>
      </c>
      <c r="KQ27">
        <f>VLOOKUP(IZ27,'Tablas auxiliares'!$O$2:$Y$28,'Tablas auxiliares'!$C$4+1,FALSE)</f>
        <v>4</v>
      </c>
      <c r="KR27">
        <f>VLOOKUP(JA27,'Tablas auxiliares'!$O$2:$Y$28,'Tablas auxiliares'!$C$4+1,FALSE)</f>
        <v>12</v>
      </c>
      <c r="KS27">
        <f>VLOOKUP(JB27,'Tablas auxiliares'!$O$2:$Y$28,'Tablas auxiliares'!$C$4+1,FALSE)</f>
        <v>12</v>
      </c>
      <c r="KT27">
        <f>VLOOKUP(JC27,'Tablas auxiliares'!$O$2:$Y$28,'Tablas auxiliares'!$C$4+1,FALSE)</f>
        <v>12</v>
      </c>
      <c r="KU27">
        <f>VLOOKUP(JD27,'Tablas auxiliares'!$O$2:$Y$28,'Tablas auxiliares'!$C$4+1,FALSE)</f>
        <v>8</v>
      </c>
      <c r="KV27">
        <f>VLOOKUP(JE27,'Tablas auxiliares'!$O$2:$Y$28,'Tablas auxiliares'!$C$4+1,FALSE)</f>
        <v>0</v>
      </c>
      <c r="KW27">
        <f>VLOOKUP(JF27,'Tablas auxiliares'!$O$2:$Y$28,'Tablas auxiliares'!$C$4+1,FALSE)</f>
        <v>8</v>
      </c>
      <c r="KX27">
        <f>VLOOKUP(JG27,'Tablas auxiliares'!$O$2:$Y$28,'Tablas auxiliares'!$C$4+1,FALSE)</f>
        <v>1</v>
      </c>
      <c r="KY27">
        <f>VLOOKUP(JH27,'Tablas auxiliares'!$O$2:$Y$28,'Tablas auxiliares'!$C$4+1,FALSE)</f>
        <v>2</v>
      </c>
      <c r="KZ27">
        <f>VLOOKUP(JI27,'Tablas auxiliares'!$O$2:$Y$28,'Tablas auxiliares'!$C$4+1,FALSE)</f>
        <v>8</v>
      </c>
      <c r="LA27">
        <f>VLOOKUP(JJ27,'Tablas auxiliares'!$O$2:$Y$28,'Tablas auxiliares'!$C$4+1,FALSE)</f>
        <v>12</v>
      </c>
      <c r="LB27">
        <f>VLOOKUP(JK27,'Tablas auxiliares'!$O$2:$Y$28,'Tablas auxiliares'!$C$4+1,FALSE)</f>
        <v>0</v>
      </c>
      <c r="LC27">
        <f>VLOOKUP(JL27,'Tablas auxiliares'!$O$2:$Y$28,'Tablas auxiliares'!$C$4+1,FALSE)</f>
        <v>4</v>
      </c>
      <c r="LD27">
        <f>VLOOKUP(JM27,'Tablas auxiliares'!$O$2:$Y$28,'Tablas auxiliares'!$C$4+1,FALSE)</f>
        <v>12</v>
      </c>
      <c r="LE27">
        <f>VLOOKUP(JN27,'Tablas auxiliares'!$O$2:$Y$28,'Tablas auxiliares'!$C$4+1,FALSE)</f>
        <v>2</v>
      </c>
      <c r="LF27">
        <f>VLOOKUP(JO27,'Tablas auxiliares'!$O$2:$Y$28,'Tablas auxiliares'!$C$4+1,FALSE)</f>
        <v>5</v>
      </c>
      <c r="LG27">
        <f>VLOOKUP(JP27,'Tablas auxiliares'!$O$2:$Y$28,'Tablas auxiliares'!$C$4+1,FALSE)</f>
        <v>8</v>
      </c>
      <c r="LH27">
        <f>VLOOKUP(JQ27,'Tablas auxiliares'!$O$2:$Y$28,'Tablas auxiliares'!$C$4+1,FALSE)</f>
        <v>5</v>
      </c>
      <c r="LI27">
        <f>VLOOKUP(JR27,'Tablas auxiliares'!$O$2:$Y$28,'Tablas auxiliares'!$C$4+1,FALSE)</f>
        <v>12</v>
      </c>
      <c r="LJ27">
        <f>VLOOKUP(JS27,'Tablas auxiliares'!$O$2:$Y$28,'Tablas auxiliares'!$C$4+1,FALSE)</f>
        <v>8</v>
      </c>
      <c r="LK27">
        <f>VLOOKUP(JT27,'Tablas auxiliares'!$O$2:$Y$28,'Tablas auxiliares'!$C$4+1,FALSE)</f>
        <v>1</v>
      </c>
      <c r="LL27">
        <f>VLOOKUP(JU27,'Tablas auxiliares'!$O$2:$Y$28,'Tablas auxiliares'!$C$4+1,FALSE)</f>
        <v>0</v>
      </c>
      <c r="LM27">
        <f>VLOOKUP(JV27,'Tablas auxiliares'!$O$2:$Y$28,'Tablas auxiliares'!$C$4+1,FALSE)</f>
        <v>5</v>
      </c>
      <c r="LN27">
        <f>VLOOKUP(JW27,'Tablas auxiliares'!$O$2:$Y$28,'Tablas auxiliares'!$C$4+1,FALSE)</f>
        <v>10</v>
      </c>
      <c r="LO27">
        <f>VLOOKUP(JX27,'Tablas auxiliares'!$O$2:$Y$28,'Tablas auxiliares'!$C$4+1,FALSE)</f>
        <v>1</v>
      </c>
      <c r="LP27">
        <f>VLOOKUP(JY27,'Tablas auxiliares'!$O$2:$Y$28,'Tablas auxiliares'!$C$4+1,FALSE)</f>
        <v>12</v>
      </c>
      <c r="LQ27">
        <f>VLOOKUP(JZ27,'Tablas auxiliares'!$O$2:$Y$28,'Tablas auxiliares'!$C$4+1,FALSE)</f>
        <v>8</v>
      </c>
      <c r="LR27">
        <f>VLOOKUP(KA27,'Tablas auxiliares'!$O$2:$Y$28,'Tablas auxiliares'!$C$4+1,FALSE)</f>
        <v>7</v>
      </c>
      <c r="LS27">
        <f>VLOOKUP(KB27,'Tablas auxiliares'!$O$2:$Y$28,'Tablas auxiliares'!$C$4+1,FALSE)</f>
        <v>7</v>
      </c>
      <c r="LT27">
        <f>VLOOKUP(KC27,'Tablas auxiliares'!$O$2:$Y$28,'Tablas auxiliares'!$C$4+1,FALSE)</f>
        <v>0</v>
      </c>
      <c r="LU27">
        <f>VLOOKUP(KD27,'Tablas auxiliares'!$O$2:$Y$28,'Tablas auxiliares'!$C$4+1,FALSE)</f>
        <v>0</v>
      </c>
      <c r="LV27">
        <f>VLOOKUP(KE27,'Tablas auxiliares'!$O$2:$Y$28,'Tablas auxiliares'!$C$4+1,FALSE)</f>
        <v>10</v>
      </c>
      <c r="LW27">
        <f>VLOOKUP(KF27,'Tablas auxiliares'!$O$2:$Y$28,'Tablas auxiliares'!$C$4+1,FALSE)</f>
        <v>8</v>
      </c>
      <c r="LX27">
        <f>VLOOKUP(KG27,'Tablas auxiliares'!$O$2:$Y$28,'Tablas auxiliares'!$C$4+1,FALSE)</f>
        <v>6</v>
      </c>
      <c r="LY27">
        <f>VLOOKUP(KH27,'Tablas auxiliares'!$O$2:$Y$28,'Tablas auxiliares'!$C$4+1,FALSE)</f>
        <v>0</v>
      </c>
      <c r="LZ27">
        <f>VLOOKUP(KI27,'Tablas auxiliares'!$O$2:$Y$28,'Tablas auxiliares'!$C$4+1,FALSE)</f>
        <v>2</v>
      </c>
      <c r="MA27">
        <f>VLOOKUP(KJ27,'Tablas auxiliares'!$O$2:$Y$28,'Tablas auxiliares'!$C$4+1,FALSE)</f>
        <v>0</v>
      </c>
      <c r="MB27">
        <f>VLOOKUP(KK27,'Tablas auxiliares'!$O$2:$Y$28,'Tablas auxiliares'!$C$4+1,FALSE)</f>
        <v>10</v>
      </c>
      <c r="MC27">
        <f>VLOOKUP(KL27,'Tablas auxiliares'!$O$2:$Y$28,'Tablas auxiliares'!$C$4+1,FALSE)</f>
        <v>8</v>
      </c>
      <c r="MD27">
        <f>VLOOKUP(KM27,'Tablas auxiliares'!$O$2:$Y$28,'Tablas auxiliares'!$C$4+1,FALSE)</f>
        <v>12</v>
      </c>
      <c r="MF27">
        <f>VLOOKUP(KO27,'Tablas auxiliares'!$O$2:$Y$28,'Tablas auxiliares'!$C$4+1,FALSE)</f>
        <v>5</v>
      </c>
      <c r="MG27">
        <f>VLOOKUP(KP27,'Tablas auxiliares'!$O$2:$Y$28,'Tablas auxiliares'!$C$4+1,FALSE)</f>
        <v>6</v>
      </c>
      <c r="MH27">
        <v>21</v>
      </c>
      <c r="MI27">
        <v>21</v>
      </c>
      <c r="MJ27">
        <v>24</v>
      </c>
      <c r="MK27">
        <v>12</v>
      </c>
      <c r="ML27">
        <v>18</v>
      </c>
      <c r="MM27">
        <v>9</v>
      </c>
      <c r="MN27">
        <v>22</v>
      </c>
      <c r="MO27">
        <v>13</v>
      </c>
      <c r="MP27">
        <v>20</v>
      </c>
      <c r="MQ27">
        <v>18</v>
      </c>
      <c r="MR27">
        <v>18</v>
      </c>
      <c r="MS27">
        <v>23</v>
      </c>
      <c r="MT27">
        <v>4</v>
      </c>
      <c r="MU27">
        <v>19</v>
      </c>
      <c r="MV27">
        <v>11</v>
      </c>
      <c r="MW27">
        <v>17</v>
      </c>
      <c r="MX27">
        <v>12</v>
      </c>
      <c r="MY27">
        <v>18</v>
      </c>
      <c r="MZ27">
        <v>15</v>
      </c>
      <c r="NA27">
        <v>17</v>
      </c>
      <c r="NB27">
        <v>21</v>
      </c>
      <c r="NC27">
        <v>18</v>
      </c>
      <c r="ND27">
        <v>9</v>
      </c>
      <c r="NE27">
        <v>24</v>
      </c>
      <c r="NF27">
        <v>24</v>
      </c>
      <c r="NG27">
        <v>11</v>
      </c>
      <c r="NH27">
        <v>7</v>
      </c>
      <c r="NI27">
        <v>18</v>
      </c>
      <c r="NJ27">
        <v>12</v>
      </c>
      <c r="NK27">
        <v>15</v>
      </c>
      <c r="NL27">
        <v>9</v>
      </c>
      <c r="NM27">
        <v>8</v>
      </c>
      <c r="NN27">
        <v>13</v>
      </c>
      <c r="NO27">
        <v>13</v>
      </c>
      <c r="NP27">
        <v>19</v>
      </c>
      <c r="NQ27">
        <v>20</v>
      </c>
      <c r="NR27">
        <v>19</v>
      </c>
      <c r="NS27">
        <v>10</v>
      </c>
      <c r="NT27">
        <v>21</v>
      </c>
      <c r="NU27">
        <v>19</v>
      </c>
      <c r="NW27">
        <v>23</v>
      </c>
      <c r="NX27">
        <v>15</v>
      </c>
      <c r="NY27">
        <f>VLOOKUP(MH27,'Tablas auxiliares'!$O$2:$Y$28,_xlfn.SINGLE('Tablas auxiliares'!$C$4)+1,FALSE)</f>
        <v>0</v>
      </c>
      <c r="NZ27">
        <f>VLOOKUP(MI27,'Tablas auxiliares'!$O$2:$Y$28,_xlfn.SINGLE('Tablas auxiliares'!$C$4)+1,FALSE)</f>
        <v>0</v>
      </c>
      <c r="OA27">
        <f>VLOOKUP(MJ27,'Tablas auxiliares'!$O$2:$Y$28,_xlfn.SINGLE('Tablas auxiliares'!$C$4)+1,FALSE)</f>
        <v>0</v>
      </c>
      <c r="OB27">
        <f>VLOOKUP(MK27,'Tablas auxiliares'!$O$2:$Y$28,_xlfn.SINGLE('Tablas auxiliares'!$C$4)+1,FALSE)</f>
        <v>0</v>
      </c>
      <c r="OC27">
        <f>VLOOKUP(ML27,'Tablas auxiliares'!$O$2:$Y$28,_xlfn.SINGLE('Tablas auxiliares'!$C$4)+1,FALSE)</f>
        <v>0</v>
      </c>
      <c r="OD27">
        <f>VLOOKUP(MM27,'Tablas auxiliares'!$O$2:$Y$28,_xlfn.SINGLE('Tablas auxiliares'!$C$4)+1,FALSE)</f>
        <v>2</v>
      </c>
      <c r="OE27">
        <f>VLOOKUP(MN27,'Tablas auxiliares'!$O$2:$Y$28,_xlfn.SINGLE('Tablas auxiliares'!$C$4)+1,FALSE)</f>
        <v>0</v>
      </c>
      <c r="OF27">
        <f>VLOOKUP(MO27,'Tablas auxiliares'!$O$2:$Y$28,_xlfn.SINGLE('Tablas auxiliares'!$C$4)+1,FALSE)</f>
        <v>0</v>
      </c>
      <c r="OG27">
        <f>VLOOKUP(MP27,'Tablas auxiliares'!$O$2:$Y$28,_xlfn.SINGLE('Tablas auxiliares'!$C$4)+1,FALSE)</f>
        <v>0</v>
      </c>
      <c r="OH27">
        <f>VLOOKUP(MQ27,'Tablas auxiliares'!$O$2:$Y$28,_xlfn.SINGLE('Tablas auxiliares'!$C$4)+1,FALSE)</f>
        <v>0</v>
      </c>
      <c r="OI27">
        <f>VLOOKUP(MR27,'Tablas auxiliares'!$O$2:$Y$28,_xlfn.SINGLE('Tablas auxiliares'!$C$4)+1,FALSE)</f>
        <v>0</v>
      </c>
      <c r="OJ27">
        <f>VLOOKUP(MS27,'Tablas auxiliares'!$O$2:$Y$28,_xlfn.SINGLE('Tablas auxiliares'!$C$4)+1,FALSE)</f>
        <v>0</v>
      </c>
      <c r="OK27">
        <f>VLOOKUP(MT27,'Tablas auxiliares'!$O$2:$Y$28,_xlfn.SINGLE('Tablas auxiliares'!$C$4)+1,FALSE)</f>
        <v>7</v>
      </c>
      <c r="OL27">
        <f>VLOOKUP(MU27,'Tablas auxiliares'!$O$2:$Y$28,_xlfn.SINGLE('Tablas auxiliares'!$C$4)+1,FALSE)</f>
        <v>0</v>
      </c>
      <c r="OM27">
        <f>VLOOKUP(MV27,'Tablas auxiliares'!$O$2:$Y$28,_xlfn.SINGLE('Tablas auxiliares'!$C$4)+1,FALSE)</f>
        <v>0</v>
      </c>
      <c r="ON27">
        <f>VLOOKUP(MW27,'Tablas auxiliares'!$O$2:$Y$28,_xlfn.SINGLE('Tablas auxiliares'!$C$4)+1,FALSE)</f>
        <v>0</v>
      </c>
      <c r="OO27">
        <f>VLOOKUP(MX27,'Tablas auxiliares'!$O$2:$Y$28,_xlfn.SINGLE('Tablas auxiliares'!$C$4)+1,FALSE)</f>
        <v>0</v>
      </c>
      <c r="OP27">
        <f>VLOOKUP(MY27,'Tablas auxiliares'!$O$2:$Y$28,_xlfn.SINGLE('Tablas auxiliares'!$C$4)+1,FALSE)</f>
        <v>0</v>
      </c>
      <c r="OQ27">
        <f>VLOOKUP(MZ27,'Tablas auxiliares'!$O$2:$Y$28,_xlfn.SINGLE('Tablas auxiliares'!$C$4)+1,FALSE)</f>
        <v>0</v>
      </c>
      <c r="OR27">
        <f>VLOOKUP(NA27,'Tablas auxiliares'!$O$2:$Y$28,_xlfn.SINGLE('Tablas auxiliares'!$C$4)+1,FALSE)</f>
        <v>0</v>
      </c>
      <c r="OS27">
        <f>VLOOKUP(NB27,'Tablas auxiliares'!$O$2:$Y$28,_xlfn.SINGLE('Tablas auxiliares'!$C$4)+1,FALSE)</f>
        <v>0</v>
      </c>
      <c r="OT27">
        <f>VLOOKUP(NC27,'Tablas auxiliares'!$O$2:$Y$28,_xlfn.SINGLE('Tablas auxiliares'!$C$4)+1,FALSE)</f>
        <v>0</v>
      </c>
      <c r="OU27">
        <f>VLOOKUP(ND27,'Tablas auxiliares'!$O$2:$Y$28,_xlfn.SINGLE('Tablas auxiliares'!$C$4)+1,FALSE)</f>
        <v>2</v>
      </c>
      <c r="OV27">
        <f>VLOOKUP(NE27,'Tablas auxiliares'!$O$2:$Y$28,_xlfn.SINGLE('Tablas auxiliares'!$C$4)+1,FALSE)</f>
        <v>0</v>
      </c>
      <c r="OW27">
        <f>VLOOKUP(NF27,'Tablas auxiliares'!$O$2:$Y$28,_xlfn.SINGLE('Tablas auxiliares'!$C$4)+1,FALSE)</f>
        <v>0</v>
      </c>
      <c r="OX27">
        <f>VLOOKUP(NG27,'Tablas auxiliares'!$O$2:$Y$28,_xlfn.SINGLE('Tablas auxiliares'!$C$4)+1,FALSE)</f>
        <v>0</v>
      </c>
      <c r="OY27">
        <f>VLOOKUP(NH27,'Tablas auxiliares'!$O$2:$Y$28,_xlfn.SINGLE('Tablas auxiliares'!$C$4)+1,FALSE)</f>
        <v>4</v>
      </c>
      <c r="OZ27">
        <f>VLOOKUP(NI27,'Tablas auxiliares'!$O$2:$Y$28,_xlfn.SINGLE('Tablas auxiliares'!$C$4)+1,FALSE)</f>
        <v>0</v>
      </c>
      <c r="PA27">
        <f>VLOOKUP(NJ27,'Tablas auxiliares'!$O$2:$Y$28,_xlfn.SINGLE('Tablas auxiliares'!$C$4)+1,FALSE)</f>
        <v>0</v>
      </c>
      <c r="PB27">
        <f>VLOOKUP(NK27,'Tablas auxiliares'!$O$2:$Y$28,_xlfn.SINGLE('Tablas auxiliares'!$C$4)+1,FALSE)</f>
        <v>0</v>
      </c>
      <c r="PC27">
        <f>VLOOKUP(NL27,'Tablas auxiliares'!$O$2:$Y$28,_xlfn.SINGLE('Tablas auxiliares'!$C$4)+1,FALSE)</f>
        <v>2</v>
      </c>
      <c r="PD27">
        <f>VLOOKUP(NM27,'Tablas auxiliares'!$O$2:$Y$28,_xlfn.SINGLE('Tablas auxiliares'!$C$4)+1,FALSE)</f>
        <v>3</v>
      </c>
      <c r="PE27">
        <f>VLOOKUP(NN27,'Tablas auxiliares'!$O$2:$Y$28,_xlfn.SINGLE('Tablas auxiliares'!$C$4)+1,FALSE)</f>
        <v>0</v>
      </c>
      <c r="PF27">
        <f>VLOOKUP(NO27,'Tablas auxiliares'!$O$2:$Y$28,_xlfn.SINGLE('Tablas auxiliares'!$C$4)+1,FALSE)</f>
        <v>0</v>
      </c>
      <c r="PG27">
        <f>VLOOKUP(NP27,'Tablas auxiliares'!$O$2:$Y$28,_xlfn.SINGLE('Tablas auxiliares'!$C$4)+1,FALSE)</f>
        <v>0</v>
      </c>
      <c r="PH27">
        <f>VLOOKUP(NQ27,'Tablas auxiliares'!$O$2:$Y$28,_xlfn.SINGLE('Tablas auxiliares'!$C$4)+1,FALSE)</f>
        <v>0</v>
      </c>
      <c r="PI27">
        <f>VLOOKUP(NR27,'Tablas auxiliares'!$O$2:$Y$28,_xlfn.SINGLE('Tablas auxiliares'!$C$4)+1,FALSE)</f>
        <v>0</v>
      </c>
      <c r="PJ27">
        <f>VLOOKUP(NS27,'Tablas auxiliares'!$O$2:$Y$28,_xlfn.SINGLE('Tablas auxiliares'!$C$4)+1,FALSE)</f>
        <v>1</v>
      </c>
      <c r="PK27">
        <f>VLOOKUP(NT27,'Tablas auxiliares'!$O$2:$Y$28,_xlfn.SINGLE('Tablas auxiliares'!$C$4)+1,FALSE)</f>
        <v>0</v>
      </c>
      <c r="PL27">
        <f>VLOOKUP(NU27,'Tablas auxiliares'!$O$2:$Y$28,_xlfn.SINGLE('Tablas auxiliares'!$C$4)+1,FALSE)</f>
        <v>0</v>
      </c>
      <c r="PN27">
        <f>VLOOKUP(NW27,'Tablas auxiliares'!$O$2:$Y$28,_xlfn.SINGLE('Tablas auxiliares'!$C$4)+1,FALSE)</f>
        <v>0</v>
      </c>
      <c r="PO27">
        <f>VLOOKUP(NX27,'Tablas auxiliares'!$O$2:$Y$28,_xlfn.SINGLE('Tablas auxiliares'!$C$4)+1,FALSE)</f>
        <v>0</v>
      </c>
      <c r="PP27" s="132">
        <f>IF('Tablas auxiliares'!$C$6&lt;&gt;2,IF('Tablas auxiliares'!$C$5=1,SUM(KQ27:MG27),SUMIF($IZ$29:$KP$29,"=325",KQ27:MG27)),0)+IF('Tablas auxiliares'!$C$6&lt;&gt;3,IF('Tablas auxiliares'!$C$5=1,SUM(NY27:PO27),SUMIF($IZ$29:$KP$29,"=325",NY27:PO27)),0)</f>
        <v>274</v>
      </c>
      <c r="PQ27">
        <f t="shared" si="15"/>
        <v>14.021000000000001</v>
      </c>
      <c r="PR27">
        <f t="shared" si="108"/>
        <v>11.021000000000001</v>
      </c>
      <c r="PS27">
        <f t="shared" si="109"/>
        <v>12.523999999999999</v>
      </c>
      <c r="PT27">
        <f t="shared" si="110"/>
        <v>6.5119999999999996</v>
      </c>
      <c r="PU27">
        <f t="shared" si="28"/>
        <v>10.518000000000001</v>
      </c>
      <c r="PV27">
        <f t="shared" si="29"/>
        <v>13.009</v>
      </c>
      <c r="PW27">
        <f t="shared" si="30"/>
        <v>12.522</v>
      </c>
      <c r="PX27">
        <f t="shared" si="31"/>
        <v>11.513</v>
      </c>
      <c r="PY27">
        <f t="shared" si="32"/>
        <v>14.52</v>
      </c>
      <c r="PZ27">
        <f t="shared" si="33"/>
        <v>10.518000000000001</v>
      </c>
      <c r="QA27">
        <f t="shared" si="111"/>
        <v>9.5180000000000007</v>
      </c>
      <c r="QB27">
        <f t="shared" si="34"/>
        <v>18.023</v>
      </c>
      <c r="QC27">
        <f t="shared" si="35"/>
        <v>5.5039999999999996</v>
      </c>
      <c r="QD27">
        <f t="shared" si="36"/>
        <v>10.019</v>
      </c>
      <c r="QE27">
        <f t="shared" si="37"/>
        <v>10.010999999999999</v>
      </c>
      <c r="QF27">
        <f t="shared" si="38"/>
        <v>11.516999999999999</v>
      </c>
      <c r="QG27">
        <f t="shared" si="39"/>
        <v>7.5119999999999996</v>
      </c>
      <c r="QH27">
        <f t="shared" si="40"/>
        <v>12.018000000000001</v>
      </c>
      <c r="QI27">
        <f t="shared" si="41"/>
        <v>8.0150000000000006</v>
      </c>
      <c r="QJ27">
        <f t="shared" si="42"/>
        <v>10.016999999999999</v>
      </c>
      <c r="QK27">
        <f t="shared" si="43"/>
        <v>15.521000000000001</v>
      </c>
      <c r="QL27">
        <f t="shared" si="44"/>
        <v>18.518000000000001</v>
      </c>
      <c r="QM27">
        <f t="shared" si="45"/>
        <v>7.5090000000000003</v>
      </c>
      <c r="QN27">
        <f t="shared" si="46"/>
        <v>13.023999999999999</v>
      </c>
      <c r="QO27">
        <f t="shared" si="47"/>
        <v>17.024000000000001</v>
      </c>
      <c r="QP27">
        <f t="shared" si="48"/>
        <v>6.0110000000000001</v>
      </c>
      <c r="QQ27">
        <f t="shared" si="49"/>
        <v>5.0069999999999997</v>
      </c>
      <c r="QR27">
        <f t="shared" si="50"/>
        <v>11.018000000000001</v>
      </c>
      <c r="QS27">
        <f t="shared" si="51"/>
        <v>8.0120000000000005</v>
      </c>
      <c r="QT27">
        <f t="shared" si="52"/>
        <v>17.515000000000001</v>
      </c>
      <c r="QU27">
        <f t="shared" si="53"/>
        <v>12.009</v>
      </c>
      <c r="QV27">
        <f t="shared" si="54"/>
        <v>5.008</v>
      </c>
      <c r="QW27">
        <f t="shared" si="55"/>
        <v>8.0129999999999999</v>
      </c>
      <c r="QX27">
        <f t="shared" si="56"/>
        <v>9.0129999999999999</v>
      </c>
      <c r="QY27">
        <f t="shared" si="57"/>
        <v>20.518999999999998</v>
      </c>
      <c r="QZ27">
        <f t="shared" si="58"/>
        <v>14.52</v>
      </c>
      <c r="RA27">
        <f t="shared" si="59"/>
        <v>18.018999999999998</v>
      </c>
      <c r="RB27">
        <f t="shared" si="60"/>
        <v>6.01</v>
      </c>
      <c r="RC27">
        <f t="shared" si="61"/>
        <v>12.021000000000001</v>
      </c>
      <c r="RD27">
        <f t="shared" si="62"/>
        <v>10.019</v>
      </c>
      <c r="RF27">
        <f t="shared" si="64"/>
        <v>14.523</v>
      </c>
      <c r="RG27">
        <f t="shared" si="65"/>
        <v>10.015000000000001</v>
      </c>
      <c r="RH27">
        <f>RANK(PQ27,PQ3:PQ28,1)</f>
        <v>13</v>
      </c>
      <c r="RI27">
        <f t="shared" ref="RI27:SX27" si="166">RANK(PR27,PR3:PR28,1)</f>
        <v>10</v>
      </c>
      <c r="RJ27">
        <f t="shared" si="166"/>
        <v>12</v>
      </c>
      <c r="RK27">
        <f t="shared" si="166"/>
        <v>4</v>
      </c>
      <c r="RL27">
        <f t="shared" si="166"/>
        <v>9</v>
      </c>
      <c r="RM27">
        <f t="shared" si="166"/>
        <v>14</v>
      </c>
      <c r="RN27">
        <f t="shared" si="166"/>
        <v>13</v>
      </c>
      <c r="RO27">
        <f t="shared" si="166"/>
        <v>9</v>
      </c>
      <c r="RP27">
        <f t="shared" si="166"/>
        <v>16</v>
      </c>
      <c r="RQ27">
        <f t="shared" si="166"/>
        <v>9</v>
      </c>
      <c r="RR27">
        <f t="shared" si="166"/>
        <v>8</v>
      </c>
      <c r="RS27">
        <f t="shared" si="166"/>
        <v>21</v>
      </c>
      <c r="RT27">
        <f t="shared" si="166"/>
        <v>3</v>
      </c>
      <c r="RU27">
        <f t="shared" si="166"/>
        <v>9</v>
      </c>
      <c r="RV27">
        <f t="shared" si="166"/>
        <v>11</v>
      </c>
      <c r="RW27">
        <f t="shared" si="166"/>
        <v>10</v>
      </c>
      <c r="RX27">
        <f t="shared" si="166"/>
        <v>7</v>
      </c>
      <c r="RY27">
        <f t="shared" si="166"/>
        <v>11</v>
      </c>
      <c r="RZ27">
        <f t="shared" si="166"/>
        <v>5</v>
      </c>
      <c r="SA27">
        <f t="shared" si="166"/>
        <v>11</v>
      </c>
      <c r="SB27">
        <f t="shared" si="166"/>
        <v>18</v>
      </c>
      <c r="SC27">
        <f t="shared" si="166"/>
        <v>22</v>
      </c>
      <c r="SD27">
        <f t="shared" si="166"/>
        <v>6</v>
      </c>
      <c r="SE27">
        <f t="shared" si="166"/>
        <v>15</v>
      </c>
      <c r="SF27">
        <f t="shared" si="166"/>
        <v>21</v>
      </c>
      <c r="SG27">
        <f t="shared" si="166"/>
        <v>3</v>
      </c>
      <c r="SH27">
        <f t="shared" si="166"/>
        <v>3</v>
      </c>
      <c r="SI27">
        <f t="shared" si="166"/>
        <v>12</v>
      </c>
      <c r="SJ27">
        <f t="shared" si="166"/>
        <v>7</v>
      </c>
      <c r="SK27">
        <f t="shared" si="166"/>
        <v>20</v>
      </c>
      <c r="SL27">
        <f t="shared" si="166"/>
        <v>10</v>
      </c>
      <c r="SM27">
        <f t="shared" si="166"/>
        <v>4</v>
      </c>
      <c r="SN27">
        <f t="shared" si="166"/>
        <v>5</v>
      </c>
      <c r="SO27">
        <f t="shared" si="166"/>
        <v>7</v>
      </c>
      <c r="SP27">
        <f t="shared" si="166"/>
        <v>24</v>
      </c>
      <c r="SQ27">
        <f t="shared" si="166"/>
        <v>16</v>
      </c>
      <c r="SR27">
        <f t="shared" si="166"/>
        <v>21</v>
      </c>
      <c r="SS27">
        <f t="shared" si="166"/>
        <v>4</v>
      </c>
      <c r="ST27">
        <f t="shared" si="166"/>
        <v>12</v>
      </c>
      <c r="SU27">
        <f t="shared" si="166"/>
        <v>10</v>
      </c>
      <c r="SW27">
        <f t="shared" si="166"/>
        <v>14</v>
      </c>
      <c r="SX27">
        <f t="shared" si="166"/>
        <v>9</v>
      </c>
      <c r="SY27">
        <f>VLOOKUP(RH27,'Tablas auxiliares'!$O$2:$Y$28,_xlfn.SINGLE('Tablas auxiliares'!$C$4)+1,FALSE)</f>
        <v>0</v>
      </c>
      <c r="SZ27">
        <f>VLOOKUP(RI27,'Tablas auxiliares'!$O$2:$Y$28,_xlfn.SINGLE('Tablas auxiliares'!$C$4)+1,FALSE)</f>
        <v>1</v>
      </c>
      <c r="TA27">
        <f>VLOOKUP(RJ27,'Tablas auxiliares'!$O$2:$Y$28,_xlfn.SINGLE('Tablas auxiliares'!$C$4)+1,FALSE)</f>
        <v>0</v>
      </c>
      <c r="TB27">
        <f>VLOOKUP(RK27,'Tablas auxiliares'!$O$2:$Y$28,_xlfn.SINGLE('Tablas auxiliares'!$C$4)+1,FALSE)</f>
        <v>7</v>
      </c>
      <c r="TC27">
        <f>VLOOKUP(RL27,'Tablas auxiliares'!$O$2:$Y$28,_xlfn.SINGLE('Tablas auxiliares'!$C$4)+1,FALSE)</f>
        <v>2</v>
      </c>
      <c r="TD27">
        <f>VLOOKUP(RM27,'Tablas auxiliares'!$O$2:$Y$28,_xlfn.SINGLE('Tablas auxiliares'!$C$4)+1,FALSE)</f>
        <v>0</v>
      </c>
      <c r="TE27">
        <f>VLOOKUP(RN27,'Tablas auxiliares'!$O$2:$Y$28,_xlfn.SINGLE('Tablas auxiliares'!$C$4)+1,FALSE)</f>
        <v>0</v>
      </c>
      <c r="TF27">
        <f>VLOOKUP(RO27,'Tablas auxiliares'!$O$2:$Y$28,_xlfn.SINGLE('Tablas auxiliares'!$C$4)+1,FALSE)</f>
        <v>2</v>
      </c>
      <c r="TG27">
        <f>VLOOKUP(RP27,'Tablas auxiliares'!$O$2:$Y$28,_xlfn.SINGLE('Tablas auxiliares'!$C$4)+1,FALSE)</f>
        <v>0</v>
      </c>
      <c r="TH27">
        <f>VLOOKUP(RQ27,'Tablas auxiliares'!$O$2:$Y$28,_xlfn.SINGLE('Tablas auxiliares'!$C$4)+1,FALSE)</f>
        <v>2</v>
      </c>
      <c r="TI27">
        <f>VLOOKUP(RR27,'Tablas auxiliares'!$O$2:$Y$28,_xlfn.SINGLE('Tablas auxiliares'!$C$4)+1,FALSE)</f>
        <v>3</v>
      </c>
      <c r="TJ27">
        <f>VLOOKUP(RS27,'Tablas auxiliares'!$O$2:$Y$28,_xlfn.SINGLE('Tablas auxiliares'!$C$4)+1,FALSE)</f>
        <v>0</v>
      </c>
      <c r="TK27">
        <f>VLOOKUP(RT27,'Tablas auxiliares'!$O$2:$Y$28,_xlfn.SINGLE('Tablas auxiliares'!$C$4)+1,FALSE)</f>
        <v>8</v>
      </c>
      <c r="TL27">
        <f>VLOOKUP(RU27,'Tablas auxiliares'!$O$2:$Y$28,_xlfn.SINGLE('Tablas auxiliares'!$C$4)+1,FALSE)</f>
        <v>2</v>
      </c>
      <c r="TM27">
        <f>VLOOKUP(RV27,'Tablas auxiliares'!$O$2:$Y$28,_xlfn.SINGLE('Tablas auxiliares'!$C$4)+1,FALSE)</f>
        <v>0</v>
      </c>
      <c r="TN27">
        <f>VLOOKUP(RW27,'Tablas auxiliares'!$O$2:$Y$28,_xlfn.SINGLE('Tablas auxiliares'!$C$4)+1,FALSE)</f>
        <v>1</v>
      </c>
      <c r="TO27">
        <f>VLOOKUP(RX27,'Tablas auxiliares'!$O$2:$Y$28,_xlfn.SINGLE('Tablas auxiliares'!$C$4)+1,FALSE)</f>
        <v>4</v>
      </c>
      <c r="TP27">
        <f>VLOOKUP(RY27,'Tablas auxiliares'!$O$2:$Y$28,_xlfn.SINGLE('Tablas auxiliares'!$C$4)+1,FALSE)</f>
        <v>0</v>
      </c>
      <c r="TQ27">
        <f>VLOOKUP(RZ27,'Tablas auxiliares'!$O$2:$Y$28,_xlfn.SINGLE('Tablas auxiliares'!$C$4)+1,FALSE)</f>
        <v>6</v>
      </c>
      <c r="TR27">
        <f>VLOOKUP(SA27,'Tablas auxiliares'!$O$2:$Y$28,_xlfn.SINGLE('Tablas auxiliares'!$C$4)+1,FALSE)</f>
        <v>0</v>
      </c>
      <c r="TS27">
        <f>VLOOKUP(SB27,'Tablas auxiliares'!$O$2:$Y$28,_xlfn.SINGLE('Tablas auxiliares'!$C$4)+1,FALSE)</f>
        <v>0</v>
      </c>
      <c r="TT27">
        <f>VLOOKUP(SC27,'Tablas auxiliares'!$O$2:$Y$28,_xlfn.SINGLE('Tablas auxiliares'!$C$4)+1,FALSE)</f>
        <v>0</v>
      </c>
      <c r="TU27">
        <f>VLOOKUP(SD27,'Tablas auxiliares'!$O$2:$Y$28,_xlfn.SINGLE('Tablas auxiliares'!$C$4)+1,FALSE)</f>
        <v>5</v>
      </c>
      <c r="TV27">
        <f>VLOOKUP(SE27,'Tablas auxiliares'!$O$2:$Y$28,_xlfn.SINGLE('Tablas auxiliares'!$C$4)+1,FALSE)</f>
        <v>0</v>
      </c>
      <c r="TW27">
        <f>VLOOKUP(SF27,'Tablas auxiliares'!$O$2:$Y$28,_xlfn.SINGLE('Tablas auxiliares'!$C$4)+1,FALSE)</f>
        <v>0</v>
      </c>
      <c r="TX27">
        <f>VLOOKUP(SG27,'Tablas auxiliares'!$O$2:$Y$28,_xlfn.SINGLE('Tablas auxiliares'!$C$4)+1,FALSE)</f>
        <v>8</v>
      </c>
      <c r="TY27">
        <f>VLOOKUP(SH27,'Tablas auxiliares'!$O$2:$Y$28,_xlfn.SINGLE('Tablas auxiliares'!$C$4)+1,FALSE)</f>
        <v>8</v>
      </c>
      <c r="TZ27">
        <f>VLOOKUP(SI27,'Tablas auxiliares'!$O$2:$Y$28,_xlfn.SINGLE('Tablas auxiliares'!$C$4)+1,FALSE)</f>
        <v>0</v>
      </c>
      <c r="UA27">
        <f>VLOOKUP(SJ27,'Tablas auxiliares'!$O$2:$Y$28,_xlfn.SINGLE('Tablas auxiliares'!$C$4)+1,FALSE)</f>
        <v>4</v>
      </c>
      <c r="UB27">
        <f>VLOOKUP(SK27,'Tablas auxiliares'!$O$2:$Y$28,_xlfn.SINGLE('Tablas auxiliares'!$C$4)+1,FALSE)</f>
        <v>0</v>
      </c>
      <c r="UC27">
        <f>VLOOKUP(SL27,'Tablas auxiliares'!$O$2:$Y$28,_xlfn.SINGLE('Tablas auxiliares'!$C$4)+1,FALSE)</f>
        <v>1</v>
      </c>
      <c r="UD27">
        <f>VLOOKUP(SM27,'Tablas auxiliares'!$O$2:$Y$28,_xlfn.SINGLE('Tablas auxiliares'!$C$4)+1,FALSE)</f>
        <v>7</v>
      </c>
      <c r="UE27">
        <f>VLOOKUP(SN27,'Tablas auxiliares'!$O$2:$Y$28,_xlfn.SINGLE('Tablas auxiliares'!$C$4)+1,FALSE)</f>
        <v>6</v>
      </c>
      <c r="UF27">
        <f>VLOOKUP(SO27,'Tablas auxiliares'!$O$2:$Y$28,_xlfn.SINGLE('Tablas auxiliares'!$C$4)+1,FALSE)</f>
        <v>4</v>
      </c>
      <c r="UG27">
        <f>VLOOKUP(SP27,'Tablas auxiliares'!$O$2:$Y$28,_xlfn.SINGLE('Tablas auxiliares'!$C$4)+1,FALSE)</f>
        <v>0</v>
      </c>
      <c r="UH27">
        <f>VLOOKUP(SQ27,'Tablas auxiliares'!$O$2:$Y$28,_xlfn.SINGLE('Tablas auxiliares'!$C$4)+1,FALSE)</f>
        <v>0</v>
      </c>
      <c r="UI27">
        <f>VLOOKUP(SR27,'Tablas auxiliares'!$O$2:$Y$28,_xlfn.SINGLE('Tablas auxiliares'!$C$4)+1,FALSE)</f>
        <v>0</v>
      </c>
      <c r="UJ27">
        <f>VLOOKUP(SS27,'Tablas auxiliares'!$O$2:$Y$28,_xlfn.SINGLE('Tablas auxiliares'!$C$4)+1,FALSE)</f>
        <v>7</v>
      </c>
      <c r="UK27">
        <f>VLOOKUP(ST27,'Tablas auxiliares'!$O$2:$Y$28,_xlfn.SINGLE('Tablas auxiliares'!$C$4)+1,FALSE)</f>
        <v>0</v>
      </c>
      <c r="UL27">
        <f>VLOOKUP(SU27,'Tablas auxiliares'!$O$2:$Y$28,_xlfn.SINGLE('Tablas auxiliares'!$C$4)+1,FALSE)</f>
        <v>1</v>
      </c>
      <c r="UN27">
        <f>VLOOKUP(SW27,'Tablas auxiliares'!$O$2:$Y$28,_xlfn.SINGLE('Tablas auxiliares'!$C$4)+1,FALSE)</f>
        <v>0</v>
      </c>
      <c r="UO27">
        <f>VLOOKUP(SX27,'Tablas auxiliares'!$O$2:$Y$28,_xlfn.SINGLE('Tablas auxiliares'!$C$4)+1,FALSE)</f>
        <v>2</v>
      </c>
      <c r="UP27">
        <f>IF('Tablas auxiliares'!$C$5=1,SUM(SY27:UO27),SUMIF($IZ$29:$KP$29,"=325",SY27:UO27))</f>
        <v>91</v>
      </c>
      <c r="UQ27">
        <v>4</v>
      </c>
      <c r="UR27">
        <v>12</v>
      </c>
      <c r="US27">
        <v>12</v>
      </c>
      <c r="UT27">
        <v>12</v>
      </c>
      <c r="UU27">
        <v>7</v>
      </c>
      <c r="UV27">
        <v>0</v>
      </c>
      <c r="UW27">
        <v>7</v>
      </c>
      <c r="UX27">
        <v>4</v>
      </c>
      <c r="UY27">
        <v>2</v>
      </c>
      <c r="UZ27">
        <v>7</v>
      </c>
      <c r="VA27">
        <v>12</v>
      </c>
      <c r="VB27">
        <v>2</v>
      </c>
      <c r="VC27">
        <v>6</v>
      </c>
      <c r="VD27">
        <v>12</v>
      </c>
      <c r="VE27">
        <v>3</v>
      </c>
      <c r="VF27">
        <v>5</v>
      </c>
      <c r="VG27">
        <v>8</v>
      </c>
      <c r="VH27">
        <v>3</v>
      </c>
      <c r="VI27">
        <v>8</v>
      </c>
      <c r="VJ27">
        <v>7</v>
      </c>
      <c r="VK27">
        <v>2</v>
      </c>
      <c r="VL27">
        <v>0</v>
      </c>
      <c r="VM27">
        <v>6</v>
      </c>
      <c r="VN27">
        <v>5</v>
      </c>
      <c r="VO27">
        <v>0</v>
      </c>
      <c r="VP27">
        <v>12</v>
      </c>
      <c r="VQ27">
        <v>6</v>
      </c>
      <c r="VR27">
        <v>6</v>
      </c>
      <c r="VS27">
        <v>7</v>
      </c>
      <c r="VT27">
        <v>0</v>
      </c>
      <c r="VU27">
        <v>0</v>
      </c>
      <c r="VV27">
        <v>10</v>
      </c>
      <c r="VW27">
        <v>8</v>
      </c>
      <c r="VX27">
        <v>7</v>
      </c>
      <c r="VY27">
        <v>0</v>
      </c>
      <c r="VZ27">
        <v>0</v>
      </c>
      <c r="WA27">
        <v>0</v>
      </c>
      <c r="WB27">
        <v>10</v>
      </c>
      <c r="WC27">
        <v>8</v>
      </c>
      <c r="WD27">
        <v>12</v>
      </c>
      <c r="WF27">
        <v>3</v>
      </c>
      <c r="WG27">
        <v>6</v>
      </c>
      <c r="WH27">
        <v>0</v>
      </c>
      <c r="WI27">
        <v>0</v>
      </c>
      <c r="WJ27">
        <v>0</v>
      </c>
      <c r="WK27">
        <v>0</v>
      </c>
      <c r="WL27">
        <v>0</v>
      </c>
      <c r="WM27">
        <v>2</v>
      </c>
      <c r="WN27">
        <v>0</v>
      </c>
      <c r="WO27">
        <v>0</v>
      </c>
      <c r="WP27">
        <v>0</v>
      </c>
      <c r="WQ27">
        <v>0</v>
      </c>
      <c r="WR27">
        <v>0</v>
      </c>
      <c r="WS27">
        <v>0</v>
      </c>
      <c r="WT27">
        <v>7</v>
      </c>
      <c r="WU27">
        <v>0</v>
      </c>
      <c r="WV27">
        <v>0</v>
      </c>
      <c r="WW27">
        <v>0</v>
      </c>
      <c r="WX27">
        <v>0</v>
      </c>
      <c r="WY27">
        <v>0</v>
      </c>
      <c r="WZ27">
        <v>0</v>
      </c>
      <c r="XA27">
        <v>0</v>
      </c>
      <c r="XB27">
        <v>0</v>
      </c>
      <c r="XC27">
        <v>0</v>
      </c>
      <c r="XD27">
        <v>2</v>
      </c>
      <c r="XE27">
        <v>0</v>
      </c>
      <c r="XF27">
        <v>0</v>
      </c>
      <c r="XG27">
        <v>0</v>
      </c>
      <c r="XH27">
        <v>4</v>
      </c>
      <c r="XI27">
        <v>0</v>
      </c>
      <c r="XJ27">
        <v>0</v>
      </c>
      <c r="XK27">
        <v>0</v>
      </c>
      <c r="XL27">
        <v>2</v>
      </c>
      <c r="XM27">
        <v>3</v>
      </c>
      <c r="XN27">
        <v>0</v>
      </c>
      <c r="XO27">
        <v>0</v>
      </c>
      <c r="XP27">
        <v>0</v>
      </c>
      <c r="XQ27">
        <v>0</v>
      </c>
      <c r="XR27">
        <v>0</v>
      </c>
      <c r="XS27">
        <v>1</v>
      </c>
      <c r="XT27">
        <v>0</v>
      </c>
      <c r="XU27">
        <v>0</v>
      </c>
      <c r="XW27">
        <v>0</v>
      </c>
      <c r="XX27">
        <v>0</v>
      </c>
      <c r="XY27">
        <f t="shared" si="7"/>
        <v>4</v>
      </c>
      <c r="XZ27">
        <f t="shared" si="113"/>
        <v>12</v>
      </c>
      <c r="YA27">
        <f t="shared" si="114"/>
        <v>12</v>
      </c>
      <c r="YB27">
        <f t="shared" si="115"/>
        <v>12</v>
      </c>
      <c r="YC27">
        <f t="shared" si="67"/>
        <v>7</v>
      </c>
      <c r="YD27">
        <f t="shared" si="68"/>
        <v>2.0019999999999998</v>
      </c>
      <c r="YE27">
        <f t="shared" si="69"/>
        <v>7</v>
      </c>
      <c r="YF27">
        <f t="shared" si="70"/>
        <v>4</v>
      </c>
      <c r="YG27">
        <f t="shared" si="71"/>
        <v>2</v>
      </c>
      <c r="YH27">
        <f t="shared" si="72"/>
        <v>7</v>
      </c>
      <c r="YI27">
        <f t="shared" si="73"/>
        <v>12</v>
      </c>
      <c r="YJ27">
        <f t="shared" si="74"/>
        <v>2</v>
      </c>
      <c r="YK27">
        <f t="shared" si="75"/>
        <v>13.007</v>
      </c>
      <c r="YL27">
        <f t="shared" si="76"/>
        <v>12</v>
      </c>
      <c r="YM27">
        <f t="shared" si="77"/>
        <v>3</v>
      </c>
      <c r="YN27">
        <f t="shared" si="78"/>
        <v>5</v>
      </c>
      <c r="YO27">
        <f t="shared" si="79"/>
        <v>8</v>
      </c>
      <c r="YP27">
        <f t="shared" si="80"/>
        <v>3</v>
      </c>
      <c r="YQ27">
        <f t="shared" si="81"/>
        <v>8</v>
      </c>
      <c r="YR27">
        <f t="shared" si="82"/>
        <v>7</v>
      </c>
      <c r="YS27">
        <f t="shared" si="83"/>
        <v>2</v>
      </c>
      <c r="YT27">
        <f t="shared" si="84"/>
        <v>0</v>
      </c>
      <c r="YU27">
        <f t="shared" si="85"/>
        <v>8.0020000000000007</v>
      </c>
      <c r="YV27">
        <f t="shared" si="86"/>
        <v>5</v>
      </c>
      <c r="YW27">
        <f t="shared" si="87"/>
        <v>0</v>
      </c>
      <c r="YX27">
        <f t="shared" si="88"/>
        <v>12</v>
      </c>
      <c r="YY27">
        <f t="shared" si="89"/>
        <v>10.004</v>
      </c>
      <c r="YZ27">
        <f t="shared" si="90"/>
        <v>6</v>
      </c>
      <c r="ZA27">
        <f t="shared" si="91"/>
        <v>7</v>
      </c>
      <c r="ZB27">
        <f t="shared" si="92"/>
        <v>0</v>
      </c>
      <c r="ZC27">
        <f t="shared" si="93"/>
        <v>2.0019999999999998</v>
      </c>
      <c r="ZD27">
        <f t="shared" si="94"/>
        <v>13.003</v>
      </c>
      <c r="ZE27">
        <f t="shared" si="95"/>
        <v>8</v>
      </c>
      <c r="ZF27">
        <f t="shared" si="96"/>
        <v>7</v>
      </c>
      <c r="ZG27">
        <f t="shared" si="97"/>
        <v>0</v>
      </c>
      <c r="ZH27">
        <f t="shared" si="98"/>
        <v>0</v>
      </c>
      <c r="ZI27">
        <f t="shared" si="99"/>
        <v>0</v>
      </c>
      <c r="ZJ27">
        <f t="shared" si="100"/>
        <v>11.000999999999999</v>
      </c>
      <c r="ZK27">
        <f t="shared" si="101"/>
        <v>8</v>
      </c>
      <c r="ZL27">
        <f t="shared" si="102"/>
        <v>12</v>
      </c>
      <c r="ZM27">
        <f t="shared" si="103"/>
        <v>0</v>
      </c>
      <c r="ZN27">
        <f t="shared" si="104"/>
        <v>3</v>
      </c>
      <c r="ZO27">
        <f t="shared" si="105"/>
        <v>6</v>
      </c>
      <c r="ZP27">
        <f>RANK(XY27,XY3:XY28,0)</f>
        <v>9</v>
      </c>
      <c r="ZQ27">
        <f t="shared" ref="ZQ27:ABF27" si="167">RANK(XZ27,XZ3:XZ28,0)</f>
        <v>5</v>
      </c>
      <c r="ZR27">
        <f t="shared" si="167"/>
        <v>4</v>
      </c>
      <c r="ZS27">
        <f t="shared" si="167"/>
        <v>4</v>
      </c>
      <c r="ZT27">
        <f t="shared" si="167"/>
        <v>8</v>
      </c>
      <c r="ZU27">
        <f t="shared" si="167"/>
        <v>14</v>
      </c>
      <c r="ZV27">
        <f t="shared" si="167"/>
        <v>8</v>
      </c>
      <c r="ZW27">
        <f t="shared" si="167"/>
        <v>12</v>
      </c>
      <c r="ZX27">
        <f t="shared" si="167"/>
        <v>14</v>
      </c>
      <c r="ZY27">
        <f t="shared" si="167"/>
        <v>7</v>
      </c>
      <c r="ZZ27">
        <f t="shared" si="167"/>
        <v>5</v>
      </c>
      <c r="AAA27">
        <f t="shared" si="167"/>
        <v>16</v>
      </c>
      <c r="AAB27">
        <f t="shared" si="167"/>
        <v>3</v>
      </c>
      <c r="AAC27">
        <f t="shared" si="167"/>
        <v>4</v>
      </c>
      <c r="AAD27">
        <f t="shared" si="167"/>
        <v>12</v>
      </c>
      <c r="AAE27">
        <f t="shared" si="167"/>
        <v>11</v>
      </c>
      <c r="AAF27">
        <f t="shared" si="167"/>
        <v>9</v>
      </c>
      <c r="AAG27">
        <f t="shared" si="167"/>
        <v>15</v>
      </c>
      <c r="AAH27">
        <f t="shared" si="167"/>
        <v>7</v>
      </c>
      <c r="AAI27">
        <f t="shared" si="167"/>
        <v>8</v>
      </c>
      <c r="AAJ27">
        <f t="shared" si="167"/>
        <v>15</v>
      </c>
      <c r="AAK27">
        <f t="shared" si="167"/>
        <v>17</v>
      </c>
      <c r="AAL27">
        <f t="shared" si="167"/>
        <v>8</v>
      </c>
      <c r="AAM27">
        <f t="shared" si="167"/>
        <v>12</v>
      </c>
      <c r="AAN27">
        <f t="shared" si="167"/>
        <v>17</v>
      </c>
      <c r="AAO27">
        <f t="shared" si="167"/>
        <v>3</v>
      </c>
      <c r="AAP27">
        <f t="shared" si="167"/>
        <v>6</v>
      </c>
      <c r="AAQ27">
        <f t="shared" si="167"/>
        <v>9</v>
      </c>
      <c r="AAR27">
        <f t="shared" si="167"/>
        <v>8</v>
      </c>
      <c r="AAS27">
        <f t="shared" si="167"/>
        <v>14</v>
      </c>
      <c r="AAT27">
        <f t="shared" si="167"/>
        <v>15</v>
      </c>
      <c r="AAU27">
        <f t="shared" si="167"/>
        <v>4</v>
      </c>
      <c r="AAV27">
        <f t="shared" si="167"/>
        <v>6</v>
      </c>
      <c r="AAW27">
        <f t="shared" si="167"/>
        <v>9</v>
      </c>
      <c r="AAX27">
        <f t="shared" si="167"/>
        <v>17</v>
      </c>
      <c r="AAY27">
        <f t="shared" si="167"/>
        <v>16</v>
      </c>
      <c r="AAZ27">
        <f t="shared" si="167"/>
        <v>18</v>
      </c>
      <c r="ABA27">
        <f t="shared" si="167"/>
        <v>4</v>
      </c>
      <c r="ABB27">
        <f t="shared" si="167"/>
        <v>6</v>
      </c>
      <c r="ABC27">
        <f t="shared" si="167"/>
        <v>3</v>
      </c>
      <c r="ABD27">
        <f t="shared" si="167"/>
        <v>16</v>
      </c>
      <c r="ABE27">
        <f t="shared" si="167"/>
        <v>13</v>
      </c>
      <c r="ABF27">
        <f t="shared" si="167"/>
        <v>8</v>
      </c>
      <c r="ABG27">
        <f>VLOOKUP(ZP27,'Tablas auxiliares'!$O$2:$P$28,2,FALSE)</f>
        <v>2</v>
      </c>
      <c r="ABH27">
        <f>VLOOKUP(ZQ27,'Tablas auxiliares'!$O$2:$P$28,2,FALSE)</f>
        <v>6</v>
      </c>
      <c r="ABI27">
        <f>VLOOKUP(ZR27,'Tablas auxiliares'!$O$2:$P$28,2,FALSE)</f>
        <v>7</v>
      </c>
      <c r="ABJ27">
        <f>VLOOKUP(ZS27,'Tablas auxiliares'!$O$2:$P$28,2,FALSE)</f>
        <v>7</v>
      </c>
      <c r="ABK27">
        <f>VLOOKUP(ZT27,'Tablas auxiliares'!$O$2:$P$28,2,FALSE)</f>
        <v>3</v>
      </c>
      <c r="ABL27">
        <f>VLOOKUP(ZU27,'Tablas auxiliares'!$O$2:$P$28,2,FALSE)</f>
        <v>0</v>
      </c>
      <c r="ABM27">
        <f>VLOOKUP(ZV27,'Tablas auxiliares'!$O$2:$P$28,2,FALSE)</f>
        <v>3</v>
      </c>
      <c r="ABN27">
        <f>VLOOKUP(ZW27,'Tablas auxiliares'!$O$2:$P$28,2,FALSE)</f>
        <v>0</v>
      </c>
      <c r="ABO27">
        <f>VLOOKUP(ZX27,'Tablas auxiliares'!$O$2:$P$28,2,FALSE)</f>
        <v>0</v>
      </c>
      <c r="ABP27">
        <f>VLOOKUP(ZY27,'Tablas auxiliares'!$O$2:$P$28,2,FALSE)</f>
        <v>4</v>
      </c>
      <c r="ABQ27">
        <f>VLOOKUP(ZZ27,'Tablas auxiliares'!$O$2:$P$28,2,FALSE)</f>
        <v>6</v>
      </c>
      <c r="ABR27">
        <f>VLOOKUP(AAA27,'Tablas auxiliares'!$O$2:$P$28,2,FALSE)</f>
        <v>0</v>
      </c>
      <c r="ABS27">
        <f>VLOOKUP(AAB27,'Tablas auxiliares'!$O$2:$P$28,2,FALSE)</f>
        <v>8</v>
      </c>
      <c r="ABT27">
        <f>VLOOKUP(AAC27,'Tablas auxiliares'!$O$2:$P$28,2,FALSE)</f>
        <v>7</v>
      </c>
      <c r="ABU27">
        <f>VLOOKUP(AAD27,'Tablas auxiliares'!$O$2:$P$28,2,FALSE)</f>
        <v>0</v>
      </c>
      <c r="ABV27">
        <f>VLOOKUP(AAE27,'Tablas auxiliares'!$O$2:$P$28,2,FALSE)</f>
        <v>0</v>
      </c>
      <c r="ABW27">
        <f>VLOOKUP(AAF27,'Tablas auxiliares'!$O$2:$P$28,2,FALSE)</f>
        <v>2</v>
      </c>
      <c r="ABX27">
        <f>VLOOKUP(AAG27,'Tablas auxiliares'!$O$2:$P$28,2,FALSE)</f>
        <v>0</v>
      </c>
      <c r="ABY27">
        <f>VLOOKUP(AAH27,'Tablas auxiliares'!$O$2:$P$28,2,FALSE)</f>
        <v>4</v>
      </c>
      <c r="ABZ27">
        <f>VLOOKUP(AAI27,'Tablas auxiliares'!$O$2:$P$28,2,FALSE)</f>
        <v>3</v>
      </c>
      <c r="ACA27">
        <f>VLOOKUP(AAJ27,'Tablas auxiliares'!$O$2:$P$28,2,FALSE)</f>
        <v>0</v>
      </c>
      <c r="ACB27">
        <f>VLOOKUP(AAK27,'Tablas auxiliares'!$O$2:$P$28,2,FALSE)</f>
        <v>0</v>
      </c>
      <c r="ACC27">
        <f>VLOOKUP(AAL27,'Tablas auxiliares'!$O$2:$P$28,2,FALSE)</f>
        <v>3</v>
      </c>
      <c r="ACD27">
        <f>VLOOKUP(AAM27,'Tablas auxiliares'!$O$2:$P$28,2,FALSE)</f>
        <v>0</v>
      </c>
      <c r="ACE27">
        <f>VLOOKUP(AAN27,'Tablas auxiliares'!$O$2:$P$28,2,FALSE)</f>
        <v>0</v>
      </c>
      <c r="ACF27">
        <f>VLOOKUP(AAO27,'Tablas auxiliares'!$O$2:$P$28,2,FALSE)</f>
        <v>8</v>
      </c>
      <c r="ACG27">
        <f>VLOOKUP(AAP27,'Tablas auxiliares'!$O$2:$P$28,2,FALSE)</f>
        <v>5</v>
      </c>
      <c r="ACH27">
        <f>VLOOKUP(AAQ27,'Tablas auxiliares'!$O$2:$P$28,2,FALSE)</f>
        <v>2</v>
      </c>
      <c r="ACI27">
        <f>VLOOKUP(AAR27,'Tablas auxiliares'!$O$2:$P$28,2,FALSE)</f>
        <v>3</v>
      </c>
      <c r="ACJ27">
        <f>VLOOKUP(AAS27,'Tablas auxiliares'!$O$2:$P$28,2,FALSE)</f>
        <v>0</v>
      </c>
      <c r="ACK27">
        <f>VLOOKUP(AAT27,'Tablas auxiliares'!$O$2:$P$28,2,FALSE)</f>
        <v>0</v>
      </c>
      <c r="ACL27">
        <f>VLOOKUP(AAU27,'Tablas auxiliares'!$O$2:$P$28,2,FALSE)</f>
        <v>7</v>
      </c>
      <c r="ACM27">
        <f>VLOOKUP(AAV27,'Tablas auxiliares'!$O$2:$P$28,2,FALSE)</f>
        <v>5</v>
      </c>
      <c r="ACN27">
        <f>VLOOKUP(AAW27,'Tablas auxiliares'!$O$2:$P$28,2,FALSE)</f>
        <v>2</v>
      </c>
      <c r="ACO27">
        <f>VLOOKUP(AAX27,'Tablas auxiliares'!$O$2:$P$28,2,FALSE)</f>
        <v>0</v>
      </c>
      <c r="ACP27">
        <f>VLOOKUP(AAY27,'Tablas auxiliares'!$O$2:$P$28,2,FALSE)</f>
        <v>0</v>
      </c>
      <c r="ACQ27">
        <f>VLOOKUP(AAZ27,'Tablas auxiliares'!$O$2:$P$28,2,FALSE)</f>
        <v>0</v>
      </c>
      <c r="ACR27">
        <f>VLOOKUP(ABA27,'Tablas auxiliares'!$O$2:$P$28,2,FALSE)</f>
        <v>7</v>
      </c>
      <c r="ACS27">
        <f>VLOOKUP(ABB27,'Tablas auxiliares'!$O$2:$P$28,2,FALSE)</f>
        <v>5</v>
      </c>
      <c r="ACT27">
        <f>VLOOKUP(ABC27,'Tablas auxiliares'!$O$2:$P$28,2,FALSE)</f>
        <v>8</v>
      </c>
      <c r="ACU27">
        <f>VLOOKUP(ABD27,'Tablas auxiliares'!$O$2:$P$28,2,FALSE)</f>
        <v>0</v>
      </c>
      <c r="ACV27">
        <f>VLOOKUP(ABE27,'Tablas auxiliares'!$O$2:$P$28,2,FALSE)</f>
        <v>0</v>
      </c>
      <c r="ACW27">
        <f>VLOOKUP(ABF27,'Tablas auxiliares'!$O$2:$P$28,2,FALSE)</f>
        <v>3</v>
      </c>
      <c r="ACX27">
        <f>IF('Tablas auxiliares'!$C$5=1,SUM(ABG27:ACW27),SUMIF($IZ$29:$KP$29,"=325",ABG27:ACW27))</f>
        <v>120</v>
      </c>
      <c r="ACZ27">
        <f t="shared" si="9"/>
        <v>120.0001</v>
      </c>
      <c r="ADA27">
        <f t="shared" si="10"/>
        <v>91.000100000000003</v>
      </c>
      <c r="ADB27">
        <f t="shared" si="11"/>
        <v>274.00009999999997</v>
      </c>
      <c r="ADC27">
        <f>IF('Tablas auxiliares'!$C$3=1,'2018 FINAL'!ACZ27,IF('Tablas auxiliares'!$C$3=2,'2018 FINAL'!ADA27,'2018 FINAL'!ADB27))</f>
        <v>274.00009999999997</v>
      </c>
      <c r="ADD27" t="s">
        <v>21</v>
      </c>
      <c r="ADF27">
        <v>25</v>
      </c>
      <c r="ADG27">
        <f t="shared" si="12"/>
        <v>46.001399999999997</v>
      </c>
      <c r="ADH27" t="str">
        <f t="shared" si="13"/>
        <v>Finlandia</v>
      </c>
    </row>
    <row r="28" spans="1:788" x14ac:dyDescent="0.25">
      <c r="A28" t="s">
        <v>31</v>
      </c>
      <c r="B28">
        <v>20</v>
      </c>
      <c r="C28">
        <v>8</v>
      </c>
      <c r="D28">
        <v>19</v>
      </c>
      <c r="E28">
        <v>21</v>
      </c>
      <c r="F28">
        <v>22</v>
      </c>
      <c r="G28">
        <v>9</v>
      </c>
      <c r="H28">
        <v>20</v>
      </c>
      <c r="I28">
        <v>14</v>
      </c>
      <c r="J28">
        <v>17</v>
      </c>
      <c r="K28">
        <v>14</v>
      </c>
      <c r="L28">
        <v>17</v>
      </c>
      <c r="M28">
        <v>17</v>
      </c>
      <c r="N28">
        <v>11</v>
      </c>
      <c r="O28">
        <v>24</v>
      </c>
      <c r="P28">
        <v>22</v>
      </c>
      <c r="Q28">
        <v>19</v>
      </c>
      <c r="R28">
        <v>21</v>
      </c>
      <c r="S28">
        <v>18</v>
      </c>
      <c r="T28">
        <v>25</v>
      </c>
      <c r="U28">
        <v>23</v>
      </c>
      <c r="V28">
        <v>20</v>
      </c>
      <c r="W28">
        <v>24</v>
      </c>
      <c r="X28">
        <v>22</v>
      </c>
      <c r="Y28">
        <v>22</v>
      </c>
      <c r="Z28">
        <v>24</v>
      </c>
      <c r="AA28">
        <v>18</v>
      </c>
      <c r="AB28">
        <v>19</v>
      </c>
      <c r="AC28">
        <v>13</v>
      </c>
      <c r="AD28">
        <v>13</v>
      </c>
      <c r="AE28">
        <v>5</v>
      </c>
      <c r="AF28">
        <v>17</v>
      </c>
      <c r="AG28">
        <v>10</v>
      </c>
      <c r="AH28">
        <v>17</v>
      </c>
      <c r="AI28">
        <v>16</v>
      </c>
      <c r="AJ28">
        <v>14</v>
      </c>
      <c r="AK28">
        <v>23</v>
      </c>
      <c r="AL28">
        <v>17</v>
      </c>
      <c r="AM28">
        <v>13</v>
      </c>
      <c r="AN28">
        <v>21</v>
      </c>
      <c r="AO28">
        <v>22</v>
      </c>
      <c r="AP28">
        <v>11</v>
      </c>
      <c r="AQ28">
        <v>25</v>
      </c>
      <c r="AS28">
        <v>16</v>
      </c>
      <c r="AT28">
        <v>9</v>
      </c>
      <c r="AU28">
        <v>7</v>
      </c>
      <c r="AV28">
        <v>10</v>
      </c>
      <c r="AW28">
        <v>22</v>
      </c>
      <c r="AX28">
        <v>7</v>
      </c>
      <c r="AY28">
        <v>23</v>
      </c>
      <c r="AZ28">
        <v>18</v>
      </c>
      <c r="BA28">
        <v>19</v>
      </c>
      <c r="BB28">
        <v>22</v>
      </c>
      <c r="BC28">
        <v>22</v>
      </c>
      <c r="BD28">
        <v>16</v>
      </c>
      <c r="BE28">
        <v>12</v>
      </c>
      <c r="BF28">
        <v>20</v>
      </c>
      <c r="BG28">
        <v>13</v>
      </c>
      <c r="BH28">
        <v>17</v>
      </c>
      <c r="BI28">
        <v>21</v>
      </c>
      <c r="BJ28">
        <v>12</v>
      </c>
      <c r="BK28">
        <v>25</v>
      </c>
      <c r="BL28">
        <v>17</v>
      </c>
      <c r="BM28">
        <v>20</v>
      </c>
      <c r="BN28">
        <v>17</v>
      </c>
      <c r="BO28">
        <v>22</v>
      </c>
      <c r="BP28">
        <v>7</v>
      </c>
      <c r="BQ28">
        <v>24</v>
      </c>
      <c r="BR28">
        <v>10</v>
      </c>
      <c r="BS28">
        <v>24</v>
      </c>
      <c r="BT28">
        <v>20</v>
      </c>
      <c r="BU28">
        <v>22</v>
      </c>
      <c r="BV28">
        <v>3</v>
      </c>
      <c r="BW28">
        <v>18</v>
      </c>
      <c r="BX28">
        <v>19</v>
      </c>
      <c r="BY28">
        <v>13</v>
      </c>
      <c r="BZ28">
        <v>19</v>
      </c>
      <c r="CA28">
        <v>13</v>
      </c>
      <c r="CB28">
        <v>19</v>
      </c>
      <c r="CC28">
        <v>18</v>
      </c>
      <c r="CD28">
        <v>13</v>
      </c>
      <c r="CE28">
        <v>18</v>
      </c>
      <c r="CF28">
        <v>24</v>
      </c>
      <c r="CG28">
        <v>14</v>
      </c>
      <c r="CH28">
        <v>20</v>
      </c>
      <c r="CJ28">
        <v>24</v>
      </c>
      <c r="CK28">
        <v>12</v>
      </c>
      <c r="CL28">
        <v>20</v>
      </c>
      <c r="CM28">
        <v>7</v>
      </c>
      <c r="CN28">
        <v>22</v>
      </c>
      <c r="CO28">
        <v>2</v>
      </c>
      <c r="CP28">
        <v>18</v>
      </c>
      <c r="CQ28">
        <v>8</v>
      </c>
      <c r="CR28">
        <v>8</v>
      </c>
      <c r="CS28">
        <v>22</v>
      </c>
      <c r="CT28">
        <v>18</v>
      </c>
      <c r="CU28">
        <v>26</v>
      </c>
      <c r="CV28">
        <v>25</v>
      </c>
      <c r="CW28">
        <v>24</v>
      </c>
      <c r="CX28">
        <v>19</v>
      </c>
      <c r="CY28">
        <v>11</v>
      </c>
      <c r="CZ28">
        <v>21</v>
      </c>
      <c r="DA28">
        <v>15</v>
      </c>
      <c r="DB28">
        <v>15</v>
      </c>
      <c r="DC28">
        <v>21</v>
      </c>
      <c r="DD28">
        <v>7</v>
      </c>
      <c r="DE28">
        <v>13</v>
      </c>
      <c r="DF28">
        <v>23</v>
      </c>
      <c r="DG28">
        <v>12</v>
      </c>
      <c r="DH28">
        <v>20</v>
      </c>
      <c r="DI28">
        <v>12</v>
      </c>
      <c r="DJ28">
        <v>18</v>
      </c>
      <c r="DK28">
        <v>13</v>
      </c>
      <c r="DL28">
        <v>16</v>
      </c>
      <c r="DM28">
        <v>8</v>
      </c>
      <c r="DN28">
        <v>13</v>
      </c>
      <c r="DO28">
        <v>17</v>
      </c>
      <c r="DP28">
        <v>9</v>
      </c>
      <c r="DQ28">
        <v>14</v>
      </c>
      <c r="DR28">
        <v>15</v>
      </c>
      <c r="DS28">
        <v>10</v>
      </c>
      <c r="DT28">
        <v>21</v>
      </c>
      <c r="DU28">
        <v>15</v>
      </c>
      <c r="DV28">
        <v>25</v>
      </c>
      <c r="DW28">
        <v>19</v>
      </c>
      <c r="DX28">
        <v>12</v>
      </c>
      <c r="DY28">
        <v>24</v>
      </c>
      <c r="EA28">
        <v>16</v>
      </c>
      <c r="EB28">
        <v>7</v>
      </c>
      <c r="EC28">
        <v>17</v>
      </c>
      <c r="ED28">
        <v>12</v>
      </c>
      <c r="EE28">
        <v>13</v>
      </c>
      <c r="EF28">
        <v>8</v>
      </c>
      <c r="EG28">
        <v>19</v>
      </c>
      <c r="EH28">
        <v>19</v>
      </c>
      <c r="EI28">
        <v>13</v>
      </c>
      <c r="EJ28">
        <v>21</v>
      </c>
      <c r="EK28">
        <v>22</v>
      </c>
      <c r="EL28">
        <v>20</v>
      </c>
      <c r="EM28">
        <v>23</v>
      </c>
      <c r="EN28">
        <v>25</v>
      </c>
      <c r="EO28">
        <v>19</v>
      </c>
      <c r="EP28">
        <v>14</v>
      </c>
      <c r="EQ28">
        <v>20</v>
      </c>
      <c r="ER28">
        <v>18</v>
      </c>
      <c r="ES28">
        <v>15</v>
      </c>
      <c r="ET28">
        <v>24</v>
      </c>
      <c r="EU28">
        <v>19</v>
      </c>
      <c r="EV28">
        <v>23</v>
      </c>
      <c r="EW28">
        <v>25</v>
      </c>
      <c r="EX28">
        <v>23</v>
      </c>
      <c r="EY28">
        <v>25</v>
      </c>
      <c r="EZ28">
        <v>18</v>
      </c>
      <c r="FA28">
        <v>16</v>
      </c>
      <c r="FB28">
        <v>18</v>
      </c>
      <c r="FC28">
        <v>11</v>
      </c>
      <c r="FD28">
        <v>11</v>
      </c>
      <c r="FE28">
        <v>22</v>
      </c>
      <c r="FF28">
        <v>23</v>
      </c>
      <c r="FG28">
        <v>7</v>
      </c>
      <c r="FH28">
        <v>16</v>
      </c>
      <c r="FI28">
        <v>20</v>
      </c>
      <c r="FJ28">
        <v>13</v>
      </c>
      <c r="FK28">
        <v>21</v>
      </c>
      <c r="FL28">
        <v>14</v>
      </c>
      <c r="FM28">
        <v>20</v>
      </c>
      <c r="FN28">
        <v>20</v>
      </c>
      <c r="FO28">
        <v>17</v>
      </c>
      <c r="FP28">
        <v>24</v>
      </c>
      <c r="FR28">
        <v>23</v>
      </c>
      <c r="FS28">
        <v>19</v>
      </c>
      <c r="FT28">
        <v>24</v>
      </c>
      <c r="FU28">
        <v>16</v>
      </c>
      <c r="FV28">
        <v>22</v>
      </c>
      <c r="FW28">
        <v>5</v>
      </c>
      <c r="FX28">
        <v>22</v>
      </c>
      <c r="FY28">
        <v>15</v>
      </c>
      <c r="FZ28">
        <v>15</v>
      </c>
      <c r="GA28">
        <v>23</v>
      </c>
      <c r="GB28">
        <v>17</v>
      </c>
      <c r="GC28">
        <v>18</v>
      </c>
      <c r="GD28">
        <v>19</v>
      </c>
      <c r="GE28">
        <v>24</v>
      </c>
      <c r="GF28">
        <v>21</v>
      </c>
      <c r="GG28">
        <v>18</v>
      </c>
      <c r="GH28">
        <v>19</v>
      </c>
      <c r="GI28">
        <v>23</v>
      </c>
      <c r="GJ28">
        <v>10</v>
      </c>
      <c r="GK28">
        <v>21</v>
      </c>
      <c r="GL28">
        <v>16</v>
      </c>
      <c r="GM28">
        <v>20</v>
      </c>
      <c r="GN28">
        <v>22</v>
      </c>
      <c r="GO28">
        <v>13</v>
      </c>
      <c r="GP28">
        <v>24</v>
      </c>
      <c r="GQ28">
        <v>12</v>
      </c>
      <c r="GR28">
        <v>19</v>
      </c>
      <c r="GS28">
        <v>22</v>
      </c>
      <c r="GT28">
        <v>26</v>
      </c>
      <c r="GU28">
        <v>8</v>
      </c>
      <c r="GV28">
        <v>12</v>
      </c>
      <c r="GW28">
        <v>22</v>
      </c>
      <c r="GX28">
        <v>17</v>
      </c>
      <c r="GY28">
        <v>12</v>
      </c>
      <c r="GZ28">
        <v>18</v>
      </c>
      <c r="HA28">
        <v>14</v>
      </c>
      <c r="HB28">
        <v>17</v>
      </c>
      <c r="HC28">
        <v>16</v>
      </c>
      <c r="HD28">
        <v>18</v>
      </c>
      <c r="HE28">
        <v>17</v>
      </c>
      <c r="HF28">
        <v>8</v>
      </c>
      <c r="HG28">
        <v>26</v>
      </c>
      <c r="HI28">
        <f>IF('Tablas auxiliares'!$C$7=1,AVERAGE(B28,AS28,CJ28,EA28,FR28)+B28/10000,(-1)*(SUM(VLOOKUP(B28,'Tablas auxiliares'!$BG$2:$BH$28,2,FALSE),VLOOKUP(AS28,'Tablas auxiliares'!$BG$2:$BH$28,2,FALSE),VLOOKUP(CJ28,'Tablas auxiliares'!$BG$2:$BH$28,2,FALSE),VLOOKUP(EA28,'Tablas auxiliares'!$BG$2:$BH$28,2,FALSE),VLOOKUP(FR28,'Tablas auxiliares'!$BG$2:$BH$28,2,FALSE))-B28/100000000))</f>
        <v>-2.0482826410090977</v>
      </c>
      <c r="HJ28">
        <f>IF('Tablas auxiliares'!$C$7=1,AVERAGE(C28,AT28,CK28,EB28,FS28)+C28/10000,(-1)*(SUM(VLOOKUP(C28,'Tablas auxiliares'!$BG$2:$BH$28,2,FALSE),VLOOKUP(AT28,'Tablas auxiliares'!$BG$2:$BH$28,2,FALSE),VLOOKUP(CK28,'Tablas auxiliares'!$BG$2:$BH$28,2,FALSE),VLOOKUP(EB28,'Tablas auxiliares'!$BG$2:$BH$28,2,FALSE),VLOOKUP(FS28,'Tablas auxiliares'!$BG$2:$BH$28,2,FALSE))-C28/100000000))</f>
        <v>-11.512892809897807</v>
      </c>
      <c r="HK28">
        <f>IF('Tablas auxiliares'!$C$7=1,AVERAGE(D28,AU28,CL28,EC28,FT28)+D28/10000,(-1)*(SUM(VLOOKUP(D28,'Tablas auxiliares'!$BG$2:$BH$28,2,FALSE),VLOOKUP(AU28,'Tablas auxiliares'!$BG$2:$BH$28,2,FALSE),VLOOKUP(CL28,'Tablas auxiliares'!$BG$2:$BH$28,2,FALSE),VLOOKUP(EC28,'Tablas auxiliares'!$BG$2:$BH$28,2,FALSE),VLOOKUP(FT28,'Tablas auxiliares'!$BG$2:$BH$28,2,FALSE))-D28/100000000))</f>
        <v>-5.2808330142065332</v>
      </c>
      <c r="HL28">
        <f>IF('Tablas auxiliares'!$C$7=1,AVERAGE(E28,AV28,CM28,ED28,FU28)+E28/10000,(-1)*(SUM(VLOOKUP(E28,'Tablas auxiliares'!$BG$2:$BH$28,2,FALSE),VLOOKUP(AV28,'Tablas auxiliares'!$BG$2:$BH$28,2,FALSE),VLOOKUP(CM28,'Tablas auxiliares'!$BG$2:$BH$28,2,FALSE),VLOOKUP(ED28,'Tablas auxiliares'!$BG$2:$BH$28,2,FALSE),VLOOKUP(FU28,'Tablas auxiliares'!$BG$2:$BH$28,2,FALSE))-E28/100000000))</f>
        <v>-8.4550443057826179</v>
      </c>
      <c r="HM28">
        <f>IF('Tablas auxiliares'!$C$7=1,AVERAGE(F28,AW28,CN28,EE28,FV28)+F28/10000,(-1)*(SUM(VLOOKUP(F28,'Tablas auxiliares'!$BG$2:$BH$28,2,FALSE),VLOOKUP(AW28,'Tablas auxiliares'!$BG$2:$BH$28,2,FALSE),VLOOKUP(CN28,'Tablas auxiliares'!$BG$2:$BH$28,2,FALSE),VLOOKUP(EE28,'Tablas auxiliares'!$BG$2:$BH$28,2,FALSE),VLOOKUP(FV28,'Tablas auxiliares'!$BG$2:$BH$28,2,FALSE))-F28/100000000))</f>
        <v>-2.1153965383377726</v>
      </c>
      <c r="HN28">
        <f>IF('Tablas auxiliares'!$C$7=1,AVERAGE(G28,AX28,CO28,EF28,FW28)+G28/10000,(-1)*(SUM(VLOOKUP(G28,'Tablas auxiliares'!$BG$2:$BH$28,2,FALSE),VLOOKUP(AX28,'Tablas auxiliares'!$BG$2:$BH$28,2,FALSE),VLOOKUP(CO28,'Tablas auxiliares'!$BG$2:$BH$28,2,FALSE),VLOOKUP(EF28,'Tablas auxiliares'!$BG$2:$BH$28,2,FALSE),VLOOKUP(FW28,'Tablas auxiliares'!$BG$2:$BH$28,2,FALSE))-G28/100000000))</f>
        <v>-25.171604682259368</v>
      </c>
      <c r="HO28">
        <f>IF('Tablas auxiliares'!$C$7=1,AVERAGE(H28,AY28,CP28,EG28,FX28)+H28/10000,(-1)*(SUM(VLOOKUP(H28,'Tablas auxiliares'!$BG$2:$BH$28,2,FALSE),VLOOKUP(AY28,'Tablas auxiliares'!$BG$2:$BH$28,2,FALSE),VLOOKUP(CP28,'Tablas auxiliares'!$BG$2:$BH$28,2,FALSE),VLOOKUP(EG28,'Tablas auxiliares'!$BG$2:$BH$28,2,FALSE),VLOOKUP(FX28,'Tablas auxiliares'!$BG$2:$BH$28,2,FALSE))-H28/100000000))</f>
        <v>-1.5974398273637649</v>
      </c>
      <c r="HP28">
        <f>IF('Tablas auxiliares'!$C$7=1,AVERAGE(I28,AZ28,CQ28,EH28,FY28)+I28/10000,(-1)*(SUM(VLOOKUP(I28,'Tablas auxiliares'!$BG$2:$BH$28,2,FALSE),VLOOKUP(AZ28,'Tablas auxiliares'!$BG$2:$BH$28,2,FALSE),VLOOKUP(CQ28,'Tablas auxiliares'!$BG$2:$BH$28,2,FALSE),VLOOKUP(EH28,'Tablas auxiliares'!$BG$2:$BH$28,2,FALSE),VLOOKUP(FY28,'Tablas auxiliares'!$BG$2:$BH$28,2,FALSE))-I28/100000000))</f>
        <v>-5.8953631692815511</v>
      </c>
      <c r="HQ28">
        <f>IF('Tablas auxiliares'!$C$7=1,AVERAGE(J28,BA28,CR28,EI28,FZ28)+J28/10000,(-1)*(SUM(VLOOKUP(J28,'Tablas auxiliares'!$BG$2:$BH$28,2,FALSE),VLOOKUP(BA28,'Tablas auxiliares'!$BG$2:$BH$28,2,FALSE),VLOOKUP(CR28,'Tablas auxiliares'!$BG$2:$BH$28,2,FALSE),VLOOKUP(EI28,'Tablas auxiliares'!$BG$2:$BH$28,2,FALSE),VLOOKUP(FZ28,'Tablas auxiliares'!$BG$2:$BH$28,2,FALSE))-J28/100000000))</f>
        <v>-6.2070840003188188</v>
      </c>
      <c r="HR28">
        <f>IF('Tablas auxiliares'!$C$7=1,AVERAGE(K28,BB28,CS28,EJ28,GA28)+K28/10000,(-1)*(SUM(VLOOKUP(K28,'Tablas auxiliares'!$BG$2:$BH$28,2,FALSE),VLOOKUP(BB28,'Tablas auxiliares'!$BG$2:$BH$28,2,FALSE),VLOOKUP(CS28,'Tablas auxiliares'!$BG$2:$BH$28,2,FALSE),VLOOKUP(EJ28,'Tablas auxiliares'!$BG$2:$BH$28,2,FALSE),VLOOKUP(GA28,'Tablas auxiliares'!$BG$2:$BH$28,2,FALSE))-K28/100000000))</f>
        <v>-1.9110426599691317</v>
      </c>
      <c r="HS28">
        <f>IF('Tablas auxiliares'!$C$7=1,AVERAGE(L28,BC28,CT28,EK28,GB28)+L28/10000,(-1)*(SUM(VLOOKUP(L28,'Tablas auxiliares'!$BG$2:$BH$28,2,FALSE),VLOOKUP(BC28,'Tablas auxiliares'!$BG$2:$BH$28,2,FALSE),VLOOKUP(CT28,'Tablas auxiliares'!$BG$2:$BH$28,2,FALSE),VLOOKUP(EK28,'Tablas auxiliares'!$BG$2:$BH$28,2,FALSE),VLOOKUP(GB28,'Tablas auxiliares'!$BG$2:$BH$28,2,FALSE))-L28/100000000))</f>
        <v>-2.0667203021972074</v>
      </c>
      <c r="HT28">
        <f>IF('Tablas auxiliares'!$C$7=1,AVERAGE(M28,BD28,CU28,EL28,GC28)+M28/10000,(-1)*(SUM(VLOOKUP(M28,'Tablas auxiliares'!$BG$2:$BH$28,2,FALSE),VLOOKUP(BD28,'Tablas auxiliares'!$BG$2:$BH$28,2,FALSE),VLOOKUP(CU28,'Tablas auxiliares'!$BG$2:$BH$28,2,FALSE),VLOOKUP(EL28,'Tablas auxiliares'!$BG$2:$BH$28,2,FALSE),VLOOKUP(GC28,'Tablas auxiliares'!$BG$2:$BH$28,2,FALSE))-M28/100000000))</f>
        <v>-2.1712828447228794</v>
      </c>
      <c r="HU28">
        <f>IF('Tablas auxiliares'!$C$7=1,AVERAGE(N28,BE28,CV28,EM28,GD28)+N28/10000,(-1)*(SUM(VLOOKUP(N28,'Tablas auxiliares'!$BG$2:$BH$28,2,FALSE),VLOOKUP(BE28,'Tablas auxiliares'!$BG$2:$BH$28,2,FALSE),VLOOKUP(CV28,'Tablas auxiliares'!$BG$2:$BH$28,2,FALSE),VLOOKUP(EM28,'Tablas auxiliares'!$BG$2:$BH$28,2,FALSE),VLOOKUP(GD28,'Tablas auxiliares'!$BG$2:$BH$28,2,FALSE))-N28/100000000))</f>
        <v>-3.9807449678711437</v>
      </c>
      <c r="HV28">
        <f>IF('Tablas auxiliares'!$C$7=1,AVERAGE(O28,BF28,CW28,EN28,GE28)+O28/10000,(-1)*(SUM(VLOOKUP(O28,'Tablas auxiliares'!$BG$2:$BH$28,2,FALSE),VLOOKUP(BF28,'Tablas auxiliares'!$BG$2:$BH$28,2,FALSE),VLOOKUP(CW28,'Tablas auxiliares'!$BG$2:$BH$28,2,FALSE),VLOOKUP(EN28,'Tablas auxiliares'!$BG$2:$BH$28,2,FALSE),VLOOKUP(GE28,'Tablas auxiliares'!$BG$2:$BH$28,2,FALSE))-O28/100000000))</f>
        <v>-0.90561129016551767</v>
      </c>
      <c r="HW28">
        <f>IF('Tablas auxiliares'!$C$7=1,AVERAGE(P28,BG28,CX28,EO28,GF28)+P28/10000,(-1)*(SUM(VLOOKUP(P28,'Tablas auxiliares'!$BG$2:$BH$28,2,FALSE),VLOOKUP(BG28,'Tablas auxiliares'!$BG$2:$BH$28,2,FALSE),VLOOKUP(CX28,'Tablas auxiliares'!$BG$2:$BH$28,2,FALSE),VLOOKUP(EO28,'Tablas auxiliares'!$BG$2:$BH$28,2,FALSE),VLOOKUP(GF28,'Tablas auxiliares'!$BG$2:$BH$28,2,FALSE))-P28/100000000))</f>
        <v>-2.5029545308347432</v>
      </c>
      <c r="HX28">
        <f>IF('Tablas auxiliares'!$C$7=1,AVERAGE(Q28,BH28,CY28,EP28,GG28)+Q28/10000,(-1)*(SUM(VLOOKUP(Q28,'Tablas auxiliares'!$BG$2:$BH$28,2,FALSE),VLOOKUP(BH28,'Tablas auxiliares'!$BG$2:$BH$28,2,FALSE),VLOOKUP(CY28,'Tablas auxiliares'!$BG$2:$BH$28,2,FALSE),VLOOKUP(EP28,'Tablas auxiliares'!$BG$2:$BH$28,2,FALSE),VLOOKUP(GG28,'Tablas auxiliares'!$BG$2:$BH$28,2,FALSE))-Q28/100000000))</f>
        <v>-4.2510994273498</v>
      </c>
      <c r="HY28">
        <f>IF('Tablas auxiliares'!$C$7=1,AVERAGE(R28,BI28,CZ28,EQ28,GH28)+R28/10000,(-1)*(SUM(VLOOKUP(R28,'Tablas auxiliares'!$BG$2:$BH$28,2,FALSE),VLOOKUP(BI28,'Tablas auxiliares'!$BG$2:$BH$28,2,FALSE),VLOOKUP(CZ28,'Tablas auxiliares'!$BG$2:$BH$28,2,FALSE),VLOOKUP(EQ28,'Tablas auxiliares'!$BG$2:$BH$28,2,FALSE),VLOOKUP(GH28,'Tablas auxiliares'!$BG$2:$BH$28,2,FALSE))-R28/100000000))</f>
        <v>-1.5225189584864045</v>
      </c>
      <c r="HZ28">
        <f>IF('Tablas auxiliares'!$C$7=1,AVERAGE(S28,BJ28,DA28,ER28,GI28)+S28/10000,(-1)*(SUM(VLOOKUP(S28,'Tablas auxiliares'!$BG$2:$BH$28,2,FALSE),VLOOKUP(BJ28,'Tablas auxiliares'!$BG$2:$BH$28,2,FALSE),VLOOKUP(DA28,'Tablas auxiliares'!$BG$2:$BH$28,2,FALSE),VLOOKUP(ER28,'Tablas auxiliares'!$BG$2:$BH$28,2,FALSE),VLOOKUP(GI28,'Tablas auxiliares'!$BG$2:$BH$28,2,FALSE))-S28/100000000))</f>
        <v>-3.4565861724675981</v>
      </c>
      <c r="IA28">
        <f>IF('Tablas auxiliares'!$C$7=1,AVERAGE(T28,BK28,DB28,ES28,GJ28)+T28/10000,(-1)*(SUM(VLOOKUP(T28,'Tablas auxiliares'!$BG$2:$BH$28,2,FALSE),VLOOKUP(BK28,'Tablas auxiliares'!$BG$2:$BH$28,2,FALSE),VLOOKUP(DB28,'Tablas auxiliares'!$BG$2:$BH$28,2,FALSE),VLOOKUP(ES28,'Tablas auxiliares'!$BG$2:$BH$28,2,FALSE),VLOOKUP(GJ28,'Tablas auxiliares'!$BG$2:$BH$28,2,FALSE))-T28/100000000))</f>
        <v>-4.1002359979194365</v>
      </c>
      <c r="IB28">
        <f>IF('Tablas auxiliares'!$C$7=1,AVERAGE(U28,BL28,DC28,ET28,GK28)+U28/10000,(-1)*(SUM(VLOOKUP(U28,'Tablas auxiliares'!$BG$2:$BH$28,2,FALSE),VLOOKUP(BL28,'Tablas auxiliares'!$BG$2:$BH$28,2,FALSE),VLOOKUP(DC28,'Tablas auxiliares'!$BG$2:$BH$28,2,FALSE),VLOOKUP(ET28,'Tablas auxiliares'!$BG$2:$BH$28,2,FALSE),VLOOKUP(GK28,'Tablas auxiliares'!$BG$2:$BH$28,2,FALSE))-U28/100000000))</f>
        <v>-1.4463139460951249</v>
      </c>
      <c r="IC28">
        <f>IF('Tablas auxiliares'!$C$7=1,AVERAGE(V28,BM28,DD28,EU28,GL28)+V28/10000,(-1)*(SUM(VLOOKUP(V28,'Tablas auxiliares'!$BG$2:$BH$28,2,FALSE),VLOOKUP(BM28,'Tablas auxiliares'!$BG$2:$BH$28,2,FALSE),VLOOKUP(DD28,'Tablas auxiliares'!$BG$2:$BH$28,2,FALSE),VLOOKUP(EU28,'Tablas auxiliares'!$BG$2:$BH$28,2,FALSE),VLOOKUP(GL28,'Tablas auxiliares'!$BG$2:$BH$28,2,FALSE))-V28/100000000))</f>
        <v>-5.573753456354356</v>
      </c>
      <c r="ID28">
        <f>IF('Tablas auxiliares'!$C$7=1,AVERAGE(W28,BN28,DE28,EV28,GM28)+W28/10000,(-1)*(SUM(VLOOKUP(W28,'Tablas auxiliares'!$BG$2:$BH$28,2,FALSE),VLOOKUP(BN28,'Tablas auxiliares'!$BG$2:$BH$28,2,FALSE),VLOOKUP(DE28,'Tablas auxiliares'!$BG$2:$BH$28,2,FALSE),VLOOKUP(EV28,'Tablas auxiliares'!$BG$2:$BH$28,2,FALSE),VLOOKUP(GM28,'Tablas auxiliares'!$BG$2:$BH$28,2,FALSE))-W28/100000000))</f>
        <v>-2.461448054529805</v>
      </c>
      <c r="IE28">
        <f>IF('Tablas auxiliares'!$C$7=1,AVERAGE(X28,BO28,DF28,EW28,GN28)+X28/10000,(-1)*(SUM(VLOOKUP(X28,'Tablas auxiliares'!$BG$2:$BH$28,2,FALSE),VLOOKUP(BO28,'Tablas auxiliares'!$BG$2:$BH$28,2,FALSE),VLOOKUP(DF28,'Tablas auxiliares'!$BG$2:$BH$28,2,FALSE),VLOOKUP(EW28,'Tablas auxiliares'!$BG$2:$BH$28,2,FALSE),VLOOKUP(GN28,'Tablas auxiliares'!$BG$2:$BH$28,2,FALSE))-X28/100000000))</f>
        <v>-0.97511628643532045</v>
      </c>
      <c r="IF28">
        <f>IF('Tablas auxiliares'!$C$7=1,AVERAGE(Y28,BP28,DG28,EX28,GO28)+Y28/10000,(-1)*(SUM(VLOOKUP(Y28,'Tablas auxiliares'!$BG$2:$BH$28,2,FALSE),VLOOKUP(BP28,'Tablas auxiliares'!$BG$2:$BH$28,2,FALSE),VLOOKUP(DG28,'Tablas auxiliares'!$BG$2:$BH$28,2,FALSE),VLOOKUP(EX28,'Tablas auxiliares'!$BG$2:$BH$28,2,FALSE),VLOOKUP(GO28,'Tablas auxiliares'!$BG$2:$BH$28,2,FALSE))-Y28/100000000))</f>
        <v>-6.9550628124300893</v>
      </c>
      <c r="IG28">
        <f>IF('Tablas auxiliares'!$C$7=1,AVERAGE(Z28,BQ28,DH28,EY28,GP28)+Z28/10000,(-1)*(SUM(VLOOKUP(Z28,'Tablas auxiliares'!$BG$2:$BH$28,2,FALSE),VLOOKUP(BQ28,'Tablas auxiliares'!$BG$2:$BH$28,2,FALSE),VLOOKUP(DH28,'Tablas auxiliares'!$BG$2:$BH$28,2,FALSE),VLOOKUP(EY28,'Tablas auxiliares'!$BG$2:$BH$28,2,FALSE),VLOOKUP(GP28,'Tablas auxiliares'!$BG$2:$BH$28,2,FALSE))-Z28/100000000))</f>
        <v>-0.90561129016551756</v>
      </c>
      <c r="IH28">
        <f>IF('Tablas auxiliares'!$C$7=1,AVERAGE(AA28,BR28,DI28,EZ28,GQ28)+AA28/10000,(-1)*(SUM(VLOOKUP(AA28,'Tablas auxiliares'!$BG$2:$BH$28,2,FALSE),VLOOKUP(BR28,'Tablas auxiliares'!$BG$2:$BH$28,2,FALSE),VLOOKUP(DI28,'Tablas auxiliares'!$BG$2:$BH$28,2,FALSE),VLOOKUP(EZ28,'Tablas auxiliares'!$BG$2:$BH$28,2,FALSE),VLOOKUP(GQ28,'Tablas auxiliares'!$BG$2:$BH$28,2,FALSE))-AA28/100000000))</f>
        <v>-6.0882605619459502</v>
      </c>
      <c r="II28">
        <f>IF('Tablas auxiliares'!$C$7=1,AVERAGE(AB28,BS28,DJ28,FA28,GR28)+AB28/10000,(-1)*(SUM(VLOOKUP(AB28,'Tablas auxiliares'!$BG$2:$BH$28,2,FALSE),VLOOKUP(BS28,'Tablas auxiliares'!$BG$2:$BH$28,2,FALSE),VLOOKUP(DJ28,'Tablas auxiliares'!$BG$2:$BH$28,2,FALSE),VLOOKUP(FA28,'Tablas auxiliares'!$BG$2:$BH$28,2,FALSE),VLOOKUP(GR28,'Tablas auxiliares'!$BG$2:$BH$28,2,FALSE))-AB28/100000000))</f>
        <v>-2.1057349713113855</v>
      </c>
      <c r="IJ28">
        <f>IF('Tablas auxiliares'!$C$7=1,AVERAGE(AC28,BT28,DK28,FB28,GS28)+AC28/10000,(-1)*(SUM(VLOOKUP(AC28,'Tablas auxiliares'!$BG$2:$BH$28,2,FALSE),VLOOKUP(BT28,'Tablas auxiliares'!$BG$2:$BH$28,2,FALSE),VLOOKUP(DK28,'Tablas auxiliares'!$BG$2:$BH$28,2,FALSE),VLOOKUP(FB28,'Tablas auxiliares'!$BG$2:$BH$28,2,FALSE),VLOOKUP(GS28,'Tablas auxiliares'!$BG$2:$BH$28,2,FALSE))-AC28/100000000))</f>
        <v>-3.476129548467719</v>
      </c>
      <c r="IK28">
        <f>IF('Tablas auxiliares'!$C$7=1,AVERAGE(AD28,BU28,DL28,FC28,GT28)+AD28/10000,(-1)*(SUM(VLOOKUP(AD28,'Tablas auxiliares'!$BG$2:$BH$28,2,FALSE),VLOOKUP(BU28,'Tablas auxiliares'!$BG$2:$BH$28,2,FALSE),VLOOKUP(DL28,'Tablas auxiliares'!$BG$2:$BH$28,2,FALSE),VLOOKUP(FC28,'Tablas auxiliares'!$BG$2:$BH$28,2,FALSE),VLOOKUP(GT28,'Tablas auxiliares'!$BG$2:$BH$28,2,FALSE))-AD28/100000000))</f>
        <v>-4.0421825436314096</v>
      </c>
      <c r="IL28">
        <f>IF('Tablas auxiliares'!$C$7=1,AVERAGE(AE28,BV28,DM28,FD28,GU28)+AE28/10000,(-1)*(SUM(VLOOKUP(AE28,'Tablas auxiliares'!$BG$2:$BH$28,2,FALSE),VLOOKUP(BV28,'Tablas auxiliares'!$BG$2:$BH$28,2,FALSE),VLOOKUP(DM28,'Tablas auxiliares'!$BG$2:$BH$28,2,FALSE),VLOOKUP(FD28,'Tablas auxiliares'!$BG$2:$BH$28,2,FALSE),VLOOKUP(GU28,'Tablas auxiliares'!$BG$2:$BH$28,2,FALSE))-AE28/100000000))</f>
        <v>-21.960611686534573</v>
      </c>
      <c r="IM28">
        <f>IF('Tablas auxiliares'!$C$7=1,AVERAGE(AF28,BW28,DN28,FE28,GV28)+AF28/10000,(-1)*(SUM(VLOOKUP(AF28,'Tablas auxiliares'!$BG$2:$BH$28,2,FALSE),VLOOKUP(BW28,'Tablas auxiliares'!$BG$2:$BH$28,2,FALSE),VLOOKUP(DN28,'Tablas auxiliares'!$BG$2:$BH$28,2,FALSE),VLOOKUP(FE28,'Tablas auxiliares'!$BG$2:$BH$28,2,FALSE),VLOOKUP(GV28,'Tablas auxiliares'!$BG$2:$BH$28,2,FALSE))-AF28/100000000))</f>
        <v>-3.9823611692249035</v>
      </c>
      <c r="IN28">
        <f>IF('Tablas auxiliares'!$C$7=1,AVERAGE(AG28,BX28,DO28,FF28,GW28)+AG28/10000,(-1)*(SUM(VLOOKUP(AG28,'Tablas auxiliares'!$BG$2:$BH$28,2,FALSE),VLOOKUP(BX28,'Tablas auxiliares'!$BG$2:$BH$28,2,FALSE),VLOOKUP(DO28,'Tablas auxiliares'!$BG$2:$BH$28,2,FALSE),VLOOKUP(FF28,'Tablas auxiliares'!$BG$2:$BH$28,2,FALSE),VLOOKUP(GW28,'Tablas auxiliares'!$BG$2:$BH$28,2,FALSE))-AG28/100000000))</f>
        <v>-3.5425359648426209</v>
      </c>
      <c r="IO28">
        <f>IF('Tablas auxiliares'!$C$7=1,AVERAGE(AH28,BY28,DP28,FG28,GX28)+AH28/10000,(-1)*(SUM(VLOOKUP(AH28,'Tablas auxiliares'!$BG$2:$BH$28,2,FALSE),VLOOKUP(BY28,'Tablas auxiliares'!$BG$2:$BH$28,2,FALSE),VLOOKUP(DP28,'Tablas auxiliares'!$BG$2:$BH$28,2,FALSE),VLOOKUP(FG28,'Tablas auxiliares'!$BG$2:$BH$28,2,FALSE),VLOOKUP(GX28,'Tablas auxiliares'!$BG$2:$BH$28,2,FALSE))-AH28/100000000))</f>
        <v>-8.8378185636694333</v>
      </c>
      <c r="IP28">
        <f>IF('Tablas auxiliares'!$C$7=1,AVERAGE(AI28,BZ28,DQ28,FH28,GY28)+AI28/10000,(-1)*(SUM(VLOOKUP(AI28,'Tablas auxiliares'!$BG$2:$BH$28,2,FALSE),VLOOKUP(BZ28,'Tablas auxiliares'!$BG$2:$BH$28,2,FALSE),VLOOKUP(DQ28,'Tablas auxiliares'!$BG$2:$BH$28,2,FALSE),VLOOKUP(FH28,'Tablas auxiliares'!$BG$2:$BH$28,2,FALSE),VLOOKUP(GY28,'Tablas auxiliares'!$BG$2:$BH$28,2,FALSE))-AI28/100000000))</f>
        <v>-4.2800766980925955</v>
      </c>
      <c r="IQ28">
        <f>IF('Tablas auxiliares'!$C$7=1,AVERAGE(AJ28,CA28,DR28,FI28,GZ28)+AJ28/10000,(-1)*(SUM(VLOOKUP(AJ28,'Tablas auxiliares'!$BG$2:$BH$28,2,FALSE),VLOOKUP(CA28,'Tablas auxiliares'!$BG$2:$BH$28,2,FALSE),VLOOKUP(DR28,'Tablas auxiliares'!$BG$2:$BH$28,2,FALSE),VLOOKUP(FI28,'Tablas auxiliares'!$BG$2:$BH$28,2,FALSE),VLOOKUP(GZ28,'Tablas auxiliares'!$BG$2:$BH$28,2,FALSE))-AJ28/100000000))</f>
        <v>-3.8811194573980794</v>
      </c>
      <c r="IR28">
        <f>IF('Tablas auxiliares'!$C$7=1,AVERAGE(AK28,CB28,DS28,FJ28,HA28)+AK28/10000,(-1)*(SUM(VLOOKUP(AK28,'Tablas auxiliares'!$BG$2:$BH$28,2,FALSE),VLOOKUP(CB28,'Tablas auxiliares'!$BG$2:$BH$28,2,FALSE),VLOOKUP(DS28,'Tablas auxiliares'!$BG$2:$BH$28,2,FALSE),VLOOKUP(FJ28,'Tablas auxiliares'!$BG$2:$BH$28,2,FALSE),VLOOKUP(HA28,'Tablas auxiliares'!$BG$2:$BH$28,2,FALSE))-AK28/100000000))</f>
        <v>-4.9889493800796343</v>
      </c>
      <c r="IS28">
        <f>IF('Tablas auxiliares'!$C$7=1,AVERAGE(AL28,CC28,DT28,FK28,HB28)+AL28/10000,(-1)*(SUM(VLOOKUP(AL28,'Tablas auxiliares'!$BG$2:$BH$28,2,FALSE),VLOOKUP(CC28,'Tablas auxiliares'!$BG$2:$BH$28,2,FALSE),VLOOKUP(DT28,'Tablas auxiliares'!$BG$2:$BH$28,2,FALSE),VLOOKUP(FK28,'Tablas auxiliares'!$BG$2:$BH$28,2,FALSE),VLOOKUP(HB28,'Tablas auxiliares'!$BG$2:$BH$28,2,FALSE))-AL28/100000000))</f>
        <v>-2.1596256878695206</v>
      </c>
      <c r="IT28">
        <f>IF('Tablas auxiliares'!$C$7=1,AVERAGE(AM28,CD28,DU28,FL28,HC28)+AM28/10000,(-1)*(SUM(VLOOKUP(AM28,'Tablas auxiliares'!$BG$2:$BH$28,2,FALSE),VLOOKUP(CD28,'Tablas auxiliares'!$BG$2:$BH$28,2,FALSE),VLOOKUP(DU28,'Tablas auxiliares'!$BG$2:$BH$28,2,FALSE),VLOOKUP(FL28,'Tablas auxiliares'!$BG$2:$BH$28,2,FALSE),VLOOKUP(HC28,'Tablas auxiliares'!$BG$2:$BH$28,2,FALSE))-AM28/100000000))</f>
        <v>-5.0033496506256006</v>
      </c>
      <c r="IU28">
        <f>IF('Tablas auxiliares'!$C$7=1,AVERAGE(AN28,CE28,DV28,FM28,HD28)+AN28/10000,(-1)*(SUM(VLOOKUP(AN28,'Tablas auxiliares'!$BG$2:$BH$28,2,FALSE),VLOOKUP(CE28,'Tablas auxiliares'!$BG$2:$BH$28,2,FALSE),VLOOKUP(DV28,'Tablas auxiliares'!$BG$2:$BH$28,2,FALSE),VLOOKUP(FM28,'Tablas auxiliares'!$BG$2:$BH$28,2,FALSE),VLOOKUP(HD28,'Tablas auxiliares'!$BG$2:$BH$28,2,FALSE))-AN28/100000000))</f>
        <v>-1.6679958929128831</v>
      </c>
      <c r="IV28">
        <f>IF('Tablas auxiliares'!$C$7=1,AVERAGE(AO28,CF28,DW28,FN28,HE28)+AO28/10000,(-1)*(SUM(VLOOKUP(AO28,'Tablas auxiliares'!$BG$2:$BH$28,2,FALSE),VLOOKUP(CF28,'Tablas auxiliares'!$BG$2:$BH$28,2,FALSE),VLOOKUP(DW28,'Tablas auxiliares'!$BG$2:$BH$28,2,FALSE),VLOOKUP(FN28,'Tablas auxiliares'!$BG$2:$BH$28,2,FALSE),VLOOKUP(HE28,'Tablas auxiliares'!$BG$2:$BH$28,2,FALSE))-AO28/100000000))</f>
        <v>-1.6650012918487178</v>
      </c>
      <c r="IW28">
        <f>IF('Tablas auxiliares'!$C$7=1,AVERAGE(AP28,CG28,DX28,FO28,HF28)+AP28/10000,(-1)*(SUM(VLOOKUP(AP28,'Tablas auxiliares'!$BG$2:$BH$28,2,FALSE),VLOOKUP(CG28,'Tablas auxiliares'!$BG$2:$BH$28,2,FALSE),VLOOKUP(DX28,'Tablas auxiliares'!$BG$2:$BH$28,2,FALSE),VLOOKUP(FO28,'Tablas auxiliares'!$BG$2:$BH$28,2,FALSE),VLOOKUP(HF28,'Tablas auxiliares'!$BG$2:$BH$28,2,FALSE))-AP28/100000000))</f>
        <v>-8.0418330680281223</v>
      </c>
      <c r="IX28">
        <f>IF('Tablas auxiliares'!$C$7=1,AVERAGE(AQ28,CH28,DY28,FP28,HG28)+AQ28/10000,(-1)*(SUM(VLOOKUP(AQ28,'Tablas auxiliares'!$BG$2:$BH$28,2,FALSE),VLOOKUP(CH28,'Tablas auxiliares'!$BG$2:$BH$28,2,FALSE),VLOOKUP(DY28,'Tablas auxiliares'!$BG$2:$BH$28,2,FALSE),VLOOKUP(FP28,'Tablas auxiliares'!$BG$2:$BH$28,2,FALSE),VLOOKUP(HG28,'Tablas auxiliares'!$BG$2:$BH$28,2,FALSE))-AQ28/100000000))</f>
        <v>-0.85761673578690156</v>
      </c>
      <c r="IZ28">
        <f>RANK(HI28,HI3:HI28,1)</f>
        <v>23</v>
      </c>
      <c r="JA28">
        <f t="shared" ref="JA28:KO28" si="168">RANK(HJ28,HJ3:HJ28,1)</f>
        <v>11</v>
      </c>
      <c r="JB28">
        <f t="shared" si="168"/>
        <v>19</v>
      </c>
      <c r="JC28">
        <f t="shared" si="168"/>
        <v>15</v>
      </c>
      <c r="JD28">
        <f t="shared" si="168"/>
        <v>22</v>
      </c>
      <c r="JE28">
        <f t="shared" si="168"/>
        <v>5</v>
      </c>
      <c r="JF28">
        <f t="shared" si="168"/>
        <v>24</v>
      </c>
      <c r="JG28">
        <f t="shared" si="168"/>
        <v>15</v>
      </c>
      <c r="JH28">
        <f t="shared" si="168"/>
        <v>14</v>
      </c>
      <c r="JI28">
        <f t="shared" si="168"/>
        <v>22</v>
      </c>
      <c r="JJ28">
        <f t="shared" si="168"/>
        <v>19</v>
      </c>
      <c r="JK28">
        <f t="shared" si="168"/>
        <v>24</v>
      </c>
      <c r="JL28">
        <f t="shared" si="168"/>
        <v>19</v>
      </c>
      <c r="JM28">
        <f t="shared" si="168"/>
        <v>24</v>
      </c>
      <c r="JN28">
        <f t="shared" si="168"/>
        <v>21</v>
      </c>
      <c r="JO28">
        <f t="shared" si="168"/>
        <v>19</v>
      </c>
      <c r="JP28">
        <f t="shared" si="168"/>
        <v>23</v>
      </c>
      <c r="JQ28">
        <f t="shared" si="168"/>
        <v>19</v>
      </c>
      <c r="JR28">
        <f t="shared" si="168"/>
        <v>20</v>
      </c>
      <c r="JS28">
        <f t="shared" si="168"/>
        <v>22</v>
      </c>
      <c r="JT28">
        <f t="shared" si="168"/>
        <v>17</v>
      </c>
      <c r="JU28">
        <f t="shared" si="168"/>
        <v>20</v>
      </c>
      <c r="JV28">
        <f t="shared" si="168"/>
        <v>25</v>
      </c>
      <c r="JW28">
        <f t="shared" si="168"/>
        <v>20</v>
      </c>
      <c r="JX28">
        <f t="shared" si="168"/>
        <v>25</v>
      </c>
      <c r="JY28">
        <f t="shared" si="168"/>
        <v>18</v>
      </c>
      <c r="JZ28">
        <f t="shared" si="168"/>
        <v>22</v>
      </c>
      <c r="KA28">
        <f t="shared" si="168"/>
        <v>24</v>
      </c>
      <c r="KB28">
        <f t="shared" si="168"/>
        <v>17</v>
      </c>
      <c r="KC28">
        <f t="shared" si="168"/>
        <v>6</v>
      </c>
      <c r="KD28">
        <f t="shared" si="168"/>
        <v>21</v>
      </c>
      <c r="KE28">
        <f t="shared" si="168"/>
        <v>19</v>
      </c>
      <c r="KF28">
        <f t="shared" si="168"/>
        <v>14</v>
      </c>
      <c r="KG28">
        <f t="shared" si="168"/>
        <v>16</v>
      </c>
      <c r="KH28">
        <f t="shared" si="168"/>
        <v>16</v>
      </c>
      <c r="KI28">
        <f t="shared" si="168"/>
        <v>18</v>
      </c>
      <c r="KJ28">
        <f t="shared" si="168"/>
        <v>20</v>
      </c>
      <c r="KK28">
        <f t="shared" si="168"/>
        <v>15</v>
      </c>
      <c r="KL28">
        <f t="shared" si="168"/>
        <v>25</v>
      </c>
      <c r="KM28">
        <f t="shared" si="168"/>
        <v>22</v>
      </c>
      <c r="KN28">
        <f t="shared" si="168"/>
        <v>15</v>
      </c>
      <c r="KO28">
        <f t="shared" si="168"/>
        <v>26</v>
      </c>
      <c r="KQ28">
        <f>VLOOKUP(IZ28,'Tablas auxiliares'!$O$2:$Y$28,'Tablas auxiliares'!$C$4+1,FALSE)</f>
        <v>0</v>
      </c>
      <c r="KR28">
        <f>VLOOKUP(JA28,'Tablas auxiliares'!$O$2:$Y$28,'Tablas auxiliares'!$C$4+1,FALSE)</f>
        <v>0</v>
      </c>
      <c r="KS28">
        <f>VLOOKUP(JB28,'Tablas auxiliares'!$O$2:$Y$28,'Tablas auxiliares'!$C$4+1,FALSE)</f>
        <v>0</v>
      </c>
      <c r="KT28">
        <f>VLOOKUP(JC28,'Tablas auxiliares'!$O$2:$Y$28,'Tablas auxiliares'!$C$4+1,FALSE)</f>
        <v>0</v>
      </c>
      <c r="KU28">
        <f>VLOOKUP(JD28,'Tablas auxiliares'!$O$2:$Y$28,'Tablas auxiliares'!$C$4+1,FALSE)</f>
        <v>0</v>
      </c>
      <c r="KV28">
        <f>VLOOKUP(JE28,'Tablas auxiliares'!$O$2:$Y$28,'Tablas auxiliares'!$C$4+1,FALSE)</f>
        <v>6</v>
      </c>
      <c r="KW28">
        <f>VLOOKUP(JF28,'Tablas auxiliares'!$O$2:$Y$28,'Tablas auxiliares'!$C$4+1,FALSE)</f>
        <v>0</v>
      </c>
      <c r="KX28">
        <f>VLOOKUP(JG28,'Tablas auxiliares'!$O$2:$Y$28,'Tablas auxiliares'!$C$4+1,FALSE)</f>
        <v>0</v>
      </c>
      <c r="KY28">
        <f>VLOOKUP(JH28,'Tablas auxiliares'!$O$2:$Y$28,'Tablas auxiliares'!$C$4+1,FALSE)</f>
        <v>0</v>
      </c>
      <c r="KZ28">
        <f>VLOOKUP(JI28,'Tablas auxiliares'!$O$2:$Y$28,'Tablas auxiliares'!$C$4+1,FALSE)</f>
        <v>0</v>
      </c>
      <c r="LA28">
        <f>VLOOKUP(JJ28,'Tablas auxiliares'!$O$2:$Y$28,'Tablas auxiliares'!$C$4+1,FALSE)</f>
        <v>0</v>
      </c>
      <c r="LB28">
        <f>VLOOKUP(JK28,'Tablas auxiliares'!$O$2:$Y$28,'Tablas auxiliares'!$C$4+1,FALSE)</f>
        <v>0</v>
      </c>
      <c r="LC28">
        <f>VLOOKUP(JL28,'Tablas auxiliares'!$O$2:$Y$28,'Tablas auxiliares'!$C$4+1,FALSE)</f>
        <v>0</v>
      </c>
      <c r="LD28">
        <f>VLOOKUP(JM28,'Tablas auxiliares'!$O$2:$Y$28,'Tablas auxiliares'!$C$4+1,FALSE)</f>
        <v>0</v>
      </c>
      <c r="LE28">
        <f>VLOOKUP(JN28,'Tablas auxiliares'!$O$2:$Y$28,'Tablas auxiliares'!$C$4+1,FALSE)</f>
        <v>0</v>
      </c>
      <c r="LF28">
        <f>VLOOKUP(JO28,'Tablas auxiliares'!$O$2:$Y$28,'Tablas auxiliares'!$C$4+1,FALSE)</f>
        <v>0</v>
      </c>
      <c r="LG28">
        <f>VLOOKUP(JP28,'Tablas auxiliares'!$O$2:$Y$28,'Tablas auxiliares'!$C$4+1,FALSE)</f>
        <v>0</v>
      </c>
      <c r="LH28">
        <f>VLOOKUP(JQ28,'Tablas auxiliares'!$O$2:$Y$28,'Tablas auxiliares'!$C$4+1,FALSE)</f>
        <v>0</v>
      </c>
      <c r="LI28">
        <f>VLOOKUP(JR28,'Tablas auxiliares'!$O$2:$Y$28,'Tablas auxiliares'!$C$4+1,FALSE)</f>
        <v>0</v>
      </c>
      <c r="LJ28">
        <f>VLOOKUP(JS28,'Tablas auxiliares'!$O$2:$Y$28,'Tablas auxiliares'!$C$4+1,FALSE)</f>
        <v>0</v>
      </c>
      <c r="LK28">
        <f>VLOOKUP(JT28,'Tablas auxiliares'!$O$2:$Y$28,'Tablas auxiliares'!$C$4+1,FALSE)</f>
        <v>0</v>
      </c>
      <c r="LL28">
        <f>VLOOKUP(JU28,'Tablas auxiliares'!$O$2:$Y$28,'Tablas auxiliares'!$C$4+1,FALSE)</f>
        <v>0</v>
      </c>
      <c r="LM28">
        <f>VLOOKUP(JV28,'Tablas auxiliares'!$O$2:$Y$28,'Tablas auxiliares'!$C$4+1,FALSE)</f>
        <v>0</v>
      </c>
      <c r="LN28">
        <f>VLOOKUP(JW28,'Tablas auxiliares'!$O$2:$Y$28,'Tablas auxiliares'!$C$4+1,FALSE)</f>
        <v>0</v>
      </c>
      <c r="LO28">
        <f>VLOOKUP(JX28,'Tablas auxiliares'!$O$2:$Y$28,'Tablas auxiliares'!$C$4+1,FALSE)</f>
        <v>0</v>
      </c>
      <c r="LP28">
        <f>VLOOKUP(JY28,'Tablas auxiliares'!$O$2:$Y$28,'Tablas auxiliares'!$C$4+1,FALSE)</f>
        <v>0</v>
      </c>
      <c r="LQ28">
        <f>VLOOKUP(JZ28,'Tablas auxiliares'!$O$2:$Y$28,'Tablas auxiliares'!$C$4+1,FALSE)</f>
        <v>0</v>
      </c>
      <c r="LR28">
        <f>VLOOKUP(KA28,'Tablas auxiliares'!$O$2:$Y$28,'Tablas auxiliares'!$C$4+1,FALSE)</f>
        <v>0</v>
      </c>
      <c r="LS28">
        <f>VLOOKUP(KB28,'Tablas auxiliares'!$O$2:$Y$28,'Tablas auxiliares'!$C$4+1,FALSE)</f>
        <v>0</v>
      </c>
      <c r="LT28">
        <f>VLOOKUP(KC28,'Tablas auxiliares'!$O$2:$Y$28,'Tablas auxiliares'!$C$4+1,FALSE)</f>
        <v>5</v>
      </c>
      <c r="LU28">
        <f>VLOOKUP(KD28,'Tablas auxiliares'!$O$2:$Y$28,'Tablas auxiliares'!$C$4+1,FALSE)</f>
        <v>0</v>
      </c>
      <c r="LV28">
        <f>VLOOKUP(KE28,'Tablas auxiliares'!$O$2:$Y$28,'Tablas auxiliares'!$C$4+1,FALSE)</f>
        <v>0</v>
      </c>
      <c r="LW28">
        <f>VLOOKUP(KF28,'Tablas auxiliares'!$O$2:$Y$28,'Tablas auxiliares'!$C$4+1,FALSE)</f>
        <v>0</v>
      </c>
      <c r="LX28">
        <f>VLOOKUP(KG28,'Tablas auxiliares'!$O$2:$Y$28,'Tablas auxiliares'!$C$4+1,FALSE)</f>
        <v>0</v>
      </c>
      <c r="LY28">
        <f>VLOOKUP(KH28,'Tablas auxiliares'!$O$2:$Y$28,'Tablas auxiliares'!$C$4+1,FALSE)</f>
        <v>0</v>
      </c>
      <c r="LZ28">
        <f>VLOOKUP(KI28,'Tablas auxiliares'!$O$2:$Y$28,'Tablas auxiliares'!$C$4+1,FALSE)</f>
        <v>0</v>
      </c>
      <c r="MA28">
        <f>VLOOKUP(KJ28,'Tablas auxiliares'!$O$2:$Y$28,'Tablas auxiliares'!$C$4+1,FALSE)</f>
        <v>0</v>
      </c>
      <c r="MB28">
        <f>VLOOKUP(KK28,'Tablas auxiliares'!$O$2:$Y$28,'Tablas auxiliares'!$C$4+1,FALSE)</f>
        <v>0</v>
      </c>
      <c r="MC28">
        <f>VLOOKUP(KL28,'Tablas auxiliares'!$O$2:$Y$28,'Tablas auxiliares'!$C$4+1,FALSE)</f>
        <v>0</v>
      </c>
      <c r="MD28">
        <f>VLOOKUP(KM28,'Tablas auxiliares'!$O$2:$Y$28,'Tablas auxiliares'!$C$4+1,FALSE)</f>
        <v>0</v>
      </c>
      <c r="ME28">
        <f>VLOOKUP(KN28,'Tablas auxiliares'!$O$2:$Y$28,'Tablas auxiliares'!$C$4+1,FALSE)</f>
        <v>0</v>
      </c>
      <c r="MF28">
        <f>VLOOKUP(KO28,'Tablas auxiliares'!$O$2:$Y$28,'Tablas auxiliares'!$C$4+1,FALSE)</f>
        <v>0</v>
      </c>
      <c r="MH28">
        <v>18</v>
      </c>
      <c r="MI28">
        <v>20</v>
      </c>
      <c r="MJ28">
        <v>7</v>
      </c>
      <c r="MK28">
        <v>16</v>
      </c>
      <c r="ML28">
        <v>22</v>
      </c>
      <c r="MM28">
        <v>3</v>
      </c>
      <c r="MN28">
        <v>24</v>
      </c>
      <c r="MO28">
        <v>1</v>
      </c>
      <c r="MP28">
        <v>10</v>
      </c>
      <c r="MQ28">
        <v>1</v>
      </c>
      <c r="MR28">
        <v>9</v>
      </c>
      <c r="MS28">
        <v>20</v>
      </c>
      <c r="MT28">
        <v>18</v>
      </c>
      <c r="MU28">
        <v>13</v>
      </c>
      <c r="MV28">
        <v>16</v>
      </c>
      <c r="MW28">
        <v>19</v>
      </c>
      <c r="MX28">
        <v>19</v>
      </c>
      <c r="MY28">
        <v>7</v>
      </c>
      <c r="MZ28">
        <v>3</v>
      </c>
      <c r="NA28">
        <v>15</v>
      </c>
      <c r="NB28">
        <v>11</v>
      </c>
      <c r="NC28">
        <v>21</v>
      </c>
      <c r="ND28">
        <v>20</v>
      </c>
      <c r="NE28">
        <v>4</v>
      </c>
      <c r="NF28">
        <v>3</v>
      </c>
      <c r="NG28">
        <v>8</v>
      </c>
      <c r="NH28">
        <v>12</v>
      </c>
      <c r="NI28">
        <v>7</v>
      </c>
      <c r="NJ28">
        <v>21</v>
      </c>
      <c r="NK28">
        <v>2</v>
      </c>
      <c r="NL28">
        <v>4</v>
      </c>
      <c r="NM28">
        <v>20</v>
      </c>
      <c r="NN28">
        <v>23</v>
      </c>
      <c r="NO28">
        <v>1</v>
      </c>
      <c r="NP28">
        <v>7</v>
      </c>
      <c r="NQ28">
        <v>23</v>
      </c>
      <c r="NR28">
        <v>21</v>
      </c>
      <c r="NS28">
        <v>3</v>
      </c>
      <c r="NT28">
        <v>6</v>
      </c>
      <c r="NU28">
        <v>18</v>
      </c>
      <c r="NV28">
        <v>21</v>
      </c>
      <c r="NW28">
        <v>25</v>
      </c>
      <c r="NY28">
        <f>VLOOKUP(MH28,'Tablas auxiliares'!$O$2:$Y$28,_xlfn.SINGLE('Tablas auxiliares'!$C$4)+1,FALSE)</f>
        <v>0</v>
      </c>
      <c r="NZ28">
        <f>VLOOKUP(MI28,'Tablas auxiliares'!$O$2:$Y$28,_xlfn.SINGLE('Tablas auxiliares'!$C$4)+1,FALSE)</f>
        <v>0</v>
      </c>
      <c r="OA28">
        <f>VLOOKUP(MJ28,'Tablas auxiliares'!$O$2:$Y$28,_xlfn.SINGLE('Tablas auxiliares'!$C$4)+1,FALSE)</f>
        <v>4</v>
      </c>
      <c r="OB28">
        <f>VLOOKUP(MK28,'Tablas auxiliares'!$O$2:$Y$28,_xlfn.SINGLE('Tablas auxiliares'!$C$4)+1,FALSE)</f>
        <v>0</v>
      </c>
      <c r="OC28">
        <f>VLOOKUP(ML28,'Tablas auxiliares'!$O$2:$Y$28,_xlfn.SINGLE('Tablas auxiliares'!$C$4)+1,FALSE)</f>
        <v>0</v>
      </c>
      <c r="OD28">
        <f>VLOOKUP(MM28,'Tablas auxiliares'!$O$2:$Y$28,_xlfn.SINGLE('Tablas auxiliares'!$C$4)+1,FALSE)</f>
        <v>8</v>
      </c>
      <c r="OE28">
        <f>VLOOKUP(MN28,'Tablas auxiliares'!$O$2:$Y$28,_xlfn.SINGLE('Tablas auxiliares'!$C$4)+1,FALSE)</f>
        <v>0</v>
      </c>
      <c r="OF28">
        <f>VLOOKUP(MO28,'Tablas auxiliares'!$O$2:$Y$28,_xlfn.SINGLE('Tablas auxiliares'!$C$4)+1,FALSE)</f>
        <v>12</v>
      </c>
      <c r="OG28">
        <f>VLOOKUP(MP28,'Tablas auxiliares'!$O$2:$Y$28,_xlfn.SINGLE('Tablas auxiliares'!$C$4)+1,FALSE)</f>
        <v>1</v>
      </c>
      <c r="OH28">
        <f>VLOOKUP(MQ28,'Tablas auxiliares'!$O$2:$Y$28,_xlfn.SINGLE('Tablas auxiliares'!$C$4)+1,FALSE)</f>
        <v>12</v>
      </c>
      <c r="OI28">
        <f>VLOOKUP(MR28,'Tablas auxiliares'!$O$2:$Y$28,_xlfn.SINGLE('Tablas auxiliares'!$C$4)+1,FALSE)</f>
        <v>2</v>
      </c>
      <c r="OJ28">
        <f>VLOOKUP(MS28,'Tablas auxiliares'!$O$2:$Y$28,_xlfn.SINGLE('Tablas auxiliares'!$C$4)+1,FALSE)</f>
        <v>0</v>
      </c>
      <c r="OK28">
        <f>VLOOKUP(MT28,'Tablas auxiliares'!$O$2:$Y$28,_xlfn.SINGLE('Tablas auxiliares'!$C$4)+1,FALSE)</f>
        <v>0</v>
      </c>
      <c r="OL28">
        <f>VLOOKUP(MU28,'Tablas auxiliares'!$O$2:$Y$28,_xlfn.SINGLE('Tablas auxiliares'!$C$4)+1,FALSE)</f>
        <v>0</v>
      </c>
      <c r="OM28">
        <f>VLOOKUP(MV28,'Tablas auxiliares'!$O$2:$Y$28,_xlfn.SINGLE('Tablas auxiliares'!$C$4)+1,FALSE)</f>
        <v>0</v>
      </c>
      <c r="ON28">
        <f>VLOOKUP(MW28,'Tablas auxiliares'!$O$2:$Y$28,_xlfn.SINGLE('Tablas auxiliares'!$C$4)+1,FALSE)</f>
        <v>0</v>
      </c>
      <c r="OO28">
        <f>VLOOKUP(MX28,'Tablas auxiliares'!$O$2:$Y$28,_xlfn.SINGLE('Tablas auxiliares'!$C$4)+1,FALSE)</f>
        <v>0</v>
      </c>
      <c r="OP28">
        <f>VLOOKUP(MY28,'Tablas auxiliares'!$O$2:$Y$28,_xlfn.SINGLE('Tablas auxiliares'!$C$4)+1,FALSE)</f>
        <v>4</v>
      </c>
      <c r="OQ28">
        <f>VLOOKUP(MZ28,'Tablas auxiliares'!$O$2:$Y$28,_xlfn.SINGLE('Tablas auxiliares'!$C$4)+1,FALSE)</f>
        <v>8</v>
      </c>
      <c r="OR28">
        <f>VLOOKUP(NA28,'Tablas auxiliares'!$O$2:$Y$28,_xlfn.SINGLE('Tablas auxiliares'!$C$4)+1,FALSE)</f>
        <v>0</v>
      </c>
      <c r="OS28">
        <f>VLOOKUP(NB28,'Tablas auxiliares'!$O$2:$Y$28,_xlfn.SINGLE('Tablas auxiliares'!$C$4)+1,FALSE)</f>
        <v>0</v>
      </c>
      <c r="OT28">
        <f>VLOOKUP(NC28,'Tablas auxiliares'!$O$2:$Y$28,_xlfn.SINGLE('Tablas auxiliares'!$C$4)+1,FALSE)</f>
        <v>0</v>
      </c>
      <c r="OU28">
        <f>VLOOKUP(ND28,'Tablas auxiliares'!$O$2:$Y$28,_xlfn.SINGLE('Tablas auxiliares'!$C$4)+1,FALSE)</f>
        <v>0</v>
      </c>
      <c r="OV28">
        <f>VLOOKUP(NE28,'Tablas auxiliares'!$O$2:$Y$28,_xlfn.SINGLE('Tablas auxiliares'!$C$4)+1,FALSE)</f>
        <v>7</v>
      </c>
      <c r="OW28">
        <f>VLOOKUP(NF28,'Tablas auxiliares'!$O$2:$Y$28,_xlfn.SINGLE('Tablas auxiliares'!$C$4)+1,FALSE)</f>
        <v>8</v>
      </c>
      <c r="OX28">
        <f>VLOOKUP(NG28,'Tablas auxiliares'!$O$2:$Y$28,_xlfn.SINGLE('Tablas auxiliares'!$C$4)+1,FALSE)</f>
        <v>3</v>
      </c>
      <c r="OY28">
        <f>VLOOKUP(NH28,'Tablas auxiliares'!$O$2:$Y$28,_xlfn.SINGLE('Tablas auxiliares'!$C$4)+1,FALSE)</f>
        <v>0</v>
      </c>
      <c r="OZ28">
        <f>VLOOKUP(NI28,'Tablas auxiliares'!$O$2:$Y$28,_xlfn.SINGLE('Tablas auxiliares'!$C$4)+1,FALSE)</f>
        <v>4</v>
      </c>
      <c r="PA28">
        <f>VLOOKUP(NJ28,'Tablas auxiliares'!$O$2:$Y$28,_xlfn.SINGLE('Tablas auxiliares'!$C$4)+1,FALSE)</f>
        <v>0</v>
      </c>
      <c r="PB28">
        <f>VLOOKUP(NK28,'Tablas auxiliares'!$O$2:$Y$28,_xlfn.SINGLE('Tablas auxiliares'!$C$4)+1,FALSE)</f>
        <v>10</v>
      </c>
      <c r="PC28">
        <f>VLOOKUP(NL28,'Tablas auxiliares'!$O$2:$Y$28,_xlfn.SINGLE('Tablas auxiliares'!$C$4)+1,FALSE)</f>
        <v>7</v>
      </c>
      <c r="PD28">
        <f>VLOOKUP(NM28,'Tablas auxiliares'!$O$2:$Y$28,_xlfn.SINGLE('Tablas auxiliares'!$C$4)+1,FALSE)</f>
        <v>0</v>
      </c>
      <c r="PE28">
        <f>VLOOKUP(NN28,'Tablas auxiliares'!$O$2:$Y$28,_xlfn.SINGLE('Tablas auxiliares'!$C$4)+1,FALSE)</f>
        <v>0</v>
      </c>
      <c r="PF28">
        <f>VLOOKUP(NO28,'Tablas auxiliares'!$O$2:$Y$28,_xlfn.SINGLE('Tablas auxiliares'!$C$4)+1,FALSE)</f>
        <v>12</v>
      </c>
      <c r="PG28">
        <f>VLOOKUP(NP28,'Tablas auxiliares'!$O$2:$Y$28,_xlfn.SINGLE('Tablas auxiliares'!$C$4)+1,FALSE)</f>
        <v>4</v>
      </c>
      <c r="PH28">
        <f>VLOOKUP(NQ28,'Tablas auxiliares'!$O$2:$Y$28,_xlfn.SINGLE('Tablas auxiliares'!$C$4)+1,FALSE)</f>
        <v>0</v>
      </c>
      <c r="PI28">
        <f>VLOOKUP(NR28,'Tablas auxiliares'!$O$2:$Y$28,_xlfn.SINGLE('Tablas auxiliares'!$C$4)+1,FALSE)</f>
        <v>0</v>
      </c>
      <c r="PJ28">
        <f>VLOOKUP(NS28,'Tablas auxiliares'!$O$2:$Y$28,_xlfn.SINGLE('Tablas auxiliares'!$C$4)+1,FALSE)</f>
        <v>8</v>
      </c>
      <c r="PK28">
        <f>VLOOKUP(NT28,'Tablas auxiliares'!$O$2:$Y$28,_xlfn.SINGLE('Tablas auxiliares'!$C$4)+1,FALSE)</f>
        <v>5</v>
      </c>
      <c r="PL28">
        <f>VLOOKUP(NU28,'Tablas auxiliares'!$O$2:$Y$28,_xlfn.SINGLE('Tablas auxiliares'!$C$4)+1,FALSE)</f>
        <v>0</v>
      </c>
      <c r="PM28">
        <f>VLOOKUP(NV28,'Tablas auxiliares'!$O$2:$Y$28,_xlfn.SINGLE('Tablas auxiliares'!$C$4)+1,FALSE)</f>
        <v>0</v>
      </c>
      <c r="PN28">
        <f>VLOOKUP(NW28,'Tablas auxiliares'!$O$2:$Y$28,_xlfn.SINGLE('Tablas auxiliares'!$C$4)+1,FALSE)</f>
        <v>0</v>
      </c>
      <c r="PP28" s="132">
        <f>IF('Tablas auxiliares'!$C$6&lt;&gt;2,IF('Tablas auxiliares'!$C$5=1,SUM(KQ28:MG28),SUMIF($IZ$29:$KP$29,"=325",KQ28:MG28)),0)+IF('Tablas auxiliares'!$C$6&lt;&gt;3,IF('Tablas auxiliares'!$C$5=1,SUM(NY28:PO28),SUMIF($IZ$29:$KP$29,"=325",NY28:PO28)),0)</f>
        <v>130</v>
      </c>
      <c r="PQ28">
        <f t="shared" si="15"/>
        <v>20.518000000000001</v>
      </c>
      <c r="PR28">
        <f t="shared" si="108"/>
        <v>15.52</v>
      </c>
      <c r="PS28">
        <f t="shared" si="109"/>
        <v>13.007</v>
      </c>
      <c r="PT28">
        <f t="shared" si="110"/>
        <v>15.516</v>
      </c>
      <c r="PU28">
        <f t="shared" si="28"/>
        <v>22.021999999999998</v>
      </c>
      <c r="PV28">
        <f t="shared" si="29"/>
        <v>4.0030000000000001</v>
      </c>
      <c r="PW28">
        <f t="shared" si="30"/>
        <v>24.024000000000001</v>
      </c>
      <c r="PX28">
        <f t="shared" si="31"/>
        <v>8.0009999999999994</v>
      </c>
      <c r="PY28">
        <f t="shared" si="32"/>
        <v>12.01</v>
      </c>
      <c r="PZ28">
        <f t="shared" si="33"/>
        <v>11.500999999999999</v>
      </c>
      <c r="QA28">
        <f t="shared" si="111"/>
        <v>14.009</v>
      </c>
      <c r="QB28">
        <f t="shared" si="34"/>
        <v>22.02</v>
      </c>
      <c r="QC28">
        <f t="shared" si="35"/>
        <v>18.518000000000001</v>
      </c>
      <c r="QD28">
        <f t="shared" si="36"/>
        <v>18.513000000000002</v>
      </c>
      <c r="QE28">
        <f t="shared" si="37"/>
        <v>18.515999999999998</v>
      </c>
      <c r="QF28">
        <f t="shared" si="38"/>
        <v>19.018999999999998</v>
      </c>
      <c r="QG28">
        <f t="shared" si="39"/>
        <v>21.018999999999998</v>
      </c>
      <c r="QH28">
        <f t="shared" si="40"/>
        <v>13.007</v>
      </c>
      <c r="QI28">
        <f t="shared" si="41"/>
        <v>11.503</v>
      </c>
      <c r="QJ28">
        <f t="shared" si="42"/>
        <v>18.515000000000001</v>
      </c>
      <c r="QK28">
        <f t="shared" si="43"/>
        <v>14.010999999999999</v>
      </c>
      <c r="QL28">
        <f t="shared" si="44"/>
        <v>20.521000000000001</v>
      </c>
      <c r="QM28">
        <f t="shared" si="45"/>
        <v>22.52</v>
      </c>
      <c r="QN28">
        <f t="shared" si="46"/>
        <v>12.004</v>
      </c>
      <c r="QO28">
        <f t="shared" si="47"/>
        <v>14.003</v>
      </c>
      <c r="QP28">
        <f t="shared" si="48"/>
        <v>13.007999999999999</v>
      </c>
      <c r="QQ28">
        <f t="shared" si="49"/>
        <v>17.012</v>
      </c>
      <c r="QR28">
        <f t="shared" si="50"/>
        <v>15.507</v>
      </c>
      <c r="QS28">
        <f t="shared" si="51"/>
        <v>19.021000000000001</v>
      </c>
      <c r="QT28">
        <f t="shared" si="52"/>
        <v>4.0019999999999998</v>
      </c>
      <c r="QU28">
        <f t="shared" si="53"/>
        <v>12.504</v>
      </c>
      <c r="QV28">
        <f t="shared" si="54"/>
        <v>19.52</v>
      </c>
      <c r="QW28">
        <f t="shared" si="55"/>
        <v>18.523</v>
      </c>
      <c r="QX28">
        <f t="shared" si="56"/>
        <v>8.5009999999999994</v>
      </c>
      <c r="QY28">
        <f t="shared" si="57"/>
        <v>11.507</v>
      </c>
      <c r="QZ28">
        <f t="shared" si="58"/>
        <v>20.523</v>
      </c>
      <c r="RA28">
        <f t="shared" si="59"/>
        <v>20.521000000000001</v>
      </c>
      <c r="RB28">
        <f t="shared" si="60"/>
        <v>9.0030000000000001</v>
      </c>
      <c r="RC28">
        <f t="shared" si="61"/>
        <v>15.506</v>
      </c>
      <c r="RD28">
        <f t="shared" si="62"/>
        <v>20.018000000000001</v>
      </c>
      <c r="RE28">
        <f t="shared" si="63"/>
        <v>18.021000000000001</v>
      </c>
      <c r="RF28">
        <f t="shared" si="64"/>
        <v>25.524999999999999</v>
      </c>
      <c r="RH28">
        <f>RANK(PQ28,PQ3:PQ28,1)</f>
        <v>22</v>
      </c>
      <c r="RI28">
        <f t="shared" ref="RI28:SW28" si="169">RANK(PR28,PR3:PR28,1)</f>
        <v>18</v>
      </c>
      <c r="RJ28">
        <f t="shared" si="169"/>
        <v>13</v>
      </c>
      <c r="RK28">
        <f t="shared" si="169"/>
        <v>17</v>
      </c>
      <c r="RL28">
        <f t="shared" si="169"/>
        <v>24</v>
      </c>
      <c r="RM28">
        <f t="shared" si="169"/>
        <v>1</v>
      </c>
      <c r="RN28">
        <f t="shared" si="169"/>
        <v>24</v>
      </c>
      <c r="RO28">
        <f t="shared" si="169"/>
        <v>6</v>
      </c>
      <c r="RP28">
        <f t="shared" si="169"/>
        <v>11</v>
      </c>
      <c r="RQ28">
        <f t="shared" si="169"/>
        <v>11</v>
      </c>
      <c r="RR28">
        <f t="shared" si="169"/>
        <v>16</v>
      </c>
      <c r="RS28">
        <f t="shared" si="169"/>
        <v>23</v>
      </c>
      <c r="RT28">
        <f t="shared" si="169"/>
        <v>19</v>
      </c>
      <c r="RU28">
        <f t="shared" si="169"/>
        <v>20</v>
      </c>
      <c r="RV28">
        <f t="shared" si="169"/>
        <v>19</v>
      </c>
      <c r="RW28">
        <f t="shared" si="169"/>
        <v>22</v>
      </c>
      <c r="RX28">
        <f t="shared" si="169"/>
        <v>22</v>
      </c>
      <c r="RY28">
        <f t="shared" si="169"/>
        <v>15</v>
      </c>
      <c r="RZ28">
        <f t="shared" si="169"/>
        <v>11</v>
      </c>
      <c r="SA28">
        <f t="shared" si="169"/>
        <v>20</v>
      </c>
      <c r="SB28">
        <f t="shared" si="169"/>
        <v>15</v>
      </c>
      <c r="SC28">
        <f t="shared" si="169"/>
        <v>23</v>
      </c>
      <c r="SD28">
        <f t="shared" si="169"/>
        <v>25</v>
      </c>
      <c r="SE28">
        <f t="shared" si="169"/>
        <v>11</v>
      </c>
      <c r="SF28">
        <f t="shared" si="169"/>
        <v>14</v>
      </c>
      <c r="SG28">
        <f t="shared" si="169"/>
        <v>13</v>
      </c>
      <c r="SH28">
        <f t="shared" si="169"/>
        <v>17</v>
      </c>
      <c r="SI28">
        <f t="shared" si="169"/>
        <v>16</v>
      </c>
      <c r="SJ28">
        <f t="shared" si="169"/>
        <v>19</v>
      </c>
      <c r="SK28">
        <f t="shared" si="169"/>
        <v>2</v>
      </c>
      <c r="SL28">
        <f t="shared" si="169"/>
        <v>11</v>
      </c>
      <c r="SM28">
        <f t="shared" si="169"/>
        <v>21</v>
      </c>
      <c r="SN28">
        <f t="shared" si="169"/>
        <v>23</v>
      </c>
      <c r="SO28">
        <f t="shared" si="169"/>
        <v>6</v>
      </c>
      <c r="SP28">
        <f t="shared" si="169"/>
        <v>11</v>
      </c>
      <c r="SQ28">
        <f t="shared" si="169"/>
        <v>22</v>
      </c>
      <c r="SR28">
        <f t="shared" si="169"/>
        <v>23</v>
      </c>
      <c r="SS28">
        <f t="shared" si="169"/>
        <v>7</v>
      </c>
      <c r="ST28">
        <f t="shared" si="169"/>
        <v>17</v>
      </c>
      <c r="SU28">
        <f t="shared" si="169"/>
        <v>21</v>
      </c>
      <c r="SV28">
        <f t="shared" si="169"/>
        <v>19</v>
      </c>
      <c r="SW28">
        <f t="shared" si="169"/>
        <v>26</v>
      </c>
      <c r="SY28">
        <f>VLOOKUP(RH28,'Tablas auxiliares'!$O$2:$Y$28,_xlfn.SINGLE('Tablas auxiliares'!$C$4)+1,FALSE)</f>
        <v>0</v>
      </c>
      <c r="SZ28">
        <f>VLOOKUP(RI28,'Tablas auxiliares'!$O$2:$Y$28,_xlfn.SINGLE('Tablas auxiliares'!$C$4)+1,FALSE)</f>
        <v>0</v>
      </c>
      <c r="TA28">
        <f>VLOOKUP(RJ28,'Tablas auxiliares'!$O$2:$Y$28,_xlfn.SINGLE('Tablas auxiliares'!$C$4)+1,FALSE)</f>
        <v>0</v>
      </c>
      <c r="TB28">
        <f>VLOOKUP(RK28,'Tablas auxiliares'!$O$2:$Y$28,_xlfn.SINGLE('Tablas auxiliares'!$C$4)+1,FALSE)</f>
        <v>0</v>
      </c>
      <c r="TC28">
        <f>VLOOKUP(RL28,'Tablas auxiliares'!$O$2:$Y$28,_xlfn.SINGLE('Tablas auxiliares'!$C$4)+1,FALSE)</f>
        <v>0</v>
      </c>
      <c r="TD28">
        <f>VLOOKUP(RM28,'Tablas auxiliares'!$O$2:$Y$28,_xlfn.SINGLE('Tablas auxiliares'!$C$4)+1,FALSE)</f>
        <v>12</v>
      </c>
      <c r="TE28">
        <f>VLOOKUP(RN28,'Tablas auxiliares'!$O$2:$Y$28,_xlfn.SINGLE('Tablas auxiliares'!$C$4)+1,FALSE)</f>
        <v>0</v>
      </c>
      <c r="TF28">
        <f>VLOOKUP(RO28,'Tablas auxiliares'!$O$2:$Y$28,_xlfn.SINGLE('Tablas auxiliares'!$C$4)+1,FALSE)</f>
        <v>5</v>
      </c>
      <c r="TG28">
        <f>VLOOKUP(RP28,'Tablas auxiliares'!$O$2:$Y$28,_xlfn.SINGLE('Tablas auxiliares'!$C$4)+1,FALSE)</f>
        <v>0</v>
      </c>
      <c r="TH28">
        <f>VLOOKUP(RQ28,'Tablas auxiliares'!$O$2:$Y$28,_xlfn.SINGLE('Tablas auxiliares'!$C$4)+1,FALSE)</f>
        <v>0</v>
      </c>
      <c r="TI28">
        <f>VLOOKUP(RR28,'Tablas auxiliares'!$O$2:$Y$28,_xlfn.SINGLE('Tablas auxiliares'!$C$4)+1,FALSE)</f>
        <v>0</v>
      </c>
      <c r="TJ28">
        <f>VLOOKUP(RS28,'Tablas auxiliares'!$O$2:$Y$28,_xlfn.SINGLE('Tablas auxiliares'!$C$4)+1,FALSE)</f>
        <v>0</v>
      </c>
      <c r="TK28">
        <f>VLOOKUP(RT28,'Tablas auxiliares'!$O$2:$Y$28,_xlfn.SINGLE('Tablas auxiliares'!$C$4)+1,FALSE)</f>
        <v>0</v>
      </c>
      <c r="TL28">
        <f>VLOOKUP(RU28,'Tablas auxiliares'!$O$2:$Y$28,_xlfn.SINGLE('Tablas auxiliares'!$C$4)+1,FALSE)</f>
        <v>0</v>
      </c>
      <c r="TM28">
        <f>VLOOKUP(RV28,'Tablas auxiliares'!$O$2:$Y$28,_xlfn.SINGLE('Tablas auxiliares'!$C$4)+1,FALSE)</f>
        <v>0</v>
      </c>
      <c r="TN28">
        <f>VLOOKUP(RW28,'Tablas auxiliares'!$O$2:$Y$28,_xlfn.SINGLE('Tablas auxiliares'!$C$4)+1,FALSE)</f>
        <v>0</v>
      </c>
      <c r="TO28">
        <f>VLOOKUP(RX28,'Tablas auxiliares'!$O$2:$Y$28,_xlfn.SINGLE('Tablas auxiliares'!$C$4)+1,FALSE)</f>
        <v>0</v>
      </c>
      <c r="TP28">
        <f>VLOOKUP(RY28,'Tablas auxiliares'!$O$2:$Y$28,_xlfn.SINGLE('Tablas auxiliares'!$C$4)+1,FALSE)</f>
        <v>0</v>
      </c>
      <c r="TQ28">
        <f>VLOOKUP(RZ28,'Tablas auxiliares'!$O$2:$Y$28,_xlfn.SINGLE('Tablas auxiliares'!$C$4)+1,FALSE)</f>
        <v>0</v>
      </c>
      <c r="TR28">
        <f>VLOOKUP(SA28,'Tablas auxiliares'!$O$2:$Y$28,_xlfn.SINGLE('Tablas auxiliares'!$C$4)+1,FALSE)</f>
        <v>0</v>
      </c>
      <c r="TS28">
        <f>VLOOKUP(SB28,'Tablas auxiliares'!$O$2:$Y$28,_xlfn.SINGLE('Tablas auxiliares'!$C$4)+1,FALSE)</f>
        <v>0</v>
      </c>
      <c r="TT28">
        <f>VLOOKUP(SC28,'Tablas auxiliares'!$O$2:$Y$28,_xlfn.SINGLE('Tablas auxiliares'!$C$4)+1,FALSE)</f>
        <v>0</v>
      </c>
      <c r="TU28">
        <f>VLOOKUP(SD28,'Tablas auxiliares'!$O$2:$Y$28,_xlfn.SINGLE('Tablas auxiliares'!$C$4)+1,FALSE)</f>
        <v>0</v>
      </c>
      <c r="TV28">
        <f>VLOOKUP(SE28,'Tablas auxiliares'!$O$2:$Y$28,_xlfn.SINGLE('Tablas auxiliares'!$C$4)+1,FALSE)</f>
        <v>0</v>
      </c>
      <c r="TW28">
        <f>VLOOKUP(SF28,'Tablas auxiliares'!$O$2:$Y$28,_xlfn.SINGLE('Tablas auxiliares'!$C$4)+1,FALSE)</f>
        <v>0</v>
      </c>
      <c r="TX28">
        <f>VLOOKUP(SG28,'Tablas auxiliares'!$O$2:$Y$28,_xlfn.SINGLE('Tablas auxiliares'!$C$4)+1,FALSE)</f>
        <v>0</v>
      </c>
      <c r="TY28">
        <f>VLOOKUP(SH28,'Tablas auxiliares'!$O$2:$Y$28,_xlfn.SINGLE('Tablas auxiliares'!$C$4)+1,FALSE)</f>
        <v>0</v>
      </c>
      <c r="TZ28">
        <f>VLOOKUP(SI28,'Tablas auxiliares'!$O$2:$Y$28,_xlfn.SINGLE('Tablas auxiliares'!$C$4)+1,FALSE)</f>
        <v>0</v>
      </c>
      <c r="UA28">
        <f>VLOOKUP(SJ28,'Tablas auxiliares'!$O$2:$Y$28,_xlfn.SINGLE('Tablas auxiliares'!$C$4)+1,FALSE)</f>
        <v>0</v>
      </c>
      <c r="UB28">
        <f>VLOOKUP(SK28,'Tablas auxiliares'!$O$2:$Y$28,_xlfn.SINGLE('Tablas auxiliares'!$C$4)+1,FALSE)</f>
        <v>10</v>
      </c>
      <c r="UC28">
        <f>VLOOKUP(SL28,'Tablas auxiliares'!$O$2:$Y$28,_xlfn.SINGLE('Tablas auxiliares'!$C$4)+1,FALSE)</f>
        <v>0</v>
      </c>
      <c r="UD28">
        <f>VLOOKUP(SM28,'Tablas auxiliares'!$O$2:$Y$28,_xlfn.SINGLE('Tablas auxiliares'!$C$4)+1,FALSE)</f>
        <v>0</v>
      </c>
      <c r="UE28">
        <f>VLOOKUP(SN28,'Tablas auxiliares'!$O$2:$Y$28,_xlfn.SINGLE('Tablas auxiliares'!$C$4)+1,FALSE)</f>
        <v>0</v>
      </c>
      <c r="UF28">
        <f>VLOOKUP(SO28,'Tablas auxiliares'!$O$2:$Y$28,_xlfn.SINGLE('Tablas auxiliares'!$C$4)+1,FALSE)</f>
        <v>5</v>
      </c>
      <c r="UG28">
        <f>VLOOKUP(SP28,'Tablas auxiliares'!$O$2:$Y$28,_xlfn.SINGLE('Tablas auxiliares'!$C$4)+1,FALSE)</f>
        <v>0</v>
      </c>
      <c r="UH28">
        <f>VLOOKUP(SQ28,'Tablas auxiliares'!$O$2:$Y$28,_xlfn.SINGLE('Tablas auxiliares'!$C$4)+1,FALSE)</f>
        <v>0</v>
      </c>
      <c r="UI28">
        <f>VLOOKUP(SR28,'Tablas auxiliares'!$O$2:$Y$28,_xlfn.SINGLE('Tablas auxiliares'!$C$4)+1,FALSE)</f>
        <v>0</v>
      </c>
      <c r="UJ28">
        <f>VLOOKUP(SS28,'Tablas auxiliares'!$O$2:$Y$28,_xlfn.SINGLE('Tablas auxiliares'!$C$4)+1,FALSE)</f>
        <v>4</v>
      </c>
      <c r="UK28">
        <f>VLOOKUP(ST28,'Tablas auxiliares'!$O$2:$Y$28,_xlfn.SINGLE('Tablas auxiliares'!$C$4)+1,FALSE)</f>
        <v>0</v>
      </c>
      <c r="UL28">
        <f>VLOOKUP(SU28,'Tablas auxiliares'!$O$2:$Y$28,_xlfn.SINGLE('Tablas auxiliares'!$C$4)+1,FALSE)</f>
        <v>0</v>
      </c>
      <c r="UM28">
        <f>VLOOKUP(SV28,'Tablas auxiliares'!$O$2:$Y$28,_xlfn.SINGLE('Tablas auxiliares'!$C$4)+1,FALSE)</f>
        <v>0</v>
      </c>
      <c r="UN28">
        <f>VLOOKUP(SW28,'Tablas auxiliares'!$O$2:$Y$28,_xlfn.SINGLE('Tablas auxiliares'!$C$4)+1,FALSE)</f>
        <v>0</v>
      </c>
      <c r="UP28">
        <f>IF('Tablas auxiliares'!$C$5=1,SUM(SY28:UO28),SUMIF($IZ$29:$KP$29,"=325",SY28:UO28))</f>
        <v>36</v>
      </c>
      <c r="UQ28">
        <v>0</v>
      </c>
      <c r="UR28">
        <v>1</v>
      </c>
      <c r="US28">
        <v>0</v>
      </c>
      <c r="UT28">
        <v>0</v>
      </c>
      <c r="UU28">
        <v>0</v>
      </c>
      <c r="UV28">
        <v>6</v>
      </c>
      <c r="UW28">
        <v>0</v>
      </c>
      <c r="UX28">
        <v>0</v>
      </c>
      <c r="UY28">
        <v>0</v>
      </c>
      <c r="UZ28">
        <v>0</v>
      </c>
      <c r="VA28">
        <v>0</v>
      </c>
      <c r="VB28">
        <v>0</v>
      </c>
      <c r="VC28">
        <v>0</v>
      </c>
      <c r="VD28">
        <v>0</v>
      </c>
      <c r="VE28">
        <v>0</v>
      </c>
      <c r="VF28">
        <v>0</v>
      </c>
      <c r="VG28">
        <v>0</v>
      </c>
      <c r="VH28">
        <v>0</v>
      </c>
      <c r="VI28">
        <v>0</v>
      </c>
      <c r="VJ28">
        <v>0</v>
      </c>
      <c r="VK28">
        <v>0</v>
      </c>
      <c r="VL28">
        <v>0</v>
      </c>
      <c r="VM28">
        <v>0</v>
      </c>
      <c r="VN28">
        <v>0</v>
      </c>
      <c r="VO28">
        <v>0</v>
      </c>
      <c r="VP28">
        <v>0</v>
      </c>
      <c r="VQ28">
        <v>0</v>
      </c>
      <c r="VR28">
        <v>0</v>
      </c>
      <c r="VS28">
        <v>0</v>
      </c>
      <c r="VT28">
        <v>6</v>
      </c>
      <c r="VU28">
        <v>0</v>
      </c>
      <c r="VV28">
        <v>0</v>
      </c>
      <c r="VW28">
        <v>0</v>
      </c>
      <c r="VX28">
        <v>0</v>
      </c>
      <c r="VY28">
        <v>0</v>
      </c>
      <c r="VZ28">
        <v>0</v>
      </c>
      <c r="WA28">
        <v>0</v>
      </c>
      <c r="WB28">
        <v>0</v>
      </c>
      <c r="WC28">
        <v>0</v>
      </c>
      <c r="WD28">
        <v>0</v>
      </c>
      <c r="WE28">
        <v>0</v>
      </c>
      <c r="WF28">
        <v>0</v>
      </c>
      <c r="WH28">
        <v>0</v>
      </c>
      <c r="WI28">
        <v>0</v>
      </c>
      <c r="WJ28">
        <v>4</v>
      </c>
      <c r="WK28">
        <v>0</v>
      </c>
      <c r="WL28">
        <v>0</v>
      </c>
      <c r="WM28">
        <v>8</v>
      </c>
      <c r="WN28">
        <v>0</v>
      </c>
      <c r="WO28">
        <v>12</v>
      </c>
      <c r="WP28">
        <v>1</v>
      </c>
      <c r="WQ28">
        <v>12</v>
      </c>
      <c r="WR28">
        <v>2</v>
      </c>
      <c r="WS28">
        <v>0</v>
      </c>
      <c r="WT28">
        <v>0</v>
      </c>
      <c r="WU28">
        <v>0</v>
      </c>
      <c r="WV28">
        <v>0</v>
      </c>
      <c r="WW28">
        <v>0</v>
      </c>
      <c r="WX28">
        <v>0</v>
      </c>
      <c r="WY28">
        <v>4</v>
      </c>
      <c r="WZ28">
        <v>8</v>
      </c>
      <c r="XA28">
        <v>0</v>
      </c>
      <c r="XB28">
        <v>0</v>
      </c>
      <c r="XC28">
        <v>0</v>
      </c>
      <c r="XD28">
        <v>0</v>
      </c>
      <c r="XE28">
        <v>7</v>
      </c>
      <c r="XF28">
        <v>8</v>
      </c>
      <c r="XG28">
        <v>3</v>
      </c>
      <c r="XH28">
        <v>0</v>
      </c>
      <c r="XI28">
        <v>4</v>
      </c>
      <c r="XJ28">
        <v>0</v>
      </c>
      <c r="XK28">
        <v>10</v>
      </c>
      <c r="XL28">
        <v>7</v>
      </c>
      <c r="XM28">
        <v>0</v>
      </c>
      <c r="XN28">
        <v>0</v>
      </c>
      <c r="XO28">
        <v>12</v>
      </c>
      <c r="XP28">
        <v>4</v>
      </c>
      <c r="XQ28">
        <v>0</v>
      </c>
      <c r="XR28">
        <v>0</v>
      </c>
      <c r="XS28">
        <v>8</v>
      </c>
      <c r="XT28">
        <v>5</v>
      </c>
      <c r="XU28">
        <v>0</v>
      </c>
      <c r="XV28">
        <v>0</v>
      </c>
      <c r="XW28">
        <v>0</v>
      </c>
      <c r="XY28">
        <f t="shared" si="7"/>
        <v>0</v>
      </c>
      <c r="XZ28">
        <f t="shared" si="113"/>
        <v>1</v>
      </c>
      <c r="YA28">
        <f t="shared" si="114"/>
        <v>4.0039999999999996</v>
      </c>
      <c r="YB28">
        <f t="shared" si="115"/>
        <v>0</v>
      </c>
      <c r="YC28">
        <f t="shared" si="67"/>
        <v>0</v>
      </c>
      <c r="YD28">
        <f t="shared" si="68"/>
        <v>14.007999999999999</v>
      </c>
      <c r="YE28">
        <f t="shared" si="69"/>
        <v>0</v>
      </c>
      <c r="YF28">
        <f t="shared" si="70"/>
        <v>12.012</v>
      </c>
      <c r="YG28">
        <f t="shared" si="71"/>
        <v>1.0009999999999999</v>
      </c>
      <c r="YH28">
        <f t="shared" si="72"/>
        <v>12.012</v>
      </c>
      <c r="YI28">
        <f t="shared" si="73"/>
        <v>2.0019999999999998</v>
      </c>
      <c r="YJ28">
        <f t="shared" si="74"/>
        <v>0</v>
      </c>
      <c r="YK28">
        <f t="shared" si="75"/>
        <v>0</v>
      </c>
      <c r="YL28">
        <f t="shared" si="76"/>
        <v>0</v>
      </c>
      <c r="YM28">
        <f t="shared" si="77"/>
        <v>0</v>
      </c>
      <c r="YN28">
        <f t="shared" si="78"/>
        <v>0</v>
      </c>
      <c r="YO28">
        <f t="shared" si="79"/>
        <v>0</v>
      </c>
      <c r="YP28">
        <f t="shared" si="80"/>
        <v>4.0039999999999996</v>
      </c>
      <c r="YQ28">
        <f t="shared" si="81"/>
        <v>8.0079999999999991</v>
      </c>
      <c r="YR28">
        <f t="shared" si="82"/>
        <v>0</v>
      </c>
      <c r="YS28">
        <f t="shared" si="83"/>
        <v>0</v>
      </c>
      <c r="YT28">
        <f t="shared" si="84"/>
        <v>0</v>
      </c>
      <c r="YU28">
        <f t="shared" si="85"/>
        <v>0</v>
      </c>
      <c r="YV28">
        <f t="shared" si="86"/>
        <v>7.0069999999999997</v>
      </c>
      <c r="YW28">
        <f t="shared" si="87"/>
        <v>8.0079999999999991</v>
      </c>
      <c r="YX28">
        <f t="shared" si="88"/>
        <v>3.0030000000000001</v>
      </c>
      <c r="YY28">
        <f t="shared" si="89"/>
        <v>0</v>
      </c>
      <c r="YZ28">
        <f t="shared" si="90"/>
        <v>4.0039999999999996</v>
      </c>
      <c r="ZA28">
        <f t="shared" si="91"/>
        <v>0</v>
      </c>
      <c r="ZB28">
        <f t="shared" si="92"/>
        <v>16.010000000000002</v>
      </c>
      <c r="ZC28">
        <f t="shared" si="93"/>
        <v>7.0069999999999997</v>
      </c>
      <c r="ZD28">
        <f t="shared" si="94"/>
        <v>0</v>
      </c>
      <c r="ZE28">
        <f t="shared" si="95"/>
        <v>0</v>
      </c>
      <c r="ZF28">
        <f t="shared" si="96"/>
        <v>12.012</v>
      </c>
      <c r="ZG28">
        <f t="shared" si="97"/>
        <v>4.0039999999999996</v>
      </c>
      <c r="ZH28">
        <f t="shared" si="98"/>
        <v>0</v>
      </c>
      <c r="ZI28">
        <f t="shared" si="99"/>
        <v>0</v>
      </c>
      <c r="ZJ28">
        <f t="shared" si="100"/>
        <v>8.0079999999999991</v>
      </c>
      <c r="ZK28">
        <f t="shared" si="101"/>
        <v>5.0049999999999999</v>
      </c>
      <c r="ZL28">
        <f t="shared" si="102"/>
        <v>0</v>
      </c>
      <c r="ZM28">
        <f t="shared" si="103"/>
        <v>0</v>
      </c>
      <c r="ZN28">
        <f t="shared" si="104"/>
        <v>0</v>
      </c>
      <c r="ZO28">
        <f t="shared" si="105"/>
        <v>0</v>
      </c>
      <c r="ZP28">
        <f>RANK(XY28,XY3:XY28,0)</f>
        <v>15</v>
      </c>
      <c r="ZQ28">
        <f t="shared" ref="ZQ28:ABF28" si="170">RANK(XZ28,XZ3:XZ28,0)</f>
        <v>15</v>
      </c>
      <c r="ZR28">
        <f t="shared" si="170"/>
        <v>10</v>
      </c>
      <c r="ZS28">
        <f t="shared" si="170"/>
        <v>15</v>
      </c>
      <c r="ZT28">
        <f t="shared" si="170"/>
        <v>16</v>
      </c>
      <c r="ZU28">
        <f t="shared" si="170"/>
        <v>2</v>
      </c>
      <c r="ZV28">
        <f t="shared" si="170"/>
        <v>14</v>
      </c>
      <c r="ZW28">
        <f t="shared" si="170"/>
        <v>3</v>
      </c>
      <c r="ZX28">
        <f t="shared" si="170"/>
        <v>15</v>
      </c>
      <c r="ZY28">
        <f t="shared" si="170"/>
        <v>2</v>
      </c>
      <c r="ZZ28">
        <f t="shared" si="170"/>
        <v>15</v>
      </c>
      <c r="AAA28">
        <f t="shared" si="170"/>
        <v>17</v>
      </c>
      <c r="AAB28">
        <f t="shared" si="170"/>
        <v>15</v>
      </c>
      <c r="AAC28">
        <f t="shared" si="170"/>
        <v>16</v>
      </c>
      <c r="AAD28">
        <f t="shared" si="170"/>
        <v>13</v>
      </c>
      <c r="AAE28">
        <f t="shared" si="170"/>
        <v>16</v>
      </c>
      <c r="AAF28">
        <f t="shared" si="170"/>
        <v>15</v>
      </c>
      <c r="AAG28">
        <f t="shared" si="170"/>
        <v>12</v>
      </c>
      <c r="AAH28">
        <f t="shared" si="170"/>
        <v>6</v>
      </c>
      <c r="AAI28">
        <f t="shared" si="170"/>
        <v>15</v>
      </c>
      <c r="AAJ28">
        <f t="shared" si="170"/>
        <v>16</v>
      </c>
      <c r="AAK28">
        <f t="shared" si="170"/>
        <v>17</v>
      </c>
      <c r="AAL28">
        <f t="shared" si="170"/>
        <v>14</v>
      </c>
      <c r="AAM28">
        <f t="shared" si="170"/>
        <v>8</v>
      </c>
      <c r="AAN28">
        <f t="shared" si="170"/>
        <v>8</v>
      </c>
      <c r="AAO28">
        <f t="shared" si="170"/>
        <v>14</v>
      </c>
      <c r="AAP28">
        <f t="shared" si="170"/>
        <v>16</v>
      </c>
      <c r="AAQ28">
        <f t="shared" si="170"/>
        <v>10</v>
      </c>
      <c r="AAR28">
        <f t="shared" si="170"/>
        <v>15</v>
      </c>
      <c r="AAS28">
        <f t="shared" si="170"/>
        <v>2</v>
      </c>
      <c r="AAT28">
        <f t="shared" si="170"/>
        <v>5</v>
      </c>
      <c r="AAU28">
        <f t="shared" si="170"/>
        <v>14</v>
      </c>
      <c r="AAV28">
        <f t="shared" si="170"/>
        <v>16</v>
      </c>
      <c r="AAW28">
        <f t="shared" si="170"/>
        <v>1</v>
      </c>
      <c r="AAX28">
        <f t="shared" si="170"/>
        <v>12</v>
      </c>
      <c r="AAY28">
        <f t="shared" si="170"/>
        <v>16</v>
      </c>
      <c r="AAZ28">
        <f t="shared" si="170"/>
        <v>18</v>
      </c>
      <c r="ABA28">
        <f t="shared" si="170"/>
        <v>6</v>
      </c>
      <c r="ABB28">
        <f t="shared" si="170"/>
        <v>10</v>
      </c>
      <c r="ABC28">
        <f t="shared" si="170"/>
        <v>18</v>
      </c>
      <c r="ABD28">
        <f t="shared" si="170"/>
        <v>16</v>
      </c>
      <c r="ABE28">
        <f t="shared" si="170"/>
        <v>16</v>
      </c>
      <c r="ABF28">
        <f t="shared" si="170"/>
        <v>17</v>
      </c>
      <c r="ABG28">
        <f>VLOOKUP(ZP28,'Tablas auxiliares'!$O$2:$P$28,2,FALSE)</f>
        <v>0</v>
      </c>
      <c r="ABH28">
        <f>VLOOKUP(ZQ28,'Tablas auxiliares'!$O$2:$P$28,2,FALSE)</f>
        <v>0</v>
      </c>
      <c r="ABI28">
        <f>VLOOKUP(ZR28,'Tablas auxiliares'!$O$2:$P$28,2,FALSE)</f>
        <v>1</v>
      </c>
      <c r="ABJ28">
        <f>VLOOKUP(ZS28,'Tablas auxiliares'!$O$2:$P$28,2,FALSE)</f>
        <v>0</v>
      </c>
      <c r="ABK28">
        <f>VLOOKUP(ZT28,'Tablas auxiliares'!$O$2:$P$28,2,FALSE)</f>
        <v>0</v>
      </c>
      <c r="ABL28">
        <f>VLOOKUP(ZU28,'Tablas auxiliares'!$O$2:$P$28,2,FALSE)</f>
        <v>10</v>
      </c>
      <c r="ABM28">
        <f>VLOOKUP(ZV28,'Tablas auxiliares'!$O$2:$P$28,2,FALSE)</f>
        <v>0</v>
      </c>
      <c r="ABN28">
        <f>VLOOKUP(ZW28,'Tablas auxiliares'!$O$2:$P$28,2,FALSE)</f>
        <v>8</v>
      </c>
      <c r="ABO28">
        <f>VLOOKUP(ZX28,'Tablas auxiliares'!$O$2:$P$28,2,FALSE)</f>
        <v>0</v>
      </c>
      <c r="ABP28">
        <f>VLOOKUP(ZY28,'Tablas auxiliares'!$O$2:$P$28,2,FALSE)</f>
        <v>10</v>
      </c>
      <c r="ABQ28">
        <f>VLOOKUP(ZZ28,'Tablas auxiliares'!$O$2:$P$28,2,FALSE)</f>
        <v>0</v>
      </c>
      <c r="ABR28">
        <f>VLOOKUP(AAA28,'Tablas auxiliares'!$O$2:$P$28,2,FALSE)</f>
        <v>0</v>
      </c>
      <c r="ABS28">
        <f>VLOOKUP(AAB28,'Tablas auxiliares'!$O$2:$P$28,2,FALSE)</f>
        <v>0</v>
      </c>
      <c r="ABT28">
        <f>VLOOKUP(AAC28,'Tablas auxiliares'!$O$2:$P$28,2,FALSE)</f>
        <v>0</v>
      </c>
      <c r="ABU28">
        <f>VLOOKUP(AAD28,'Tablas auxiliares'!$O$2:$P$28,2,FALSE)</f>
        <v>0</v>
      </c>
      <c r="ABV28">
        <f>VLOOKUP(AAE28,'Tablas auxiliares'!$O$2:$P$28,2,FALSE)</f>
        <v>0</v>
      </c>
      <c r="ABW28">
        <f>VLOOKUP(AAF28,'Tablas auxiliares'!$O$2:$P$28,2,FALSE)</f>
        <v>0</v>
      </c>
      <c r="ABX28">
        <f>VLOOKUP(AAG28,'Tablas auxiliares'!$O$2:$P$28,2,FALSE)</f>
        <v>0</v>
      </c>
      <c r="ABY28">
        <f>VLOOKUP(AAH28,'Tablas auxiliares'!$O$2:$P$28,2,FALSE)</f>
        <v>5</v>
      </c>
      <c r="ABZ28">
        <f>VLOOKUP(AAI28,'Tablas auxiliares'!$O$2:$P$28,2,FALSE)</f>
        <v>0</v>
      </c>
      <c r="ACA28">
        <f>VLOOKUP(AAJ28,'Tablas auxiliares'!$O$2:$P$28,2,FALSE)</f>
        <v>0</v>
      </c>
      <c r="ACB28">
        <f>VLOOKUP(AAK28,'Tablas auxiliares'!$O$2:$P$28,2,FALSE)</f>
        <v>0</v>
      </c>
      <c r="ACC28">
        <f>VLOOKUP(AAL28,'Tablas auxiliares'!$O$2:$P$28,2,FALSE)</f>
        <v>0</v>
      </c>
      <c r="ACD28">
        <f>VLOOKUP(AAM28,'Tablas auxiliares'!$O$2:$P$28,2,FALSE)</f>
        <v>3</v>
      </c>
      <c r="ACE28">
        <f>VLOOKUP(AAN28,'Tablas auxiliares'!$O$2:$P$28,2,FALSE)</f>
        <v>3</v>
      </c>
      <c r="ACF28">
        <f>VLOOKUP(AAO28,'Tablas auxiliares'!$O$2:$P$28,2,FALSE)</f>
        <v>0</v>
      </c>
      <c r="ACG28">
        <f>VLOOKUP(AAP28,'Tablas auxiliares'!$O$2:$P$28,2,FALSE)</f>
        <v>0</v>
      </c>
      <c r="ACH28">
        <f>VLOOKUP(AAQ28,'Tablas auxiliares'!$O$2:$P$28,2,FALSE)</f>
        <v>1</v>
      </c>
      <c r="ACI28">
        <f>VLOOKUP(AAR28,'Tablas auxiliares'!$O$2:$P$28,2,FALSE)</f>
        <v>0</v>
      </c>
      <c r="ACJ28">
        <f>VLOOKUP(AAS28,'Tablas auxiliares'!$O$2:$P$28,2,FALSE)</f>
        <v>10</v>
      </c>
      <c r="ACK28">
        <f>VLOOKUP(AAT28,'Tablas auxiliares'!$O$2:$P$28,2,FALSE)</f>
        <v>6</v>
      </c>
      <c r="ACL28">
        <f>VLOOKUP(AAU28,'Tablas auxiliares'!$O$2:$P$28,2,FALSE)</f>
        <v>0</v>
      </c>
      <c r="ACM28">
        <f>VLOOKUP(AAV28,'Tablas auxiliares'!$O$2:$P$28,2,FALSE)</f>
        <v>0</v>
      </c>
      <c r="ACN28">
        <f>VLOOKUP(AAW28,'Tablas auxiliares'!$O$2:$P$28,2,FALSE)</f>
        <v>12</v>
      </c>
      <c r="ACO28">
        <f>VLOOKUP(AAX28,'Tablas auxiliares'!$O$2:$P$28,2,FALSE)</f>
        <v>0</v>
      </c>
      <c r="ACP28">
        <f>VLOOKUP(AAY28,'Tablas auxiliares'!$O$2:$P$28,2,FALSE)</f>
        <v>0</v>
      </c>
      <c r="ACQ28">
        <f>VLOOKUP(AAZ28,'Tablas auxiliares'!$O$2:$P$28,2,FALSE)</f>
        <v>0</v>
      </c>
      <c r="ACR28">
        <f>VLOOKUP(ABA28,'Tablas auxiliares'!$O$2:$P$28,2,FALSE)</f>
        <v>5</v>
      </c>
      <c r="ACS28">
        <f>VLOOKUP(ABB28,'Tablas auxiliares'!$O$2:$P$28,2,FALSE)</f>
        <v>1</v>
      </c>
      <c r="ACT28">
        <f>VLOOKUP(ABC28,'Tablas auxiliares'!$O$2:$P$28,2,FALSE)</f>
        <v>0</v>
      </c>
      <c r="ACU28">
        <f>VLOOKUP(ABD28,'Tablas auxiliares'!$O$2:$P$28,2,FALSE)</f>
        <v>0</v>
      </c>
      <c r="ACV28">
        <f>VLOOKUP(ABE28,'Tablas auxiliares'!$O$2:$P$28,2,FALSE)</f>
        <v>0</v>
      </c>
      <c r="ACW28">
        <f>VLOOKUP(ABF28,'Tablas auxiliares'!$O$2:$P$28,2,FALSE)</f>
        <v>0</v>
      </c>
      <c r="ACX28">
        <f>IF('Tablas auxiliares'!$C$5=1,SUM(ABG28:ACW28),SUMIF($IZ$29:$KP$29,"=325",ABG28:ACW28))</f>
        <v>75</v>
      </c>
      <c r="ACZ28">
        <f t="shared" si="9"/>
        <v>75</v>
      </c>
      <c r="ADA28">
        <f t="shared" si="10"/>
        <v>36</v>
      </c>
      <c r="ADB28">
        <f t="shared" si="11"/>
        <v>130</v>
      </c>
      <c r="ADC28">
        <f>IF('Tablas auxiliares'!$C$3=1,'2018 FINAL'!ACZ28,IF('Tablas auxiliares'!$C$3=2,'2018 FINAL'!ADA28,'2018 FINAL'!ADB28))</f>
        <v>130</v>
      </c>
      <c r="ADD28" t="s">
        <v>31</v>
      </c>
      <c r="ADF28">
        <v>26</v>
      </c>
      <c r="ADG28">
        <f t="shared" si="12"/>
        <v>39.000399999999999</v>
      </c>
      <c r="ADH28" t="str">
        <f t="shared" si="13"/>
        <v>Portugal</v>
      </c>
    </row>
    <row r="29" spans="1:788" x14ac:dyDescent="0.25">
      <c r="IZ29">
        <f>SUM(IZ3:IZ28)</f>
        <v>325</v>
      </c>
      <c r="JA29">
        <f t="shared" ref="JA29:KP29" si="171">SUM(JA3:JA28)</f>
        <v>325</v>
      </c>
      <c r="JB29">
        <f t="shared" si="171"/>
        <v>351</v>
      </c>
      <c r="JC29">
        <f t="shared" si="171"/>
        <v>325</v>
      </c>
      <c r="JD29">
        <f t="shared" si="171"/>
        <v>325</v>
      </c>
      <c r="JE29">
        <f t="shared" si="171"/>
        <v>351</v>
      </c>
      <c r="JF29">
        <f t="shared" si="171"/>
        <v>351</v>
      </c>
      <c r="JG29">
        <f t="shared" si="171"/>
        <v>351</v>
      </c>
      <c r="JH29">
        <f t="shared" si="171"/>
        <v>325</v>
      </c>
      <c r="JI29">
        <f t="shared" si="171"/>
        <v>325</v>
      </c>
      <c r="JJ29">
        <f t="shared" si="171"/>
        <v>325</v>
      </c>
      <c r="JK29">
        <f t="shared" si="171"/>
        <v>351</v>
      </c>
      <c r="JL29">
        <f t="shared" si="171"/>
        <v>325</v>
      </c>
      <c r="JM29">
        <f t="shared" si="171"/>
        <v>325</v>
      </c>
      <c r="JN29">
        <f t="shared" si="171"/>
        <v>325</v>
      </c>
      <c r="JO29">
        <f t="shared" si="171"/>
        <v>325</v>
      </c>
      <c r="JP29">
        <f t="shared" si="171"/>
        <v>325</v>
      </c>
      <c r="JQ29">
        <f t="shared" si="171"/>
        <v>325</v>
      </c>
      <c r="JR29">
        <f t="shared" si="171"/>
        <v>351</v>
      </c>
      <c r="JS29">
        <f t="shared" si="171"/>
        <v>351</v>
      </c>
      <c r="JT29">
        <f t="shared" si="171"/>
        <v>325</v>
      </c>
      <c r="JU29">
        <f t="shared" si="171"/>
        <v>325</v>
      </c>
      <c r="JV29">
        <f t="shared" si="171"/>
        <v>351</v>
      </c>
      <c r="JW29">
        <f t="shared" si="171"/>
        <v>325</v>
      </c>
      <c r="JX29">
        <f t="shared" si="171"/>
        <v>325</v>
      </c>
      <c r="JY29">
        <f t="shared" si="171"/>
        <v>351</v>
      </c>
      <c r="JZ29">
        <f t="shared" si="171"/>
        <v>325</v>
      </c>
      <c r="KA29">
        <f t="shared" si="171"/>
        <v>351</v>
      </c>
      <c r="KB29">
        <f t="shared" si="171"/>
        <v>351</v>
      </c>
      <c r="KC29">
        <f t="shared" si="171"/>
        <v>325</v>
      </c>
      <c r="KD29">
        <f t="shared" si="171"/>
        <v>351</v>
      </c>
      <c r="KE29">
        <f t="shared" si="171"/>
        <v>325</v>
      </c>
      <c r="KF29">
        <f t="shared" si="171"/>
        <v>325</v>
      </c>
      <c r="KG29">
        <f t="shared" si="171"/>
        <v>351</v>
      </c>
      <c r="KH29">
        <f t="shared" si="171"/>
        <v>325</v>
      </c>
      <c r="KI29">
        <f t="shared" si="171"/>
        <v>325</v>
      </c>
      <c r="KJ29">
        <f t="shared" si="171"/>
        <v>351</v>
      </c>
      <c r="KK29">
        <f t="shared" si="171"/>
        <v>351</v>
      </c>
      <c r="KL29">
        <f t="shared" si="171"/>
        <v>351</v>
      </c>
      <c r="KM29">
        <f t="shared" si="171"/>
        <v>325</v>
      </c>
      <c r="KN29">
        <f t="shared" si="171"/>
        <v>325</v>
      </c>
      <c r="KO29">
        <f t="shared" si="171"/>
        <v>351</v>
      </c>
      <c r="KP29">
        <f t="shared" si="171"/>
        <v>325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286BA-2AA6-4212-94D0-E56C5F2FB85F}">
  <sheetPr codeName="Hoja9">
    <outlinePr summaryRight="0"/>
  </sheetPr>
  <dimension ref="A1:OT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33" width="11.42578125" hidden="1" customWidth="1" outlineLevel="1"/>
    <col min="134" max="134" width="11.42578125" collapsed="1"/>
    <col min="135" max="155" width="11.42578125" hidden="1" customWidth="1" outlineLevel="1"/>
    <col min="156" max="156" width="11.42578125" collapsed="1"/>
    <col min="157" max="177" width="11.42578125" hidden="1" customWidth="1" outlineLevel="1"/>
    <col min="178" max="178" width="11.42578125" collapsed="1"/>
    <col min="179" max="199" width="11.42578125" hidden="1" customWidth="1" outlineLevel="1"/>
    <col min="200" max="200" width="11.42578125" collapsed="1"/>
    <col min="201" max="221" width="11.42578125" hidden="1" customWidth="1" outlineLevel="1"/>
    <col min="223" max="223" width="11.42578125" collapsed="1"/>
    <col min="224" max="244" width="11.42578125" hidden="1" customWidth="1" outlineLevel="1"/>
    <col min="245" max="245" width="11.42578125" collapsed="1"/>
    <col min="246" max="266" width="11.42578125" hidden="1" customWidth="1" outlineLevel="1"/>
    <col min="267" max="267" width="11.42578125" collapsed="1"/>
    <col min="268" max="288" width="11.42578125" hidden="1" customWidth="1" outlineLevel="1"/>
    <col min="290" max="290" width="11.42578125" collapsed="1"/>
    <col min="291" max="311" width="11.42578125" hidden="1" customWidth="1" outlineLevel="1"/>
    <col min="312" max="312" width="11.42578125" collapsed="1"/>
    <col min="313" max="333" width="11.42578125" hidden="1" customWidth="1" outlineLevel="1"/>
    <col min="334" max="334" width="11.42578125" collapsed="1"/>
    <col min="335" max="355" width="11.42578125" hidden="1" customWidth="1" outlineLevel="1"/>
    <col min="356" max="356" width="11.42578125" collapsed="1"/>
    <col min="357" max="377" width="11.42578125" hidden="1" customWidth="1" outlineLevel="1"/>
    <col min="378" max="378" width="11.42578125" collapsed="1"/>
    <col min="379" max="399" width="11.42578125" hidden="1" customWidth="1" outlineLevel="1"/>
  </cols>
  <sheetData>
    <row r="1" spans="1:410" x14ac:dyDescent="0.25">
      <c r="B1" s="126" t="s">
        <v>90</v>
      </c>
      <c r="C1" t="s">
        <v>91</v>
      </c>
      <c r="X1" t="s">
        <v>92</v>
      </c>
      <c r="AT1" t="s">
        <v>93</v>
      </c>
      <c r="BP1" t="s">
        <v>94</v>
      </c>
      <c r="CL1" t="s">
        <v>95</v>
      </c>
      <c r="DH1" s="8" t="s">
        <v>97</v>
      </c>
      <c r="ED1" s="125" t="s">
        <v>96</v>
      </c>
      <c r="EZ1" s="124" t="s">
        <v>99</v>
      </c>
      <c r="FV1" s="123" t="s">
        <v>98</v>
      </c>
      <c r="GR1" s="122" t="s">
        <v>100</v>
      </c>
      <c r="HN1" s="121">
        <v>2016</v>
      </c>
      <c r="HO1" s="120" t="s">
        <v>101</v>
      </c>
      <c r="IK1" s="120" t="s">
        <v>102</v>
      </c>
      <c r="JG1" s="120" t="s">
        <v>103</v>
      </c>
      <c r="KC1" s="127">
        <v>2013</v>
      </c>
      <c r="KD1" s="120" t="s">
        <v>104</v>
      </c>
      <c r="KZ1" s="120" t="s">
        <v>105</v>
      </c>
      <c r="LV1" s="120" t="s">
        <v>106</v>
      </c>
      <c r="MR1" s="120" t="s">
        <v>102</v>
      </c>
      <c r="NN1" s="120" t="s">
        <v>103</v>
      </c>
      <c r="OJ1" s="128">
        <v>2009</v>
      </c>
      <c r="OL1" s="128">
        <v>2009</v>
      </c>
      <c r="OM1" s="127">
        <v>2013</v>
      </c>
      <c r="ON1" s="121">
        <v>2016</v>
      </c>
    </row>
    <row r="2" spans="1:410" x14ac:dyDescent="0.25">
      <c r="A2" t="s">
        <v>114</v>
      </c>
      <c r="B2" t="s">
        <v>3</v>
      </c>
      <c r="C2" t="s">
        <v>11</v>
      </c>
      <c r="D2" t="s">
        <v>10</v>
      </c>
      <c r="E2" t="s">
        <v>18</v>
      </c>
      <c r="F2" t="s">
        <v>15</v>
      </c>
      <c r="G2" t="s">
        <v>44</v>
      </c>
      <c r="H2" t="s">
        <v>5</v>
      </c>
      <c r="I2" t="s">
        <v>16</v>
      </c>
      <c r="J2" t="s">
        <v>25</v>
      </c>
      <c r="K2" t="s">
        <v>27</v>
      </c>
      <c r="L2" t="s">
        <v>29</v>
      </c>
      <c r="M2" t="s">
        <v>12</v>
      </c>
      <c r="N2" t="s">
        <v>57</v>
      </c>
      <c r="O2" t="s">
        <v>47</v>
      </c>
      <c r="P2" t="s">
        <v>58</v>
      </c>
      <c r="Q2" t="s">
        <v>60</v>
      </c>
      <c r="R2" t="s">
        <v>4</v>
      </c>
      <c r="S2" t="s">
        <v>26</v>
      </c>
      <c r="T2" t="s">
        <v>83</v>
      </c>
      <c r="U2" t="s">
        <v>41</v>
      </c>
      <c r="V2" t="s">
        <v>32</v>
      </c>
      <c r="W2" t="s">
        <v>61</v>
      </c>
      <c r="X2" t="s">
        <v>3</v>
      </c>
      <c r="Y2" t="s">
        <v>11</v>
      </c>
      <c r="Z2" t="s">
        <v>10</v>
      </c>
      <c r="AA2" t="s">
        <v>18</v>
      </c>
      <c r="AB2" t="s">
        <v>15</v>
      </c>
      <c r="AC2" t="s">
        <v>44</v>
      </c>
      <c r="AD2" t="s">
        <v>5</v>
      </c>
      <c r="AE2" t="s">
        <v>16</v>
      </c>
      <c r="AF2" t="s">
        <v>25</v>
      </c>
      <c r="AG2" t="s">
        <v>27</v>
      </c>
      <c r="AH2" t="s">
        <v>29</v>
      </c>
      <c r="AI2" t="s">
        <v>12</v>
      </c>
      <c r="AJ2" t="s">
        <v>57</v>
      </c>
      <c r="AK2" t="s">
        <v>47</v>
      </c>
      <c r="AL2" t="s">
        <v>58</v>
      </c>
      <c r="AM2" t="s">
        <v>60</v>
      </c>
      <c r="AN2" t="s">
        <v>4</v>
      </c>
      <c r="AO2" t="s">
        <v>26</v>
      </c>
      <c r="AP2" t="s">
        <v>83</v>
      </c>
      <c r="AQ2" t="s">
        <v>41</v>
      </c>
      <c r="AR2" t="s">
        <v>32</v>
      </c>
      <c r="AS2" t="s">
        <v>61</v>
      </c>
      <c r="AT2" t="s">
        <v>3</v>
      </c>
      <c r="AU2" t="s">
        <v>11</v>
      </c>
      <c r="AV2" t="s">
        <v>10</v>
      </c>
      <c r="AW2" t="s">
        <v>18</v>
      </c>
      <c r="AX2" t="s">
        <v>15</v>
      </c>
      <c r="AY2" t="s">
        <v>44</v>
      </c>
      <c r="AZ2" t="s">
        <v>5</v>
      </c>
      <c r="BA2" t="s">
        <v>16</v>
      </c>
      <c r="BB2" t="s">
        <v>25</v>
      </c>
      <c r="BC2" t="s">
        <v>27</v>
      </c>
      <c r="BD2" t="s">
        <v>29</v>
      </c>
      <c r="BE2" t="s">
        <v>12</v>
      </c>
      <c r="BF2" t="s">
        <v>57</v>
      </c>
      <c r="BG2" t="s">
        <v>47</v>
      </c>
      <c r="BH2" t="s">
        <v>58</v>
      </c>
      <c r="BI2" t="s">
        <v>60</v>
      </c>
      <c r="BJ2" t="s">
        <v>4</v>
      </c>
      <c r="BK2" t="s">
        <v>26</v>
      </c>
      <c r="BL2" t="s">
        <v>83</v>
      </c>
      <c r="BM2" t="s">
        <v>41</v>
      </c>
      <c r="BN2" t="s">
        <v>32</v>
      </c>
      <c r="BO2" t="s">
        <v>61</v>
      </c>
      <c r="BP2" t="s">
        <v>3</v>
      </c>
      <c r="BQ2" t="s">
        <v>11</v>
      </c>
      <c r="BR2" t="s">
        <v>10</v>
      </c>
      <c r="BS2" t="s">
        <v>18</v>
      </c>
      <c r="BT2" t="s">
        <v>15</v>
      </c>
      <c r="BU2" t="s">
        <v>44</v>
      </c>
      <c r="BV2" t="s">
        <v>5</v>
      </c>
      <c r="BW2" t="s">
        <v>16</v>
      </c>
      <c r="BX2" t="s">
        <v>25</v>
      </c>
      <c r="BY2" t="s">
        <v>27</v>
      </c>
      <c r="BZ2" t="s">
        <v>29</v>
      </c>
      <c r="CA2" t="s">
        <v>12</v>
      </c>
      <c r="CB2" t="s">
        <v>57</v>
      </c>
      <c r="CC2" t="s">
        <v>47</v>
      </c>
      <c r="CD2" t="s">
        <v>58</v>
      </c>
      <c r="CE2" t="s">
        <v>60</v>
      </c>
      <c r="CF2" t="s">
        <v>4</v>
      </c>
      <c r="CG2" t="s">
        <v>26</v>
      </c>
      <c r="CH2" t="s">
        <v>83</v>
      </c>
      <c r="CI2" t="s">
        <v>41</v>
      </c>
      <c r="CJ2" t="s">
        <v>32</v>
      </c>
      <c r="CK2" t="s">
        <v>61</v>
      </c>
      <c r="CL2" t="s">
        <v>3</v>
      </c>
      <c r="CM2" t="s">
        <v>11</v>
      </c>
      <c r="CN2" t="s">
        <v>10</v>
      </c>
      <c r="CO2" t="s">
        <v>18</v>
      </c>
      <c r="CP2" t="s">
        <v>15</v>
      </c>
      <c r="CQ2" t="s">
        <v>44</v>
      </c>
      <c r="CR2" t="s">
        <v>5</v>
      </c>
      <c r="CS2" t="s">
        <v>16</v>
      </c>
      <c r="CT2" t="s">
        <v>25</v>
      </c>
      <c r="CU2" t="s">
        <v>27</v>
      </c>
      <c r="CV2" t="s">
        <v>29</v>
      </c>
      <c r="CW2" t="s">
        <v>12</v>
      </c>
      <c r="CX2" t="s">
        <v>57</v>
      </c>
      <c r="CY2" t="s">
        <v>47</v>
      </c>
      <c r="CZ2" t="s">
        <v>58</v>
      </c>
      <c r="DA2" t="s">
        <v>60</v>
      </c>
      <c r="DB2" t="s">
        <v>4</v>
      </c>
      <c r="DC2" t="s">
        <v>26</v>
      </c>
      <c r="DD2" t="s">
        <v>83</v>
      </c>
      <c r="DE2" t="s">
        <v>41</v>
      </c>
      <c r="DF2" t="s">
        <v>32</v>
      </c>
      <c r="DG2" t="s">
        <v>61</v>
      </c>
      <c r="DH2" t="s">
        <v>3</v>
      </c>
      <c r="DI2" t="s">
        <v>11</v>
      </c>
      <c r="DJ2" t="s">
        <v>10</v>
      </c>
      <c r="DK2" t="s">
        <v>18</v>
      </c>
      <c r="DL2" t="s">
        <v>15</v>
      </c>
      <c r="DM2" t="s">
        <v>44</v>
      </c>
      <c r="DN2" t="s">
        <v>5</v>
      </c>
      <c r="DO2" t="s">
        <v>16</v>
      </c>
      <c r="DP2" t="s">
        <v>25</v>
      </c>
      <c r="DQ2" t="s">
        <v>27</v>
      </c>
      <c r="DR2" t="s">
        <v>29</v>
      </c>
      <c r="DS2" t="s">
        <v>12</v>
      </c>
      <c r="DT2" t="s">
        <v>57</v>
      </c>
      <c r="DU2" t="s">
        <v>47</v>
      </c>
      <c r="DV2" t="s">
        <v>58</v>
      </c>
      <c r="DW2" t="s">
        <v>60</v>
      </c>
      <c r="DX2" t="s">
        <v>4</v>
      </c>
      <c r="DY2" t="s">
        <v>26</v>
      </c>
      <c r="DZ2" t="s">
        <v>83</v>
      </c>
      <c r="EA2" t="s">
        <v>41</v>
      </c>
      <c r="EB2" t="s">
        <v>32</v>
      </c>
      <c r="EC2" t="s">
        <v>61</v>
      </c>
      <c r="ED2" t="s">
        <v>3</v>
      </c>
      <c r="EE2" t="s">
        <v>11</v>
      </c>
      <c r="EF2" t="s">
        <v>10</v>
      </c>
      <c r="EG2" t="s">
        <v>18</v>
      </c>
      <c r="EH2" t="s">
        <v>15</v>
      </c>
      <c r="EI2" t="s">
        <v>44</v>
      </c>
      <c r="EJ2" t="s">
        <v>5</v>
      </c>
      <c r="EK2" t="s">
        <v>16</v>
      </c>
      <c r="EL2" t="s">
        <v>25</v>
      </c>
      <c r="EM2" t="s">
        <v>27</v>
      </c>
      <c r="EN2" t="s">
        <v>29</v>
      </c>
      <c r="EO2" t="s">
        <v>12</v>
      </c>
      <c r="EP2" t="s">
        <v>57</v>
      </c>
      <c r="EQ2" t="s">
        <v>47</v>
      </c>
      <c r="ER2" t="s">
        <v>58</v>
      </c>
      <c r="ES2" t="s">
        <v>60</v>
      </c>
      <c r="ET2" t="s">
        <v>4</v>
      </c>
      <c r="EU2" t="s">
        <v>26</v>
      </c>
      <c r="EV2" t="s">
        <v>83</v>
      </c>
      <c r="EW2" t="s">
        <v>41</v>
      </c>
      <c r="EX2" t="s">
        <v>32</v>
      </c>
      <c r="EY2" t="s">
        <v>61</v>
      </c>
      <c r="EZ2" t="s">
        <v>3</v>
      </c>
      <c r="FA2" t="s">
        <v>11</v>
      </c>
      <c r="FB2" t="s">
        <v>10</v>
      </c>
      <c r="FC2" t="s">
        <v>18</v>
      </c>
      <c r="FD2" t="s">
        <v>15</v>
      </c>
      <c r="FE2" t="s">
        <v>44</v>
      </c>
      <c r="FF2" t="s">
        <v>5</v>
      </c>
      <c r="FG2" t="s">
        <v>16</v>
      </c>
      <c r="FH2" t="s">
        <v>25</v>
      </c>
      <c r="FI2" t="s">
        <v>27</v>
      </c>
      <c r="FJ2" t="s">
        <v>29</v>
      </c>
      <c r="FK2" t="s">
        <v>12</v>
      </c>
      <c r="FL2" t="s">
        <v>57</v>
      </c>
      <c r="FM2" t="s">
        <v>47</v>
      </c>
      <c r="FN2" t="s">
        <v>58</v>
      </c>
      <c r="FO2" t="s">
        <v>60</v>
      </c>
      <c r="FP2" t="s">
        <v>4</v>
      </c>
      <c r="FQ2" t="s">
        <v>26</v>
      </c>
      <c r="FR2" t="s">
        <v>83</v>
      </c>
      <c r="FS2" t="s">
        <v>41</v>
      </c>
      <c r="FT2" t="s">
        <v>32</v>
      </c>
      <c r="FU2" t="s">
        <v>61</v>
      </c>
      <c r="FV2" t="s">
        <v>3</v>
      </c>
      <c r="FW2" t="s">
        <v>11</v>
      </c>
      <c r="FX2" t="s">
        <v>10</v>
      </c>
      <c r="FY2" t="s">
        <v>18</v>
      </c>
      <c r="FZ2" t="s">
        <v>15</v>
      </c>
      <c r="GA2" t="s">
        <v>44</v>
      </c>
      <c r="GB2" t="s">
        <v>5</v>
      </c>
      <c r="GC2" t="s">
        <v>16</v>
      </c>
      <c r="GD2" t="s">
        <v>25</v>
      </c>
      <c r="GE2" t="s">
        <v>27</v>
      </c>
      <c r="GF2" t="s">
        <v>29</v>
      </c>
      <c r="GG2" t="s">
        <v>12</v>
      </c>
      <c r="GH2" t="s">
        <v>57</v>
      </c>
      <c r="GI2" t="s">
        <v>47</v>
      </c>
      <c r="GJ2" t="s">
        <v>58</v>
      </c>
      <c r="GK2" t="s">
        <v>60</v>
      </c>
      <c r="GL2" t="s">
        <v>4</v>
      </c>
      <c r="GM2" t="s">
        <v>26</v>
      </c>
      <c r="GN2" t="s">
        <v>83</v>
      </c>
      <c r="GO2" t="s">
        <v>41</v>
      </c>
      <c r="GP2" t="s">
        <v>32</v>
      </c>
      <c r="GQ2" t="s">
        <v>61</v>
      </c>
      <c r="GR2" t="s">
        <v>3</v>
      </c>
      <c r="GS2" t="s">
        <v>11</v>
      </c>
      <c r="GT2" t="s">
        <v>10</v>
      </c>
      <c r="GU2" t="s">
        <v>18</v>
      </c>
      <c r="GV2" t="s">
        <v>15</v>
      </c>
      <c r="GW2" t="s">
        <v>44</v>
      </c>
      <c r="GX2" t="s">
        <v>5</v>
      </c>
      <c r="GY2" t="s">
        <v>16</v>
      </c>
      <c r="GZ2" t="s">
        <v>25</v>
      </c>
      <c r="HA2" t="s">
        <v>27</v>
      </c>
      <c r="HB2" t="s">
        <v>29</v>
      </c>
      <c r="HC2" t="s">
        <v>12</v>
      </c>
      <c r="HD2" t="s">
        <v>57</v>
      </c>
      <c r="HE2" t="s">
        <v>47</v>
      </c>
      <c r="HF2" t="s">
        <v>58</v>
      </c>
      <c r="HG2" t="s">
        <v>60</v>
      </c>
      <c r="HH2" t="s">
        <v>4</v>
      </c>
      <c r="HI2" t="s">
        <v>26</v>
      </c>
      <c r="HJ2" t="s">
        <v>83</v>
      </c>
      <c r="HK2" t="s">
        <v>41</v>
      </c>
      <c r="HL2" t="s">
        <v>32</v>
      </c>
      <c r="HM2" t="s">
        <v>61</v>
      </c>
      <c r="HO2" t="s">
        <v>3</v>
      </c>
      <c r="HP2" t="s">
        <v>11</v>
      </c>
      <c r="HQ2" t="s">
        <v>10</v>
      </c>
      <c r="HR2" t="s">
        <v>18</v>
      </c>
      <c r="HS2" t="s">
        <v>15</v>
      </c>
      <c r="HT2" t="s">
        <v>44</v>
      </c>
      <c r="HU2" t="s">
        <v>5</v>
      </c>
      <c r="HV2" t="s">
        <v>16</v>
      </c>
      <c r="HW2" t="s">
        <v>25</v>
      </c>
      <c r="HX2" t="s">
        <v>27</v>
      </c>
      <c r="HY2" t="s">
        <v>29</v>
      </c>
      <c r="HZ2" t="s">
        <v>12</v>
      </c>
      <c r="IA2" t="s">
        <v>57</v>
      </c>
      <c r="IB2" t="s">
        <v>47</v>
      </c>
      <c r="IC2" t="s">
        <v>58</v>
      </c>
      <c r="ID2" t="s">
        <v>60</v>
      </c>
      <c r="IE2" t="s">
        <v>4</v>
      </c>
      <c r="IF2" t="s">
        <v>26</v>
      </c>
      <c r="IG2" t="s">
        <v>83</v>
      </c>
      <c r="IH2" t="s">
        <v>41</v>
      </c>
      <c r="II2" t="s">
        <v>32</v>
      </c>
      <c r="IJ2" t="s">
        <v>61</v>
      </c>
      <c r="IK2" t="s">
        <v>3</v>
      </c>
      <c r="IL2" t="s">
        <v>11</v>
      </c>
      <c r="IM2" t="s">
        <v>10</v>
      </c>
      <c r="IN2" t="s">
        <v>18</v>
      </c>
      <c r="IO2" t="s">
        <v>15</v>
      </c>
      <c r="IP2" t="s">
        <v>44</v>
      </c>
      <c r="IQ2" t="s">
        <v>5</v>
      </c>
      <c r="IR2" t="s">
        <v>16</v>
      </c>
      <c r="IS2" t="s">
        <v>25</v>
      </c>
      <c r="IT2" t="s">
        <v>27</v>
      </c>
      <c r="IU2" t="s">
        <v>29</v>
      </c>
      <c r="IV2" t="s">
        <v>12</v>
      </c>
      <c r="IW2" t="s">
        <v>57</v>
      </c>
      <c r="IX2" t="s">
        <v>47</v>
      </c>
      <c r="IY2" t="s">
        <v>58</v>
      </c>
      <c r="IZ2" t="s">
        <v>60</v>
      </c>
      <c r="JA2" t="s">
        <v>4</v>
      </c>
      <c r="JB2" t="s">
        <v>26</v>
      </c>
      <c r="JC2" t="s">
        <v>83</v>
      </c>
      <c r="JD2" t="s">
        <v>41</v>
      </c>
      <c r="JE2" t="s">
        <v>32</v>
      </c>
      <c r="JF2" t="s">
        <v>61</v>
      </c>
      <c r="JG2" t="s">
        <v>3</v>
      </c>
      <c r="JH2" t="s">
        <v>11</v>
      </c>
      <c r="JI2" t="s">
        <v>10</v>
      </c>
      <c r="JJ2" t="s">
        <v>18</v>
      </c>
      <c r="JK2" t="s">
        <v>15</v>
      </c>
      <c r="JL2" t="s">
        <v>44</v>
      </c>
      <c r="JM2" t="s">
        <v>5</v>
      </c>
      <c r="JN2" t="s">
        <v>16</v>
      </c>
      <c r="JO2" t="s">
        <v>25</v>
      </c>
      <c r="JP2" t="s">
        <v>27</v>
      </c>
      <c r="JQ2" t="s">
        <v>29</v>
      </c>
      <c r="JR2" t="s">
        <v>12</v>
      </c>
      <c r="JS2" t="s">
        <v>57</v>
      </c>
      <c r="JT2" t="s">
        <v>47</v>
      </c>
      <c r="JU2" t="s">
        <v>58</v>
      </c>
      <c r="JV2" t="s">
        <v>60</v>
      </c>
      <c r="JW2" t="s">
        <v>4</v>
      </c>
      <c r="JX2" t="s">
        <v>26</v>
      </c>
      <c r="JY2" t="s">
        <v>83</v>
      </c>
      <c r="JZ2" t="s">
        <v>41</v>
      </c>
      <c r="KA2" t="s">
        <v>32</v>
      </c>
      <c r="KB2" t="s">
        <v>61</v>
      </c>
      <c r="KD2" t="s">
        <v>3</v>
      </c>
      <c r="KE2" t="s">
        <v>11</v>
      </c>
      <c r="KF2" t="s">
        <v>10</v>
      </c>
      <c r="KG2" t="s">
        <v>18</v>
      </c>
      <c r="KH2" t="s">
        <v>15</v>
      </c>
      <c r="KI2" t="s">
        <v>44</v>
      </c>
      <c r="KJ2" t="s">
        <v>5</v>
      </c>
      <c r="KK2" t="s">
        <v>16</v>
      </c>
      <c r="KL2" t="s">
        <v>25</v>
      </c>
      <c r="KM2" t="s">
        <v>27</v>
      </c>
      <c r="KN2" t="s">
        <v>29</v>
      </c>
      <c r="KO2" t="s">
        <v>12</v>
      </c>
      <c r="KP2" t="s">
        <v>57</v>
      </c>
      <c r="KQ2" t="s">
        <v>47</v>
      </c>
      <c r="KR2" t="s">
        <v>58</v>
      </c>
      <c r="KS2" t="s">
        <v>60</v>
      </c>
      <c r="KT2" t="s">
        <v>4</v>
      </c>
      <c r="KU2" t="s">
        <v>26</v>
      </c>
      <c r="KV2" t="s">
        <v>83</v>
      </c>
      <c r="KW2" t="s">
        <v>41</v>
      </c>
      <c r="KX2" t="s">
        <v>32</v>
      </c>
      <c r="KY2" t="s">
        <v>61</v>
      </c>
      <c r="KZ2" t="s">
        <v>3</v>
      </c>
      <c r="LA2" t="s">
        <v>11</v>
      </c>
      <c r="LB2" t="s">
        <v>10</v>
      </c>
      <c r="LC2" t="s">
        <v>18</v>
      </c>
      <c r="LD2" t="s">
        <v>15</v>
      </c>
      <c r="LE2" t="s">
        <v>44</v>
      </c>
      <c r="LF2" t="s">
        <v>5</v>
      </c>
      <c r="LG2" t="s">
        <v>16</v>
      </c>
      <c r="LH2" t="s">
        <v>25</v>
      </c>
      <c r="LI2" t="s">
        <v>27</v>
      </c>
      <c r="LJ2" t="s">
        <v>29</v>
      </c>
      <c r="LK2" t="s">
        <v>12</v>
      </c>
      <c r="LL2" t="s">
        <v>57</v>
      </c>
      <c r="LM2" t="s">
        <v>47</v>
      </c>
      <c r="LN2" t="s">
        <v>58</v>
      </c>
      <c r="LO2" t="s">
        <v>60</v>
      </c>
      <c r="LP2" t="s">
        <v>4</v>
      </c>
      <c r="LQ2" t="s">
        <v>26</v>
      </c>
      <c r="LR2" t="s">
        <v>83</v>
      </c>
      <c r="LS2" t="s">
        <v>41</v>
      </c>
      <c r="LT2" t="s">
        <v>32</v>
      </c>
      <c r="LU2" t="s">
        <v>61</v>
      </c>
      <c r="LV2" t="s">
        <v>3</v>
      </c>
      <c r="LW2" t="s">
        <v>11</v>
      </c>
      <c r="LX2" t="s">
        <v>10</v>
      </c>
      <c r="LY2" t="s">
        <v>18</v>
      </c>
      <c r="LZ2" t="s">
        <v>15</v>
      </c>
      <c r="MA2" t="s">
        <v>44</v>
      </c>
      <c r="MB2" t="s">
        <v>5</v>
      </c>
      <c r="MC2" t="s">
        <v>16</v>
      </c>
      <c r="MD2" t="s">
        <v>25</v>
      </c>
      <c r="ME2" t="s">
        <v>27</v>
      </c>
      <c r="MF2" t="s">
        <v>29</v>
      </c>
      <c r="MG2" t="s">
        <v>12</v>
      </c>
      <c r="MH2" t="s">
        <v>57</v>
      </c>
      <c r="MI2" t="s">
        <v>47</v>
      </c>
      <c r="MJ2" t="s">
        <v>58</v>
      </c>
      <c r="MK2" t="s">
        <v>60</v>
      </c>
      <c r="ML2" t="s">
        <v>4</v>
      </c>
      <c r="MM2" t="s">
        <v>26</v>
      </c>
      <c r="MN2" t="s">
        <v>83</v>
      </c>
      <c r="MO2" t="s">
        <v>41</v>
      </c>
      <c r="MP2" t="s">
        <v>32</v>
      </c>
      <c r="MQ2" t="s">
        <v>61</v>
      </c>
      <c r="MR2" t="s">
        <v>3</v>
      </c>
      <c r="MS2" t="s">
        <v>11</v>
      </c>
      <c r="MT2" t="s">
        <v>10</v>
      </c>
      <c r="MU2" t="s">
        <v>18</v>
      </c>
      <c r="MV2" t="s">
        <v>15</v>
      </c>
      <c r="MW2" t="s">
        <v>44</v>
      </c>
      <c r="MX2" t="s">
        <v>5</v>
      </c>
      <c r="MY2" t="s">
        <v>16</v>
      </c>
      <c r="MZ2" t="s">
        <v>25</v>
      </c>
      <c r="NA2" t="s">
        <v>27</v>
      </c>
      <c r="NB2" t="s">
        <v>29</v>
      </c>
      <c r="NC2" t="s">
        <v>12</v>
      </c>
      <c r="ND2" t="s">
        <v>57</v>
      </c>
      <c r="NE2" t="s">
        <v>47</v>
      </c>
      <c r="NF2" t="s">
        <v>58</v>
      </c>
      <c r="NG2" t="s">
        <v>60</v>
      </c>
      <c r="NH2" t="s">
        <v>4</v>
      </c>
      <c r="NI2" t="s">
        <v>26</v>
      </c>
      <c r="NJ2" t="s">
        <v>83</v>
      </c>
      <c r="NK2" t="s">
        <v>41</v>
      </c>
      <c r="NL2" t="s">
        <v>32</v>
      </c>
      <c r="NM2" t="s">
        <v>61</v>
      </c>
      <c r="NN2" t="s">
        <v>3</v>
      </c>
      <c r="NO2" t="s">
        <v>11</v>
      </c>
      <c r="NP2" t="s">
        <v>10</v>
      </c>
      <c r="NQ2" t="s">
        <v>18</v>
      </c>
      <c r="NR2" t="s">
        <v>15</v>
      </c>
      <c r="NS2" t="s">
        <v>44</v>
      </c>
      <c r="NT2" t="s">
        <v>5</v>
      </c>
      <c r="NU2" t="s">
        <v>16</v>
      </c>
      <c r="NV2" t="s">
        <v>25</v>
      </c>
      <c r="NW2" t="s">
        <v>27</v>
      </c>
      <c r="NX2" t="s">
        <v>29</v>
      </c>
      <c r="NY2" t="s">
        <v>12</v>
      </c>
      <c r="NZ2" t="s">
        <v>57</v>
      </c>
      <c r="OA2" t="s">
        <v>47</v>
      </c>
      <c r="OB2" t="s">
        <v>58</v>
      </c>
      <c r="OC2" t="s">
        <v>60</v>
      </c>
      <c r="OD2" t="s">
        <v>4</v>
      </c>
      <c r="OE2" t="s">
        <v>26</v>
      </c>
      <c r="OF2" t="s">
        <v>83</v>
      </c>
      <c r="OG2" t="s">
        <v>41</v>
      </c>
      <c r="OH2" t="s">
        <v>32</v>
      </c>
      <c r="OI2" t="s">
        <v>61</v>
      </c>
    </row>
    <row r="3" spans="1:410" x14ac:dyDescent="0.25">
      <c r="A3" t="s">
        <v>3</v>
      </c>
      <c r="C3">
        <v>5</v>
      </c>
      <c r="D3">
        <v>4</v>
      </c>
      <c r="E3">
        <v>2</v>
      </c>
      <c r="F3">
        <v>12</v>
      </c>
      <c r="G3">
        <v>2</v>
      </c>
      <c r="H3">
        <v>12</v>
      </c>
      <c r="I3">
        <v>5</v>
      </c>
      <c r="J3">
        <v>6</v>
      </c>
      <c r="K3">
        <v>10</v>
      </c>
      <c r="L3">
        <v>10</v>
      </c>
      <c r="M3">
        <v>10</v>
      </c>
      <c r="N3">
        <v>4</v>
      </c>
      <c r="O3">
        <v>4</v>
      </c>
      <c r="P3">
        <v>7</v>
      </c>
      <c r="Q3">
        <v>2</v>
      </c>
      <c r="R3">
        <v>4</v>
      </c>
      <c r="S3">
        <v>6</v>
      </c>
      <c r="T3">
        <v>2</v>
      </c>
      <c r="U3">
        <v>9</v>
      </c>
      <c r="V3">
        <v>2</v>
      </c>
      <c r="W3">
        <v>8</v>
      </c>
      <c r="Y3">
        <v>5</v>
      </c>
      <c r="Z3">
        <v>4</v>
      </c>
      <c r="AA3">
        <v>3</v>
      </c>
      <c r="AB3">
        <v>2</v>
      </c>
      <c r="AC3">
        <v>4</v>
      </c>
      <c r="AD3">
        <v>1</v>
      </c>
      <c r="AE3">
        <v>7</v>
      </c>
      <c r="AF3">
        <v>5</v>
      </c>
      <c r="AG3">
        <v>16</v>
      </c>
      <c r="AH3">
        <v>12</v>
      </c>
      <c r="AI3">
        <v>10</v>
      </c>
      <c r="AJ3">
        <v>7</v>
      </c>
      <c r="AK3">
        <v>3</v>
      </c>
      <c r="AL3">
        <v>11</v>
      </c>
      <c r="AM3">
        <v>1</v>
      </c>
      <c r="AN3">
        <v>17</v>
      </c>
      <c r="AO3">
        <v>13</v>
      </c>
      <c r="AP3">
        <v>4</v>
      </c>
      <c r="AQ3">
        <v>5</v>
      </c>
      <c r="AR3">
        <v>2</v>
      </c>
      <c r="AS3">
        <v>12</v>
      </c>
      <c r="AU3">
        <v>5</v>
      </c>
      <c r="AV3">
        <v>3</v>
      </c>
      <c r="AW3">
        <v>7</v>
      </c>
      <c r="AX3">
        <v>4</v>
      </c>
      <c r="AY3">
        <v>1</v>
      </c>
      <c r="AZ3">
        <v>17</v>
      </c>
      <c r="BA3">
        <v>5</v>
      </c>
      <c r="BB3">
        <v>5</v>
      </c>
      <c r="BC3">
        <v>7</v>
      </c>
      <c r="BD3">
        <v>4</v>
      </c>
      <c r="BE3">
        <v>13</v>
      </c>
      <c r="BF3">
        <v>4</v>
      </c>
      <c r="BG3">
        <v>2</v>
      </c>
      <c r="BH3">
        <v>7</v>
      </c>
      <c r="BI3">
        <v>7</v>
      </c>
      <c r="BJ3">
        <v>13</v>
      </c>
      <c r="BK3">
        <v>5</v>
      </c>
      <c r="BL3">
        <v>7</v>
      </c>
      <c r="BM3">
        <v>3</v>
      </c>
      <c r="BN3">
        <v>3</v>
      </c>
      <c r="BO3">
        <v>12</v>
      </c>
      <c r="BQ3">
        <v>8</v>
      </c>
      <c r="BR3">
        <v>8</v>
      </c>
      <c r="BS3">
        <v>2</v>
      </c>
      <c r="BT3">
        <v>9</v>
      </c>
      <c r="BU3">
        <v>1</v>
      </c>
      <c r="BV3">
        <v>5</v>
      </c>
      <c r="BW3">
        <v>5</v>
      </c>
      <c r="BX3">
        <v>3</v>
      </c>
      <c r="BY3">
        <v>4</v>
      </c>
      <c r="BZ3">
        <v>4</v>
      </c>
      <c r="CA3">
        <v>5</v>
      </c>
      <c r="CB3">
        <v>16</v>
      </c>
      <c r="CC3">
        <v>4</v>
      </c>
      <c r="CD3">
        <v>13</v>
      </c>
      <c r="CE3">
        <v>4</v>
      </c>
      <c r="CF3">
        <v>3</v>
      </c>
      <c r="CG3">
        <v>14</v>
      </c>
      <c r="CH3">
        <v>1</v>
      </c>
      <c r="CI3">
        <v>9</v>
      </c>
      <c r="CJ3">
        <v>10</v>
      </c>
      <c r="CK3">
        <v>9</v>
      </c>
      <c r="CM3">
        <v>10</v>
      </c>
      <c r="CN3">
        <v>6</v>
      </c>
      <c r="CO3">
        <v>4</v>
      </c>
      <c r="CP3">
        <v>10</v>
      </c>
      <c r="CQ3">
        <v>1</v>
      </c>
      <c r="CR3">
        <v>2</v>
      </c>
      <c r="CS3">
        <v>5</v>
      </c>
      <c r="CT3">
        <v>4</v>
      </c>
      <c r="CU3">
        <v>6</v>
      </c>
      <c r="CV3">
        <v>4</v>
      </c>
      <c r="CW3">
        <v>8</v>
      </c>
      <c r="CX3">
        <v>6</v>
      </c>
      <c r="CY3">
        <v>5</v>
      </c>
      <c r="CZ3">
        <v>16</v>
      </c>
      <c r="DA3">
        <v>4</v>
      </c>
      <c r="DB3">
        <v>16</v>
      </c>
      <c r="DC3">
        <v>18</v>
      </c>
      <c r="DD3">
        <v>1</v>
      </c>
      <c r="DE3">
        <v>4</v>
      </c>
      <c r="DF3">
        <v>5</v>
      </c>
      <c r="DG3">
        <v>16</v>
      </c>
      <c r="DI3">
        <f>IF('Tablas auxiliares'!$C$7=1,AVERAGE(C3,Y3,AU3,BQ3,CM3)+C3/10000,(-1)*(SUM(VLOOKUP(C3,'Tablas auxiliares'!$BG$2:$BH$28,2,FALSE),VLOOKUP(Y3,'Tablas auxiliares'!$BG$2:$BH$28,2,FALSE),VLOOKUP(AU3,'Tablas auxiliares'!$BG$2:$BH$28,2,FALSE),VLOOKUP(BQ3,'Tablas auxiliares'!$BG$2:$BH$28,2,FALSE),VLOOKUP(CM3,'Tablas auxiliares'!$BG$2:$BH$28,2,FALSE))-C3/100000000))</f>
        <v>-22.180107969360083</v>
      </c>
      <c r="DJ3">
        <f>IF('Tablas auxiliares'!$C$7=1,AVERAGE(D3,Z3,AV3,BR3,CN3)+D3/10000,(-1)*(SUM(VLOOKUP(D3,'Tablas auxiliares'!$BG$2:$BH$28,2,FALSE),VLOOKUP(Z3,'Tablas auxiliares'!$BG$2:$BH$28,2,FALSE),VLOOKUP(AV3,'Tablas auxiliares'!$BG$2:$BH$28,2,FALSE),VLOOKUP(BR3,'Tablas auxiliares'!$BG$2:$BH$28,2,FALSE),VLOOKUP(CN3,'Tablas auxiliares'!$BG$2:$BH$28,2,FALSE))-D3/100000000))</f>
        <v>-29.59356681638906</v>
      </c>
      <c r="DK3">
        <f>IF('Tablas auxiliares'!$C$7=1,AVERAGE(E3,AA3,AW3,BS3,CO3)+E3/10000,(-1)*(SUM(VLOOKUP(E3,'Tablas auxiliares'!$BG$2:$BH$28,2,FALSE),VLOOKUP(AA3,'Tablas auxiliares'!$BG$2:$BH$28,2,FALSE),VLOOKUP(AW3,'Tablas auxiliares'!$BG$2:$BH$28,2,FALSE),VLOOKUP(BS3,'Tablas auxiliares'!$BG$2:$BH$28,2,FALSE),VLOOKUP(CO3,'Tablas auxiliares'!$BG$2:$BH$28,2,FALSE))-E3/100000000))</f>
        <v>-38.677489631379053</v>
      </c>
      <c r="DL3">
        <f>IF('Tablas auxiliares'!$C$7=1,AVERAGE(F3,AB3,AX3,BT3,CP3)+F3/10000,(-1)*(SUM(VLOOKUP(F3,'Tablas auxiliares'!$BG$2:$BH$28,2,FALSE),VLOOKUP(AB3,'Tablas auxiliares'!$BG$2:$BH$28,2,FALSE),VLOOKUP(AX3,'Tablas auxiliares'!$BG$2:$BH$28,2,FALSE),VLOOKUP(BT3,'Tablas auxiliares'!$BG$2:$BH$28,2,FALSE),VLOOKUP(CP3,'Tablas auxiliares'!$BG$2:$BH$28,2,FALSE))-F3/100000000))</f>
        <v>-22.988992536356289</v>
      </c>
      <c r="DM3">
        <f>IF('Tablas auxiliares'!$C$7=1,AVERAGE(G3,AC3,AY3,BU3,CQ3)+G3/10000,(-1)*(SUM(VLOOKUP(G3,'Tablas auxiliares'!$BG$2:$BH$28,2,FALSE),VLOOKUP(AC3,'Tablas auxiliares'!$BG$2:$BH$28,2,FALSE),VLOOKUP(AY3,'Tablas auxiliares'!$BG$2:$BH$28,2,FALSE),VLOOKUP(BU3,'Tablas auxiliares'!$BG$2:$BH$28,2,FALSE),VLOOKUP(CQ3,'Tablas auxiliares'!$BG$2:$BH$28,2,FALSE))-G3/100000000))</f>
        <v>-52.709814851714789</v>
      </c>
      <c r="DN3">
        <f>IF('Tablas auxiliares'!$C$7=1,AVERAGE(H3,AD3,AZ3,BV3,CR3)+H3/10000,(-1)*(SUM(VLOOKUP(H3,'Tablas auxiliares'!$BG$2:$BH$28,2,FALSE),VLOOKUP(AD3,'Tablas auxiliares'!$BG$2:$BH$28,2,FALSE),VLOOKUP(AZ3,'Tablas auxiliares'!$BG$2:$BH$28,2,FALSE),VLOOKUP(BV3,'Tablas auxiliares'!$BG$2:$BH$28,2,FALSE),VLOOKUP(CR3,'Tablas auxiliares'!$BG$2:$BH$28,2,FALSE))-H3/100000000))</f>
        <v>-29.593770915179096</v>
      </c>
      <c r="DO3">
        <f>IF('Tablas auxiliares'!$C$7=1,AVERAGE(I3,AE3,BA3,BW3,CS3)+I3/10000,(-1)*(SUM(VLOOKUP(I3,'Tablas auxiliares'!$BG$2:$BH$28,2,FALSE),VLOOKUP(AE3,'Tablas auxiliares'!$BG$2:$BH$28,2,FALSE),VLOOKUP(BA3,'Tablas auxiliares'!$BG$2:$BH$28,2,FALSE),VLOOKUP(BW3,'Tablas auxiliares'!$BG$2:$BH$28,2,FALSE),VLOOKUP(CS3,'Tablas auxiliares'!$BG$2:$BH$28,2,FALSE))-I3/100000000))</f>
        <v>-26.285816708271291</v>
      </c>
      <c r="DP3">
        <f>IF('Tablas auxiliares'!$C$7=1,AVERAGE(J3,AF3,BB3,BX3,CT3)+J3/10000,(-1)*(SUM(VLOOKUP(J3,'Tablas auxiliares'!$BG$2:$BH$28,2,FALSE),VLOOKUP(AF3,'Tablas auxiliares'!$BG$2:$BH$28,2,FALSE),VLOOKUP(BB3,'Tablas auxiliares'!$BG$2:$BH$28,2,FALSE),VLOOKUP(BX3,'Tablas auxiliares'!$BG$2:$BH$28,2,FALSE),VLOOKUP(CT3,'Tablas auxiliares'!$BG$2:$BH$28,2,FALSE))-J3/100000000))</f>
        <v>-30.857528644634552</v>
      </c>
      <c r="DQ3">
        <f>IF('Tablas auxiliares'!$C$7=1,AVERAGE(K3,AG3,BC3,BY3,CU3)+K3/10000,(-1)*(SUM(VLOOKUP(K3,'Tablas auxiliares'!$BG$2:$BH$28,2,FALSE),VLOOKUP(AG3,'Tablas auxiliares'!$BG$2:$BH$28,2,FALSE),VLOOKUP(BC3,'Tablas auxiliares'!$BG$2:$BH$28,2,FALSE),VLOOKUP(BY3,'Tablas auxiliares'!$BG$2:$BH$28,2,FALSE),VLOOKUP(CU3,'Tablas auxiliares'!$BG$2:$BH$28,2,FALSE))-K3/100000000))</f>
        <v>-18.12954706954763</v>
      </c>
      <c r="DR3">
        <f>IF('Tablas auxiliares'!$C$7=1,AVERAGE(L3,AH3,BD3,BZ3,CV3)+L3/10000,(-1)*(SUM(VLOOKUP(L3,'Tablas auxiliares'!$BG$2:$BH$28,2,FALSE),VLOOKUP(AH3,'Tablas auxiliares'!$BG$2:$BH$28,2,FALSE),VLOOKUP(BD3,'Tablas auxiliares'!$BG$2:$BH$28,2,FALSE),VLOOKUP(BZ3,'Tablas auxiliares'!$BG$2:$BH$28,2,FALSE),VLOOKUP(CV3,'Tablas auxiliares'!$BG$2:$BH$28,2,FALSE))-L3/100000000))</f>
        <v>-24.013550834398252</v>
      </c>
      <c r="DS3">
        <f>IF('Tablas auxiliares'!$C$7=1,AVERAGE(M3,AI3,BE3,CA3,CW3)+M3/10000,(-1)*(SUM(VLOOKUP(M3,'Tablas auxiliares'!$BG$2:$BH$28,2,FALSE),VLOOKUP(AI3,'Tablas auxiliares'!$BG$2:$BH$28,2,FALSE),VLOOKUP(BE3,'Tablas auxiliares'!$BG$2:$BH$28,2,FALSE),VLOOKUP(CA3,'Tablas auxiliares'!$BG$2:$BH$28,2,FALSE),VLOOKUP(CW3,'Tablas auxiliares'!$BG$2:$BH$28,2,FALSE))-M3/100000000))</f>
        <v>-14.353913663114179</v>
      </c>
      <c r="DT3">
        <f>IF('Tablas auxiliares'!$C$7=1,AVERAGE(N3,AJ3,BF3,CB3,CX3)+N3/10000,(-1)*(SUM(VLOOKUP(N3,'Tablas auxiliares'!$BG$2:$BH$28,2,FALSE),VLOOKUP(AJ3,'Tablas auxiliares'!$BG$2:$BH$28,2,FALSE),VLOOKUP(BF3,'Tablas auxiliares'!$BG$2:$BH$28,2,FALSE),VLOOKUP(CB3,'Tablas auxiliares'!$BG$2:$BH$28,2,FALSE),VLOOKUP(CX3,'Tablas auxiliares'!$BG$2:$BH$28,2,FALSE))-N3/100000000))</f>
        <v>-22.745462882536611</v>
      </c>
      <c r="DU3">
        <f>IF('Tablas auxiliares'!$C$7=1,AVERAGE(O3,AK3,BG3,CC3,CY3)+O3/10000,(-1)*(SUM(VLOOKUP(O3,'Tablas auxiliares'!$BG$2:$BH$28,2,FALSE),VLOOKUP(AK3,'Tablas auxiliares'!$BG$2:$BH$28,2,FALSE),VLOOKUP(BG3,'Tablas auxiliares'!$BG$2:$BH$28,2,FALSE),VLOOKUP(CC3,'Tablas auxiliares'!$BG$2:$BH$28,2,FALSE),VLOOKUP(CY3,'Tablas auxiliares'!$BG$2:$BH$28,2,FALSE))-O3/100000000))</f>
        <v>-37.314454130776411</v>
      </c>
      <c r="DV3">
        <f>IF('Tablas auxiliares'!$C$7=1,AVERAGE(P3,AL3,BH3,CD3,CZ3)+P3/10000,(-1)*(SUM(VLOOKUP(P3,'Tablas auxiliares'!$BG$2:$BH$28,2,FALSE),VLOOKUP(AL3,'Tablas auxiliares'!$BG$2:$BH$28,2,FALSE),VLOOKUP(BH3,'Tablas auxiliares'!$BG$2:$BH$28,2,FALSE),VLOOKUP(CD3,'Tablas auxiliares'!$BG$2:$BH$28,2,FALSE),VLOOKUP(CZ3,'Tablas auxiliares'!$BG$2:$BH$28,2,FALSE))-P3/100000000))</f>
        <v>-11.392022215347424</v>
      </c>
      <c r="DW3">
        <f>IF('Tablas auxiliares'!$C$7=1,AVERAGE(Q3,AM3,BI3,CE3,DA3)+Q3/10000,(-1)*(SUM(VLOOKUP(Q3,'Tablas auxiliares'!$BG$2:$BH$28,2,FALSE),VLOOKUP(AM3,'Tablas auxiliares'!$BG$2:$BH$28,2,FALSE),VLOOKUP(BI3,'Tablas auxiliares'!$BG$2:$BH$28,2,FALSE),VLOOKUP(CE3,'Tablas auxiliares'!$BG$2:$BH$28,2,FALSE),VLOOKUP(DA3,'Tablas auxiliares'!$BG$2:$BH$28,2,FALSE))-Q3/100000000))</f>
        <v>-39.333948377904882</v>
      </c>
      <c r="DX3">
        <f>IF('Tablas auxiliares'!$C$7=1,AVERAGE(R3,AN3,BJ3,CF3,DB3)+R3/10000,(-1)*(SUM(VLOOKUP(R3,'Tablas auxiliares'!$BG$2:$BH$28,2,FALSE),VLOOKUP(AN3,'Tablas auxiliares'!$BG$2:$BH$28,2,FALSE),VLOOKUP(BJ3,'Tablas auxiliares'!$BG$2:$BH$28,2,FALSE),VLOOKUP(CF3,'Tablas auxiliares'!$BG$2:$BH$28,2,FALSE),VLOOKUP(DB3,'Tablas auxiliares'!$BG$2:$BH$28,2,FALSE))-R3/100000000))</f>
        <v>-17.488203139957605</v>
      </c>
      <c r="DY3">
        <f>IF('Tablas auxiliares'!$C$7=1,AVERAGE(S3,AO3,BK3,CG3,DC3)+S3/10000,(-1)*(SUM(VLOOKUP(S3,'Tablas auxiliares'!$BG$2:$BH$28,2,FALSE),VLOOKUP(AO3,'Tablas auxiliares'!$BG$2:$BH$28,2,FALSE),VLOOKUP(BK3,'Tablas auxiliares'!$BG$2:$BH$28,2,FALSE),VLOOKUP(CG3,'Tablas auxiliares'!$BG$2:$BH$28,2,FALSE),VLOOKUP(DC3,'Tablas auxiliares'!$BG$2:$BH$28,2,FALSE))-S3/100000000))</f>
        <v>-12.970008119638937</v>
      </c>
      <c r="DZ3">
        <f>IF('Tablas auxiliares'!$C$7=1,AVERAGE(T3,AP3,BL3,CH3,DD3)+T3/10000,(-1)*(SUM(VLOOKUP(T3,'Tablas auxiliares'!$BG$2:$BH$28,2,FALSE),VLOOKUP(AP3,'Tablas auxiliares'!$BG$2:$BH$28,2,FALSE),VLOOKUP(BL3,'Tablas auxiliares'!$BG$2:$BH$28,2,FALSE),VLOOKUP(CH3,'Tablas auxiliares'!$BG$2:$BH$28,2,FALSE),VLOOKUP(DD3,'Tablas auxiliares'!$BG$2:$BH$28,2,FALSE))-T3/100000000))</f>
        <v>-44.547643113510432</v>
      </c>
      <c r="EA3">
        <f>IF('Tablas auxiliares'!$C$7=1,AVERAGE(U3,AQ3,BM3,CI3,DE3)+U3/10000,(-1)*(SUM(VLOOKUP(U3,'Tablas auxiliares'!$BG$2:$BH$28,2,FALSE),VLOOKUP(AQ3,'Tablas auxiliares'!$BG$2:$BH$28,2,FALSE),VLOOKUP(BM3,'Tablas auxiliares'!$BG$2:$BH$28,2,FALSE),VLOOKUP(CI3,'Tablas auxiliares'!$BG$2:$BH$28,2,FALSE),VLOOKUP(DE3,'Tablas auxiliares'!$BG$2:$BH$28,2,FALSE))-U3/100000000))</f>
        <v>-25.853724495914776</v>
      </c>
      <c r="EB3">
        <f>IF('Tablas auxiliares'!$C$7=1,AVERAGE(V3,AR3,BN3,CJ3,DF3)+V3/10000,(-1)*(SUM(VLOOKUP(V3,'Tablas auxiliares'!$BG$2:$BH$28,2,FALSE),VLOOKUP(AR3,'Tablas auxiliares'!$BG$2:$BH$28,2,FALSE),VLOOKUP(BN3,'Tablas auxiliares'!$BG$2:$BH$28,2,FALSE),VLOOKUP(CJ3,'Tablas auxiliares'!$BG$2:$BH$28,2,FALSE),VLOOKUP(DF3,'Tablas auxiliares'!$BG$2:$BH$28,2,FALSE))-V3/100000000))</f>
        <v>-35.835742740713343</v>
      </c>
      <c r="EC3">
        <f>IF('Tablas auxiliares'!$C$7=1,AVERAGE(W3,AS3,BO3,CK3,DG3)+W3/10000,(-1)*(SUM(VLOOKUP(W3,'Tablas auxiliares'!$BG$2:$BH$28,2,FALSE),VLOOKUP(AS3,'Tablas auxiliares'!$BG$2:$BH$28,2,FALSE),VLOOKUP(BO3,'Tablas auxiliares'!$BG$2:$BH$28,2,FALSE),VLOOKUP(CK3,'Tablas auxiliares'!$BG$2:$BH$28,2,FALSE),VLOOKUP(DG3,'Tablas auxiliares'!$BG$2:$BH$28,2,FALSE))-W3/100000000))</f>
        <v>-9.460892809141443</v>
      </c>
      <c r="EE3">
        <f t="shared" ref="EE3:EY3" si="0">RANK(DI3,DI3:DI21,1)</f>
        <v>6</v>
      </c>
      <c r="EF3">
        <f t="shared" si="0"/>
        <v>5</v>
      </c>
      <c r="EG3">
        <f t="shared" si="0"/>
        <v>4</v>
      </c>
      <c r="EH3">
        <f t="shared" si="0"/>
        <v>7</v>
      </c>
      <c r="EI3">
        <f t="shared" si="0"/>
        <v>1</v>
      </c>
      <c r="EJ3">
        <f t="shared" si="0"/>
        <v>5</v>
      </c>
      <c r="EK3">
        <f t="shared" si="0"/>
        <v>6</v>
      </c>
      <c r="EL3">
        <f t="shared" si="0"/>
        <v>4</v>
      </c>
      <c r="EM3">
        <f t="shared" si="0"/>
        <v>7</v>
      </c>
      <c r="EN3">
        <f t="shared" si="0"/>
        <v>7</v>
      </c>
      <c r="EO3">
        <f t="shared" si="0"/>
        <v>10</v>
      </c>
      <c r="EP3">
        <f t="shared" si="0"/>
        <v>5</v>
      </c>
      <c r="EQ3">
        <f t="shared" si="0"/>
        <v>3</v>
      </c>
      <c r="ER3">
        <f t="shared" si="0"/>
        <v>11</v>
      </c>
      <c r="ES3">
        <f t="shared" si="0"/>
        <v>1</v>
      </c>
      <c r="ET3">
        <f t="shared" si="0"/>
        <v>7</v>
      </c>
      <c r="EU3">
        <f t="shared" si="0"/>
        <v>10</v>
      </c>
      <c r="EV3">
        <f t="shared" si="0"/>
        <v>2</v>
      </c>
      <c r="EW3">
        <f t="shared" si="0"/>
        <v>6</v>
      </c>
      <c r="EX3">
        <f t="shared" si="0"/>
        <v>4</v>
      </c>
      <c r="EY3">
        <f t="shared" si="0"/>
        <v>13</v>
      </c>
      <c r="FA3">
        <f>VLOOKUP(EE3,'Tablas auxiliares'!$O$2:$Y$28,'Tablas auxiliares'!$C$4+1,FALSE)</f>
        <v>5</v>
      </c>
      <c r="FB3">
        <f>VLOOKUP(EF3,'Tablas auxiliares'!$O$2:$Y$28,'Tablas auxiliares'!$C$4+1,FALSE)</f>
        <v>6</v>
      </c>
      <c r="FC3">
        <f>VLOOKUP(EG3,'Tablas auxiliares'!$O$2:$Y$28,'Tablas auxiliares'!$C$4+1,FALSE)</f>
        <v>7</v>
      </c>
      <c r="FD3">
        <f>VLOOKUP(EH3,'Tablas auxiliares'!$O$2:$Y$28,'Tablas auxiliares'!$C$4+1,FALSE)</f>
        <v>4</v>
      </c>
      <c r="FE3">
        <f>VLOOKUP(EI3,'Tablas auxiliares'!$O$2:$Y$28,'Tablas auxiliares'!$C$4+1,FALSE)</f>
        <v>12</v>
      </c>
      <c r="FF3">
        <f>VLOOKUP(EJ3,'Tablas auxiliares'!$O$2:$Y$28,'Tablas auxiliares'!$C$4+1,FALSE)</f>
        <v>6</v>
      </c>
      <c r="FG3">
        <f>VLOOKUP(EK3,'Tablas auxiliares'!$O$2:$Y$28,'Tablas auxiliares'!$C$4+1,FALSE)</f>
        <v>5</v>
      </c>
      <c r="FH3">
        <f>VLOOKUP(EL3,'Tablas auxiliares'!$O$2:$Y$28,'Tablas auxiliares'!$C$4+1,FALSE)</f>
        <v>7</v>
      </c>
      <c r="FI3">
        <f>VLOOKUP(EM3,'Tablas auxiliares'!$O$2:$Y$28,'Tablas auxiliares'!$C$4+1,FALSE)</f>
        <v>4</v>
      </c>
      <c r="FJ3">
        <f>VLOOKUP(EN3,'Tablas auxiliares'!$O$2:$Y$28,'Tablas auxiliares'!$C$4+1,FALSE)</f>
        <v>4</v>
      </c>
      <c r="FK3">
        <f>VLOOKUP(EO3,'Tablas auxiliares'!$O$2:$Y$28,'Tablas auxiliares'!$C$4+1,FALSE)</f>
        <v>1</v>
      </c>
      <c r="FL3">
        <f>VLOOKUP(EP3,'Tablas auxiliares'!$O$2:$Y$28,'Tablas auxiliares'!$C$4+1,FALSE)</f>
        <v>6</v>
      </c>
      <c r="FM3">
        <f>VLOOKUP(EQ3,'Tablas auxiliares'!$O$2:$Y$28,'Tablas auxiliares'!$C$4+1,FALSE)</f>
        <v>8</v>
      </c>
      <c r="FN3">
        <f>VLOOKUP(ER3,'Tablas auxiliares'!$O$2:$Y$28,'Tablas auxiliares'!$C$4+1,FALSE)</f>
        <v>0</v>
      </c>
      <c r="FO3">
        <f>VLOOKUP(ES3,'Tablas auxiliares'!$O$2:$Y$28,'Tablas auxiliares'!$C$4+1,FALSE)</f>
        <v>12</v>
      </c>
      <c r="FP3">
        <f>VLOOKUP(ET3,'Tablas auxiliares'!$O$2:$Y$28,'Tablas auxiliares'!$C$4+1,FALSE)</f>
        <v>4</v>
      </c>
      <c r="FQ3">
        <f>VLOOKUP(EU3,'Tablas auxiliares'!$O$2:$Y$28,'Tablas auxiliares'!$C$4+1,FALSE)</f>
        <v>1</v>
      </c>
      <c r="FR3">
        <f>VLOOKUP(EV3,'Tablas auxiliares'!$O$2:$Y$28,'Tablas auxiliares'!$C$4+1,FALSE)</f>
        <v>10</v>
      </c>
      <c r="FS3">
        <f>VLOOKUP(EW3,'Tablas auxiliares'!$O$2:$Y$28,'Tablas auxiliares'!$C$4+1,FALSE)</f>
        <v>5</v>
      </c>
      <c r="FT3">
        <f>VLOOKUP(EX3,'Tablas auxiliares'!$O$2:$Y$28,'Tablas auxiliares'!$C$4+1,FALSE)</f>
        <v>7</v>
      </c>
      <c r="FU3">
        <f>VLOOKUP(EY3,'Tablas auxiliares'!$O$2:$Y$28,'Tablas auxiliares'!$C$4+1,FALSE)</f>
        <v>0</v>
      </c>
      <c r="FW3">
        <v>15</v>
      </c>
      <c r="FX3">
        <v>10</v>
      </c>
      <c r="FY3">
        <v>11</v>
      </c>
      <c r="FZ3">
        <v>11</v>
      </c>
      <c r="GA3">
        <v>16</v>
      </c>
      <c r="GB3">
        <v>15</v>
      </c>
      <c r="GC3">
        <v>8</v>
      </c>
      <c r="GD3">
        <v>14</v>
      </c>
      <c r="GE3">
        <v>7</v>
      </c>
      <c r="GF3">
        <v>6</v>
      </c>
      <c r="GG3">
        <v>13</v>
      </c>
      <c r="GH3">
        <v>10</v>
      </c>
      <c r="GI3">
        <v>2</v>
      </c>
      <c r="GJ3">
        <v>10</v>
      </c>
      <c r="GK3">
        <v>14</v>
      </c>
      <c r="GL3">
        <v>13</v>
      </c>
      <c r="GM3">
        <v>14</v>
      </c>
      <c r="GN3">
        <v>1</v>
      </c>
      <c r="GO3">
        <v>15</v>
      </c>
      <c r="GP3">
        <v>10</v>
      </c>
      <c r="GQ3">
        <v>2</v>
      </c>
      <c r="GS3">
        <f>VLOOKUP(FW3,'Tablas auxiliares'!$O$2:$Y$28,_xlfn.SINGLE('Tablas auxiliares'!$C$4)+1,FALSE)</f>
        <v>0</v>
      </c>
      <c r="GT3">
        <f>VLOOKUP(FX3,'Tablas auxiliares'!$O$2:$Y$28,_xlfn.SINGLE('Tablas auxiliares'!$C$4)+1,FALSE)</f>
        <v>1</v>
      </c>
      <c r="GU3">
        <f>VLOOKUP(FY3,'Tablas auxiliares'!$O$2:$Y$28,_xlfn.SINGLE('Tablas auxiliares'!$C$4)+1,FALSE)</f>
        <v>0</v>
      </c>
      <c r="GV3">
        <f>VLOOKUP(FZ3,'Tablas auxiliares'!$O$2:$Y$28,_xlfn.SINGLE('Tablas auxiliares'!$C$4)+1,FALSE)</f>
        <v>0</v>
      </c>
      <c r="GW3">
        <f>VLOOKUP(GA3,'Tablas auxiliares'!$O$2:$Y$28,_xlfn.SINGLE('Tablas auxiliares'!$C$4)+1,FALSE)</f>
        <v>0</v>
      </c>
      <c r="GX3">
        <f>VLOOKUP(GB3,'Tablas auxiliares'!$O$2:$Y$28,_xlfn.SINGLE('Tablas auxiliares'!$C$4)+1,FALSE)</f>
        <v>0</v>
      </c>
      <c r="GY3">
        <f>VLOOKUP(GC3,'Tablas auxiliares'!$O$2:$Y$28,_xlfn.SINGLE('Tablas auxiliares'!$C$4)+1,FALSE)</f>
        <v>3</v>
      </c>
      <c r="GZ3">
        <f>VLOOKUP(GD3,'Tablas auxiliares'!$O$2:$Y$28,_xlfn.SINGLE('Tablas auxiliares'!$C$4)+1,FALSE)</f>
        <v>0</v>
      </c>
      <c r="HA3">
        <f>VLOOKUP(GE3,'Tablas auxiliares'!$O$2:$Y$28,_xlfn.SINGLE('Tablas auxiliares'!$C$4)+1,FALSE)</f>
        <v>4</v>
      </c>
      <c r="HB3">
        <f>VLOOKUP(GF3,'Tablas auxiliares'!$O$2:$Y$28,_xlfn.SINGLE('Tablas auxiliares'!$C$4)+1,FALSE)</f>
        <v>5</v>
      </c>
      <c r="HC3">
        <f>VLOOKUP(GG3,'Tablas auxiliares'!$O$2:$Y$28,_xlfn.SINGLE('Tablas auxiliares'!$C$4)+1,FALSE)</f>
        <v>0</v>
      </c>
      <c r="HD3">
        <f>VLOOKUP(GH3,'Tablas auxiliares'!$O$2:$Y$28,_xlfn.SINGLE('Tablas auxiliares'!$C$4)+1,FALSE)</f>
        <v>1</v>
      </c>
      <c r="HE3">
        <f>VLOOKUP(GI3,'Tablas auxiliares'!$O$2:$Y$28,_xlfn.SINGLE('Tablas auxiliares'!$C$4)+1,FALSE)</f>
        <v>10</v>
      </c>
      <c r="HF3">
        <f>VLOOKUP(GJ3,'Tablas auxiliares'!$O$2:$Y$28,_xlfn.SINGLE('Tablas auxiliares'!$C$4)+1,FALSE)</f>
        <v>1</v>
      </c>
      <c r="HG3">
        <f>VLOOKUP(GK3,'Tablas auxiliares'!$O$2:$Y$28,_xlfn.SINGLE('Tablas auxiliares'!$C$4)+1,FALSE)</f>
        <v>0</v>
      </c>
      <c r="HH3">
        <f>VLOOKUP(GL3,'Tablas auxiliares'!$O$2:$Y$28,_xlfn.SINGLE('Tablas auxiliares'!$C$4)+1,FALSE)</f>
        <v>0</v>
      </c>
      <c r="HI3">
        <f>VLOOKUP(GM3,'Tablas auxiliares'!$O$2:$Y$28,_xlfn.SINGLE('Tablas auxiliares'!$C$4)+1,FALSE)</f>
        <v>0</v>
      </c>
      <c r="HJ3">
        <f>VLOOKUP(GN3,'Tablas auxiliares'!$O$2:$Y$28,_xlfn.SINGLE('Tablas auxiliares'!$C$4)+1,FALSE)</f>
        <v>12</v>
      </c>
      <c r="HK3">
        <f>VLOOKUP(GO3,'Tablas auxiliares'!$O$2:$Y$28,_xlfn.SINGLE('Tablas auxiliares'!$C$4)+1,FALSE)</f>
        <v>0</v>
      </c>
      <c r="HL3">
        <f>VLOOKUP(GP3,'Tablas auxiliares'!$O$2:$Y$28,_xlfn.SINGLE('Tablas auxiliares'!$C$4)+1,FALSE)</f>
        <v>1</v>
      </c>
      <c r="HM3">
        <f>VLOOKUP(GQ3,'Tablas auxiliares'!$O$2:$Y$28,_xlfn.SINGLE('Tablas auxiliares'!$C$4)+1,FALSE)</f>
        <v>10</v>
      </c>
      <c r="HN3">
        <f>IF('Tablas auxiliares'!$C$6&lt;&gt;2,SUM(EZ3:FU3),0)+IF('Tablas auxiliares'!$C$6&lt;&gt;3,SUM(GR3:HM3),0)</f>
        <v>162</v>
      </c>
      <c r="HP3">
        <f t="shared" ref="HP3:HP21" si="1">AVERAGE(EE3,FW3)+FW3/1000</f>
        <v>10.515000000000001</v>
      </c>
      <c r="HQ3">
        <f t="shared" ref="HQ3:HQ21" si="2">AVERAGE(EF3,FX3)+FX3/1000</f>
        <v>7.51</v>
      </c>
      <c r="HR3">
        <f t="shared" ref="HR3:HR21" si="3">AVERAGE(EG3,FY3)+FY3/1000</f>
        <v>7.5110000000000001</v>
      </c>
      <c r="HS3">
        <f t="shared" ref="HS3:HS21" si="4">AVERAGE(EH3,FZ3)+FZ3/1000</f>
        <v>9.0109999999999992</v>
      </c>
      <c r="HT3">
        <f t="shared" ref="HT3:HT21" si="5">AVERAGE(EI3,GA3)+GA3/1000</f>
        <v>8.516</v>
      </c>
      <c r="HU3">
        <f t="shared" ref="HU3:HU21" si="6">AVERAGE(EJ3,GB3)+GB3/1000</f>
        <v>10.015000000000001</v>
      </c>
      <c r="HV3">
        <f t="shared" ref="HV3:HV21" si="7">AVERAGE(EK3,GC3)+GC3/1000</f>
        <v>7.008</v>
      </c>
      <c r="HW3">
        <f t="shared" ref="HW3:HW21" si="8">AVERAGE(EL3,GD3)+GD3/1000</f>
        <v>9.0139999999999993</v>
      </c>
      <c r="HX3">
        <f t="shared" ref="HX3:HX21" si="9">AVERAGE(EM3,GE3)+GE3/1000</f>
        <v>7.0069999999999997</v>
      </c>
      <c r="HY3">
        <f t="shared" ref="HY3:HY21" si="10">AVERAGE(EN3,GF3)+GF3/1000</f>
        <v>6.5060000000000002</v>
      </c>
      <c r="HZ3">
        <f t="shared" ref="HZ3:HZ21" si="11">AVERAGE(EO3,GG3)+GG3/1000</f>
        <v>11.513</v>
      </c>
      <c r="IA3">
        <f t="shared" ref="IA3:IA21" si="12">AVERAGE(EP3,GH3)+GH3/1000</f>
        <v>7.51</v>
      </c>
      <c r="IB3">
        <f t="shared" ref="IB3:IB21" si="13">AVERAGE(EQ3,GI3)+GI3/1000</f>
        <v>2.5019999999999998</v>
      </c>
      <c r="IC3">
        <f t="shared" ref="IC3:IC21" si="14">AVERAGE(ER3,GJ3)+GJ3/1000</f>
        <v>10.51</v>
      </c>
      <c r="ID3">
        <f t="shared" ref="ID3:ID21" si="15">AVERAGE(ES3,GK3)+GK3/1000</f>
        <v>7.5140000000000002</v>
      </c>
      <c r="IE3">
        <f t="shared" ref="IE3:IE21" si="16">AVERAGE(ET3,GL3)+GL3/1000</f>
        <v>10.013</v>
      </c>
      <c r="IF3">
        <f t="shared" ref="IF3:IF21" si="17">AVERAGE(EU3,GM3)+GM3/1000</f>
        <v>12.013999999999999</v>
      </c>
      <c r="IG3">
        <f t="shared" ref="IG3:IG21" si="18">AVERAGE(EV3,GN3)+GN3/1000</f>
        <v>1.5009999999999999</v>
      </c>
      <c r="IH3">
        <f t="shared" ref="IH3:IH21" si="19">AVERAGE(EW3,GO3)+GO3/1000</f>
        <v>10.515000000000001</v>
      </c>
      <c r="II3">
        <f t="shared" ref="II3:II21" si="20">AVERAGE(EX3,GP3)+GP3/1000</f>
        <v>7.01</v>
      </c>
      <c r="IJ3">
        <f t="shared" ref="IJ3:IJ20" si="21">AVERAGE(EY3,GQ3)+GQ3/1000</f>
        <v>7.5019999999999998</v>
      </c>
      <c r="IL3">
        <f t="shared" ref="IL3:JF3" si="22">RANK(HP3,HP3:HP21,1)</f>
        <v>10</v>
      </c>
      <c r="IM3">
        <f t="shared" si="22"/>
        <v>7</v>
      </c>
      <c r="IN3">
        <f t="shared" si="22"/>
        <v>5</v>
      </c>
      <c r="IO3">
        <f t="shared" si="22"/>
        <v>9</v>
      </c>
      <c r="IP3">
        <f t="shared" si="22"/>
        <v>7</v>
      </c>
      <c r="IQ3">
        <f t="shared" si="22"/>
        <v>10</v>
      </c>
      <c r="IR3">
        <f t="shared" si="22"/>
        <v>5</v>
      </c>
      <c r="IS3">
        <f t="shared" si="22"/>
        <v>8</v>
      </c>
      <c r="IT3">
        <f t="shared" si="22"/>
        <v>5</v>
      </c>
      <c r="IU3">
        <f t="shared" si="22"/>
        <v>6</v>
      </c>
      <c r="IV3">
        <f t="shared" si="22"/>
        <v>12</v>
      </c>
      <c r="IW3">
        <f t="shared" si="22"/>
        <v>6</v>
      </c>
      <c r="IX3">
        <f t="shared" si="22"/>
        <v>2</v>
      </c>
      <c r="IY3">
        <f t="shared" si="22"/>
        <v>11</v>
      </c>
      <c r="IZ3">
        <f t="shared" si="22"/>
        <v>7</v>
      </c>
      <c r="JA3">
        <f t="shared" si="22"/>
        <v>8</v>
      </c>
      <c r="JB3">
        <f t="shared" si="22"/>
        <v>12</v>
      </c>
      <c r="JC3">
        <f t="shared" si="22"/>
        <v>1</v>
      </c>
      <c r="JD3">
        <f t="shared" si="22"/>
        <v>11</v>
      </c>
      <c r="JE3">
        <f t="shared" si="22"/>
        <v>7</v>
      </c>
      <c r="JF3">
        <f t="shared" si="22"/>
        <v>7</v>
      </c>
      <c r="JH3">
        <f>VLOOKUP(IL3,'Tablas auxiliares'!$O$2:$Y$28,_xlfn.SINGLE('Tablas auxiliares'!$C$4)+1,FALSE)</f>
        <v>1</v>
      </c>
      <c r="JI3">
        <f>VLOOKUP(IM3,'Tablas auxiliares'!$O$2:$Y$28,_xlfn.SINGLE('Tablas auxiliares'!$C$4)+1,FALSE)</f>
        <v>4</v>
      </c>
      <c r="JJ3">
        <f>VLOOKUP(IN3,'Tablas auxiliares'!$O$2:$Y$28,_xlfn.SINGLE('Tablas auxiliares'!$C$4)+1,FALSE)</f>
        <v>6</v>
      </c>
      <c r="JK3">
        <f>VLOOKUP(IO3,'Tablas auxiliares'!$O$2:$Y$28,_xlfn.SINGLE('Tablas auxiliares'!$C$4)+1,FALSE)</f>
        <v>2</v>
      </c>
      <c r="JL3">
        <f>VLOOKUP(IP3,'Tablas auxiliares'!$O$2:$Y$28,_xlfn.SINGLE('Tablas auxiliares'!$C$4)+1,FALSE)</f>
        <v>4</v>
      </c>
      <c r="JM3">
        <f>VLOOKUP(IQ3,'Tablas auxiliares'!$O$2:$Y$28,_xlfn.SINGLE('Tablas auxiliares'!$C$4)+1,FALSE)</f>
        <v>1</v>
      </c>
      <c r="JN3">
        <f>VLOOKUP(IR3,'Tablas auxiliares'!$O$2:$Y$28,_xlfn.SINGLE('Tablas auxiliares'!$C$4)+1,FALSE)</f>
        <v>6</v>
      </c>
      <c r="JO3">
        <f>VLOOKUP(IS3,'Tablas auxiliares'!$O$2:$Y$28,_xlfn.SINGLE('Tablas auxiliares'!$C$4)+1,FALSE)</f>
        <v>3</v>
      </c>
      <c r="JP3">
        <f>VLOOKUP(IT3,'Tablas auxiliares'!$O$2:$Y$28,_xlfn.SINGLE('Tablas auxiliares'!$C$4)+1,FALSE)</f>
        <v>6</v>
      </c>
      <c r="JQ3">
        <f>VLOOKUP(IU3,'Tablas auxiliares'!$O$2:$Y$28,_xlfn.SINGLE('Tablas auxiliares'!$C$4)+1,FALSE)</f>
        <v>5</v>
      </c>
      <c r="JR3">
        <f>VLOOKUP(IV3,'Tablas auxiliares'!$O$2:$Y$28,_xlfn.SINGLE('Tablas auxiliares'!$C$4)+1,FALSE)</f>
        <v>0</v>
      </c>
      <c r="JS3">
        <f>VLOOKUP(IW3,'Tablas auxiliares'!$O$2:$Y$28,_xlfn.SINGLE('Tablas auxiliares'!$C$4)+1,FALSE)</f>
        <v>5</v>
      </c>
      <c r="JT3">
        <f>VLOOKUP(IX3,'Tablas auxiliares'!$O$2:$Y$28,_xlfn.SINGLE('Tablas auxiliares'!$C$4)+1,FALSE)</f>
        <v>10</v>
      </c>
      <c r="JU3">
        <f>VLOOKUP(IY3,'Tablas auxiliares'!$O$2:$Y$28,_xlfn.SINGLE('Tablas auxiliares'!$C$4)+1,FALSE)</f>
        <v>0</v>
      </c>
      <c r="JV3">
        <f>VLOOKUP(IZ3,'Tablas auxiliares'!$O$2:$Y$28,_xlfn.SINGLE('Tablas auxiliares'!$C$4)+1,FALSE)</f>
        <v>4</v>
      </c>
      <c r="JW3">
        <f>VLOOKUP(JA3,'Tablas auxiliares'!$O$2:$Y$28,_xlfn.SINGLE('Tablas auxiliares'!$C$4)+1,FALSE)</f>
        <v>3</v>
      </c>
      <c r="JX3">
        <f>VLOOKUP(JB3,'Tablas auxiliares'!$O$2:$Y$28,_xlfn.SINGLE('Tablas auxiliares'!$C$4)+1,FALSE)</f>
        <v>0</v>
      </c>
      <c r="JY3">
        <f>VLOOKUP(JC3,'Tablas auxiliares'!$O$2:$Y$28,_xlfn.SINGLE('Tablas auxiliares'!$C$4)+1,FALSE)</f>
        <v>12</v>
      </c>
      <c r="JZ3">
        <f>VLOOKUP(JD3,'Tablas auxiliares'!$O$2:$Y$28,_xlfn.SINGLE('Tablas auxiliares'!$C$4)+1,FALSE)</f>
        <v>0</v>
      </c>
      <c r="KA3">
        <f>VLOOKUP(JE3,'Tablas auxiliares'!$O$2:$Y$28,_xlfn.SINGLE('Tablas auxiliares'!$C$4)+1,FALSE)</f>
        <v>4</v>
      </c>
      <c r="KB3">
        <f>VLOOKUP(JF3,'Tablas auxiliares'!$O$2:$Y$28,_xlfn.SINGLE('Tablas auxiliares'!$C$4)+1,FALSE)</f>
        <v>4</v>
      </c>
      <c r="KC3">
        <f>SUM(JG3:KB3)</f>
        <v>80</v>
      </c>
      <c r="KE3">
        <v>6</v>
      </c>
      <c r="KF3">
        <v>7</v>
      </c>
      <c r="KG3">
        <v>7</v>
      </c>
      <c r="KH3">
        <v>4</v>
      </c>
      <c r="KI3">
        <v>12</v>
      </c>
      <c r="KJ3">
        <v>5</v>
      </c>
      <c r="KK3">
        <v>5</v>
      </c>
      <c r="KL3">
        <v>7</v>
      </c>
      <c r="KM3">
        <v>4</v>
      </c>
      <c r="KN3">
        <v>5</v>
      </c>
      <c r="KO3">
        <v>2</v>
      </c>
      <c r="KP3">
        <v>6</v>
      </c>
      <c r="KQ3">
        <v>8</v>
      </c>
      <c r="KR3">
        <v>0</v>
      </c>
      <c r="KS3">
        <v>12</v>
      </c>
      <c r="KT3">
        <v>0</v>
      </c>
      <c r="KU3">
        <v>0</v>
      </c>
      <c r="KV3">
        <v>10</v>
      </c>
      <c r="KW3">
        <v>5</v>
      </c>
      <c r="KX3">
        <v>7</v>
      </c>
      <c r="KY3">
        <v>0</v>
      </c>
      <c r="LA3">
        <v>0</v>
      </c>
      <c r="LB3">
        <v>1</v>
      </c>
      <c r="LC3">
        <v>0</v>
      </c>
      <c r="LD3">
        <v>0</v>
      </c>
      <c r="LE3">
        <v>0</v>
      </c>
      <c r="LF3">
        <v>0</v>
      </c>
      <c r="LG3">
        <v>3</v>
      </c>
      <c r="LH3">
        <v>0</v>
      </c>
      <c r="LI3">
        <v>4</v>
      </c>
      <c r="LJ3">
        <v>5</v>
      </c>
      <c r="LK3">
        <v>0</v>
      </c>
      <c r="LL3">
        <v>1</v>
      </c>
      <c r="LM3">
        <v>10</v>
      </c>
      <c r="LN3">
        <v>1</v>
      </c>
      <c r="LO3">
        <v>0</v>
      </c>
      <c r="LP3">
        <v>0</v>
      </c>
      <c r="LQ3">
        <v>0</v>
      </c>
      <c r="LR3">
        <v>12</v>
      </c>
      <c r="LS3">
        <v>0</v>
      </c>
      <c r="LT3">
        <v>1</v>
      </c>
      <c r="LU3">
        <v>10</v>
      </c>
      <c r="LV3">
        <f>SUM(KD3,KZ3)+KZ3/1000</f>
        <v>0</v>
      </c>
      <c r="LW3">
        <f t="shared" ref="LW3:MQ15" si="23">SUM(KE3,LA3)+LA3/1000</f>
        <v>6</v>
      </c>
      <c r="LX3">
        <f t="shared" si="23"/>
        <v>8.0009999999999994</v>
      </c>
      <c r="LY3">
        <f t="shared" si="23"/>
        <v>7</v>
      </c>
      <c r="LZ3">
        <f t="shared" si="23"/>
        <v>4</v>
      </c>
      <c r="MA3">
        <f t="shared" si="23"/>
        <v>12</v>
      </c>
      <c r="MB3">
        <f t="shared" si="23"/>
        <v>5</v>
      </c>
      <c r="MC3">
        <f t="shared" si="23"/>
        <v>8.0030000000000001</v>
      </c>
      <c r="MD3">
        <f t="shared" si="23"/>
        <v>7</v>
      </c>
      <c r="ME3">
        <f t="shared" si="23"/>
        <v>8.0039999999999996</v>
      </c>
      <c r="MF3">
        <f t="shared" si="23"/>
        <v>10.005000000000001</v>
      </c>
      <c r="MG3">
        <f t="shared" si="23"/>
        <v>2</v>
      </c>
      <c r="MH3">
        <f t="shared" si="23"/>
        <v>7.0010000000000003</v>
      </c>
      <c r="MI3">
        <f t="shared" si="23"/>
        <v>18.010000000000002</v>
      </c>
      <c r="MJ3">
        <f t="shared" si="23"/>
        <v>1.0009999999999999</v>
      </c>
      <c r="MK3">
        <f t="shared" si="23"/>
        <v>12</v>
      </c>
      <c r="ML3">
        <f t="shared" si="23"/>
        <v>0</v>
      </c>
      <c r="MM3">
        <f t="shared" si="23"/>
        <v>0</v>
      </c>
      <c r="MN3">
        <f t="shared" si="23"/>
        <v>22.012</v>
      </c>
      <c r="MO3">
        <f t="shared" si="23"/>
        <v>5</v>
      </c>
      <c r="MP3">
        <f t="shared" si="23"/>
        <v>8.0009999999999994</v>
      </c>
      <c r="MQ3">
        <f t="shared" si="23"/>
        <v>10.01</v>
      </c>
      <c r="MR3">
        <f>RANK(LV3,LV3:LV21,0)</f>
        <v>15</v>
      </c>
      <c r="MS3">
        <f t="shared" ref="MS3:NM3" si="24">RANK(LW3,LW3:LW21,0)</f>
        <v>9</v>
      </c>
      <c r="MT3">
        <f t="shared" si="24"/>
        <v>7</v>
      </c>
      <c r="MU3">
        <f t="shared" si="24"/>
        <v>6</v>
      </c>
      <c r="MV3">
        <f t="shared" si="24"/>
        <v>10</v>
      </c>
      <c r="MW3">
        <f t="shared" si="24"/>
        <v>4</v>
      </c>
      <c r="MX3">
        <f t="shared" si="24"/>
        <v>10</v>
      </c>
      <c r="MY3">
        <f t="shared" si="24"/>
        <v>7</v>
      </c>
      <c r="MZ3">
        <f t="shared" si="24"/>
        <v>7</v>
      </c>
      <c r="NA3">
        <f t="shared" si="24"/>
        <v>5</v>
      </c>
      <c r="NB3">
        <f t="shared" si="24"/>
        <v>5</v>
      </c>
      <c r="NC3">
        <f t="shared" si="24"/>
        <v>12</v>
      </c>
      <c r="ND3">
        <f t="shared" si="24"/>
        <v>9</v>
      </c>
      <c r="NE3">
        <f t="shared" si="24"/>
        <v>2</v>
      </c>
      <c r="NF3">
        <f t="shared" si="24"/>
        <v>11</v>
      </c>
      <c r="NG3">
        <f t="shared" si="24"/>
        <v>7</v>
      </c>
      <c r="NH3">
        <f t="shared" si="24"/>
        <v>13</v>
      </c>
      <c r="NI3">
        <f t="shared" si="24"/>
        <v>13</v>
      </c>
      <c r="NJ3">
        <f t="shared" si="24"/>
        <v>1</v>
      </c>
      <c r="NK3">
        <f t="shared" si="24"/>
        <v>9</v>
      </c>
      <c r="NL3">
        <f t="shared" si="24"/>
        <v>9</v>
      </c>
      <c r="NM3">
        <f t="shared" si="24"/>
        <v>6</v>
      </c>
      <c r="NN3">
        <f>VLOOKUP(MR3,'Tablas auxiliares'!$O$2:$P$28,2,FALSE)</f>
        <v>0</v>
      </c>
      <c r="NO3">
        <f>VLOOKUP(MS3,'Tablas auxiliares'!$O$2:$P$28,2,FALSE)</f>
        <v>2</v>
      </c>
      <c r="NP3">
        <f>VLOOKUP(MT3,'Tablas auxiliares'!$O$2:$P$28,2,FALSE)</f>
        <v>4</v>
      </c>
      <c r="NQ3">
        <f>VLOOKUP(MU3,'Tablas auxiliares'!$O$2:$P$28,2,FALSE)</f>
        <v>5</v>
      </c>
      <c r="NR3">
        <f>VLOOKUP(MV3,'Tablas auxiliares'!$O$2:$P$28,2,FALSE)</f>
        <v>1</v>
      </c>
      <c r="NS3">
        <f>VLOOKUP(MW3,'Tablas auxiliares'!$O$2:$P$28,2,FALSE)</f>
        <v>7</v>
      </c>
      <c r="NT3">
        <f>VLOOKUP(MX3,'Tablas auxiliares'!$O$2:$P$28,2,FALSE)</f>
        <v>1</v>
      </c>
      <c r="NU3">
        <f>VLOOKUP(MY3,'Tablas auxiliares'!$O$2:$P$28,2,FALSE)</f>
        <v>4</v>
      </c>
      <c r="NV3">
        <f>VLOOKUP(MZ3,'Tablas auxiliares'!$O$2:$P$28,2,FALSE)</f>
        <v>4</v>
      </c>
      <c r="NW3">
        <f>VLOOKUP(NA3,'Tablas auxiliares'!$O$2:$P$28,2,FALSE)</f>
        <v>6</v>
      </c>
      <c r="NX3">
        <f>VLOOKUP(NB3,'Tablas auxiliares'!$O$2:$P$28,2,FALSE)</f>
        <v>6</v>
      </c>
      <c r="NY3">
        <f>VLOOKUP(NC3,'Tablas auxiliares'!$O$2:$P$28,2,FALSE)</f>
        <v>0</v>
      </c>
      <c r="NZ3">
        <f>VLOOKUP(ND3,'Tablas auxiliares'!$O$2:$P$28,2,FALSE)</f>
        <v>2</v>
      </c>
      <c r="OA3">
        <f>VLOOKUP(NE3,'Tablas auxiliares'!$O$2:$P$28,2,FALSE)</f>
        <v>10</v>
      </c>
      <c r="OB3">
        <f>VLOOKUP(NF3,'Tablas auxiliares'!$O$2:$P$28,2,FALSE)</f>
        <v>0</v>
      </c>
      <c r="OC3">
        <f>VLOOKUP(NG3,'Tablas auxiliares'!$O$2:$P$28,2,FALSE)</f>
        <v>4</v>
      </c>
      <c r="OD3">
        <f>VLOOKUP(NH3,'Tablas auxiliares'!$O$2:$P$28,2,FALSE)</f>
        <v>0</v>
      </c>
      <c r="OE3">
        <f>VLOOKUP(NI3,'Tablas auxiliares'!$O$2:$P$28,2,FALSE)</f>
        <v>0</v>
      </c>
      <c r="OF3">
        <f>VLOOKUP(NJ3,'Tablas auxiliares'!$O$2:$P$28,2,FALSE)</f>
        <v>12</v>
      </c>
      <c r="OG3">
        <f>VLOOKUP(NK3,'Tablas auxiliares'!$O$2:$P$28,2,FALSE)</f>
        <v>2</v>
      </c>
      <c r="OH3">
        <f>VLOOKUP(NL3,'Tablas auxiliares'!$O$2:$P$28,2,FALSE)</f>
        <v>2</v>
      </c>
      <c r="OI3">
        <f>VLOOKUP(NM3,'Tablas auxiliares'!$O$2:$P$28,2,FALSE)</f>
        <v>5</v>
      </c>
      <c r="OJ3">
        <f>SUM(NN3:OI3)</f>
        <v>77</v>
      </c>
      <c r="OL3">
        <f>ROUND(OJ3,0)+(26-OR3)/10000</f>
        <v>77.002499999999998</v>
      </c>
      <c r="OM3">
        <f>ROUND(KC3,0)+(26-OR3)/10000</f>
        <v>80.002499999999998</v>
      </c>
      <c r="ON3">
        <f>ROUND(HN3,0)+(26-OR3)/10000</f>
        <v>162.0025</v>
      </c>
      <c r="OO3">
        <f>IF('Tablas auxiliares'!$C$3=1,OL3,IF('Tablas auxiliares'!$C$3=2,OM3,ON3))</f>
        <v>162.0025</v>
      </c>
      <c r="OP3" t="s">
        <v>3</v>
      </c>
      <c r="OR3">
        <v>1</v>
      </c>
      <c r="OS3">
        <f>LARGE($OO$3:$OO$21,OR3)</f>
        <v>283.00099999999998</v>
      </c>
      <c r="OT3" t="str">
        <f>VLOOKUP(OS3,$OO$3:$OP$21,2,FALSE)</f>
        <v>Israel</v>
      </c>
    </row>
    <row r="4" spans="1:410" x14ac:dyDescent="0.25">
      <c r="A4" t="s">
        <v>11</v>
      </c>
      <c r="B4">
        <v>10</v>
      </c>
      <c r="D4">
        <v>3</v>
      </c>
      <c r="E4">
        <v>18</v>
      </c>
      <c r="F4">
        <v>3</v>
      </c>
      <c r="G4">
        <v>3</v>
      </c>
      <c r="H4">
        <v>7</v>
      </c>
      <c r="I4">
        <v>7</v>
      </c>
      <c r="J4">
        <v>18</v>
      </c>
      <c r="K4">
        <v>11</v>
      </c>
      <c r="L4">
        <v>19</v>
      </c>
      <c r="M4">
        <v>14</v>
      </c>
      <c r="N4">
        <v>7</v>
      </c>
      <c r="O4">
        <v>17</v>
      </c>
      <c r="P4">
        <v>8</v>
      </c>
      <c r="Q4">
        <v>14</v>
      </c>
      <c r="R4">
        <v>12</v>
      </c>
      <c r="S4">
        <v>16</v>
      </c>
      <c r="T4">
        <v>12</v>
      </c>
      <c r="U4">
        <v>4</v>
      </c>
      <c r="V4">
        <v>10</v>
      </c>
      <c r="W4">
        <v>12</v>
      </c>
      <c r="X4">
        <v>17</v>
      </c>
      <c r="Z4">
        <v>5</v>
      </c>
      <c r="AA4">
        <v>18</v>
      </c>
      <c r="AB4">
        <v>4</v>
      </c>
      <c r="AC4">
        <v>9</v>
      </c>
      <c r="AD4">
        <v>7</v>
      </c>
      <c r="AE4">
        <v>8</v>
      </c>
      <c r="AF4">
        <v>14</v>
      </c>
      <c r="AG4">
        <v>8</v>
      </c>
      <c r="AH4">
        <v>17</v>
      </c>
      <c r="AI4">
        <v>18</v>
      </c>
      <c r="AJ4">
        <v>11</v>
      </c>
      <c r="AK4">
        <v>16</v>
      </c>
      <c r="AL4">
        <v>15</v>
      </c>
      <c r="AM4">
        <v>8</v>
      </c>
      <c r="AN4">
        <v>7</v>
      </c>
      <c r="AO4">
        <v>16</v>
      </c>
      <c r="AP4">
        <v>11</v>
      </c>
      <c r="AQ4">
        <v>4</v>
      </c>
      <c r="AR4">
        <v>9</v>
      </c>
      <c r="AS4">
        <v>13</v>
      </c>
      <c r="AT4">
        <v>6</v>
      </c>
      <c r="AV4">
        <v>6</v>
      </c>
      <c r="AW4">
        <v>18</v>
      </c>
      <c r="AX4">
        <v>5</v>
      </c>
      <c r="AY4">
        <v>13</v>
      </c>
      <c r="AZ4">
        <v>9</v>
      </c>
      <c r="BA4">
        <v>10</v>
      </c>
      <c r="BB4">
        <v>17</v>
      </c>
      <c r="BC4">
        <v>14</v>
      </c>
      <c r="BD4">
        <v>11</v>
      </c>
      <c r="BE4">
        <v>17</v>
      </c>
      <c r="BF4">
        <v>7</v>
      </c>
      <c r="BG4">
        <v>16</v>
      </c>
      <c r="BH4">
        <v>11</v>
      </c>
      <c r="BI4">
        <v>15</v>
      </c>
      <c r="BJ4">
        <v>9</v>
      </c>
      <c r="BK4">
        <v>13</v>
      </c>
      <c r="BL4">
        <v>16</v>
      </c>
      <c r="BM4">
        <v>9</v>
      </c>
      <c r="BN4">
        <v>6</v>
      </c>
      <c r="BO4">
        <v>11</v>
      </c>
      <c r="BP4">
        <v>11</v>
      </c>
      <c r="BR4">
        <v>3</v>
      </c>
      <c r="BS4">
        <v>18</v>
      </c>
      <c r="BT4">
        <v>6</v>
      </c>
      <c r="BU4">
        <v>8</v>
      </c>
      <c r="BV4">
        <v>10</v>
      </c>
      <c r="BW4">
        <v>7</v>
      </c>
      <c r="BX4">
        <v>18</v>
      </c>
      <c r="BY4">
        <v>11</v>
      </c>
      <c r="BZ4">
        <v>10</v>
      </c>
      <c r="CA4">
        <v>7</v>
      </c>
      <c r="CB4">
        <v>5</v>
      </c>
      <c r="CC4">
        <v>15</v>
      </c>
      <c r="CD4">
        <v>12</v>
      </c>
      <c r="CE4">
        <v>10</v>
      </c>
      <c r="CF4">
        <v>6</v>
      </c>
      <c r="CG4">
        <v>10</v>
      </c>
      <c r="CH4">
        <v>17</v>
      </c>
      <c r="CI4">
        <v>11</v>
      </c>
      <c r="CJ4">
        <v>8</v>
      </c>
      <c r="CK4">
        <v>13</v>
      </c>
      <c r="CL4">
        <v>7</v>
      </c>
      <c r="CN4">
        <v>1</v>
      </c>
      <c r="CO4">
        <v>18</v>
      </c>
      <c r="CP4">
        <v>7</v>
      </c>
      <c r="CQ4">
        <v>5</v>
      </c>
      <c r="CR4">
        <v>5</v>
      </c>
      <c r="CS4">
        <v>9</v>
      </c>
      <c r="CT4">
        <v>15</v>
      </c>
      <c r="CU4">
        <v>15</v>
      </c>
      <c r="CV4">
        <v>15</v>
      </c>
      <c r="CW4">
        <v>7</v>
      </c>
      <c r="CX4">
        <v>14</v>
      </c>
      <c r="CY4">
        <v>14</v>
      </c>
      <c r="CZ4">
        <v>12</v>
      </c>
      <c r="DA4">
        <v>15</v>
      </c>
      <c r="DB4">
        <v>2</v>
      </c>
      <c r="DC4">
        <v>17</v>
      </c>
      <c r="DD4">
        <v>15</v>
      </c>
      <c r="DE4">
        <v>8</v>
      </c>
      <c r="DF4">
        <v>11</v>
      </c>
      <c r="DG4">
        <v>6</v>
      </c>
      <c r="DH4">
        <f>IF('Tablas auxiliares'!$C$7=1,AVERAGE(B4,X4,AT4,BP4,CL4)+B4/10000,(-1)*(SUM(VLOOKUP(B4,'Tablas auxiliares'!$BG$2:$BH$28,2,FALSE),VLOOKUP(X4,'Tablas auxiliares'!$BG$2:$BH$28,2,FALSE),VLOOKUP(AT4,'Tablas auxiliares'!$BG$2:$BH$28,2,FALSE),VLOOKUP(BP4,'Tablas auxiliares'!$BG$2:$BH$28,2,FALSE),VLOOKUP(CL4,'Tablas auxiliares'!$BG$2:$BH$28,2,FALSE))-B4/100000000))</f>
        <v>-13.017952059257128</v>
      </c>
      <c r="DJ4">
        <f>IF('Tablas auxiliares'!$C$7=1,AVERAGE(D4,Z4,AV4,BR4,CN4)+D4/10000,(-1)*(SUM(VLOOKUP(D4,'Tablas auxiliares'!$BG$2:$BH$28,2,FALSE),VLOOKUP(Z4,'Tablas auxiliares'!$BG$2:$BH$28,2,FALSE),VLOOKUP(AV4,'Tablas auxiliares'!$BG$2:$BH$28,2,FALSE),VLOOKUP(BR4,'Tablas auxiliares'!$BG$2:$BH$28,2,FALSE),VLOOKUP(CN4,'Tablas auxiliares'!$BG$2:$BH$28,2,FALSE))-D4/100000000))</f>
        <v>-38.66556319666946</v>
      </c>
      <c r="DK4">
        <f>IF('Tablas auxiliares'!$C$7=1,AVERAGE(E4,AA4,AW4,BS4,CO4)+E4/10000,(-1)*(SUM(VLOOKUP(E4,'Tablas auxiliares'!$BG$2:$BH$28,2,FALSE),VLOOKUP(AA4,'Tablas auxiliares'!$BG$2:$BH$28,2,FALSE),VLOOKUP(AW4,'Tablas auxiliares'!$BG$2:$BH$28,2,FALSE),VLOOKUP(BS4,'Tablas auxiliares'!$BG$2:$BH$28,2,FALSE),VLOOKUP(CO4,'Tablas auxiliares'!$BG$2:$BH$28,2,FALSE))-E4/100000000))</f>
        <v>-2.3734497473039236</v>
      </c>
      <c r="DL4">
        <f>IF('Tablas auxiliares'!$C$7=1,AVERAGE(F4,AB4,AX4,BT4,CP4)+F4/10000,(-1)*(SUM(VLOOKUP(F4,'Tablas auxiliares'!$BG$2:$BH$28,2,FALSE),VLOOKUP(AB4,'Tablas auxiliares'!$BG$2:$BH$28,2,FALSE),VLOOKUP(AX4,'Tablas auxiliares'!$BG$2:$BH$28,2,FALSE),VLOOKUP(BT4,'Tablas auxiliares'!$BG$2:$BH$28,2,FALSE),VLOOKUP(CP4,'Tablas auxiliares'!$BG$2:$BH$28,2,FALSE))-F4/100000000))</f>
        <v>-29.083359812311286</v>
      </c>
      <c r="DM4">
        <f>IF('Tablas auxiliares'!$C$7=1,AVERAGE(G4,AC4,AY4,BU4,CQ4)+G4/10000,(-1)*(SUM(VLOOKUP(G4,'Tablas auxiliares'!$BG$2:$BH$28,2,FALSE),VLOOKUP(AC4,'Tablas auxiliares'!$BG$2:$BH$28,2,FALSE),VLOOKUP(AY4,'Tablas auxiliares'!$BG$2:$BH$28,2,FALSE),VLOOKUP(BU4,'Tablas auxiliares'!$BG$2:$BH$28,2,FALSE),VLOOKUP(CQ4,'Tablas auxiliares'!$BG$2:$BH$28,2,FALSE))-G4/100000000))</f>
        <v>-20.844014264278098</v>
      </c>
      <c r="DN4">
        <f>IF('Tablas auxiliares'!$C$7=1,AVERAGE(H4,AD4,AZ4,BV4,CR4)+H4/10000,(-1)*(SUM(VLOOKUP(H4,'Tablas auxiliares'!$BG$2:$BH$28,2,FALSE),VLOOKUP(AD4,'Tablas auxiliares'!$BG$2:$BH$28,2,FALSE),VLOOKUP(AZ4,'Tablas auxiliares'!$BG$2:$BH$28,2,FALSE),VLOOKUP(BV4,'Tablas auxiliares'!$BG$2:$BH$28,2,FALSE),VLOOKUP(CR4,'Tablas auxiliares'!$BG$2:$BH$28,2,FALSE))-H4/100000000))</f>
        <v>-18.082585732542249</v>
      </c>
      <c r="DO4">
        <f>IF('Tablas auxiliares'!$C$7=1,AVERAGE(I4,AE4,BA4,BW4,CS4)+I4/10000,(-1)*(SUM(VLOOKUP(I4,'Tablas auxiliares'!$BG$2:$BH$28,2,FALSE),VLOOKUP(AE4,'Tablas auxiliares'!$BG$2:$BH$28,2,FALSE),VLOOKUP(BA4,'Tablas auxiliares'!$BG$2:$BH$28,2,FALSE),VLOOKUP(BW4,'Tablas auxiliares'!$BG$2:$BH$28,2,FALSE),VLOOKUP(CS4,'Tablas auxiliares'!$BG$2:$BH$28,2,FALSE))-I4/100000000))</f>
        <v>-15.644315744021222</v>
      </c>
      <c r="DP4">
        <f>IF('Tablas auxiliares'!$C$7=1,AVERAGE(J4,AF4,BB4,BX4,CT4)+J4/10000,(-1)*(SUM(VLOOKUP(J4,'Tablas auxiliares'!$BG$2:$BH$28,2,FALSE),VLOOKUP(AF4,'Tablas auxiliares'!$BG$2:$BH$28,2,FALSE),VLOOKUP(BB4,'Tablas auxiliares'!$BG$2:$BH$28,2,FALSE),VLOOKUP(BX4,'Tablas auxiliares'!$BG$2:$BH$28,2,FALSE),VLOOKUP(CT4,'Tablas auxiliares'!$BG$2:$BH$28,2,FALSE))-J4/100000000))</f>
        <v>-3.3777954338065905</v>
      </c>
      <c r="DQ4">
        <f>IF('Tablas auxiliares'!$C$7=1,AVERAGE(K4,AG4,BC4,BY4,CU4)+K4/10000,(-1)*(SUM(VLOOKUP(K4,'Tablas auxiliares'!$BG$2:$BH$28,2,FALSE),VLOOKUP(AG4,'Tablas auxiliares'!$BG$2:$BH$28,2,FALSE),VLOOKUP(BC4,'Tablas auxiliares'!$BG$2:$BH$28,2,FALSE),VLOOKUP(BY4,'Tablas auxiliares'!$BG$2:$BH$28,2,FALSE),VLOOKUP(CU4,'Tablas auxiliares'!$BG$2:$BH$28,2,FALSE))-K4/100000000))</f>
        <v>-8.6177708558957686</v>
      </c>
      <c r="DR4">
        <f>IF('Tablas auxiliares'!$C$7=1,AVERAGE(L4,AH4,BD4,BZ4,CV4)+L4/10000,(-1)*(SUM(VLOOKUP(L4,'Tablas auxiliares'!$BG$2:$BH$28,2,FALSE),VLOOKUP(AH4,'Tablas auxiliares'!$BG$2:$BH$28,2,FALSE),VLOOKUP(BD4,'Tablas auxiliares'!$BG$2:$BH$28,2,FALSE),VLOOKUP(BZ4,'Tablas auxiliares'!$BG$2:$BH$28,2,FALSE),VLOOKUP(CV4,'Tablas auxiliares'!$BG$2:$BH$28,2,FALSE))-L4/100000000))</f>
        <v>-5.7711593062115689</v>
      </c>
      <c r="DS4">
        <f>IF('Tablas auxiliares'!$C$7=1,AVERAGE(M4,AI4,BE4,CA4,CW4)+M4/10000,(-1)*(SUM(VLOOKUP(M4,'Tablas auxiliares'!$BG$2:$BH$28,2,FALSE),VLOOKUP(AI4,'Tablas auxiliares'!$BG$2:$BH$28,2,FALSE),VLOOKUP(BE4,'Tablas auxiliares'!$BG$2:$BH$28,2,FALSE),VLOOKUP(CA4,'Tablas auxiliares'!$BG$2:$BH$28,2,FALSE),VLOOKUP(CW4,'Tablas auxiliares'!$BG$2:$BH$28,2,FALSE))-M4/100000000))</f>
        <v>-9.7393833510012353</v>
      </c>
      <c r="DT4">
        <f>IF('Tablas auxiliares'!$C$7=1,AVERAGE(N4,AJ4,BF4,CB4,CX4)+N4/10000,(-1)*(SUM(VLOOKUP(N4,'Tablas auxiliares'!$BG$2:$BH$28,2,FALSE),VLOOKUP(AJ4,'Tablas auxiliares'!$BG$2:$BH$28,2,FALSE),VLOOKUP(BF4,'Tablas auxiliares'!$BG$2:$BH$28,2,FALSE),VLOOKUP(CB4,'Tablas auxiliares'!$BG$2:$BH$28,2,FALSE),VLOOKUP(CX4,'Tablas auxiliares'!$BG$2:$BH$28,2,FALSE))-N4/100000000))</f>
        <v>-16.097495316400604</v>
      </c>
      <c r="DU4">
        <f>IF('Tablas auxiliares'!$C$7=1,AVERAGE(O4,AK4,BG4,CC4,CY4)+O4/10000,(-1)*(SUM(VLOOKUP(O4,'Tablas auxiliares'!$BG$2:$BH$28,2,FALSE),VLOOKUP(AK4,'Tablas auxiliares'!$BG$2:$BH$28,2,FALSE),VLOOKUP(BG4,'Tablas auxiliares'!$BG$2:$BH$28,2,FALSE),VLOOKUP(CC4,'Tablas auxiliares'!$BG$2:$BH$28,2,FALSE),VLOOKUP(CY4,'Tablas auxiliares'!$BG$2:$BH$28,2,FALSE))-O4/100000000))</f>
        <v>-3.8166791738811439</v>
      </c>
      <c r="DV4">
        <f>IF('Tablas auxiliares'!$C$7=1,AVERAGE(P4,AL4,BH4,CD4,CZ4)+P4/10000,(-1)*(SUM(VLOOKUP(P4,'Tablas auxiliares'!$BG$2:$BH$28,2,FALSE),VLOOKUP(AL4,'Tablas auxiliares'!$BG$2:$BH$28,2,FALSE),VLOOKUP(BH4,'Tablas auxiliares'!$BG$2:$BH$28,2,FALSE),VLOOKUP(CD4,'Tablas auxiliares'!$BG$2:$BH$28,2,FALSE),VLOOKUP(CZ4,'Tablas auxiliares'!$BG$2:$BH$28,2,FALSE))-P4/100000000))</f>
        <v>-8.7764204068242879</v>
      </c>
      <c r="DW4">
        <f>IF('Tablas auxiliares'!$C$7=1,AVERAGE(Q4,AM4,BI4,CE4,DA4)+Q4/10000,(-1)*(SUM(VLOOKUP(Q4,'Tablas auxiliares'!$BG$2:$BH$28,2,FALSE),VLOOKUP(AM4,'Tablas auxiliares'!$BG$2:$BH$28,2,FALSE),VLOOKUP(BI4,'Tablas auxiliares'!$BG$2:$BH$28,2,FALSE),VLOOKUP(CE4,'Tablas auxiliares'!$BG$2:$BH$28,2,FALSE),VLOOKUP(DA4,'Tablas auxiliares'!$BG$2:$BH$28,2,FALSE))-Q4/100000000))</f>
        <v>-8.0378921368938592</v>
      </c>
      <c r="DX4">
        <f>IF('Tablas auxiliares'!$C$7=1,AVERAGE(R4,AN4,BJ4,CF4,DB4)+R4/10000,(-1)*(SUM(VLOOKUP(R4,'Tablas auxiliares'!$BG$2:$BH$28,2,FALSE),VLOOKUP(AN4,'Tablas auxiliares'!$BG$2:$BH$28,2,FALSE),VLOOKUP(BJ4,'Tablas auxiliares'!$BG$2:$BH$28,2,FALSE),VLOOKUP(CF4,'Tablas auxiliares'!$BG$2:$BH$28,2,FALSE),VLOOKUP(DB4,'Tablas auxiliares'!$BG$2:$BH$28,2,FALSE))-R4/100000000))</f>
        <v>-22.511018303806043</v>
      </c>
      <c r="DY4">
        <f>IF('Tablas auxiliares'!$C$7=1,AVERAGE(S4,AO4,BK4,CG4,DC4)+S4/10000,(-1)*(SUM(VLOOKUP(S4,'Tablas auxiliares'!$BG$2:$BH$28,2,FALSE),VLOOKUP(AO4,'Tablas auxiliares'!$BG$2:$BH$28,2,FALSE),VLOOKUP(BK4,'Tablas auxiliares'!$BG$2:$BH$28,2,FALSE),VLOOKUP(CG4,'Tablas auxiliares'!$BG$2:$BH$28,2,FALSE),VLOOKUP(DC4,'Tablas auxiliares'!$BG$2:$BH$28,2,FALSE))-S4/100000000))</f>
        <v>-5.3600822069184177</v>
      </c>
      <c r="DZ4">
        <f>IF('Tablas auxiliares'!$C$7=1,AVERAGE(T4,AP4,BL4,CH4,DD4)+T4/10000,(-1)*(SUM(VLOOKUP(T4,'Tablas auxiliares'!$BG$2:$BH$28,2,FALSE),VLOOKUP(AP4,'Tablas auxiliares'!$BG$2:$BH$28,2,FALSE),VLOOKUP(BL4,'Tablas auxiliares'!$BG$2:$BH$28,2,FALSE),VLOOKUP(CH4,'Tablas auxiliares'!$BG$2:$BH$28,2,FALSE),VLOOKUP(DD4,'Tablas auxiliares'!$BG$2:$BH$28,2,FALSE))-T4/100000000))</f>
        <v>-5.3865981258453841</v>
      </c>
      <c r="EA4">
        <f>IF('Tablas auxiliares'!$C$7=1,AVERAGE(U4,AQ4,BM4,CI4,DE4)+U4/10000,(-1)*(SUM(VLOOKUP(U4,'Tablas auxiliares'!$BG$2:$BH$28,2,FALSE),VLOOKUP(AQ4,'Tablas auxiliares'!$BG$2:$BH$28,2,FALSE),VLOOKUP(BM4,'Tablas auxiliares'!$BG$2:$BH$28,2,FALSE),VLOOKUP(CI4,'Tablas auxiliares'!$BG$2:$BH$28,2,FALSE),VLOOKUP(DE4,'Tablas auxiliares'!$BG$2:$BH$28,2,FALSE))-U4/100000000))</f>
        <v>-21.165703698484972</v>
      </c>
      <c r="EB4">
        <f>IF('Tablas auxiliares'!$C$7=1,AVERAGE(V4,AR4,BN4,CJ4,DF4)+V4/10000,(-1)*(SUM(VLOOKUP(V4,'Tablas auxiliares'!$BG$2:$BH$28,2,FALSE),VLOOKUP(AR4,'Tablas auxiliares'!$BG$2:$BH$28,2,FALSE),VLOOKUP(BN4,'Tablas auxiliares'!$BG$2:$BH$28,2,FALSE),VLOOKUP(CJ4,'Tablas auxiliares'!$BG$2:$BH$28,2,FALSE),VLOOKUP(DF4,'Tablas auxiliares'!$BG$2:$BH$28,2,FALSE))-V4/100000000))</f>
        <v>-14.404374902555565</v>
      </c>
      <c r="EC4">
        <f>IF('Tablas auxiliares'!$C$7=1,AVERAGE(W4,AS4,BO4,CK4,DG4)+W4/10000,(-1)*(SUM(VLOOKUP(W4,'Tablas auxiliares'!$BG$2:$BH$28,2,FALSE),VLOOKUP(AS4,'Tablas auxiliares'!$BG$2:$BH$28,2,FALSE),VLOOKUP(BO4,'Tablas auxiliares'!$BG$2:$BH$28,2,FALSE),VLOOKUP(CK4,'Tablas auxiliares'!$BG$2:$BH$28,2,FALSE),VLOOKUP(DG4,'Tablas auxiliares'!$BG$2:$BH$28,2,FALSE))-W4/100000000))</f>
        <v>-10.374782183107992</v>
      </c>
      <c r="ED4">
        <f>RANK(DH4,DH3:DH21,1)</f>
        <v>11</v>
      </c>
      <c r="EF4">
        <f t="shared" ref="EF4:EY4" si="25">RANK(DJ4,DJ3:DJ21,1)</f>
        <v>2</v>
      </c>
      <c r="EG4">
        <f t="shared" si="25"/>
        <v>18</v>
      </c>
      <c r="EH4">
        <f t="shared" si="25"/>
        <v>5</v>
      </c>
      <c r="EI4">
        <f t="shared" si="25"/>
        <v>7</v>
      </c>
      <c r="EJ4">
        <f t="shared" si="25"/>
        <v>9</v>
      </c>
      <c r="EK4">
        <f t="shared" si="25"/>
        <v>9</v>
      </c>
      <c r="EL4">
        <f t="shared" si="25"/>
        <v>18</v>
      </c>
      <c r="EM4">
        <f t="shared" si="25"/>
        <v>15</v>
      </c>
      <c r="EN4">
        <f t="shared" si="25"/>
        <v>15</v>
      </c>
      <c r="EO4">
        <f t="shared" si="25"/>
        <v>15</v>
      </c>
      <c r="EP4">
        <f t="shared" si="25"/>
        <v>8</v>
      </c>
      <c r="EQ4">
        <f t="shared" si="25"/>
        <v>17</v>
      </c>
      <c r="ER4">
        <f t="shared" si="25"/>
        <v>13</v>
      </c>
      <c r="ES4">
        <f t="shared" si="25"/>
        <v>14</v>
      </c>
      <c r="ET4">
        <f t="shared" si="25"/>
        <v>6</v>
      </c>
      <c r="EU4">
        <f t="shared" si="25"/>
        <v>15</v>
      </c>
      <c r="EV4">
        <f t="shared" si="25"/>
        <v>15</v>
      </c>
      <c r="EW4">
        <f t="shared" si="25"/>
        <v>7</v>
      </c>
      <c r="EX4">
        <f t="shared" si="25"/>
        <v>9</v>
      </c>
      <c r="EY4">
        <f t="shared" si="25"/>
        <v>11</v>
      </c>
      <c r="EZ4">
        <f>VLOOKUP(ED4,'Tablas auxiliares'!$O$2:$Y$28,'Tablas auxiliares'!$C$4+1,FALSE)</f>
        <v>0</v>
      </c>
      <c r="FB4">
        <f>VLOOKUP(EF4,'Tablas auxiliares'!$O$2:$Y$28,'Tablas auxiliares'!$C$4+1,FALSE)</f>
        <v>10</v>
      </c>
      <c r="FC4">
        <f>VLOOKUP(EG4,'Tablas auxiliares'!$O$2:$Y$28,'Tablas auxiliares'!$C$4+1,FALSE)</f>
        <v>0</v>
      </c>
      <c r="FD4">
        <f>VLOOKUP(EH4,'Tablas auxiliares'!$O$2:$Y$28,'Tablas auxiliares'!$C$4+1,FALSE)</f>
        <v>6</v>
      </c>
      <c r="FE4">
        <f>VLOOKUP(EI4,'Tablas auxiliares'!$O$2:$Y$28,'Tablas auxiliares'!$C$4+1,FALSE)</f>
        <v>4</v>
      </c>
      <c r="FF4">
        <f>VLOOKUP(EJ4,'Tablas auxiliares'!$O$2:$Y$28,'Tablas auxiliares'!$C$4+1,FALSE)</f>
        <v>2</v>
      </c>
      <c r="FG4">
        <f>VLOOKUP(EK4,'Tablas auxiliares'!$O$2:$Y$28,'Tablas auxiliares'!$C$4+1,FALSE)</f>
        <v>2</v>
      </c>
      <c r="FH4">
        <f>VLOOKUP(EL4,'Tablas auxiliares'!$O$2:$Y$28,'Tablas auxiliares'!$C$4+1,FALSE)</f>
        <v>0</v>
      </c>
      <c r="FI4">
        <f>VLOOKUP(EM4,'Tablas auxiliares'!$O$2:$Y$28,'Tablas auxiliares'!$C$4+1,FALSE)</f>
        <v>0</v>
      </c>
      <c r="FJ4">
        <f>VLOOKUP(EN4,'Tablas auxiliares'!$O$2:$Y$28,'Tablas auxiliares'!$C$4+1,FALSE)</f>
        <v>0</v>
      </c>
      <c r="FK4">
        <f>VLOOKUP(EO4,'Tablas auxiliares'!$O$2:$Y$28,'Tablas auxiliares'!$C$4+1,FALSE)</f>
        <v>0</v>
      </c>
      <c r="FL4">
        <f>VLOOKUP(EP4,'Tablas auxiliares'!$O$2:$Y$28,'Tablas auxiliares'!$C$4+1,FALSE)</f>
        <v>3</v>
      </c>
      <c r="FM4">
        <f>VLOOKUP(EQ4,'Tablas auxiliares'!$O$2:$Y$28,'Tablas auxiliares'!$C$4+1,FALSE)</f>
        <v>0</v>
      </c>
      <c r="FN4">
        <f>VLOOKUP(ER4,'Tablas auxiliares'!$O$2:$Y$28,'Tablas auxiliares'!$C$4+1,FALSE)</f>
        <v>0</v>
      </c>
      <c r="FO4">
        <f>VLOOKUP(ES4,'Tablas auxiliares'!$O$2:$Y$28,'Tablas auxiliares'!$C$4+1,FALSE)</f>
        <v>0</v>
      </c>
      <c r="FP4">
        <f>VLOOKUP(ET4,'Tablas auxiliares'!$O$2:$Y$28,'Tablas auxiliares'!$C$4+1,FALSE)</f>
        <v>5</v>
      </c>
      <c r="FQ4">
        <f>VLOOKUP(EU4,'Tablas auxiliares'!$O$2:$Y$28,'Tablas auxiliares'!$C$4+1,FALSE)</f>
        <v>0</v>
      </c>
      <c r="FR4">
        <f>VLOOKUP(EV4,'Tablas auxiliares'!$O$2:$Y$28,'Tablas auxiliares'!$C$4+1,FALSE)</f>
        <v>0</v>
      </c>
      <c r="FS4">
        <f>VLOOKUP(EW4,'Tablas auxiliares'!$O$2:$Y$28,'Tablas auxiliares'!$C$4+1,FALSE)</f>
        <v>4</v>
      </c>
      <c r="FT4">
        <f>VLOOKUP(EX4,'Tablas auxiliares'!$O$2:$Y$28,'Tablas auxiliares'!$C$4+1,FALSE)</f>
        <v>2</v>
      </c>
      <c r="FU4">
        <f>VLOOKUP(EY4,'Tablas auxiliares'!$O$2:$Y$28,'Tablas auxiliares'!$C$4+1,FALSE)</f>
        <v>0</v>
      </c>
      <c r="FV4">
        <v>12</v>
      </c>
      <c r="FX4">
        <v>15</v>
      </c>
      <c r="FY4">
        <v>18</v>
      </c>
      <c r="FZ4">
        <v>5</v>
      </c>
      <c r="GA4">
        <v>1</v>
      </c>
      <c r="GB4">
        <v>5</v>
      </c>
      <c r="GC4">
        <v>3</v>
      </c>
      <c r="GD4">
        <v>7</v>
      </c>
      <c r="GE4">
        <v>17</v>
      </c>
      <c r="GF4">
        <v>14</v>
      </c>
      <c r="GG4">
        <v>12</v>
      </c>
      <c r="GH4">
        <v>15</v>
      </c>
      <c r="GI4">
        <v>6</v>
      </c>
      <c r="GJ4">
        <v>14</v>
      </c>
      <c r="GK4">
        <v>17</v>
      </c>
      <c r="GL4">
        <v>14</v>
      </c>
      <c r="GM4">
        <v>13</v>
      </c>
      <c r="GN4">
        <v>18</v>
      </c>
      <c r="GO4">
        <v>17</v>
      </c>
      <c r="GP4">
        <v>18</v>
      </c>
      <c r="GQ4">
        <v>17</v>
      </c>
      <c r="GR4">
        <f>VLOOKUP(FV4,'Tablas auxiliares'!$O$2:$Y$28,_xlfn.SINGLE('Tablas auxiliares'!$C$4)+1,FALSE)</f>
        <v>0</v>
      </c>
      <c r="GT4">
        <f>VLOOKUP(FX4,'Tablas auxiliares'!$O$2:$Y$28,_xlfn.SINGLE('Tablas auxiliares'!$C$4)+1,FALSE)</f>
        <v>0</v>
      </c>
      <c r="GU4">
        <f>VLOOKUP(FY4,'Tablas auxiliares'!$O$2:$Y$28,_xlfn.SINGLE('Tablas auxiliares'!$C$4)+1,FALSE)</f>
        <v>0</v>
      </c>
      <c r="GV4">
        <f>VLOOKUP(FZ4,'Tablas auxiliares'!$O$2:$Y$28,_xlfn.SINGLE('Tablas auxiliares'!$C$4)+1,FALSE)</f>
        <v>6</v>
      </c>
      <c r="GW4">
        <f>VLOOKUP(GA4,'Tablas auxiliares'!$O$2:$Y$28,_xlfn.SINGLE('Tablas auxiliares'!$C$4)+1,FALSE)</f>
        <v>12</v>
      </c>
      <c r="GX4">
        <f>VLOOKUP(GB4,'Tablas auxiliares'!$O$2:$Y$28,_xlfn.SINGLE('Tablas auxiliares'!$C$4)+1,FALSE)</f>
        <v>6</v>
      </c>
      <c r="GY4">
        <f>VLOOKUP(GC4,'Tablas auxiliares'!$O$2:$Y$28,_xlfn.SINGLE('Tablas auxiliares'!$C$4)+1,FALSE)</f>
        <v>8</v>
      </c>
      <c r="GZ4">
        <f>VLOOKUP(GD4,'Tablas auxiliares'!$O$2:$Y$28,_xlfn.SINGLE('Tablas auxiliares'!$C$4)+1,FALSE)</f>
        <v>4</v>
      </c>
      <c r="HA4">
        <f>VLOOKUP(GE4,'Tablas auxiliares'!$O$2:$Y$28,_xlfn.SINGLE('Tablas auxiliares'!$C$4)+1,FALSE)</f>
        <v>0</v>
      </c>
      <c r="HB4">
        <f>VLOOKUP(GF4,'Tablas auxiliares'!$O$2:$Y$28,_xlfn.SINGLE('Tablas auxiliares'!$C$4)+1,FALSE)</f>
        <v>0</v>
      </c>
      <c r="HC4">
        <f>VLOOKUP(GG4,'Tablas auxiliares'!$O$2:$Y$28,_xlfn.SINGLE('Tablas auxiliares'!$C$4)+1,FALSE)</f>
        <v>0</v>
      </c>
      <c r="HD4">
        <f>VLOOKUP(GH4,'Tablas auxiliares'!$O$2:$Y$28,_xlfn.SINGLE('Tablas auxiliares'!$C$4)+1,FALSE)</f>
        <v>0</v>
      </c>
      <c r="HE4">
        <f>VLOOKUP(GI4,'Tablas auxiliares'!$O$2:$Y$28,_xlfn.SINGLE('Tablas auxiliares'!$C$4)+1,FALSE)</f>
        <v>5</v>
      </c>
      <c r="HF4">
        <f>VLOOKUP(GJ4,'Tablas auxiliares'!$O$2:$Y$28,_xlfn.SINGLE('Tablas auxiliares'!$C$4)+1,FALSE)</f>
        <v>0</v>
      </c>
      <c r="HG4">
        <f>VLOOKUP(GK4,'Tablas auxiliares'!$O$2:$Y$28,_xlfn.SINGLE('Tablas auxiliares'!$C$4)+1,FALSE)</f>
        <v>0</v>
      </c>
      <c r="HH4">
        <f>VLOOKUP(GL4,'Tablas auxiliares'!$O$2:$Y$28,_xlfn.SINGLE('Tablas auxiliares'!$C$4)+1,FALSE)</f>
        <v>0</v>
      </c>
      <c r="HI4">
        <f>VLOOKUP(GM4,'Tablas auxiliares'!$O$2:$Y$28,_xlfn.SINGLE('Tablas auxiliares'!$C$4)+1,FALSE)</f>
        <v>0</v>
      </c>
      <c r="HJ4">
        <f>VLOOKUP(GN4,'Tablas auxiliares'!$O$2:$Y$28,_xlfn.SINGLE('Tablas auxiliares'!$C$4)+1,FALSE)</f>
        <v>0</v>
      </c>
      <c r="HK4">
        <f>VLOOKUP(GO4,'Tablas auxiliares'!$O$2:$Y$28,_xlfn.SINGLE('Tablas auxiliares'!$C$4)+1,FALSE)</f>
        <v>0</v>
      </c>
      <c r="HL4">
        <f>VLOOKUP(GP4,'Tablas auxiliares'!$O$2:$Y$28,_xlfn.SINGLE('Tablas auxiliares'!$C$4)+1,FALSE)</f>
        <v>0</v>
      </c>
      <c r="HM4">
        <f>VLOOKUP(GQ4,'Tablas auxiliares'!$O$2:$Y$28,_xlfn.SINGLE('Tablas auxiliares'!$C$4)+1,FALSE)</f>
        <v>0</v>
      </c>
      <c r="HN4">
        <f>IF('Tablas auxiliares'!$C$6&lt;&gt;2,SUM(EZ4:FU4),0)+IF('Tablas auxiliares'!$C$6&lt;&gt;3,SUM(GR4:HM4),0)</f>
        <v>79</v>
      </c>
      <c r="HO4">
        <f>AVERAGE(ED4,FV4)+FV4/1000</f>
        <v>11.512</v>
      </c>
      <c r="HQ4">
        <f t="shared" si="2"/>
        <v>8.5150000000000006</v>
      </c>
      <c r="HR4">
        <f t="shared" si="3"/>
        <v>18.018000000000001</v>
      </c>
      <c r="HS4">
        <f t="shared" si="4"/>
        <v>5.0049999999999999</v>
      </c>
      <c r="HT4">
        <f t="shared" si="5"/>
        <v>4.0010000000000003</v>
      </c>
      <c r="HU4">
        <f t="shared" si="6"/>
        <v>7.0049999999999999</v>
      </c>
      <c r="HV4">
        <f t="shared" si="7"/>
        <v>6.0030000000000001</v>
      </c>
      <c r="HW4">
        <f t="shared" si="8"/>
        <v>12.507</v>
      </c>
      <c r="HX4">
        <f t="shared" si="9"/>
        <v>16.016999999999999</v>
      </c>
      <c r="HY4">
        <f t="shared" si="10"/>
        <v>14.513999999999999</v>
      </c>
      <c r="HZ4">
        <f t="shared" si="11"/>
        <v>13.512</v>
      </c>
      <c r="IA4">
        <f t="shared" si="12"/>
        <v>11.515000000000001</v>
      </c>
      <c r="IB4">
        <f t="shared" si="13"/>
        <v>11.506</v>
      </c>
      <c r="IC4">
        <f t="shared" si="14"/>
        <v>13.513999999999999</v>
      </c>
      <c r="ID4">
        <f t="shared" si="15"/>
        <v>15.516999999999999</v>
      </c>
      <c r="IE4">
        <f t="shared" si="16"/>
        <v>10.013999999999999</v>
      </c>
      <c r="IF4">
        <f t="shared" si="17"/>
        <v>14.013</v>
      </c>
      <c r="IG4">
        <f t="shared" si="18"/>
        <v>16.518000000000001</v>
      </c>
      <c r="IH4">
        <f t="shared" si="19"/>
        <v>12.016999999999999</v>
      </c>
      <c r="II4">
        <f t="shared" si="20"/>
        <v>13.518000000000001</v>
      </c>
      <c r="IJ4">
        <f t="shared" si="21"/>
        <v>14.016999999999999</v>
      </c>
      <c r="IK4">
        <f>RANK(HO4,HO3:HO21,1)</f>
        <v>14</v>
      </c>
      <c r="IM4">
        <f t="shared" ref="IM4:JF4" si="26">RANK(HQ4,HQ3:HQ21,1)</f>
        <v>9</v>
      </c>
      <c r="IN4">
        <f t="shared" si="26"/>
        <v>18</v>
      </c>
      <c r="IO4">
        <f t="shared" si="26"/>
        <v>4</v>
      </c>
      <c r="IP4">
        <f t="shared" si="26"/>
        <v>3</v>
      </c>
      <c r="IQ4">
        <f t="shared" si="26"/>
        <v>5</v>
      </c>
      <c r="IR4">
        <f t="shared" si="26"/>
        <v>3</v>
      </c>
      <c r="IS4">
        <f t="shared" si="26"/>
        <v>15</v>
      </c>
      <c r="IT4">
        <f t="shared" si="26"/>
        <v>16</v>
      </c>
      <c r="IU4">
        <f t="shared" si="26"/>
        <v>13</v>
      </c>
      <c r="IV4">
        <f t="shared" si="26"/>
        <v>15</v>
      </c>
      <c r="IW4">
        <f t="shared" si="26"/>
        <v>13</v>
      </c>
      <c r="IX4">
        <f t="shared" si="26"/>
        <v>11</v>
      </c>
      <c r="IY4">
        <f t="shared" si="26"/>
        <v>14</v>
      </c>
      <c r="IZ4">
        <f t="shared" si="26"/>
        <v>16</v>
      </c>
      <c r="JA4">
        <f t="shared" si="26"/>
        <v>9</v>
      </c>
      <c r="JB4">
        <f t="shared" si="26"/>
        <v>14</v>
      </c>
      <c r="JC4">
        <f t="shared" si="26"/>
        <v>18</v>
      </c>
      <c r="JD4">
        <f t="shared" si="26"/>
        <v>14</v>
      </c>
      <c r="JE4">
        <f t="shared" si="26"/>
        <v>15</v>
      </c>
      <c r="JF4">
        <f t="shared" si="26"/>
        <v>15</v>
      </c>
      <c r="JG4">
        <f>VLOOKUP(IK4,'Tablas auxiliares'!$O$2:$Y$28,_xlfn.SINGLE('Tablas auxiliares'!$C$4)+1,FALSE)</f>
        <v>0</v>
      </c>
      <c r="JI4">
        <f>VLOOKUP(IM4,'Tablas auxiliares'!$O$2:$Y$28,_xlfn.SINGLE('Tablas auxiliares'!$C$4)+1,FALSE)</f>
        <v>2</v>
      </c>
      <c r="JJ4">
        <f>VLOOKUP(IN4,'Tablas auxiliares'!$O$2:$Y$28,_xlfn.SINGLE('Tablas auxiliares'!$C$4)+1,FALSE)</f>
        <v>0</v>
      </c>
      <c r="JK4">
        <f>VLOOKUP(IO4,'Tablas auxiliares'!$O$2:$Y$28,_xlfn.SINGLE('Tablas auxiliares'!$C$4)+1,FALSE)</f>
        <v>7</v>
      </c>
      <c r="JL4">
        <f>VLOOKUP(IP4,'Tablas auxiliares'!$O$2:$Y$28,_xlfn.SINGLE('Tablas auxiliares'!$C$4)+1,FALSE)</f>
        <v>8</v>
      </c>
      <c r="JM4">
        <f>VLOOKUP(IQ4,'Tablas auxiliares'!$O$2:$Y$28,_xlfn.SINGLE('Tablas auxiliares'!$C$4)+1,FALSE)</f>
        <v>6</v>
      </c>
      <c r="JN4">
        <f>VLOOKUP(IR4,'Tablas auxiliares'!$O$2:$Y$28,_xlfn.SINGLE('Tablas auxiliares'!$C$4)+1,FALSE)</f>
        <v>8</v>
      </c>
      <c r="JO4">
        <f>VLOOKUP(IS4,'Tablas auxiliares'!$O$2:$Y$28,_xlfn.SINGLE('Tablas auxiliares'!$C$4)+1,FALSE)</f>
        <v>0</v>
      </c>
      <c r="JP4">
        <f>VLOOKUP(IT4,'Tablas auxiliares'!$O$2:$Y$28,_xlfn.SINGLE('Tablas auxiliares'!$C$4)+1,FALSE)</f>
        <v>0</v>
      </c>
      <c r="JQ4">
        <f>VLOOKUP(IU4,'Tablas auxiliares'!$O$2:$Y$28,_xlfn.SINGLE('Tablas auxiliares'!$C$4)+1,FALSE)</f>
        <v>0</v>
      </c>
      <c r="JR4">
        <f>VLOOKUP(IV4,'Tablas auxiliares'!$O$2:$Y$28,_xlfn.SINGLE('Tablas auxiliares'!$C$4)+1,FALSE)</f>
        <v>0</v>
      </c>
      <c r="JS4">
        <f>VLOOKUP(IW4,'Tablas auxiliares'!$O$2:$Y$28,_xlfn.SINGLE('Tablas auxiliares'!$C$4)+1,FALSE)</f>
        <v>0</v>
      </c>
      <c r="JT4">
        <f>VLOOKUP(IX4,'Tablas auxiliares'!$O$2:$Y$28,_xlfn.SINGLE('Tablas auxiliares'!$C$4)+1,FALSE)</f>
        <v>0</v>
      </c>
      <c r="JU4">
        <f>VLOOKUP(IY4,'Tablas auxiliares'!$O$2:$Y$28,_xlfn.SINGLE('Tablas auxiliares'!$C$4)+1,FALSE)</f>
        <v>0</v>
      </c>
      <c r="JV4">
        <f>VLOOKUP(IZ4,'Tablas auxiliares'!$O$2:$Y$28,_xlfn.SINGLE('Tablas auxiliares'!$C$4)+1,FALSE)</f>
        <v>0</v>
      </c>
      <c r="JW4">
        <f>VLOOKUP(JA4,'Tablas auxiliares'!$O$2:$Y$28,_xlfn.SINGLE('Tablas auxiliares'!$C$4)+1,FALSE)</f>
        <v>2</v>
      </c>
      <c r="JX4">
        <f>VLOOKUP(JB4,'Tablas auxiliares'!$O$2:$Y$28,_xlfn.SINGLE('Tablas auxiliares'!$C$4)+1,FALSE)</f>
        <v>0</v>
      </c>
      <c r="JY4">
        <f>VLOOKUP(JC4,'Tablas auxiliares'!$O$2:$Y$28,_xlfn.SINGLE('Tablas auxiliares'!$C$4)+1,FALSE)</f>
        <v>0</v>
      </c>
      <c r="JZ4">
        <f>VLOOKUP(JD4,'Tablas auxiliares'!$O$2:$Y$28,_xlfn.SINGLE('Tablas auxiliares'!$C$4)+1,FALSE)</f>
        <v>0</v>
      </c>
      <c r="KA4">
        <f>VLOOKUP(JE4,'Tablas auxiliares'!$O$2:$Y$28,_xlfn.SINGLE('Tablas auxiliares'!$C$4)+1,FALSE)</f>
        <v>0</v>
      </c>
      <c r="KB4">
        <f>VLOOKUP(JF4,'Tablas auxiliares'!$O$2:$Y$28,_xlfn.SINGLE('Tablas auxiliares'!$C$4)+1,FALSE)</f>
        <v>0</v>
      </c>
      <c r="KC4">
        <f t="shared" ref="KC4:KC21" si="27">SUM(JG4:KB4)</f>
        <v>33</v>
      </c>
      <c r="KD4">
        <v>0</v>
      </c>
      <c r="KF4">
        <v>10</v>
      </c>
      <c r="KG4">
        <v>0</v>
      </c>
      <c r="KH4">
        <v>7</v>
      </c>
      <c r="KI4">
        <v>4</v>
      </c>
      <c r="KJ4">
        <v>4</v>
      </c>
      <c r="KK4">
        <v>3</v>
      </c>
      <c r="KL4">
        <v>0</v>
      </c>
      <c r="KM4">
        <v>0</v>
      </c>
      <c r="KN4">
        <v>0</v>
      </c>
      <c r="KO4">
        <v>0</v>
      </c>
      <c r="KP4">
        <v>4</v>
      </c>
      <c r="KQ4">
        <v>0</v>
      </c>
      <c r="KR4">
        <v>0</v>
      </c>
      <c r="KS4">
        <v>0</v>
      </c>
      <c r="KT4">
        <v>6</v>
      </c>
      <c r="KU4">
        <v>0</v>
      </c>
      <c r="KV4">
        <v>0</v>
      </c>
      <c r="KW4">
        <v>4</v>
      </c>
      <c r="KX4">
        <v>4</v>
      </c>
      <c r="KY4">
        <v>0</v>
      </c>
      <c r="KZ4">
        <v>0</v>
      </c>
      <c r="LB4">
        <v>0</v>
      </c>
      <c r="LC4">
        <v>0</v>
      </c>
      <c r="LD4">
        <v>6</v>
      </c>
      <c r="LE4">
        <v>12</v>
      </c>
      <c r="LF4">
        <v>6</v>
      </c>
      <c r="LG4">
        <v>8</v>
      </c>
      <c r="LH4">
        <v>4</v>
      </c>
      <c r="LI4">
        <v>0</v>
      </c>
      <c r="LJ4">
        <v>0</v>
      </c>
      <c r="LK4">
        <v>0</v>
      </c>
      <c r="LL4">
        <v>0</v>
      </c>
      <c r="LM4">
        <v>5</v>
      </c>
      <c r="LN4">
        <v>0</v>
      </c>
      <c r="LO4">
        <v>0</v>
      </c>
      <c r="LP4">
        <v>0</v>
      </c>
      <c r="LQ4">
        <v>0</v>
      </c>
      <c r="LR4">
        <v>0</v>
      </c>
      <c r="LS4">
        <v>0</v>
      </c>
      <c r="LT4">
        <v>0</v>
      </c>
      <c r="LU4">
        <v>0</v>
      </c>
      <c r="LV4">
        <f t="shared" ref="LV4:LV21" si="28">SUM(KD4,KZ4)+KZ4/1000</f>
        <v>0</v>
      </c>
      <c r="LW4">
        <f t="shared" si="23"/>
        <v>0</v>
      </c>
      <c r="LX4">
        <f t="shared" si="23"/>
        <v>10</v>
      </c>
      <c r="LY4">
        <f t="shared" si="23"/>
        <v>0</v>
      </c>
      <c r="LZ4">
        <f t="shared" si="23"/>
        <v>13.006</v>
      </c>
      <c r="MA4">
        <f t="shared" si="23"/>
        <v>16.012</v>
      </c>
      <c r="MB4">
        <f t="shared" si="23"/>
        <v>10.006</v>
      </c>
      <c r="MC4">
        <f t="shared" si="23"/>
        <v>11.007999999999999</v>
      </c>
      <c r="MD4">
        <f t="shared" si="23"/>
        <v>4.0039999999999996</v>
      </c>
      <c r="ME4">
        <f t="shared" si="23"/>
        <v>0</v>
      </c>
      <c r="MF4">
        <f t="shared" si="23"/>
        <v>0</v>
      </c>
      <c r="MG4">
        <f t="shared" si="23"/>
        <v>0</v>
      </c>
      <c r="MH4">
        <f t="shared" si="23"/>
        <v>4</v>
      </c>
      <c r="MI4">
        <f t="shared" si="23"/>
        <v>5.0049999999999999</v>
      </c>
      <c r="MJ4">
        <f t="shared" si="23"/>
        <v>0</v>
      </c>
      <c r="MK4">
        <f t="shared" si="23"/>
        <v>0</v>
      </c>
      <c r="ML4">
        <f t="shared" si="23"/>
        <v>6</v>
      </c>
      <c r="MM4">
        <f t="shared" si="23"/>
        <v>0</v>
      </c>
      <c r="MN4">
        <f t="shared" si="23"/>
        <v>0</v>
      </c>
      <c r="MO4">
        <f t="shared" si="23"/>
        <v>4</v>
      </c>
      <c r="MP4">
        <f t="shared" si="23"/>
        <v>4</v>
      </c>
      <c r="MQ4">
        <f t="shared" si="23"/>
        <v>0</v>
      </c>
      <c r="MR4">
        <f>RANK(LV4,LV3:LV21,0)</f>
        <v>15</v>
      </c>
      <c r="MS4">
        <f t="shared" ref="MS4:NM4" si="29">RANK(LW4,LW3:LW21,0)</f>
        <v>13</v>
      </c>
      <c r="MT4">
        <f t="shared" si="29"/>
        <v>5</v>
      </c>
      <c r="MU4">
        <f t="shared" si="29"/>
        <v>16</v>
      </c>
      <c r="MV4">
        <f t="shared" si="29"/>
        <v>4</v>
      </c>
      <c r="MW4">
        <f t="shared" si="29"/>
        <v>2</v>
      </c>
      <c r="MX4">
        <f t="shared" si="29"/>
        <v>6</v>
      </c>
      <c r="MY4">
        <f t="shared" si="29"/>
        <v>2</v>
      </c>
      <c r="MZ4">
        <f t="shared" si="29"/>
        <v>10</v>
      </c>
      <c r="NA4">
        <f t="shared" si="29"/>
        <v>15</v>
      </c>
      <c r="NB4">
        <f t="shared" si="29"/>
        <v>12</v>
      </c>
      <c r="NC4">
        <f t="shared" si="29"/>
        <v>15</v>
      </c>
      <c r="ND4">
        <f t="shared" si="29"/>
        <v>11</v>
      </c>
      <c r="NE4">
        <f t="shared" si="29"/>
        <v>7</v>
      </c>
      <c r="NF4">
        <f t="shared" si="29"/>
        <v>13</v>
      </c>
      <c r="NG4">
        <f t="shared" si="29"/>
        <v>14</v>
      </c>
      <c r="NH4">
        <f t="shared" si="29"/>
        <v>8</v>
      </c>
      <c r="NI4">
        <f t="shared" si="29"/>
        <v>13</v>
      </c>
      <c r="NJ4">
        <f t="shared" si="29"/>
        <v>14</v>
      </c>
      <c r="NK4">
        <f t="shared" si="29"/>
        <v>13</v>
      </c>
      <c r="NL4">
        <f t="shared" si="29"/>
        <v>11</v>
      </c>
      <c r="NM4">
        <f t="shared" si="29"/>
        <v>14</v>
      </c>
      <c r="NN4">
        <f>VLOOKUP(MR4,'Tablas auxiliares'!$O$2:$P$28,2,FALSE)</f>
        <v>0</v>
      </c>
      <c r="NO4">
        <f>VLOOKUP(MS4,'Tablas auxiliares'!$O$2:$P$28,2,FALSE)</f>
        <v>0</v>
      </c>
      <c r="NP4">
        <f>VLOOKUP(MT4,'Tablas auxiliares'!$O$2:$P$28,2,FALSE)</f>
        <v>6</v>
      </c>
      <c r="NQ4">
        <f>VLOOKUP(MU4,'Tablas auxiliares'!$O$2:$P$28,2,FALSE)</f>
        <v>0</v>
      </c>
      <c r="NR4">
        <f>VLOOKUP(MV4,'Tablas auxiliares'!$O$2:$P$28,2,FALSE)</f>
        <v>7</v>
      </c>
      <c r="NS4">
        <f>VLOOKUP(MW4,'Tablas auxiliares'!$O$2:$P$28,2,FALSE)</f>
        <v>10</v>
      </c>
      <c r="NT4">
        <f>VLOOKUP(MX4,'Tablas auxiliares'!$O$2:$P$28,2,FALSE)</f>
        <v>5</v>
      </c>
      <c r="NU4">
        <f>VLOOKUP(MY4,'Tablas auxiliares'!$O$2:$P$28,2,FALSE)</f>
        <v>10</v>
      </c>
      <c r="NV4">
        <f>VLOOKUP(MZ4,'Tablas auxiliares'!$O$2:$P$28,2,FALSE)</f>
        <v>1</v>
      </c>
      <c r="NW4">
        <f>VLOOKUP(NA4,'Tablas auxiliares'!$O$2:$P$28,2,FALSE)</f>
        <v>0</v>
      </c>
      <c r="NX4">
        <f>VLOOKUP(NB4,'Tablas auxiliares'!$O$2:$P$28,2,FALSE)</f>
        <v>0</v>
      </c>
      <c r="NY4">
        <f>VLOOKUP(NC4,'Tablas auxiliares'!$O$2:$P$28,2,FALSE)</f>
        <v>0</v>
      </c>
      <c r="NZ4">
        <f>VLOOKUP(ND4,'Tablas auxiliares'!$O$2:$P$28,2,FALSE)</f>
        <v>0</v>
      </c>
      <c r="OA4">
        <f>VLOOKUP(NE4,'Tablas auxiliares'!$O$2:$P$28,2,FALSE)</f>
        <v>4</v>
      </c>
      <c r="OB4">
        <f>VLOOKUP(NF4,'Tablas auxiliares'!$O$2:$P$28,2,FALSE)</f>
        <v>0</v>
      </c>
      <c r="OC4">
        <f>VLOOKUP(NG4,'Tablas auxiliares'!$O$2:$P$28,2,FALSE)</f>
        <v>0</v>
      </c>
      <c r="OD4">
        <f>VLOOKUP(NH4,'Tablas auxiliares'!$O$2:$P$28,2,FALSE)</f>
        <v>3</v>
      </c>
      <c r="OE4">
        <f>VLOOKUP(NI4,'Tablas auxiliares'!$O$2:$P$28,2,FALSE)</f>
        <v>0</v>
      </c>
      <c r="OF4">
        <f>VLOOKUP(NJ4,'Tablas auxiliares'!$O$2:$P$28,2,FALSE)</f>
        <v>0</v>
      </c>
      <c r="OG4">
        <f>VLOOKUP(NK4,'Tablas auxiliares'!$O$2:$P$28,2,FALSE)</f>
        <v>0</v>
      </c>
      <c r="OH4">
        <f>VLOOKUP(NL4,'Tablas auxiliares'!$O$2:$P$28,2,FALSE)</f>
        <v>0</v>
      </c>
      <c r="OI4">
        <f>VLOOKUP(NM4,'Tablas auxiliares'!$O$2:$P$28,2,FALSE)</f>
        <v>0</v>
      </c>
      <c r="OJ4">
        <f t="shared" ref="OJ4:OJ21" si="30">SUM(NN4:OI4)</f>
        <v>46</v>
      </c>
      <c r="OL4">
        <f t="shared" ref="OL4:OL21" si="31">ROUND(OJ4,0)+(26-OR4)/10000</f>
        <v>46.002400000000002</v>
      </c>
      <c r="OM4">
        <f t="shared" ref="OM4:OM21" si="32">ROUND(KC4,0)+(26-OR4)/10000</f>
        <v>33.002400000000002</v>
      </c>
      <c r="ON4">
        <f t="shared" ref="ON4:ON21" si="33">ROUND(HN4,0)+(26-OR4)/10000</f>
        <v>79.002399999999994</v>
      </c>
      <c r="OO4">
        <f>IF('Tablas auxiliares'!$C$3=1,OL4,IF('Tablas auxiliares'!$C$3=2,OM4,ON4))</f>
        <v>79.002399999999994</v>
      </c>
      <c r="OP4" t="s">
        <v>11</v>
      </c>
      <c r="OR4">
        <v>2</v>
      </c>
      <c r="OS4">
        <f t="shared" ref="OS4:OS21" si="34">LARGE($OO$3:$OO$21,OR4)</f>
        <v>262.00170000000003</v>
      </c>
      <c r="OT4" t="str">
        <f t="shared" ref="OT4:OT21" si="35">VLOOKUP(OS4,$OO$3:$OP$21,2,FALSE)</f>
        <v>Chipre</v>
      </c>
    </row>
    <row r="5" spans="1:410" x14ac:dyDescent="0.25">
      <c r="A5" t="s">
        <v>10</v>
      </c>
      <c r="B5">
        <v>11</v>
      </c>
      <c r="C5">
        <v>14</v>
      </c>
      <c r="E5">
        <v>15</v>
      </c>
      <c r="F5">
        <v>1</v>
      </c>
      <c r="G5">
        <v>11</v>
      </c>
      <c r="H5">
        <v>3</v>
      </c>
      <c r="I5">
        <v>8</v>
      </c>
      <c r="J5">
        <v>2</v>
      </c>
      <c r="K5">
        <v>12</v>
      </c>
      <c r="L5">
        <v>5</v>
      </c>
      <c r="M5">
        <v>2</v>
      </c>
      <c r="N5">
        <v>3</v>
      </c>
      <c r="O5">
        <v>14</v>
      </c>
      <c r="P5">
        <v>9</v>
      </c>
      <c r="Q5">
        <v>9</v>
      </c>
      <c r="R5">
        <v>1</v>
      </c>
      <c r="S5">
        <v>1</v>
      </c>
      <c r="T5">
        <v>14</v>
      </c>
      <c r="U5">
        <v>5</v>
      </c>
      <c r="V5">
        <v>3</v>
      </c>
      <c r="W5">
        <v>3</v>
      </c>
      <c r="X5">
        <v>16</v>
      </c>
      <c r="Y5">
        <v>8</v>
      </c>
      <c r="AA5">
        <v>15</v>
      </c>
      <c r="AB5">
        <v>1</v>
      </c>
      <c r="AC5">
        <v>8</v>
      </c>
      <c r="AD5">
        <v>3</v>
      </c>
      <c r="AE5">
        <v>12</v>
      </c>
      <c r="AF5">
        <v>16</v>
      </c>
      <c r="AG5">
        <v>14</v>
      </c>
      <c r="AH5">
        <v>4</v>
      </c>
      <c r="AI5">
        <v>1</v>
      </c>
      <c r="AJ5">
        <v>4</v>
      </c>
      <c r="AK5">
        <v>12</v>
      </c>
      <c r="AL5">
        <v>2</v>
      </c>
      <c r="AM5">
        <v>4</v>
      </c>
      <c r="AN5">
        <v>9</v>
      </c>
      <c r="AO5">
        <v>1</v>
      </c>
      <c r="AP5">
        <v>17</v>
      </c>
      <c r="AQ5">
        <v>6</v>
      </c>
      <c r="AR5">
        <v>4</v>
      </c>
      <c r="AS5">
        <v>4</v>
      </c>
      <c r="AT5">
        <v>12</v>
      </c>
      <c r="AU5">
        <v>2</v>
      </c>
      <c r="AW5">
        <v>15</v>
      </c>
      <c r="AX5">
        <v>1</v>
      </c>
      <c r="AY5">
        <v>15</v>
      </c>
      <c r="AZ5">
        <v>6</v>
      </c>
      <c r="BA5">
        <v>7</v>
      </c>
      <c r="BB5">
        <v>10</v>
      </c>
      <c r="BC5">
        <v>5</v>
      </c>
      <c r="BD5">
        <v>3</v>
      </c>
      <c r="BE5">
        <v>8</v>
      </c>
      <c r="BF5">
        <v>1</v>
      </c>
      <c r="BG5">
        <v>13</v>
      </c>
      <c r="BH5">
        <v>5</v>
      </c>
      <c r="BI5">
        <v>10</v>
      </c>
      <c r="BJ5">
        <v>1</v>
      </c>
      <c r="BK5">
        <v>2</v>
      </c>
      <c r="BL5">
        <v>15</v>
      </c>
      <c r="BM5">
        <v>6</v>
      </c>
      <c r="BN5">
        <v>1</v>
      </c>
      <c r="BO5">
        <v>10</v>
      </c>
      <c r="BP5">
        <v>16</v>
      </c>
      <c r="BQ5">
        <v>11</v>
      </c>
      <c r="BS5">
        <v>14</v>
      </c>
      <c r="BT5">
        <v>1</v>
      </c>
      <c r="BU5">
        <v>9</v>
      </c>
      <c r="BV5">
        <v>4</v>
      </c>
      <c r="BW5">
        <v>11</v>
      </c>
      <c r="BX5">
        <v>14</v>
      </c>
      <c r="BY5">
        <v>13</v>
      </c>
      <c r="BZ5">
        <v>2</v>
      </c>
      <c r="CA5">
        <v>1</v>
      </c>
      <c r="CB5">
        <v>3</v>
      </c>
      <c r="CC5">
        <v>11</v>
      </c>
      <c r="CD5">
        <v>2</v>
      </c>
      <c r="CE5">
        <v>1</v>
      </c>
      <c r="CF5">
        <v>13</v>
      </c>
      <c r="CG5">
        <v>1</v>
      </c>
      <c r="CH5">
        <v>16</v>
      </c>
      <c r="CI5">
        <v>4</v>
      </c>
      <c r="CJ5">
        <v>5</v>
      </c>
      <c r="CK5">
        <v>2</v>
      </c>
      <c r="CL5">
        <v>5</v>
      </c>
      <c r="CM5">
        <v>5</v>
      </c>
      <c r="CO5">
        <v>15</v>
      </c>
      <c r="CP5">
        <v>1</v>
      </c>
      <c r="CQ5">
        <v>9</v>
      </c>
      <c r="CR5">
        <v>6</v>
      </c>
      <c r="CS5">
        <v>8</v>
      </c>
      <c r="CT5">
        <v>13</v>
      </c>
      <c r="CU5">
        <v>14</v>
      </c>
      <c r="CV5">
        <v>3</v>
      </c>
      <c r="CW5">
        <v>1</v>
      </c>
      <c r="CX5">
        <v>4</v>
      </c>
      <c r="CY5">
        <v>12</v>
      </c>
      <c r="CZ5">
        <v>5</v>
      </c>
      <c r="DA5">
        <v>3</v>
      </c>
      <c r="DB5">
        <v>1</v>
      </c>
      <c r="DC5">
        <v>7</v>
      </c>
      <c r="DD5">
        <v>17</v>
      </c>
      <c r="DE5">
        <v>6</v>
      </c>
      <c r="DF5">
        <v>1</v>
      </c>
      <c r="DG5">
        <v>9</v>
      </c>
      <c r="DH5">
        <f>IF('Tablas auxiliares'!$C$7=1,AVERAGE(B5,X5,AT5,BP5,CL5)+B5/10000,(-1)*(SUM(VLOOKUP(B5,'Tablas auxiliares'!$BG$2:$BH$28,2,FALSE),VLOOKUP(X5,'Tablas auxiliares'!$BG$2:$BH$28,2,FALSE),VLOOKUP(AT5,'Tablas auxiliares'!$BG$2:$BH$28,2,FALSE),VLOOKUP(BP5,'Tablas auxiliares'!$BG$2:$BH$28,2,FALSE),VLOOKUP(CL5,'Tablas auxiliares'!$BG$2:$BH$28,2,FALSE))-B5/100000000))</f>
        <v>-10.279329775596112</v>
      </c>
      <c r="DI5">
        <f>IF('Tablas auxiliares'!$C$7=1,AVERAGE(C5,Y5,AU5,BQ5,CM5)+C5/10000,(-1)*(SUM(VLOOKUP(C5,'Tablas auxiliares'!$BG$2:$BH$28,2,FALSE),VLOOKUP(Y5,'Tablas auxiliares'!$BG$2:$BH$28,2,FALSE),VLOOKUP(AU5,'Tablas auxiliares'!$BG$2:$BH$28,2,FALSE),VLOOKUP(BQ5,'Tablas auxiliares'!$BG$2:$BH$28,2,FALSE),VLOOKUP(CM5,'Tablas auxiliares'!$BG$2:$BH$28,2,FALSE))-C5/100000000))</f>
        <v>-21.519075465727543</v>
      </c>
      <c r="DK5">
        <f>IF('Tablas auxiliares'!$C$7=1,AVERAGE(E5,AA5,AW5,BS5,CO5)+E5/10000,(-1)*(SUM(VLOOKUP(E5,'Tablas auxiliares'!$BG$2:$BH$28,2,FALSE),VLOOKUP(AA5,'Tablas auxiliares'!$BG$2:$BH$28,2,FALSE),VLOOKUP(AW5,'Tablas auxiliares'!$BG$2:$BH$28,2,FALSE),VLOOKUP(BS5,'Tablas auxiliares'!$BG$2:$BH$28,2,FALSE),VLOOKUP(CO5,'Tablas auxiliares'!$BG$2:$BH$28,2,FALSE))-E5/100000000))</f>
        <v>-4.3725328017622331</v>
      </c>
      <c r="DL5">
        <f>IF('Tablas auxiliares'!$C$7=1,AVERAGE(F5,AB5,AX5,BT5,CP5)+F5/10000,(-1)*(SUM(VLOOKUP(F5,'Tablas auxiliares'!$BG$2:$BH$28,2,FALSE),VLOOKUP(AB5,'Tablas auxiliares'!$BG$2:$BH$28,2,FALSE),VLOOKUP(AX5,'Tablas auxiliares'!$BG$2:$BH$28,2,FALSE),VLOOKUP(BT5,'Tablas auxiliares'!$BG$2:$BH$28,2,FALSE),VLOOKUP(CP5,'Tablas auxiliares'!$BG$2:$BH$28,2,FALSE))-F5/100000000))</f>
        <v>-59.999999989999999</v>
      </c>
      <c r="DM5">
        <f>IF('Tablas auxiliares'!$C$7=1,AVERAGE(G5,AC5,AY5,BU5,CQ5)+G5/10000,(-1)*(SUM(VLOOKUP(G5,'Tablas auxiliares'!$BG$2:$BH$28,2,FALSE),VLOOKUP(AC5,'Tablas auxiliares'!$BG$2:$BH$28,2,FALSE),VLOOKUP(AY5,'Tablas auxiliares'!$BG$2:$BH$28,2,FALSE),VLOOKUP(BU5,'Tablas auxiliares'!$BG$2:$BH$28,2,FALSE),VLOOKUP(CQ5,'Tablas auxiliares'!$BG$2:$BH$28,2,FALSE))-G5/100000000))</f>
        <v>-11.057014404058526</v>
      </c>
      <c r="DN5">
        <f>IF('Tablas auxiliares'!$C$7=1,AVERAGE(H5,AD5,AZ5,BV5,CR5)+H5/10000,(-1)*(SUM(VLOOKUP(H5,'Tablas auxiliares'!$BG$2:$BH$28,2,FALSE),VLOOKUP(AD5,'Tablas auxiliares'!$BG$2:$BH$28,2,FALSE),VLOOKUP(AZ5,'Tablas auxiliares'!$BG$2:$BH$28,2,FALSE),VLOOKUP(BV5,'Tablas auxiliares'!$BG$2:$BH$28,2,FALSE),VLOOKUP(CR5,'Tablas auxiliares'!$BG$2:$BH$28,2,FALSE))-H5/100000000))</f>
        <v>-32.48076361839901</v>
      </c>
      <c r="DO5">
        <f>IF('Tablas auxiliares'!$C$7=1,AVERAGE(I5,AE5,BA5,BW5,CS5)+I5/10000,(-1)*(SUM(VLOOKUP(I5,'Tablas auxiliares'!$BG$2:$BH$28,2,FALSE),VLOOKUP(AE5,'Tablas auxiliares'!$BG$2:$BH$28,2,FALSE),VLOOKUP(BA5,'Tablas auxiliares'!$BG$2:$BH$28,2,FALSE),VLOOKUP(BW5,'Tablas auxiliares'!$BG$2:$BH$28,2,FALSE),VLOOKUP(CS5,'Tablas auxiliares'!$BG$2:$BH$28,2,FALSE))-I5/100000000))</f>
        <v>-13.464351513472501</v>
      </c>
      <c r="DP5">
        <f>IF('Tablas auxiliares'!$C$7=1,AVERAGE(J5,AF5,BB5,BX5,CT5)+J5/10000,(-1)*(SUM(VLOOKUP(J5,'Tablas auxiliares'!$BG$2:$BH$28,2,FALSE),VLOOKUP(AF5,'Tablas auxiliares'!$BG$2:$BH$28,2,FALSE),VLOOKUP(BB5,'Tablas auxiliares'!$BG$2:$BH$28,2,FALSE),VLOOKUP(BX5,'Tablas auxiliares'!$BG$2:$BH$28,2,FALSE),VLOOKUP(CT5,'Tablas auxiliares'!$BG$2:$BH$28,2,FALSE))-J5/100000000))</f>
        <v>-15.030459737829101</v>
      </c>
      <c r="DQ5">
        <f>IF('Tablas auxiliares'!$C$7=1,AVERAGE(K5,AG5,BC5,BY5,CU5)+K5/10000,(-1)*(SUM(VLOOKUP(K5,'Tablas auxiliares'!$BG$2:$BH$28,2,FALSE),VLOOKUP(AG5,'Tablas auxiliares'!$BG$2:$BH$28,2,FALSE),VLOOKUP(BC5,'Tablas auxiliares'!$BG$2:$BH$28,2,FALSE),VLOOKUP(BY5,'Tablas auxiliares'!$BG$2:$BH$28,2,FALSE),VLOOKUP(CU5,'Tablas auxiliares'!$BG$2:$BH$28,2,FALSE))-K5/100000000))</f>
        <v>-10.353689730552372</v>
      </c>
      <c r="DR5">
        <f>IF('Tablas auxiliares'!$C$7=1,AVERAGE(L5,AH5,BD5,BZ5,CV5)+L5/10000,(-1)*(SUM(VLOOKUP(L5,'Tablas auxiliares'!$BG$2:$BH$28,2,FALSE),VLOOKUP(AH5,'Tablas auxiliares'!$BG$2:$BH$28,2,FALSE),VLOOKUP(BD5,'Tablas auxiliares'!$BG$2:$BH$28,2,FALSE),VLOOKUP(BZ5,'Tablas auxiliares'!$BG$2:$BH$28,2,FALSE),VLOOKUP(CV5,'Tablas auxiliares'!$BG$2:$BH$28,2,FALSE))-L5/100000000))</f>
        <v>-38.734485766930248</v>
      </c>
      <c r="DS5">
        <f>IF('Tablas auxiliares'!$C$7=1,AVERAGE(M5,AI5,BE5,CA5,CW5)+M5/10000,(-1)*(SUM(VLOOKUP(M5,'Tablas auxiliares'!$BG$2:$BH$28,2,FALSE),VLOOKUP(AI5,'Tablas auxiliares'!$BG$2:$BH$28,2,FALSE),VLOOKUP(BE5,'Tablas auxiliares'!$BG$2:$BH$28,2,FALSE),VLOOKUP(CA5,'Tablas auxiliares'!$BG$2:$BH$28,2,FALSE),VLOOKUP(CW5,'Tablas auxiliares'!$BG$2:$BH$28,2,FALSE))-M5/100000000))</f>
        <v>-49.097236722918232</v>
      </c>
      <c r="DT5">
        <f>IF('Tablas auxiliares'!$C$7=1,AVERAGE(N5,AJ5,BF5,CB5,CX5)+N5/10000,(-1)*(SUM(VLOOKUP(N5,'Tablas auxiliares'!$BG$2:$BH$28,2,FALSE),VLOOKUP(AJ5,'Tablas auxiliares'!$BG$2:$BH$28,2,FALSE),VLOOKUP(BF5,'Tablas auxiliares'!$BG$2:$BH$28,2,FALSE),VLOOKUP(CB5,'Tablas auxiliares'!$BG$2:$BH$28,2,FALSE),VLOOKUP(CX5,'Tablas auxiliares'!$BG$2:$BH$28,2,FALSE))-N5/100000000))</f>
        <v>-41.98528431988543</v>
      </c>
      <c r="DU5">
        <f>IF('Tablas auxiliares'!$C$7=1,AVERAGE(O5,AK5,BG5,CC5,CY5)+O5/10000,(-1)*(SUM(VLOOKUP(O5,'Tablas auxiliares'!$BG$2:$BH$28,2,FALSE),VLOOKUP(AK5,'Tablas auxiliares'!$BG$2:$BH$28,2,FALSE),VLOOKUP(BG5,'Tablas auxiliares'!$BG$2:$BH$28,2,FALSE),VLOOKUP(CC5,'Tablas auxiliares'!$BG$2:$BH$28,2,FALSE),VLOOKUP(CY5,'Tablas auxiliares'!$BG$2:$BH$28,2,FALSE))-O5/100000000))</f>
        <v>-7.0057433388957611</v>
      </c>
      <c r="DV5">
        <f>IF('Tablas auxiliares'!$C$7=1,AVERAGE(P5,AL5,BH5,CD5,CZ5)+P5/10000,(-1)*(SUM(VLOOKUP(P5,'Tablas auxiliares'!$BG$2:$BH$28,2,FALSE),VLOOKUP(AL5,'Tablas auxiliares'!$BG$2:$BH$28,2,FALSE),VLOOKUP(BH5,'Tablas auxiliares'!$BG$2:$BH$28,2,FALSE),VLOOKUP(CD5,'Tablas auxiliares'!$BG$2:$BH$28,2,FALSE),VLOOKUP(CZ5,'Tablas auxiliares'!$BG$2:$BH$28,2,FALSE))-P5/100000000))</f>
        <v>-33.69555601630509</v>
      </c>
      <c r="DW5">
        <f>IF('Tablas auxiliares'!$C$7=1,AVERAGE(Q5,AM5,BI5,CE5,DA5)+Q5/10000,(-1)*(SUM(VLOOKUP(Q5,'Tablas auxiliares'!$BG$2:$BH$28,2,FALSE),VLOOKUP(AM5,'Tablas auxiliares'!$BG$2:$BH$28,2,FALSE),VLOOKUP(BI5,'Tablas auxiliares'!$BG$2:$BH$28,2,FALSE),VLOOKUP(CE5,'Tablas auxiliares'!$BG$2:$BH$28,2,FALSE),VLOOKUP(DA5,'Tablas auxiliares'!$BG$2:$BH$28,2,FALSE))-Q5/100000000))</f>
        <v>-31.787574239774759</v>
      </c>
      <c r="DX5">
        <f>IF('Tablas auxiliares'!$C$7=1,AVERAGE(R5,AN5,BJ5,CF5,DB5)+R5/10000,(-1)*(SUM(VLOOKUP(R5,'Tablas auxiliares'!$BG$2:$BH$28,2,FALSE),VLOOKUP(AN5,'Tablas auxiliares'!$BG$2:$BH$28,2,FALSE),VLOOKUP(BJ5,'Tablas auxiliares'!$BG$2:$BH$28,2,FALSE),VLOOKUP(CF5,'Tablas auxiliares'!$BG$2:$BH$28,2,FALSE),VLOOKUP(DB5,'Tablas auxiliares'!$BG$2:$BH$28,2,FALSE))-R5/100000000))</f>
        <v>-39.851953114013021</v>
      </c>
      <c r="DY5">
        <f>IF('Tablas auxiliares'!$C$7=1,AVERAGE(S5,AO5,BK5,CG5,DC5)+S5/10000,(-1)*(SUM(VLOOKUP(S5,'Tablas auxiliares'!$BG$2:$BH$28,2,FALSE),VLOOKUP(AO5,'Tablas auxiliares'!$BG$2:$BH$28,2,FALSE),VLOOKUP(BK5,'Tablas auxiliares'!$BG$2:$BH$28,2,FALSE),VLOOKUP(CG5,'Tablas auxiliares'!$BG$2:$BH$28,2,FALSE),VLOOKUP(DC5,'Tablas auxiliares'!$BG$2:$BH$28,2,FALSE))-S5/100000000))</f>
        <v>-49.76133785911599</v>
      </c>
      <c r="DZ5">
        <f>IF('Tablas auxiliares'!$C$7=1,AVERAGE(T5,AP5,BL5,CH5,DD5)+T5/10000,(-1)*(SUM(VLOOKUP(T5,'Tablas auxiliares'!$BG$2:$BH$28,2,FALSE),VLOOKUP(AP5,'Tablas auxiliares'!$BG$2:$BH$28,2,FALSE),VLOOKUP(BL5,'Tablas auxiliares'!$BG$2:$BH$28,2,FALSE),VLOOKUP(CH5,'Tablas auxiliares'!$BG$2:$BH$28,2,FALSE),VLOOKUP(DD5,'Tablas auxiliares'!$BG$2:$BH$28,2,FALSE))-T5/100000000))</f>
        <v>-3.6965660273134628</v>
      </c>
      <c r="EA5">
        <f>IF('Tablas auxiliares'!$C$7=1,AVERAGE(U5,AQ5,BM5,CI5,DE5)+U5/10000,(-1)*(SUM(VLOOKUP(U5,'Tablas auxiliares'!$BG$2:$BH$28,2,FALSE),VLOOKUP(AQ5,'Tablas auxiliares'!$BG$2:$BH$28,2,FALSE),VLOOKUP(BM5,'Tablas auxiliares'!$BG$2:$BH$28,2,FALSE),VLOOKUP(CI5,'Tablas auxiliares'!$BG$2:$BH$28,2,FALSE),VLOOKUP(DE5,'Tablas auxiliares'!$BG$2:$BH$28,2,FALSE))-U5/100000000))</f>
        <v>-26.320979182875401</v>
      </c>
      <c r="EB5">
        <f>IF('Tablas auxiliares'!$C$7=1,AVERAGE(V5,AR5,BN5,CJ5,DF5)+V5/10000,(-1)*(SUM(VLOOKUP(V5,'Tablas auxiliares'!$BG$2:$BH$28,2,FALSE),VLOOKUP(AR5,'Tablas auxiliares'!$BG$2:$BH$28,2,FALSE),VLOOKUP(BN5,'Tablas auxiliares'!$BG$2:$BH$28,2,FALSE),VLOOKUP(CJ5,'Tablas auxiliares'!$BG$2:$BH$28,2,FALSE),VLOOKUP(DF5,'Tablas auxiliares'!$BG$2:$BH$28,2,FALSE))-V5/100000000))</f>
        <v>-44.604639269061629</v>
      </c>
      <c r="EC5">
        <f>IF('Tablas auxiliares'!$C$7=1,AVERAGE(W5,AS5,BO5,CK5,DG5)+W5/10000,(-1)*(SUM(VLOOKUP(W5,'Tablas auxiliares'!$BG$2:$BH$28,2,FALSE),VLOOKUP(AS5,'Tablas auxiliares'!$BG$2:$BH$28,2,FALSE),VLOOKUP(BO5,'Tablas auxiliares'!$BG$2:$BH$28,2,FALSE),VLOOKUP(CK5,'Tablas auxiliares'!$BG$2:$BH$28,2,FALSE),VLOOKUP(DG5,'Tablas auxiliares'!$BG$2:$BH$28,2,FALSE))-W5/100000000))</f>
        <v>-29.711083907095105</v>
      </c>
      <c r="ED5">
        <f>RANK(DH5,DH3:DH21,1)</f>
        <v>12</v>
      </c>
      <c r="EE5">
        <f t="shared" ref="EE5:EY5" si="36">RANK(DI5,DI3:DI21,1)</f>
        <v>7</v>
      </c>
      <c r="EG5">
        <f t="shared" si="36"/>
        <v>15</v>
      </c>
      <c r="EH5">
        <f t="shared" si="36"/>
        <v>1</v>
      </c>
      <c r="EI5">
        <f t="shared" si="36"/>
        <v>10</v>
      </c>
      <c r="EJ5">
        <f t="shared" si="36"/>
        <v>3</v>
      </c>
      <c r="EK5">
        <f t="shared" si="36"/>
        <v>10</v>
      </c>
      <c r="EL5">
        <f t="shared" si="36"/>
        <v>8</v>
      </c>
      <c r="EM5">
        <f t="shared" si="36"/>
        <v>11</v>
      </c>
      <c r="EN5">
        <f t="shared" si="36"/>
        <v>3</v>
      </c>
      <c r="EO5">
        <f t="shared" si="36"/>
        <v>1</v>
      </c>
      <c r="EP5">
        <f t="shared" si="36"/>
        <v>3</v>
      </c>
      <c r="EQ5">
        <f t="shared" si="36"/>
        <v>14</v>
      </c>
      <c r="ER5">
        <f t="shared" si="36"/>
        <v>4</v>
      </c>
      <c r="ES5">
        <f t="shared" si="36"/>
        <v>4</v>
      </c>
      <c r="ET5">
        <f t="shared" si="36"/>
        <v>1</v>
      </c>
      <c r="EU5">
        <f t="shared" si="36"/>
        <v>2</v>
      </c>
      <c r="EV5">
        <f t="shared" si="36"/>
        <v>18</v>
      </c>
      <c r="EW5">
        <f t="shared" si="36"/>
        <v>5</v>
      </c>
      <c r="EX5">
        <f t="shared" si="36"/>
        <v>2</v>
      </c>
      <c r="EY5">
        <f t="shared" si="36"/>
        <v>5</v>
      </c>
      <c r="EZ5">
        <f>VLOOKUP(ED5,'Tablas auxiliares'!$O$2:$Y$28,'Tablas auxiliares'!$C$4+1,FALSE)</f>
        <v>0</v>
      </c>
      <c r="FA5">
        <f>VLOOKUP(EE5,'Tablas auxiliares'!$O$2:$Y$28,'Tablas auxiliares'!$C$4+1,FALSE)</f>
        <v>4</v>
      </c>
      <c r="FC5">
        <f>VLOOKUP(EG5,'Tablas auxiliares'!$O$2:$Y$28,'Tablas auxiliares'!$C$4+1,FALSE)</f>
        <v>0</v>
      </c>
      <c r="FD5">
        <f>VLOOKUP(EH5,'Tablas auxiliares'!$O$2:$Y$28,'Tablas auxiliares'!$C$4+1,FALSE)</f>
        <v>12</v>
      </c>
      <c r="FE5">
        <f>VLOOKUP(EI5,'Tablas auxiliares'!$O$2:$Y$28,'Tablas auxiliares'!$C$4+1,FALSE)</f>
        <v>1</v>
      </c>
      <c r="FF5">
        <f>VLOOKUP(EJ5,'Tablas auxiliares'!$O$2:$Y$28,'Tablas auxiliares'!$C$4+1,FALSE)</f>
        <v>8</v>
      </c>
      <c r="FG5">
        <f>VLOOKUP(EK5,'Tablas auxiliares'!$O$2:$Y$28,'Tablas auxiliares'!$C$4+1,FALSE)</f>
        <v>1</v>
      </c>
      <c r="FH5">
        <f>VLOOKUP(EL5,'Tablas auxiliares'!$O$2:$Y$28,'Tablas auxiliares'!$C$4+1,FALSE)</f>
        <v>3</v>
      </c>
      <c r="FI5">
        <f>VLOOKUP(EM5,'Tablas auxiliares'!$O$2:$Y$28,'Tablas auxiliares'!$C$4+1,FALSE)</f>
        <v>0</v>
      </c>
      <c r="FJ5">
        <f>VLOOKUP(EN5,'Tablas auxiliares'!$O$2:$Y$28,'Tablas auxiliares'!$C$4+1,FALSE)</f>
        <v>8</v>
      </c>
      <c r="FK5">
        <f>VLOOKUP(EO5,'Tablas auxiliares'!$O$2:$Y$28,'Tablas auxiliares'!$C$4+1,FALSE)</f>
        <v>12</v>
      </c>
      <c r="FL5">
        <f>VLOOKUP(EP5,'Tablas auxiliares'!$O$2:$Y$28,'Tablas auxiliares'!$C$4+1,FALSE)</f>
        <v>8</v>
      </c>
      <c r="FM5">
        <f>VLOOKUP(EQ5,'Tablas auxiliares'!$O$2:$Y$28,'Tablas auxiliares'!$C$4+1,FALSE)</f>
        <v>0</v>
      </c>
      <c r="FN5">
        <f>VLOOKUP(ER5,'Tablas auxiliares'!$O$2:$Y$28,'Tablas auxiliares'!$C$4+1,FALSE)</f>
        <v>7</v>
      </c>
      <c r="FO5">
        <f>VLOOKUP(ES5,'Tablas auxiliares'!$O$2:$Y$28,'Tablas auxiliares'!$C$4+1,FALSE)</f>
        <v>7</v>
      </c>
      <c r="FP5">
        <f>VLOOKUP(ET5,'Tablas auxiliares'!$O$2:$Y$28,'Tablas auxiliares'!$C$4+1,FALSE)</f>
        <v>12</v>
      </c>
      <c r="FQ5">
        <f>VLOOKUP(EU5,'Tablas auxiliares'!$O$2:$Y$28,'Tablas auxiliares'!$C$4+1,FALSE)</f>
        <v>10</v>
      </c>
      <c r="FR5">
        <f>VLOOKUP(EV5,'Tablas auxiliares'!$O$2:$Y$28,'Tablas auxiliares'!$C$4+1,FALSE)</f>
        <v>0</v>
      </c>
      <c r="FS5">
        <f>VLOOKUP(EW5,'Tablas auxiliares'!$O$2:$Y$28,'Tablas auxiliares'!$C$4+1,FALSE)</f>
        <v>6</v>
      </c>
      <c r="FT5">
        <f>VLOOKUP(EX5,'Tablas auxiliares'!$O$2:$Y$28,'Tablas auxiliares'!$C$4+1,FALSE)</f>
        <v>10</v>
      </c>
      <c r="FU5">
        <f>VLOOKUP(EY5,'Tablas auxiliares'!$O$2:$Y$28,'Tablas auxiliares'!$C$4+1,FALSE)</f>
        <v>6</v>
      </c>
      <c r="FV5">
        <v>8</v>
      </c>
      <c r="FW5">
        <v>5</v>
      </c>
      <c r="FY5">
        <v>6</v>
      </c>
      <c r="FZ5">
        <v>2</v>
      </c>
      <c r="GA5">
        <v>7</v>
      </c>
      <c r="GB5">
        <v>3</v>
      </c>
      <c r="GC5">
        <v>5</v>
      </c>
      <c r="GD5">
        <v>10</v>
      </c>
      <c r="GE5">
        <v>4</v>
      </c>
      <c r="GF5">
        <v>11</v>
      </c>
      <c r="GG5">
        <v>3</v>
      </c>
      <c r="GH5">
        <v>3</v>
      </c>
      <c r="GI5">
        <v>15</v>
      </c>
      <c r="GJ5">
        <v>3</v>
      </c>
      <c r="GK5">
        <v>4</v>
      </c>
      <c r="GL5">
        <v>3</v>
      </c>
      <c r="GM5">
        <v>2</v>
      </c>
      <c r="GN5">
        <v>11</v>
      </c>
      <c r="GO5">
        <v>6</v>
      </c>
      <c r="GP5">
        <v>11</v>
      </c>
      <c r="GQ5">
        <v>1</v>
      </c>
      <c r="GR5">
        <f>VLOOKUP(FV5,'Tablas auxiliares'!$O$2:$Y$28,_xlfn.SINGLE('Tablas auxiliares'!$C$4)+1,FALSE)</f>
        <v>3</v>
      </c>
      <c r="GS5">
        <f>VLOOKUP(FW5,'Tablas auxiliares'!$O$2:$Y$28,_xlfn.SINGLE('Tablas auxiliares'!$C$4)+1,FALSE)</f>
        <v>6</v>
      </c>
      <c r="GU5">
        <f>VLOOKUP(FY5,'Tablas auxiliares'!$O$2:$Y$28,_xlfn.SINGLE('Tablas auxiliares'!$C$4)+1,FALSE)</f>
        <v>5</v>
      </c>
      <c r="GV5">
        <f>VLOOKUP(FZ5,'Tablas auxiliares'!$O$2:$Y$28,_xlfn.SINGLE('Tablas auxiliares'!$C$4)+1,FALSE)</f>
        <v>10</v>
      </c>
      <c r="GW5">
        <f>VLOOKUP(GA5,'Tablas auxiliares'!$O$2:$Y$28,_xlfn.SINGLE('Tablas auxiliares'!$C$4)+1,FALSE)</f>
        <v>4</v>
      </c>
      <c r="GX5">
        <f>VLOOKUP(GB5,'Tablas auxiliares'!$O$2:$Y$28,_xlfn.SINGLE('Tablas auxiliares'!$C$4)+1,FALSE)</f>
        <v>8</v>
      </c>
      <c r="GY5">
        <f>VLOOKUP(GC5,'Tablas auxiliares'!$O$2:$Y$28,_xlfn.SINGLE('Tablas auxiliares'!$C$4)+1,FALSE)</f>
        <v>6</v>
      </c>
      <c r="GZ5">
        <f>VLOOKUP(GD5,'Tablas auxiliares'!$O$2:$Y$28,_xlfn.SINGLE('Tablas auxiliares'!$C$4)+1,FALSE)</f>
        <v>1</v>
      </c>
      <c r="HA5">
        <f>VLOOKUP(GE5,'Tablas auxiliares'!$O$2:$Y$28,_xlfn.SINGLE('Tablas auxiliares'!$C$4)+1,FALSE)</f>
        <v>7</v>
      </c>
      <c r="HB5">
        <f>VLOOKUP(GF5,'Tablas auxiliares'!$O$2:$Y$28,_xlfn.SINGLE('Tablas auxiliares'!$C$4)+1,FALSE)</f>
        <v>0</v>
      </c>
      <c r="HC5">
        <f>VLOOKUP(GG5,'Tablas auxiliares'!$O$2:$Y$28,_xlfn.SINGLE('Tablas auxiliares'!$C$4)+1,FALSE)</f>
        <v>8</v>
      </c>
      <c r="HD5">
        <f>VLOOKUP(GH5,'Tablas auxiliares'!$O$2:$Y$28,_xlfn.SINGLE('Tablas auxiliares'!$C$4)+1,FALSE)</f>
        <v>8</v>
      </c>
      <c r="HE5">
        <f>VLOOKUP(GI5,'Tablas auxiliares'!$O$2:$Y$28,_xlfn.SINGLE('Tablas auxiliares'!$C$4)+1,FALSE)</f>
        <v>0</v>
      </c>
      <c r="HF5">
        <f>VLOOKUP(GJ5,'Tablas auxiliares'!$O$2:$Y$28,_xlfn.SINGLE('Tablas auxiliares'!$C$4)+1,FALSE)</f>
        <v>8</v>
      </c>
      <c r="HG5">
        <f>VLOOKUP(GK5,'Tablas auxiliares'!$O$2:$Y$28,_xlfn.SINGLE('Tablas auxiliares'!$C$4)+1,FALSE)</f>
        <v>7</v>
      </c>
      <c r="HH5">
        <f>VLOOKUP(GL5,'Tablas auxiliares'!$O$2:$Y$28,_xlfn.SINGLE('Tablas auxiliares'!$C$4)+1,FALSE)</f>
        <v>8</v>
      </c>
      <c r="HI5">
        <f>VLOOKUP(GM5,'Tablas auxiliares'!$O$2:$Y$28,_xlfn.SINGLE('Tablas auxiliares'!$C$4)+1,FALSE)</f>
        <v>10</v>
      </c>
      <c r="HJ5">
        <f>VLOOKUP(GN5,'Tablas auxiliares'!$O$2:$Y$28,_xlfn.SINGLE('Tablas auxiliares'!$C$4)+1,FALSE)</f>
        <v>0</v>
      </c>
      <c r="HK5">
        <f>VLOOKUP(GO5,'Tablas auxiliares'!$O$2:$Y$28,_xlfn.SINGLE('Tablas auxiliares'!$C$4)+1,FALSE)</f>
        <v>5</v>
      </c>
      <c r="HL5">
        <f>VLOOKUP(GP5,'Tablas auxiliares'!$O$2:$Y$28,_xlfn.SINGLE('Tablas auxiliares'!$C$4)+1,FALSE)</f>
        <v>0</v>
      </c>
      <c r="HM5">
        <f>VLOOKUP(GQ5,'Tablas auxiliares'!$O$2:$Y$28,_xlfn.SINGLE('Tablas auxiliares'!$C$4)+1,FALSE)</f>
        <v>12</v>
      </c>
      <c r="HN5">
        <f>IF('Tablas auxiliares'!$C$6&lt;&gt;2,SUM(EZ5:FU5),0)+IF('Tablas auxiliares'!$C$6&lt;&gt;3,SUM(GR5:HM5),0)</f>
        <v>231</v>
      </c>
      <c r="HO5">
        <f t="shared" ref="HO5:HO21" si="37">AVERAGE(ED5,FV5)+FV5/1000</f>
        <v>10.007999999999999</v>
      </c>
      <c r="HP5">
        <f t="shared" si="1"/>
        <v>6.0049999999999999</v>
      </c>
      <c r="HR5">
        <f t="shared" si="3"/>
        <v>10.506</v>
      </c>
      <c r="HS5">
        <f t="shared" si="4"/>
        <v>1.502</v>
      </c>
      <c r="HT5">
        <f t="shared" si="5"/>
        <v>8.5069999999999997</v>
      </c>
      <c r="HU5">
        <f t="shared" si="6"/>
        <v>3.0030000000000001</v>
      </c>
      <c r="HV5">
        <f t="shared" si="7"/>
        <v>7.5049999999999999</v>
      </c>
      <c r="HW5">
        <f t="shared" si="8"/>
        <v>9.01</v>
      </c>
      <c r="HX5">
        <f t="shared" si="9"/>
        <v>7.5039999999999996</v>
      </c>
      <c r="HY5">
        <f t="shared" si="10"/>
        <v>7.0110000000000001</v>
      </c>
      <c r="HZ5">
        <f t="shared" si="11"/>
        <v>2.0030000000000001</v>
      </c>
      <c r="IA5">
        <f t="shared" si="12"/>
        <v>3.0030000000000001</v>
      </c>
      <c r="IB5">
        <f t="shared" si="13"/>
        <v>14.515000000000001</v>
      </c>
      <c r="IC5">
        <f t="shared" si="14"/>
        <v>3.5030000000000001</v>
      </c>
      <c r="ID5">
        <f t="shared" si="15"/>
        <v>4.0039999999999996</v>
      </c>
      <c r="IE5">
        <f t="shared" si="16"/>
        <v>2.0030000000000001</v>
      </c>
      <c r="IF5">
        <f t="shared" si="17"/>
        <v>2.0019999999999998</v>
      </c>
      <c r="IG5">
        <f t="shared" si="18"/>
        <v>14.510999999999999</v>
      </c>
      <c r="IH5">
        <f t="shared" si="19"/>
        <v>5.5060000000000002</v>
      </c>
      <c r="II5">
        <f t="shared" si="20"/>
        <v>6.5110000000000001</v>
      </c>
      <c r="IJ5">
        <f t="shared" si="21"/>
        <v>3.0009999999999999</v>
      </c>
      <c r="IK5">
        <f>RANK(HO5,HO3:HO21,1)</f>
        <v>11</v>
      </c>
      <c r="IL5">
        <f t="shared" ref="IL5:JF5" si="38">RANK(HP5,HP3:HP21,1)</f>
        <v>7</v>
      </c>
      <c r="IN5">
        <f t="shared" si="38"/>
        <v>11</v>
      </c>
      <c r="IO5">
        <f t="shared" si="38"/>
        <v>1</v>
      </c>
      <c r="IP5">
        <f t="shared" si="38"/>
        <v>6</v>
      </c>
      <c r="IQ5">
        <f t="shared" si="38"/>
        <v>1</v>
      </c>
      <c r="IR5">
        <f t="shared" si="38"/>
        <v>6</v>
      </c>
      <c r="IS5">
        <f t="shared" si="38"/>
        <v>7</v>
      </c>
      <c r="IT5">
        <f t="shared" si="38"/>
        <v>6</v>
      </c>
      <c r="IU5">
        <f t="shared" si="38"/>
        <v>8</v>
      </c>
      <c r="IV5">
        <f t="shared" si="38"/>
        <v>2</v>
      </c>
      <c r="IW5">
        <f t="shared" si="38"/>
        <v>2</v>
      </c>
      <c r="IX5">
        <f t="shared" si="38"/>
        <v>17</v>
      </c>
      <c r="IY5">
        <f t="shared" si="38"/>
        <v>3</v>
      </c>
      <c r="IZ5">
        <f t="shared" si="38"/>
        <v>3</v>
      </c>
      <c r="JA5">
        <f t="shared" si="38"/>
        <v>1</v>
      </c>
      <c r="JB5">
        <f t="shared" si="38"/>
        <v>1</v>
      </c>
      <c r="JC5">
        <f t="shared" si="38"/>
        <v>15</v>
      </c>
      <c r="JD5">
        <f t="shared" si="38"/>
        <v>3</v>
      </c>
      <c r="JE5">
        <f t="shared" si="38"/>
        <v>6</v>
      </c>
      <c r="JF5">
        <f t="shared" si="38"/>
        <v>1</v>
      </c>
      <c r="JG5">
        <f>VLOOKUP(IK5,'Tablas auxiliares'!$O$2:$Y$28,_xlfn.SINGLE('Tablas auxiliares'!$C$4)+1,FALSE)</f>
        <v>0</v>
      </c>
      <c r="JH5">
        <f>VLOOKUP(IL5,'Tablas auxiliares'!$O$2:$Y$28,_xlfn.SINGLE('Tablas auxiliares'!$C$4)+1,FALSE)</f>
        <v>4</v>
      </c>
      <c r="JJ5">
        <f>VLOOKUP(IN5,'Tablas auxiliares'!$O$2:$Y$28,_xlfn.SINGLE('Tablas auxiliares'!$C$4)+1,FALSE)</f>
        <v>0</v>
      </c>
      <c r="JK5">
        <f>VLOOKUP(IO5,'Tablas auxiliares'!$O$2:$Y$28,_xlfn.SINGLE('Tablas auxiliares'!$C$4)+1,FALSE)</f>
        <v>12</v>
      </c>
      <c r="JL5">
        <f>VLOOKUP(IP5,'Tablas auxiliares'!$O$2:$Y$28,_xlfn.SINGLE('Tablas auxiliares'!$C$4)+1,FALSE)</f>
        <v>5</v>
      </c>
      <c r="JM5">
        <f>VLOOKUP(IQ5,'Tablas auxiliares'!$O$2:$Y$28,_xlfn.SINGLE('Tablas auxiliares'!$C$4)+1,FALSE)</f>
        <v>12</v>
      </c>
      <c r="JN5">
        <f>VLOOKUP(IR5,'Tablas auxiliares'!$O$2:$Y$28,_xlfn.SINGLE('Tablas auxiliares'!$C$4)+1,FALSE)</f>
        <v>5</v>
      </c>
      <c r="JO5">
        <f>VLOOKUP(IS5,'Tablas auxiliares'!$O$2:$Y$28,_xlfn.SINGLE('Tablas auxiliares'!$C$4)+1,FALSE)</f>
        <v>4</v>
      </c>
      <c r="JP5">
        <f>VLOOKUP(IT5,'Tablas auxiliares'!$O$2:$Y$28,_xlfn.SINGLE('Tablas auxiliares'!$C$4)+1,FALSE)</f>
        <v>5</v>
      </c>
      <c r="JQ5">
        <f>VLOOKUP(IU5,'Tablas auxiliares'!$O$2:$Y$28,_xlfn.SINGLE('Tablas auxiliares'!$C$4)+1,FALSE)</f>
        <v>3</v>
      </c>
      <c r="JR5">
        <f>VLOOKUP(IV5,'Tablas auxiliares'!$O$2:$Y$28,_xlfn.SINGLE('Tablas auxiliares'!$C$4)+1,FALSE)</f>
        <v>10</v>
      </c>
      <c r="JS5">
        <f>VLOOKUP(IW5,'Tablas auxiliares'!$O$2:$Y$28,_xlfn.SINGLE('Tablas auxiliares'!$C$4)+1,FALSE)</f>
        <v>10</v>
      </c>
      <c r="JT5">
        <f>VLOOKUP(IX5,'Tablas auxiliares'!$O$2:$Y$28,_xlfn.SINGLE('Tablas auxiliares'!$C$4)+1,FALSE)</f>
        <v>0</v>
      </c>
      <c r="JU5">
        <f>VLOOKUP(IY5,'Tablas auxiliares'!$O$2:$Y$28,_xlfn.SINGLE('Tablas auxiliares'!$C$4)+1,FALSE)</f>
        <v>8</v>
      </c>
      <c r="JV5">
        <f>VLOOKUP(IZ5,'Tablas auxiliares'!$O$2:$Y$28,_xlfn.SINGLE('Tablas auxiliares'!$C$4)+1,FALSE)</f>
        <v>8</v>
      </c>
      <c r="JW5">
        <f>VLOOKUP(JA5,'Tablas auxiliares'!$O$2:$Y$28,_xlfn.SINGLE('Tablas auxiliares'!$C$4)+1,FALSE)</f>
        <v>12</v>
      </c>
      <c r="JX5">
        <f>VLOOKUP(JB5,'Tablas auxiliares'!$O$2:$Y$28,_xlfn.SINGLE('Tablas auxiliares'!$C$4)+1,FALSE)</f>
        <v>12</v>
      </c>
      <c r="JY5">
        <f>VLOOKUP(JC5,'Tablas auxiliares'!$O$2:$Y$28,_xlfn.SINGLE('Tablas auxiliares'!$C$4)+1,FALSE)</f>
        <v>0</v>
      </c>
      <c r="JZ5">
        <f>VLOOKUP(JD5,'Tablas auxiliares'!$O$2:$Y$28,_xlfn.SINGLE('Tablas auxiliares'!$C$4)+1,FALSE)</f>
        <v>8</v>
      </c>
      <c r="KA5">
        <f>VLOOKUP(JE5,'Tablas auxiliares'!$O$2:$Y$28,_xlfn.SINGLE('Tablas auxiliares'!$C$4)+1,FALSE)</f>
        <v>5</v>
      </c>
      <c r="KB5">
        <f>VLOOKUP(JF5,'Tablas auxiliares'!$O$2:$Y$28,_xlfn.SINGLE('Tablas auxiliares'!$C$4)+1,FALSE)</f>
        <v>12</v>
      </c>
      <c r="KC5">
        <f t="shared" si="27"/>
        <v>135</v>
      </c>
      <c r="KD5">
        <v>0</v>
      </c>
      <c r="KE5">
        <v>3</v>
      </c>
      <c r="KG5">
        <v>0</v>
      </c>
      <c r="KH5">
        <v>12</v>
      </c>
      <c r="KI5">
        <v>2</v>
      </c>
      <c r="KJ5">
        <v>10</v>
      </c>
      <c r="KK5">
        <v>1</v>
      </c>
      <c r="KL5">
        <v>1</v>
      </c>
      <c r="KM5">
        <v>0</v>
      </c>
      <c r="KN5">
        <v>8</v>
      </c>
      <c r="KO5">
        <v>12</v>
      </c>
      <c r="KP5">
        <v>8</v>
      </c>
      <c r="KQ5">
        <v>0</v>
      </c>
      <c r="KR5">
        <v>8</v>
      </c>
      <c r="KS5">
        <v>7</v>
      </c>
      <c r="KT5">
        <v>10</v>
      </c>
      <c r="KU5">
        <v>10</v>
      </c>
      <c r="KV5">
        <v>0</v>
      </c>
      <c r="KW5">
        <v>6</v>
      </c>
      <c r="KX5">
        <v>10</v>
      </c>
      <c r="KY5">
        <v>7</v>
      </c>
      <c r="KZ5">
        <v>3</v>
      </c>
      <c r="LA5">
        <v>6</v>
      </c>
      <c r="LC5">
        <v>5</v>
      </c>
      <c r="LD5">
        <v>10</v>
      </c>
      <c r="LE5">
        <v>4</v>
      </c>
      <c r="LF5">
        <v>8</v>
      </c>
      <c r="LG5">
        <v>6</v>
      </c>
      <c r="LH5">
        <v>1</v>
      </c>
      <c r="LI5">
        <v>7</v>
      </c>
      <c r="LJ5">
        <v>0</v>
      </c>
      <c r="LK5">
        <v>8</v>
      </c>
      <c r="LL5">
        <v>8</v>
      </c>
      <c r="LM5">
        <v>0</v>
      </c>
      <c r="LN5">
        <v>8</v>
      </c>
      <c r="LO5">
        <v>7</v>
      </c>
      <c r="LP5">
        <v>8</v>
      </c>
      <c r="LQ5">
        <v>10</v>
      </c>
      <c r="LR5">
        <v>0</v>
      </c>
      <c r="LS5">
        <v>5</v>
      </c>
      <c r="LT5">
        <v>0</v>
      </c>
      <c r="LU5">
        <v>12</v>
      </c>
      <c r="LV5">
        <f t="shared" si="28"/>
        <v>3.0030000000000001</v>
      </c>
      <c r="LW5">
        <f t="shared" si="23"/>
        <v>9.0060000000000002</v>
      </c>
      <c r="LX5">
        <f t="shared" si="23"/>
        <v>0</v>
      </c>
      <c r="LY5">
        <f t="shared" si="23"/>
        <v>5.0049999999999999</v>
      </c>
      <c r="LZ5">
        <f t="shared" si="23"/>
        <v>22.01</v>
      </c>
      <c r="MA5">
        <f t="shared" si="23"/>
        <v>6.0039999999999996</v>
      </c>
      <c r="MB5">
        <f t="shared" si="23"/>
        <v>18.007999999999999</v>
      </c>
      <c r="MC5">
        <f t="shared" si="23"/>
        <v>7.0060000000000002</v>
      </c>
      <c r="MD5">
        <f t="shared" si="23"/>
        <v>2.0009999999999999</v>
      </c>
      <c r="ME5">
        <f t="shared" si="23"/>
        <v>7.0069999999999997</v>
      </c>
      <c r="MF5">
        <f t="shared" si="23"/>
        <v>8</v>
      </c>
      <c r="MG5">
        <f t="shared" si="23"/>
        <v>20.007999999999999</v>
      </c>
      <c r="MH5">
        <f t="shared" si="23"/>
        <v>16.007999999999999</v>
      </c>
      <c r="MI5">
        <f t="shared" si="23"/>
        <v>0</v>
      </c>
      <c r="MJ5">
        <f t="shared" si="23"/>
        <v>16.007999999999999</v>
      </c>
      <c r="MK5">
        <f t="shared" si="23"/>
        <v>14.007</v>
      </c>
      <c r="ML5">
        <f t="shared" si="23"/>
        <v>18.007999999999999</v>
      </c>
      <c r="MM5">
        <f t="shared" si="23"/>
        <v>20.010000000000002</v>
      </c>
      <c r="MN5">
        <f t="shared" si="23"/>
        <v>0</v>
      </c>
      <c r="MO5">
        <f t="shared" si="23"/>
        <v>11.005000000000001</v>
      </c>
      <c r="MP5">
        <f t="shared" si="23"/>
        <v>10</v>
      </c>
      <c r="MQ5">
        <f t="shared" si="23"/>
        <v>19.012</v>
      </c>
      <c r="MR5">
        <f>RANK(LV5,LV3:LV21,0)</f>
        <v>12</v>
      </c>
      <c r="MS5">
        <f t="shared" ref="MS5:NM5" si="39">RANK(LW5,LW3:LW21,0)</f>
        <v>7</v>
      </c>
      <c r="MT5">
        <f t="shared" si="39"/>
        <v>14</v>
      </c>
      <c r="MU5">
        <f t="shared" si="39"/>
        <v>10</v>
      </c>
      <c r="MV5">
        <f t="shared" si="39"/>
        <v>1</v>
      </c>
      <c r="MW5">
        <f t="shared" si="39"/>
        <v>10</v>
      </c>
      <c r="MX5">
        <f t="shared" si="39"/>
        <v>1</v>
      </c>
      <c r="MY5">
        <f t="shared" si="39"/>
        <v>9</v>
      </c>
      <c r="MZ5">
        <f t="shared" si="39"/>
        <v>14</v>
      </c>
      <c r="NA5">
        <f t="shared" si="39"/>
        <v>8</v>
      </c>
      <c r="NB5">
        <f t="shared" si="39"/>
        <v>9</v>
      </c>
      <c r="NC5">
        <f t="shared" si="39"/>
        <v>1</v>
      </c>
      <c r="ND5">
        <f t="shared" si="39"/>
        <v>2</v>
      </c>
      <c r="NE5">
        <f t="shared" si="39"/>
        <v>13</v>
      </c>
      <c r="NF5">
        <f t="shared" si="39"/>
        <v>4</v>
      </c>
      <c r="NG5">
        <f t="shared" si="39"/>
        <v>4</v>
      </c>
      <c r="NH5">
        <f t="shared" si="39"/>
        <v>1</v>
      </c>
      <c r="NI5">
        <f t="shared" si="39"/>
        <v>1</v>
      </c>
      <c r="NJ5">
        <f t="shared" si="39"/>
        <v>14</v>
      </c>
      <c r="NK5">
        <f t="shared" si="39"/>
        <v>3</v>
      </c>
      <c r="NL5">
        <f t="shared" si="39"/>
        <v>6</v>
      </c>
      <c r="NM5">
        <f t="shared" si="39"/>
        <v>1</v>
      </c>
      <c r="NN5">
        <f>VLOOKUP(MR5,'Tablas auxiliares'!$O$2:$P$28,2,FALSE)</f>
        <v>0</v>
      </c>
      <c r="NO5">
        <f>VLOOKUP(MS5,'Tablas auxiliares'!$O$2:$P$28,2,FALSE)</f>
        <v>4</v>
      </c>
      <c r="NP5">
        <f>VLOOKUP(MT5,'Tablas auxiliares'!$O$2:$P$28,2,FALSE)</f>
        <v>0</v>
      </c>
      <c r="NQ5">
        <f>VLOOKUP(MU5,'Tablas auxiliares'!$O$2:$P$28,2,FALSE)</f>
        <v>1</v>
      </c>
      <c r="NR5">
        <f>VLOOKUP(MV5,'Tablas auxiliares'!$O$2:$P$28,2,FALSE)</f>
        <v>12</v>
      </c>
      <c r="NS5">
        <f>VLOOKUP(MW5,'Tablas auxiliares'!$O$2:$P$28,2,FALSE)</f>
        <v>1</v>
      </c>
      <c r="NT5">
        <f>VLOOKUP(MX5,'Tablas auxiliares'!$O$2:$P$28,2,FALSE)</f>
        <v>12</v>
      </c>
      <c r="NU5">
        <f>VLOOKUP(MY5,'Tablas auxiliares'!$O$2:$P$28,2,FALSE)</f>
        <v>2</v>
      </c>
      <c r="NV5">
        <f>VLOOKUP(MZ5,'Tablas auxiliares'!$O$2:$P$28,2,FALSE)</f>
        <v>0</v>
      </c>
      <c r="NW5">
        <f>VLOOKUP(NA5,'Tablas auxiliares'!$O$2:$P$28,2,FALSE)</f>
        <v>3</v>
      </c>
      <c r="NX5">
        <f>VLOOKUP(NB5,'Tablas auxiliares'!$O$2:$P$28,2,FALSE)</f>
        <v>2</v>
      </c>
      <c r="NY5">
        <f>VLOOKUP(NC5,'Tablas auxiliares'!$O$2:$P$28,2,FALSE)</f>
        <v>12</v>
      </c>
      <c r="NZ5">
        <f>VLOOKUP(ND5,'Tablas auxiliares'!$O$2:$P$28,2,FALSE)</f>
        <v>10</v>
      </c>
      <c r="OA5">
        <f>VLOOKUP(NE5,'Tablas auxiliares'!$O$2:$P$28,2,FALSE)</f>
        <v>0</v>
      </c>
      <c r="OB5">
        <f>VLOOKUP(NF5,'Tablas auxiliares'!$O$2:$P$28,2,FALSE)</f>
        <v>7</v>
      </c>
      <c r="OC5">
        <f>VLOOKUP(NG5,'Tablas auxiliares'!$O$2:$P$28,2,FALSE)</f>
        <v>7</v>
      </c>
      <c r="OD5">
        <f>VLOOKUP(NH5,'Tablas auxiliares'!$O$2:$P$28,2,FALSE)</f>
        <v>12</v>
      </c>
      <c r="OE5">
        <f>VLOOKUP(NI5,'Tablas auxiliares'!$O$2:$P$28,2,FALSE)</f>
        <v>12</v>
      </c>
      <c r="OF5">
        <f>VLOOKUP(NJ5,'Tablas auxiliares'!$O$2:$P$28,2,FALSE)</f>
        <v>0</v>
      </c>
      <c r="OG5">
        <f>VLOOKUP(NK5,'Tablas auxiliares'!$O$2:$P$28,2,FALSE)</f>
        <v>8</v>
      </c>
      <c r="OH5">
        <f>VLOOKUP(NL5,'Tablas auxiliares'!$O$2:$P$28,2,FALSE)</f>
        <v>5</v>
      </c>
      <c r="OI5">
        <f>VLOOKUP(NM5,'Tablas auxiliares'!$O$2:$P$28,2,FALSE)</f>
        <v>12</v>
      </c>
      <c r="OJ5">
        <f t="shared" si="30"/>
        <v>122</v>
      </c>
      <c r="OL5">
        <f t="shared" si="31"/>
        <v>122.00230000000001</v>
      </c>
      <c r="OM5">
        <f t="shared" si="32"/>
        <v>135.00229999999999</v>
      </c>
      <c r="ON5">
        <f t="shared" si="33"/>
        <v>231.00229999999999</v>
      </c>
      <c r="OO5">
        <f>IF('Tablas auxiliares'!$C$3=1,OL5,IF('Tablas auxiliares'!$C$3=2,OM5,ON5))</f>
        <v>231.00229999999999</v>
      </c>
      <c r="OP5" t="s">
        <v>10</v>
      </c>
      <c r="OR5">
        <v>3</v>
      </c>
      <c r="OS5">
        <f t="shared" si="34"/>
        <v>232.0018</v>
      </c>
      <c r="OT5" t="str">
        <f t="shared" si="35"/>
        <v>Chequia</v>
      </c>
    </row>
    <row r="6" spans="1:410" x14ac:dyDescent="0.25">
      <c r="A6" t="s">
        <v>18</v>
      </c>
      <c r="B6">
        <v>3</v>
      </c>
      <c r="C6">
        <v>18</v>
      </c>
      <c r="D6">
        <v>14</v>
      </c>
      <c r="F6">
        <v>8</v>
      </c>
      <c r="G6">
        <v>18</v>
      </c>
      <c r="H6">
        <v>14</v>
      </c>
      <c r="I6">
        <v>18</v>
      </c>
      <c r="J6">
        <v>4</v>
      </c>
      <c r="K6">
        <v>13</v>
      </c>
      <c r="L6">
        <v>8</v>
      </c>
      <c r="M6">
        <v>3</v>
      </c>
      <c r="N6">
        <v>10</v>
      </c>
      <c r="O6">
        <v>1</v>
      </c>
      <c r="P6">
        <v>12</v>
      </c>
      <c r="Q6">
        <v>15</v>
      </c>
      <c r="R6">
        <v>3</v>
      </c>
      <c r="S6">
        <v>17</v>
      </c>
      <c r="T6">
        <v>5</v>
      </c>
      <c r="U6">
        <v>18</v>
      </c>
      <c r="V6">
        <v>11</v>
      </c>
      <c r="W6">
        <v>9</v>
      </c>
      <c r="X6">
        <v>3</v>
      </c>
      <c r="Y6">
        <v>18</v>
      </c>
      <c r="Z6">
        <v>16</v>
      </c>
      <c r="AB6">
        <v>14</v>
      </c>
      <c r="AC6">
        <v>16</v>
      </c>
      <c r="AD6">
        <v>6</v>
      </c>
      <c r="AE6">
        <v>14</v>
      </c>
      <c r="AF6">
        <v>2</v>
      </c>
      <c r="AG6">
        <v>18</v>
      </c>
      <c r="AH6">
        <v>18</v>
      </c>
      <c r="AI6">
        <v>8</v>
      </c>
      <c r="AJ6">
        <v>15</v>
      </c>
      <c r="AK6">
        <v>1</v>
      </c>
      <c r="AL6">
        <v>12</v>
      </c>
      <c r="AM6">
        <v>14</v>
      </c>
      <c r="AN6">
        <v>2</v>
      </c>
      <c r="AO6">
        <v>18</v>
      </c>
      <c r="AP6">
        <v>1</v>
      </c>
      <c r="AQ6">
        <v>13</v>
      </c>
      <c r="AR6">
        <v>18</v>
      </c>
      <c r="AS6">
        <v>17</v>
      </c>
      <c r="AT6">
        <v>17</v>
      </c>
      <c r="AU6">
        <v>18</v>
      </c>
      <c r="AV6">
        <v>16</v>
      </c>
      <c r="AX6">
        <v>15</v>
      </c>
      <c r="AY6">
        <v>8</v>
      </c>
      <c r="AZ6">
        <v>8</v>
      </c>
      <c r="BA6">
        <v>13</v>
      </c>
      <c r="BB6">
        <v>3</v>
      </c>
      <c r="BC6">
        <v>16</v>
      </c>
      <c r="BD6">
        <v>13</v>
      </c>
      <c r="BE6">
        <v>14</v>
      </c>
      <c r="BF6">
        <v>10</v>
      </c>
      <c r="BG6">
        <v>1</v>
      </c>
      <c r="BH6">
        <v>12</v>
      </c>
      <c r="BI6">
        <v>8</v>
      </c>
      <c r="BJ6">
        <v>5</v>
      </c>
      <c r="BK6">
        <v>17</v>
      </c>
      <c r="BL6">
        <v>11</v>
      </c>
      <c r="BM6">
        <v>19</v>
      </c>
      <c r="BN6">
        <v>18</v>
      </c>
      <c r="BO6">
        <v>17</v>
      </c>
      <c r="BP6">
        <v>4</v>
      </c>
      <c r="BQ6">
        <v>18</v>
      </c>
      <c r="BR6">
        <v>17</v>
      </c>
      <c r="BT6">
        <v>15</v>
      </c>
      <c r="BU6">
        <v>6</v>
      </c>
      <c r="BV6">
        <v>7</v>
      </c>
      <c r="BW6">
        <v>15</v>
      </c>
      <c r="BX6">
        <v>1</v>
      </c>
      <c r="BY6">
        <v>9</v>
      </c>
      <c r="BZ6">
        <v>17</v>
      </c>
      <c r="CA6">
        <v>8</v>
      </c>
      <c r="CB6">
        <v>13</v>
      </c>
      <c r="CC6">
        <v>2</v>
      </c>
      <c r="CD6">
        <v>14</v>
      </c>
      <c r="CE6">
        <v>17</v>
      </c>
      <c r="CF6">
        <v>1</v>
      </c>
      <c r="CG6">
        <v>18</v>
      </c>
      <c r="CH6">
        <v>5</v>
      </c>
      <c r="CI6">
        <v>19</v>
      </c>
      <c r="CJ6">
        <v>16</v>
      </c>
      <c r="CK6">
        <v>16</v>
      </c>
      <c r="CL6">
        <v>17</v>
      </c>
      <c r="CM6">
        <v>18</v>
      </c>
      <c r="CN6">
        <v>14</v>
      </c>
      <c r="CP6">
        <v>16</v>
      </c>
      <c r="CQ6">
        <v>15</v>
      </c>
      <c r="CR6">
        <v>8</v>
      </c>
      <c r="CS6">
        <v>18</v>
      </c>
      <c r="CT6">
        <v>2</v>
      </c>
      <c r="CU6">
        <v>10</v>
      </c>
      <c r="CV6">
        <v>12</v>
      </c>
      <c r="CW6">
        <v>14</v>
      </c>
      <c r="CX6">
        <v>16</v>
      </c>
      <c r="CY6">
        <v>2</v>
      </c>
      <c r="CZ6">
        <v>8</v>
      </c>
      <c r="DA6">
        <v>14</v>
      </c>
      <c r="DB6">
        <v>10</v>
      </c>
      <c r="DC6">
        <v>13</v>
      </c>
      <c r="DD6">
        <v>4</v>
      </c>
      <c r="DE6">
        <v>18</v>
      </c>
      <c r="DF6">
        <v>7</v>
      </c>
      <c r="DG6">
        <v>17</v>
      </c>
      <c r="DH6">
        <f>IF('Tablas auxiliares'!$C$7=1,AVERAGE(B6,X6,AT6,BP6,CL6)+B6/10000,(-1)*(SUM(VLOOKUP(B6,'Tablas auxiliares'!$BG$2:$BH$28,2,FALSE),VLOOKUP(X6,'Tablas auxiliares'!$BG$2:$BH$28,2,FALSE),VLOOKUP(AT6,'Tablas auxiliares'!$BG$2:$BH$28,2,FALSE),VLOOKUP(BP6,'Tablas auxiliares'!$BG$2:$BH$28,2,FALSE),VLOOKUP(CL6,'Tablas auxiliares'!$BG$2:$BH$28,2,FALSE))-B6/100000000))</f>
        <v>-24.347016403351745</v>
      </c>
      <c r="DI6">
        <f>IF('Tablas auxiliares'!$C$7=1,AVERAGE(C6,Y6,AU6,BQ6,CM6)+C6/10000,(-1)*(SUM(VLOOKUP(C6,'Tablas auxiliares'!$BG$2:$BH$28,2,FALSE),VLOOKUP(Y6,'Tablas auxiliares'!$BG$2:$BH$28,2,FALSE),VLOOKUP(AU6,'Tablas auxiliares'!$BG$2:$BH$28,2,FALSE),VLOOKUP(BQ6,'Tablas auxiliares'!$BG$2:$BH$28,2,FALSE),VLOOKUP(CM6,'Tablas auxiliares'!$BG$2:$BH$28,2,FALSE))-C6/100000000))</f>
        <v>-2.3734497473039236</v>
      </c>
      <c r="DJ6">
        <f>IF('Tablas auxiliares'!$C$7=1,AVERAGE(D6,Z6,AV6,BR6,CN6)+D6/10000,(-1)*(SUM(VLOOKUP(D6,'Tablas auxiliares'!$BG$2:$BH$28,2,FALSE),VLOOKUP(Z6,'Tablas auxiliares'!$BG$2:$BH$28,2,FALSE),VLOOKUP(AV6,'Tablas auxiliares'!$BG$2:$BH$28,2,FALSE),VLOOKUP(BR6,'Tablas auxiliares'!$BG$2:$BH$28,2,FALSE),VLOOKUP(CN6,'Tablas auxiliares'!$BG$2:$BH$28,2,FALSE))-D6/100000000))</f>
        <v>-3.9923188509640557</v>
      </c>
      <c r="DL6">
        <f>IF('Tablas auxiliares'!$C$7=1,AVERAGE(F6,AB6,AX6,BT6,CP6)+F6/10000,(-1)*(SUM(VLOOKUP(F6,'Tablas auxiliares'!$BG$2:$BH$28,2,FALSE),VLOOKUP(AB6,'Tablas auxiliares'!$BG$2:$BH$28,2,FALSE),VLOOKUP(AX6,'Tablas auxiliares'!$BG$2:$BH$28,2,FALSE),VLOOKUP(BT6,'Tablas auxiliares'!$BG$2:$BH$28,2,FALSE),VLOOKUP(CP6,'Tablas auxiliares'!$BG$2:$BH$28,2,FALSE))-F6/100000000))</f>
        <v>-6.5616345359864541</v>
      </c>
      <c r="DM6">
        <f>IF('Tablas auxiliares'!$C$7=1,AVERAGE(G6,AC6,AY6,BU6,CQ6)+G6/10000,(-1)*(SUM(VLOOKUP(G6,'Tablas auxiliares'!$BG$2:$BH$28,2,FALSE),VLOOKUP(AC6,'Tablas auxiliares'!$BG$2:$BH$28,2,FALSE),VLOOKUP(AY6,'Tablas auxiliares'!$BG$2:$BH$28,2,FALSE),VLOOKUP(BU6,'Tablas auxiliares'!$BG$2:$BH$28,2,FALSE),VLOOKUP(CQ6,'Tablas auxiliares'!$BG$2:$BH$28,2,FALSE))-G6/100000000))</f>
        <v>-9.8228197339466128</v>
      </c>
      <c r="DN6">
        <f>IF('Tablas auxiliares'!$C$7=1,AVERAGE(H6,AD6,AZ6,BV6,CR6)+H6/10000,(-1)*(SUM(VLOOKUP(H6,'Tablas auxiliares'!$BG$2:$BH$28,2,FALSE),VLOOKUP(AD6,'Tablas auxiliares'!$BG$2:$BH$28,2,FALSE),VLOOKUP(AZ6,'Tablas auxiliares'!$BG$2:$BH$28,2,FALSE),VLOOKUP(BV6,'Tablas auxiliares'!$BG$2:$BH$28,2,FALSE),VLOOKUP(CR6,'Tablas auxiliares'!$BG$2:$BH$28,2,FALSE))-H6/100000000))</f>
        <v>-15.841192982464214</v>
      </c>
      <c r="DO6">
        <f>IF('Tablas auxiliares'!$C$7=1,AVERAGE(I6,AE6,BA6,BW6,CS6)+I6/10000,(-1)*(SUM(VLOOKUP(I6,'Tablas auxiliares'!$BG$2:$BH$28,2,FALSE),VLOOKUP(AE6,'Tablas auxiliares'!$BG$2:$BH$28,2,FALSE),VLOOKUP(BA6,'Tablas auxiliares'!$BG$2:$BH$28,2,FALSE),VLOOKUP(BW6,'Tablas auxiliares'!$BG$2:$BH$28,2,FALSE),VLOOKUP(CS6,'Tablas auxiliares'!$BG$2:$BH$28,2,FALSE))-I6/100000000))</f>
        <v>-4.0311872404626596</v>
      </c>
      <c r="DP6">
        <f>IF('Tablas auxiliares'!$C$7=1,AVERAGE(J6,AF6,BB6,BX6,CT6)+J6/10000,(-1)*(SUM(VLOOKUP(J6,'Tablas auxiliares'!$BG$2:$BH$28,2,FALSE),VLOOKUP(AF6,'Tablas auxiliares'!$BG$2:$BH$28,2,FALSE),VLOOKUP(BB6,'Tablas auxiliares'!$BG$2:$BH$28,2,FALSE),VLOOKUP(BX6,'Tablas auxiliares'!$BG$2:$BH$28,2,FALSE),VLOOKUP(CT6,'Tablas auxiliares'!$BG$2:$BH$28,2,FALSE))-J6/100000000))</f>
        <v>-46.839661349583402</v>
      </c>
      <c r="DQ6">
        <f>IF('Tablas auxiliares'!$C$7=1,AVERAGE(K6,AG6,BC6,BY6,CU6)+K6/10000,(-1)*(SUM(VLOOKUP(K6,'Tablas auxiliares'!$BG$2:$BH$28,2,FALSE),VLOOKUP(AG6,'Tablas auxiliares'!$BG$2:$BH$28,2,FALSE),VLOOKUP(BC6,'Tablas auxiliares'!$BG$2:$BH$28,2,FALSE),VLOOKUP(BY6,'Tablas auxiliares'!$BG$2:$BH$28,2,FALSE),VLOOKUP(CU6,'Tablas auxiliares'!$BG$2:$BH$28,2,FALSE))-K6/100000000))</f>
        <v>-7.1911643413773376</v>
      </c>
      <c r="DR6">
        <f>IF('Tablas auxiliares'!$C$7=1,AVERAGE(L6,AH6,BD6,BZ6,CV6)+L6/10000,(-1)*(SUM(VLOOKUP(L6,'Tablas auxiliares'!$BG$2:$BH$28,2,FALSE),VLOOKUP(AH6,'Tablas auxiliares'!$BG$2:$BH$28,2,FALSE),VLOOKUP(BD6,'Tablas auxiliares'!$BG$2:$BH$28,2,FALSE),VLOOKUP(BZ6,'Tablas auxiliares'!$BG$2:$BH$28,2,FALSE),VLOOKUP(CV6,'Tablas auxiliares'!$BG$2:$BH$28,2,FALSE))-L6/100000000))</f>
        <v>-6.9340918253849599</v>
      </c>
      <c r="DS6">
        <f>IF('Tablas auxiliares'!$C$7=1,AVERAGE(M6,AI6,BE6,CA6,CW6)+M6/10000,(-1)*(SUM(VLOOKUP(M6,'Tablas auxiliares'!$BG$2:$BH$28,2,FALSE),VLOOKUP(AI6,'Tablas auxiliares'!$BG$2:$BH$28,2,FALSE),VLOOKUP(BE6,'Tablas auxiliares'!$BG$2:$BH$28,2,FALSE),VLOOKUP(CA6,'Tablas auxiliares'!$BG$2:$BH$28,2,FALSE),VLOOKUP(CW6,'Tablas auxiliares'!$BG$2:$BH$28,2,FALSE))-M6/100000000))</f>
        <v>-16.5838277677816</v>
      </c>
      <c r="DT6">
        <f>IF('Tablas auxiliares'!$C$7=1,AVERAGE(N6,AJ6,BF6,CB6,CX6)+N6/10000,(-1)*(SUM(VLOOKUP(N6,'Tablas auxiliares'!$BG$2:$BH$28,2,FALSE),VLOOKUP(AJ6,'Tablas auxiliares'!$BG$2:$BH$28,2,FALSE),VLOOKUP(BF6,'Tablas auxiliares'!$BG$2:$BH$28,2,FALSE),VLOOKUP(CB6,'Tablas auxiliares'!$BG$2:$BH$28,2,FALSE),VLOOKUP(CX6,'Tablas auxiliares'!$BG$2:$BH$28,2,FALSE))-N6/100000000))</f>
        <v>-7.1016999148313049</v>
      </c>
      <c r="DU6">
        <f>IF('Tablas auxiliares'!$C$7=1,AVERAGE(O6,AK6,BG6,CC6,CY6)+O6/10000,(-1)*(SUM(VLOOKUP(O6,'Tablas auxiliares'!$BG$2:$BH$28,2,FALSE),VLOOKUP(AK6,'Tablas auxiliares'!$BG$2:$BH$28,2,FALSE),VLOOKUP(BG6,'Tablas auxiliares'!$BG$2:$BH$28,2,FALSE),VLOOKUP(CC6,'Tablas auxiliares'!$BG$2:$BH$28,2,FALSE),VLOOKUP(CY6,'Tablas auxiliares'!$BG$2:$BH$28,2,FALSE))-O6/100000000))</f>
        <v>-55.847019204640695</v>
      </c>
      <c r="DV6">
        <f>IF('Tablas auxiliares'!$C$7=1,AVERAGE(P6,AL6,BH6,CD6,CZ6)+P6/10000,(-1)*(SUM(VLOOKUP(P6,'Tablas auxiliares'!$BG$2:$BH$28,2,FALSE),VLOOKUP(AL6,'Tablas auxiliares'!$BG$2:$BH$28,2,FALSE),VLOOKUP(BH6,'Tablas auxiliares'!$BG$2:$BH$28,2,FALSE),VLOOKUP(CD6,'Tablas auxiliares'!$BG$2:$BH$28,2,FALSE),VLOOKUP(CZ6,'Tablas auxiliares'!$BG$2:$BH$28,2,FALSE))-P6/100000000))</f>
        <v>-8.6414822130450393</v>
      </c>
      <c r="DW6">
        <f>IF('Tablas auxiliares'!$C$7=1,AVERAGE(Q6,AM6,BI6,CE6,DA6)+Q6/10000,(-1)*(SUM(VLOOKUP(Q6,'Tablas auxiliares'!$BG$2:$BH$28,2,FALSE),VLOOKUP(AM6,'Tablas auxiliares'!$BG$2:$BH$28,2,FALSE),VLOOKUP(BI6,'Tablas auxiliares'!$BG$2:$BH$28,2,FALSE),VLOOKUP(CE6,'Tablas auxiliares'!$BG$2:$BH$28,2,FALSE),VLOOKUP(DA6,'Tablas auxiliares'!$BG$2:$BH$28,2,FALSE))-Q6/100000000))</f>
        <v>-6.6171609365016852</v>
      </c>
      <c r="DX6">
        <f>IF('Tablas auxiliares'!$C$7=1,AVERAGE(R6,AN6,BJ6,CF6,DB6)+R6/10000,(-1)*(SUM(VLOOKUP(R6,'Tablas auxiliares'!$BG$2:$BH$28,2,FALSE),VLOOKUP(AN6,'Tablas auxiliares'!$BG$2:$BH$28,2,FALSE),VLOOKUP(BJ6,'Tablas auxiliares'!$BG$2:$BH$28,2,FALSE),VLOOKUP(CF6,'Tablas auxiliares'!$BG$2:$BH$28,2,FALSE),VLOOKUP(DB6,'Tablas auxiliares'!$BG$2:$BH$28,2,FALSE))-R6/100000000))</f>
        <v>-37.912233123392994</v>
      </c>
      <c r="DY6">
        <f>IF('Tablas auxiliares'!$C$7=1,AVERAGE(S6,AO6,BK6,CG6,DC6)+S6/10000,(-1)*(SUM(VLOOKUP(S6,'Tablas auxiliares'!$BG$2:$BH$28,2,FALSE),VLOOKUP(AO6,'Tablas auxiliares'!$BG$2:$BH$28,2,FALSE),VLOOKUP(BK6,'Tablas auxiliares'!$BG$2:$BH$28,2,FALSE),VLOOKUP(CG6,'Tablas auxiliares'!$BG$2:$BH$28,2,FALSE),VLOOKUP(DC6,'Tablas auxiliares'!$BG$2:$BH$28,2,FALSE))-S6/100000000))</f>
        <v>-3.3248276293687797</v>
      </c>
      <c r="DZ6">
        <f>IF('Tablas auxiliares'!$C$7=1,AVERAGE(T6,AP6,BL6,CH6,DD6)+T6/10000,(-1)*(SUM(VLOOKUP(T6,'Tablas auxiliares'!$BG$2:$BH$28,2,FALSE),VLOOKUP(AP6,'Tablas auxiliares'!$BG$2:$BH$28,2,FALSE),VLOOKUP(BL6,'Tablas auxiliares'!$BG$2:$BH$28,2,FALSE),VLOOKUP(CH6,'Tablas auxiliares'!$BG$2:$BH$28,2,FALSE),VLOOKUP(DD6,'Tablas auxiliares'!$BG$2:$BH$28,2,FALSE))-T6/100000000))</f>
        <v>-31.805122893303885</v>
      </c>
      <c r="EA6">
        <f>IF('Tablas auxiliares'!$C$7=1,AVERAGE(U6,AQ6,BM6,CI6,DE6)+U6/10000,(-1)*(SUM(VLOOKUP(U6,'Tablas auxiliares'!$BG$2:$BH$28,2,FALSE),VLOOKUP(AQ6,'Tablas auxiliares'!$BG$2:$BH$28,2,FALSE),VLOOKUP(BM6,'Tablas auxiliares'!$BG$2:$BH$28,2,FALSE),VLOOKUP(CI6,'Tablas auxiliares'!$BG$2:$BH$28,2,FALSE),VLOOKUP(DE6,'Tablas auxiliares'!$BG$2:$BH$28,2,FALSE))-U6/100000000))</f>
        <v>-2.9618887100444944</v>
      </c>
      <c r="EB6">
        <f>IF('Tablas auxiliares'!$C$7=1,AVERAGE(V6,AR6,BN6,CJ6,DF6)+V6/10000,(-1)*(SUM(VLOOKUP(V6,'Tablas auxiliares'!$BG$2:$BH$28,2,FALSE),VLOOKUP(AR6,'Tablas auxiliares'!$BG$2:$BH$28,2,FALSE),VLOOKUP(BN6,'Tablas auxiliares'!$BG$2:$BH$28,2,FALSE),VLOOKUP(CJ6,'Tablas auxiliares'!$BG$2:$BH$28,2,FALSE),VLOOKUP(DF6,'Tablas auxiliares'!$BG$2:$BH$28,2,FALSE))-V6/100000000))</f>
        <v>-7.2761634038868976</v>
      </c>
      <c r="EC6">
        <f>IF('Tablas auxiliares'!$C$7=1,AVERAGE(W6,AS6,BO6,CK6,DG6)+W6/10000,(-1)*(SUM(VLOOKUP(W6,'Tablas auxiliares'!$BG$2:$BH$28,2,FALSE),VLOOKUP(AS6,'Tablas auxiliares'!$BG$2:$BH$28,2,FALSE),VLOOKUP(BO6,'Tablas auxiliares'!$BG$2:$BH$28,2,FALSE),VLOOKUP(CK6,'Tablas auxiliares'!$BG$2:$BH$28,2,FALSE),VLOOKUP(DG6,'Tablas auxiliares'!$BG$2:$BH$28,2,FALSE))-W6/100000000))</f>
        <v>-5.0407304257157799</v>
      </c>
      <c r="ED6">
        <f>RANK(DH6,DH3:DH21,1)</f>
        <v>6</v>
      </c>
      <c r="EE6">
        <f t="shared" ref="EE6:EY6" si="40">RANK(DI6,DI3:DI21,1)</f>
        <v>18</v>
      </c>
      <c r="EF6">
        <f t="shared" si="40"/>
        <v>16</v>
      </c>
      <c r="EH6">
        <f t="shared" si="40"/>
        <v>15</v>
      </c>
      <c r="EI6">
        <f t="shared" si="40"/>
        <v>13</v>
      </c>
      <c r="EJ6">
        <f t="shared" si="40"/>
        <v>11</v>
      </c>
      <c r="EK6">
        <f t="shared" si="40"/>
        <v>15</v>
      </c>
      <c r="EL6">
        <f t="shared" si="40"/>
        <v>2</v>
      </c>
      <c r="EM6">
        <f t="shared" si="40"/>
        <v>17</v>
      </c>
      <c r="EN6">
        <f t="shared" si="40"/>
        <v>13</v>
      </c>
      <c r="EO6">
        <f t="shared" si="40"/>
        <v>8</v>
      </c>
      <c r="EP6">
        <f t="shared" si="40"/>
        <v>14</v>
      </c>
      <c r="EQ6">
        <f t="shared" si="40"/>
        <v>1</v>
      </c>
      <c r="ER6">
        <f t="shared" si="40"/>
        <v>14</v>
      </c>
      <c r="ES6">
        <f t="shared" si="40"/>
        <v>16</v>
      </c>
      <c r="ET6">
        <f t="shared" si="40"/>
        <v>2</v>
      </c>
      <c r="EU6">
        <f t="shared" si="40"/>
        <v>18</v>
      </c>
      <c r="EV6">
        <f t="shared" si="40"/>
        <v>4</v>
      </c>
      <c r="EW6">
        <f t="shared" si="40"/>
        <v>19</v>
      </c>
      <c r="EX6">
        <f t="shared" si="40"/>
        <v>16</v>
      </c>
      <c r="EY6">
        <f t="shared" si="40"/>
        <v>16</v>
      </c>
      <c r="EZ6">
        <f>VLOOKUP(ED6,'Tablas auxiliares'!$O$2:$Y$28,'Tablas auxiliares'!$C$4+1,FALSE)</f>
        <v>5</v>
      </c>
      <c r="FA6">
        <f>VLOOKUP(EE6,'Tablas auxiliares'!$O$2:$Y$28,'Tablas auxiliares'!$C$4+1,FALSE)</f>
        <v>0</v>
      </c>
      <c r="FB6">
        <f>VLOOKUP(EF6,'Tablas auxiliares'!$O$2:$Y$28,'Tablas auxiliares'!$C$4+1,FALSE)</f>
        <v>0</v>
      </c>
      <c r="FD6">
        <f>VLOOKUP(EH6,'Tablas auxiliares'!$O$2:$Y$28,'Tablas auxiliares'!$C$4+1,FALSE)</f>
        <v>0</v>
      </c>
      <c r="FE6">
        <f>VLOOKUP(EI6,'Tablas auxiliares'!$O$2:$Y$28,'Tablas auxiliares'!$C$4+1,FALSE)</f>
        <v>0</v>
      </c>
      <c r="FF6">
        <f>VLOOKUP(EJ6,'Tablas auxiliares'!$O$2:$Y$28,'Tablas auxiliares'!$C$4+1,FALSE)</f>
        <v>0</v>
      </c>
      <c r="FG6">
        <f>VLOOKUP(EK6,'Tablas auxiliares'!$O$2:$Y$28,'Tablas auxiliares'!$C$4+1,FALSE)</f>
        <v>0</v>
      </c>
      <c r="FH6">
        <f>VLOOKUP(EL6,'Tablas auxiliares'!$O$2:$Y$28,'Tablas auxiliares'!$C$4+1,FALSE)</f>
        <v>10</v>
      </c>
      <c r="FI6">
        <f>VLOOKUP(EM6,'Tablas auxiliares'!$O$2:$Y$28,'Tablas auxiliares'!$C$4+1,FALSE)</f>
        <v>0</v>
      </c>
      <c r="FJ6">
        <f>VLOOKUP(EN6,'Tablas auxiliares'!$O$2:$Y$28,'Tablas auxiliares'!$C$4+1,FALSE)</f>
        <v>0</v>
      </c>
      <c r="FK6">
        <f>VLOOKUP(EO6,'Tablas auxiliares'!$O$2:$Y$28,'Tablas auxiliares'!$C$4+1,FALSE)</f>
        <v>3</v>
      </c>
      <c r="FL6">
        <f>VLOOKUP(EP6,'Tablas auxiliares'!$O$2:$Y$28,'Tablas auxiliares'!$C$4+1,FALSE)</f>
        <v>0</v>
      </c>
      <c r="FM6">
        <f>VLOOKUP(EQ6,'Tablas auxiliares'!$O$2:$Y$28,'Tablas auxiliares'!$C$4+1,FALSE)</f>
        <v>12</v>
      </c>
      <c r="FN6">
        <f>VLOOKUP(ER6,'Tablas auxiliares'!$O$2:$Y$28,'Tablas auxiliares'!$C$4+1,FALSE)</f>
        <v>0</v>
      </c>
      <c r="FO6">
        <f>VLOOKUP(ES6,'Tablas auxiliares'!$O$2:$Y$28,'Tablas auxiliares'!$C$4+1,FALSE)</f>
        <v>0</v>
      </c>
      <c r="FP6">
        <f>VLOOKUP(ET6,'Tablas auxiliares'!$O$2:$Y$28,'Tablas auxiliares'!$C$4+1,FALSE)</f>
        <v>10</v>
      </c>
      <c r="FQ6">
        <f>VLOOKUP(EU6,'Tablas auxiliares'!$O$2:$Y$28,'Tablas auxiliares'!$C$4+1,FALSE)</f>
        <v>0</v>
      </c>
      <c r="FR6">
        <f>VLOOKUP(EV6,'Tablas auxiliares'!$O$2:$Y$28,'Tablas auxiliares'!$C$4+1,FALSE)</f>
        <v>7</v>
      </c>
      <c r="FS6">
        <f>VLOOKUP(EW6,'Tablas auxiliares'!$O$2:$Y$28,'Tablas auxiliares'!$C$4+1,FALSE)</f>
        <v>0</v>
      </c>
      <c r="FT6">
        <f>VLOOKUP(EX6,'Tablas auxiliares'!$O$2:$Y$28,'Tablas auxiliares'!$C$4+1,FALSE)</f>
        <v>0</v>
      </c>
      <c r="FU6">
        <f>VLOOKUP(EY6,'Tablas auxiliares'!$O$2:$Y$28,'Tablas auxiliares'!$C$4+1,FALSE)</f>
        <v>0</v>
      </c>
      <c r="FV6">
        <v>4</v>
      </c>
      <c r="FW6">
        <v>17</v>
      </c>
      <c r="FX6">
        <v>7</v>
      </c>
      <c r="FZ6">
        <v>14</v>
      </c>
      <c r="GA6">
        <v>11</v>
      </c>
      <c r="GB6">
        <v>13</v>
      </c>
      <c r="GC6">
        <v>2</v>
      </c>
      <c r="GD6">
        <v>15</v>
      </c>
      <c r="GE6">
        <v>6</v>
      </c>
      <c r="GF6">
        <v>17</v>
      </c>
      <c r="GG6">
        <v>11</v>
      </c>
      <c r="GH6">
        <v>16</v>
      </c>
      <c r="GI6">
        <v>8</v>
      </c>
      <c r="GJ6">
        <v>17</v>
      </c>
      <c r="GK6">
        <v>10</v>
      </c>
      <c r="GL6">
        <v>6</v>
      </c>
      <c r="GM6">
        <v>11</v>
      </c>
      <c r="GN6">
        <v>6</v>
      </c>
      <c r="GO6">
        <v>4</v>
      </c>
      <c r="GP6">
        <v>15</v>
      </c>
      <c r="GQ6">
        <v>15</v>
      </c>
      <c r="GR6">
        <f>VLOOKUP(FV6,'Tablas auxiliares'!$O$2:$Y$28,_xlfn.SINGLE('Tablas auxiliares'!$C$4)+1,FALSE)</f>
        <v>7</v>
      </c>
      <c r="GS6">
        <f>VLOOKUP(FW6,'Tablas auxiliares'!$O$2:$Y$28,_xlfn.SINGLE('Tablas auxiliares'!$C$4)+1,FALSE)</f>
        <v>0</v>
      </c>
      <c r="GT6">
        <f>VLOOKUP(FX6,'Tablas auxiliares'!$O$2:$Y$28,_xlfn.SINGLE('Tablas auxiliares'!$C$4)+1,FALSE)</f>
        <v>4</v>
      </c>
      <c r="GV6">
        <f>VLOOKUP(FZ6,'Tablas auxiliares'!$O$2:$Y$28,_xlfn.SINGLE('Tablas auxiliares'!$C$4)+1,FALSE)</f>
        <v>0</v>
      </c>
      <c r="GW6">
        <f>VLOOKUP(GA6,'Tablas auxiliares'!$O$2:$Y$28,_xlfn.SINGLE('Tablas auxiliares'!$C$4)+1,FALSE)</f>
        <v>0</v>
      </c>
      <c r="GX6">
        <f>VLOOKUP(GB6,'Tablas auxiliares'!$O$2:$Y$28,_xlfn.SINGLE('Tablas auxiliares'!$C$4)+1,FALSE)</f>
        <v>0</v>
      </c>
      <c r="GY6">
        <f>VLOOKUP(GC6,'Tablas auxiliares'!$O$2:$Y$28,_xlfn.SINGLE('Tablas auxiliares'!$C$4)+1,FALSE)</f>
        <v>10</v>
      </c>
      <c r="GZ6">
        <f>VLOOKUP(GD6,'Tablas auxiliares'!$O$2:$Y$28,_xlfn.SINGLE('Tablas auxiliares'!$C$4)+1,FALSE)</f>
        <v>0</v>
      </c>
      <c r="HA6">
        <f>VLOOKUP(GE6,'Tablas auxiliares'!$O$2:$Y$28,_xlfn.SINGLE('Tablas auxiliares'!$C$4)+1,FALSE)</f>
        <v>5</v>
      </c>
      <c r="HB6">
        <f>VLOOKUP(GF6,'Tablas auxiliares'!$O$2:$Y$28,_xlfn.SINGLE('Tablas auxiliares'!$C$4)+1,FALSE)</f>
        <v>0</v>
      </c>
      <c r="HC6">
        <f>VLOOKUP(GG6,'Tablas auxiliares'!$O$2:$Y$28,_xlfn.SINGLE('Tablas auxiliares'!$C$4)+1,FALSE)</f>
        <v>0</v>
      </c>
      <c r="HD6">
        <f>VLOOKUP(GH6,'Tablas auxiliares'!$O$2:$Y$28,_xlfn.SINGLE('Tablas auxiliares'!$C$4)+1,FALSE)</f>
        <v>0</v>
      </c>
      <c r="HE6">
        <f>VLOOKUP(GI6,'Tablas auxiliares'!$O$2:$Y$28,_xlfn.SINGLE('Tablas auxiliares'!$C$4)+1,FALSE)</f>
        <v>3</v>
      </c>
      <c r="HF6">
        <f>VLOOKUP(GJ6,'Tablas auxiliares'!$O$2:$Y$28,_xlfn.SINGLE('Tablas auxiliares'!$C$4)+1,FALSE)</f>
        <v>0</v>
      </c>
      <c r="HG6">
        <f>VLOOKUP(GK6,'Tablas auxiliares'!$O$2:$Y$28,_xlfn.SINGLE('Tablas auxiliares'!$C$4)+1,FALSE)</f>
        <v>1</v>
      </c>
      <c r="HH6">
        <f>VLOOKUP(GL6,'Tablas auxiliares'!$O$2:$Y$28,_xlfn.SINGLE('Tablas auxiliares'!$C$4)+1,FALSE)</f>
        <v>5</v>
      </c>
      <c r="HI6">
        <f>VLOOKUP(GM6,'Tablas auxiliares'!$O$2:$Y$28,_xlfn.SINGLE('Tablas auxiliares'!$C$4)+1,FALSE)</f>
        <v>0</v>
      </c>
      <c r="HJ6">
        <f>VLOOKUP(GN6,'Tablas auxiliares'!$O$2:$Y$28,_xlfn.SINGLE('Tablas auxiliares'!$C$4)+1,FALSE)</f>
        <v>5</v>
      </c>
      <c r="HK6">
        <f>VLOOKUP(GO6,'Tablas auxiliares'!$O$2:$Y$28,_xlfn.SINGLE('Tablas auxiliares'!$C$4)+1,FALSE)</f>
        <v>7</v>
      </c>
      <c r="HL6">
        <f>VLOOKUP(GP6,'Tablas auxiliares'!$O$2:$Y$28,_xlfn.SINGLE('Tablas auxiliares'!$C$4)+1,FALSE)</f>
        <v>0</v>
      </c>
      <c r="HM6">
        <f>VLOOKUP(GQ6,'Tablas auxiliares'!$O$2:$Y$28,_xlfn.SINGLE('Tablas auxiliares'!$C$4)+1,FALSE)</f>
        <v>0</v>
      </c>
      <c r="HN6">
        <f>IF('Tablas auxiliares'!$C$6&lt;&gt;2,SUM(EZ6:FU6),0)+IF('Tablas auxiliares'!$C$6&lt;&gt;3,SUM(GR6:HM6),0)</f>
        <v>94</v>
      </c>
      <c r="HO6">
        <f t="shared" si="37"/>
        <v>5.0039999999999996</v>
      </c>
      <c r="HP6">
        <f t="shared" si="1"/>
        <v>17.516999999999999</v>
      </c>
      <c r="HQ6">
        <f t="shared" si="2"/>
        <v>11.507</v>
      </c>
      <c r="HS6">
        <f t="shared" si="4"/>
        <v>14.513999999999999</v>
      </c>
      <c r="HT6">
        <f t="shared" si="5"/>
        <v>12.010999999999999</v>
      </c>
      <c r="HU6">
        <f t="shared" si="6"/>
        <v>12.013</v>
      </c>
      <c r="HV6">
        <f t="shared" si="7"/>
        <v>8.5020000000000007</v>
      </c>
      <c r="HW6">
        <f t="shared" si="8"/>
        <v>8.5150000000000006</v>
      </c>
      <c r="HX6">
        <f t="shared" si="9"/>
        <v>11.506</v>
      </c>
      <c r="HY6">
        <f t="shared" si="10"/>
        <v>15.016999999999999</v>
      </c>
      <c r="HZ6">
        <f t="shared" si="11"/>
        <v>9.5109999999999992</v>
      </c>
      <c r="IA6">
        <f t="shared" si="12"/>
        <v>15.016</v>
      </c>
      <c r="IB6">
        <f t="shared" si="13"/>
        <v>4.508</v>
      </c>
      <c r="IC6">
        <f t="shared" si="14"/>
        <v>15.516999999999999</v>
      </c>
      <c r="ID6">
        <f t="shared" si="15"/>
        <v>13.01</v>
      </c>
      <c r="IE6">
        <f t="shared" si="16"/>
        <v>4.0060000000000002</v>
      </c>
      <c r="IF6">
        <f t="shared" si="17"/>
        <v>14.510999999999999</v>
      </c>
      <c r="IG6">
        <f t="shared" si="18"/>
        <v>5.0060000000000002</v>
      </c>
      <c r="IH6">
        <f t="shared" si="19"/>
        <v>11.504</v>
      </c>
      <c r="II6">
        <f t="shared" si="20"/>
        <v>15.515000000000001</v>
      </c>
      <c r="IJ6">
        <f t="shared" si="21"/>
        <v>15.515000000000001</v>
      </c>
      <c r="IK6">
        <f>RANK(HO6,HO3:HO21,1)</f>
        <v>4</v>
      </c>
      <c r="IL6">
        <f t="shared" ref="IL6:JF6" si="41">RANK(HP6,HP3:HP21,1)</f>
        <v>18</v>
      </c>
      <c r="IM6">
        <f t="shared" si="41"/>
        <v>13</v>
      </c>
      <c r="IO6">
        <f t="shared" si="41"/>
        <v>15</v>
      </c>
      <c r="IP6">
        <f t="shared" si="41"/>
        <v>14</v>
      </c>
      <c r="IQ6">
        <f t="shared" si="41"/>
        <v>14</v>
      </c>
      <c r="IR6">
        <f t="shared" si="41"/>
        <v>8</v>
      </c>
      <c r="IS6">
        <f t="shared" si="41"/>
        <v>6</v>
      </c>
      <c r="IT6">
        <f t="shared" si="41"/>
        <v>12</v>
      </c>
      <c r="IU6">
        <f t="shared" si="41"/>
        <v>14</v>
      </c>
      <c r="IV6">
        <f t="shared" si="41"/>
        <v>8</v>
      </c>
      <c r="IW6">
        <f t="shared" si="41"/>
        <v>16</v>
      </c>
      <c r="IX6">
        <f t="shared" si="41"/>
        <v>5</v>
      </c>
      <c r="IY6">
        <f t="shared" si="41"/>
        <v>15</v>
      </c>
      <c r="IZ6">
        <f t="shared" si="41"/>
        <v>14</v>
      </c>
      <c r="JA6">
        <f t="shared" si="41"/>
        <v>2</v>
      </c>
      <c r="JB6">
        <f t="shared" si="41"/>
        <v>16</v>
      </c>
      <c r="JC6">
        <f t="shared" si="41"/>
        <v>5</v>
      </c>
      <c r="JD6">
        <f t="shared" si="41"/>
        <v>13</v>
      </c>
      <c r="JE6">
        <f t="shared" si="41"/>
        <v>17</v>
      </c>
      <c r="JF6">
        <f t="shared" si="41"/>
        <v>17</v>
      </c>
      <c r="JG6">
        <f>VLOOKUP(IK6,'Tablas auxiliares'!$O$2:$Y$28,_xlfn.SINGLE('Tablas auxiliares'!$C$4)+1,FALSE)</f>
        <v>7</v>
      </c>
      <c r="JH6">
        <f>VLOOKUP(IL6,'Tablas auxiliares'!$O$2:$Y$28,_xlfn.SINGLE('Tablas auxiliares'!$C$4)+1,FALSE)</f>
        <v>0</v>
      </c>
      <c r="JI6">
        <f>VLOOKUP(IM6,'Tablas auxiliares'!$O$2:$Y$28,_xlfn.SINGLE('Tablas auxiliares'!$C$4)+1,FALSE)</f>
        <v>0</v>
      </c>
      <c r="JK6">
        <f>VLOOKUP(IO6,'Tablas auxiliares'!$O$2:$Y$28,_xlfn.SINGLE('Tablas auxiliares'!$C$4)+1,FALSE)</f>
        <v>0</v>
      </c>
      <c r="JL6">
        <f>VLOOKUP(IP6,'Tablas auxiliares'!$O$2:$Y$28,_xlfn.SINGLE('Tablas auxiliares'!$C$4)+1,FALSE)</f>
        <v>0</v>
      </c>
      <c r="JM6">
        <f>VLOOKUP(IQ6,'Tablas auxiliares'!$O$2:$Y$28,_xlfn.SINGLE('Tablas auxiliares'!$C$4)+1,FALSE)</f>
        <v>0</v>
      </c>
      <c r="JN6">
        <f>VLOOKUP(IR6,'Tablas auxiliares'!$O$2:$Y$28,_xlfn.SINGLE('Tablas auxiliares'!$C$4)+1,FALSE)</f>
        <v>3</v>
      </c>
      <c r="JO6">
        <f>VLOOKUP(IS6,'Tablas auxiliares'!$O$2:$Y$28,_xlfn.SINGLE('Tablas auxiliares'!$C$4)+1,FALSE)</f>
        <v>5</v>
      </c>
      <c r="JP6">
        <f>VLOOKUP(IT6,'Tablas auxiliares'!$O$2:$Y$28,_xlfn.SINGLE('Tablas auxiliares'!$C$4)+1,FALSE)</f>
        <v>0</v>
      </c>
      <c r="JQ6">
        <f>VLOOKUP(IU6,'Tablas auxiliares'!$O$2:$Y$28,_xlfn.SINGLE('Tablas auxiliares'!$C$4)+1,FALSE)</f>
        <v>0</v>
      </c>
      <c r="JR6">
        <f>VLOOKUP(IV6,'Tablas auxiliares'!$O$2:$Y$28,_xlfn.SINGLE('Tablas auxiliares'!$C$4)+1,FALSE)</f>
        <v>3</v>
      </c>
      <c r="JS6">
        <f>VLOOKUP(IW6,'Tablas auxiliares'!$O$2:$Y$28,_xlfn.SINGLE('Tablas auxiliares'!$C$4)+1,FALSE)</f>
        <v>0</v>
      </c>
      <c r="JT6">
        <f>VLOOKUP(IX6,'Tablas auxiliares'!$O$2:$Y$28,_xlfn.SINGLE('Tablas auxiliares'!$C$4)+1,FALSE)</f>
        <v>6</v>
      </c>
      <c r="JU6">
        <f>VLOOKUP(IY6,'Tablas auxiliares'!$O$2:$Y$28,_xlfn.SINGLE('Tablas auxiliares'!$C$4)+1,FALSE)</f>
        <v>0</v>
      </c>
      <c r="JV6">
        <f>VLOOKUP(IZ6,'Tablas auxiliares'!$O$2:$Y$28,_xlfn.SINGLE('Tablas auxiliares'!$C$4)+1,FALSE)</f>
        <v>0</v>
      </c>
      <c r="JW6">
        <f>VLOOKUP(JA6,'Tablas auxiliares'!$O$2:$Y$28,_xlfn.SINGLE('Tablas auxiliares'!$C$4)+1,FALSE)</f>
        <v>10</v>
      </c>
      <c r="JX6">
        <f>VLOOKUP(JB6,'Tablas auxiliares'!$O$2:$Y$28,_xlfn.SINGLE('Tablas auxiliares'!$C$4)+1,FALSE)</f>
        <v>0</v>
      </c>
      <c r="JY6">
        <f>VLOOKUP(JC6,'Tablas auxiliares'!$O$2:$Y$28,_xlfn.SINGLE('Tablas auxiliares'!$C$4)+1,FALSE)</f>
        <v>6</v>
      </c>
      <c r="JZ6">
        <f>VLOOKUP(JD6,'Tablas auxiliares'!$O$2:$Y$28,_xlfn.SINGLE('Tablas auxiliares'!$C$4)+1,FALSE)</f>
        <v>0</v>
      </c>
      <c r="KA6">
        <f>VLOOKUP(JE6,'Tablas auxiliares'!$O$2:$Y$28,_xlfn.SINGLE('Tablas auxiliares'!$C$4)+1,FALSE)</f>
        <v>0</v>
      </c>
      <c r="KB6">
        <f>VLOOKUP(JF6,'Tablas auxiliares'!$O$2:$Y$28,_xlfn.SINGLE('Tablas auxiliares'!$C$4)+1,FALSE)</f>
        <v>0</v>
      </c>
      <c r="KC6">
        <f t="shared" si="27"/>
        <v>40</v>
      </c>
      <c r="KD6">
        <v>2</v>
      </c>
      <c r="KE6">
        <v>0</v>
      </c>
      <c r="KF6">
        <v>0</v>
      </c>
      <c r="KH6">
        <v>0</v>
      </c>
      <c r="KI6">
        <v>0</v>
      </c>
      <c r="KJ6">
        <v>3</v>
      </c>
      <c r="KK6">
        <v>0</v>
      </c>
      <c r="KL6">
        <v>10</v>
      </c>
      <c r="KM6">
        <v>0</v>
      </c>
      <c r="KN6">
        <v>0</v>
      </c>
      <c r="KO6">
        <v>1</v>
      </c>
      <c r="KP6">
        <v>0</v>
      </c>
      <c r="KQ6">
        <v>12</v>
      </c>
      <c r="KR6">
        <v>0</v>
      </c>
      <c r="KS6">
        <v>0</v>
      </c>
      <c r="KT6">
        <v>12</v>
      </c>
      <c r="KU6">
        <v>0</v>
      </c>
      <c r="KV6">
        <v>6</v>
      </c>
      <c r="KW6">
        <v>0</v>
      </c>
      <c r="KX6">
        <v>0</v>
      </c>
      <c r="KY6">
        <v>0</v>
      </c>
      <c r="KZ6">
        <v>7</v>
      </c>
      <c r="LA6">
        <v>0</v>
      </c>
      <c r="LB6">
        <v>4</v>
      </c>
      <c r="LD6">
        <v>0</v>
      </c>
      <c r="LE6">
        <v>0</v>
      </c>
      <c r="LF6">
        <v>0</v>
      </c>
      <c r="LG6">
        <v>10</v>
      </c>
      <c r="LH6">
        <v>0</v>
      </c>
      <c r="LI6">
        <v>5</v>
      </c>
      <c r="LJ6">
        <v>0</v>
      </c>
      <c r="LK6">
        <v>0</v>
      </c>
      <c r="LL6">
        <v>0</v>
      </c>
      <c r="LM6">
        <v>3</v>
      </c>
      <c r="LN6">
        <v>0</v>
      </c>
      <c r="LO6">
        <v>1</v>
      </c>
      <c r="LP6">
        <v>5</v>
      </c>
      <c r="LQ6">
        <v>0</v>
      </c>
      <c r="LR6">
        <v>5</v>
      </c>
      <c r="LS6">
        <v>7</v>
      </c>
      <c r="LT6">
        <v>0</v>
      </c>
      <c r="LU6">
        <v>0</v>
      </c>
      <c r="LV6">
        <f t="shared" si="28"/>
        <v>9.0069999999999997</v>
      </c>
      <c r="LW6">
        <f t="shared" si="23"/>
        <v>0</v>
      </c>
      <c r="LX6">
        <f t="shared" si="23"/>
        <v>4.0039999999999996</v>
      </c>
      <c r="LY6">
        <f t="shared" si="23"/>
        <v>0</v>
      </c>
      <c r="LZ6">
        <f t="shared" si="23"/>
        <v>0</v>
      </c>
      <c r="MA6">
        <f t="shared" si="23"/>
        <v>0</v>
      </c>
      <c r="MB6">
        <f t="shared" si="23"/>
        <v>3</v>
      </c>
      <c r="MC6">
        <f t="shared" si="23"/>
        <v>10.01</v>
      </c>
      <c r="MD6">
        <f t="shared" si="23"/>
        <v>10</v>
      </c>
      <c r="ME6">
        <f t="shared" si="23"/>
        <v>5.0049999999999999</v>
      </c>
      <c r="MF6">
        <f t="shared" si="23"/>
        <v>0</v>
      </c>
      <c r="MG6">
        <f t="shared" si="23"/>
        <v>1</v>
      </c>
      <c r="MH6">
        <f t="shared" si="23"/>
        <v>0</v>
      </c>
      <c r="MI6">
        <f t="shared" si="23"/>
        <v>15.003</v>
      </c>
      <c r="MJ6">
        <f t="shared" si="23"/>
        <v>0</v>
      </c>
      <c r="MK6">
        <f t="shared" si="23"/>
        <v>1.0009999999999999</v>
      </c>
      <c r="ML6">
        <f t="shared" si="23"/>
        <v>17.004999999999999</v>
      </c>
      <c r="MM6">
        <f t="shared" si="23"/>
        <v>0</v>
      </c>
      <c r="MN6">
        <f t="shared" si="23"/>
        <v>11.005000000000001</v>
      </c>
      <c r="MO6">
        <f t="shared" si="23"/>
        <v>7.0069999999999997</v>
      </c>
      <c r="MP6">
        <f t="shared" si="23"/>
        <v>0</v>
      </c>
      <c r="MQ6">
        <f t="shared" si="23"/>
        <v>0</v>
      </c>
      <c r="MR6">
        <f>RANK(LV6,LV3:LV21,0)</f>
        <v>5</v>
      </c>
      <c r="MS6">
        <f t="shared" ref="MS6:NM6" si="42">RANK(LW6,LW3:LW21,0)</f>
        <v>13</v>
      </c>
      <c r="MT6">
        <f t="shared" si="42"/>
        <v>11</v>
      </c>
      <c r="MU6">
        <f t="shared" si="42"/>
        <v>16</v>
      </c>
      <c r="MV6">
        <f t="shared" si="42"/>
        <v>15</v>
      </c>
      <c r="MW6">
        <f t="shared" si="42"/>
        <v>15</v>
      </c>
      <c r="MX6">
        <f t="shared" si="42"/>
        <v>13</v>
      </c>
      <c r="MY6">
        <f t="shared" si="42"/>
        <v>4</v>
      </c>
      <c r="MZ6">
        <f t="shared" si="42"/>
        <v>5</v>
      </c>
      <c r="NA6">
        <f t="shared" si="42"/>
        <v>11</v>
      </c>
      <c r="NB6">
        <f t="shared" si="42"/>
        <v>12</v>
      </c>
      <c r="NC6">
        <f t="shared" si="42"/>
        <v>14</v>
      </c>
      <c r="ND6">
        <f t="shared" si="42"/>
        <v>14</v>
      </c>
      <c r="NE6">
        <f t="shared" si="42"/>
        <v>4</v>
      </c>
      <c r="NF6">
        <f t="shared" si="42"/>
        <v>13</v>
      </c>
      <c r="NG6">
        <f t="shared" si="42"/>
        <v>12</v>
      </c>
      <c r="NH6">
        <f t="shared" si="42"/>
        <v>2</v>
      </c>
      <c r="NI6">
        <f t="shared" si="42"/>
        <v>13</v>
      </c>
      <c r="NJ6">
        <f t="shared" si="42"/>
        <v>5</v>
      </c>
      <c r="NK6">
        <f t="shared" si="42"/>
        <v>7</v>
      </c>
      <c r="NL6">
        <f t="shared" si="42"/>
        <v>15</v>
      </c>
      <c r="NM6">
        <f t="shared" si="42"/>
        <v>14</v>
      </c>
      <c r="NN6">
        <f>VLOOKUP(MR6,'Tablas auxiliares'!$O$2:$P$28,2,FALSE)</f>
        <v>6</v>
      </c>
      <c r="NO6">
        <f>VLOOKUP(MS6,'Tablas auxiliares'!$O$2:$P$28,2,FALSE)</f>
        <v>0</v>
      </c>
      <c r="NP6">
        <f>VLOOKUP(MT6,'Tablas auxiliares'!$O$2:$P$28,2,FALSE)</f>
        <v>0</v>
      </c>
      <c r="NQ6">
        <f>VLOOKUP(MU6,'Tablas auxiliares'!$O$2:$P$28,2,FALSE)</f>
        <v>0</v>
      </c>
      <c r="NR6">
        <f>VLOOKUP(MV6,'Tablas auxiliares'!$O$2:$P$28,2,FALSE)</f>
        <v>0</v>
      </c>
      <c r="NS6">
        <f>VLOOKUP(MW6,'Tablas auxiliares'!$O$2:$P$28,2,FALSE)</f>
        <v>0</v>
      </c>
      <c r="NT6">
        <f>VLOOKUP(MX6,'Tablas auxiliares'!$O$2:$P$28,2,FALSE)</f>
        <v>0</v>
      </c>
      <c r="NU6">
        <f>VLOOKUP(MY6,'Tablas auxiliares'!$O$2:$P$28,2,FALSE)</f>
        <v>7</v>
      </c>
      <c r="NV6">
        <f>VLOOKUP(MZ6,'Tablas auxiliares'!$O$2:$P$28,2,FALSE)</f>
        <v>6</v>
      </c>
      <c r="NW6">
        <f>VLOOKUP(NA6,'Tablas auxiliares'!$O$2:$P$28,2,FALSE)</f>
        <v>0</v>
      </c>
      <c r="NX6">
        <f>VLOOKUP(NB6,'Tablas auxiliares'!$O$2:$P$28,2,FALSE)</f>
        <v>0</v>
      </c>
      <c r="NY6">
        <f>VLOOKUP(NC6,'Tablas auxiliares'!$O$2:$P$28,2,FALSE)</f>
        <v>0</v>
      </c>
      <c r="NZ6">
        <f>VLOOKUP(ND6,'Tablas auxiliares'!$O$2:$P$28,2,FALSE)</f>
        <v>0</v>
      </c>
      <c r="OA6">
        <f>VLOOKUP(NE6,'Tablas auxiliares'!$O$2:$P$28,2,FALSE)</f>
        <v>7</v>
      </c>
      <c r="OB6">
        <f>VLOOKUP(NF6,'Tablas auxiliares'!$O$2:$P$28,2,FALSE)</f>
        <v>0</v>
      </c>
      <c r="OC6">
        <f>VLOOKUP(NG6,'Tablas auxiliares'!$O$2:$P$28,2,FALSE)</f>
        <v>0</v>
      </c>
      <c r="OD6">
        <f>VLOOKUP(NH6,'Tablas auxiliares'!$O$2:$P$28,2,FALSE)</f>
        <v>10</v>
      </c>
      <c r="OE6">
        <f>VLOOKUP(NI6,'Tablas auxiliares'!$O$2:$P$28,2,FALSE)</f>
        <v>0</v>
      </c>
      <c r="OF6">
        <f>VLOOKUP(NJ6,'Tablas auxiliares'!$O$2:$P$28,2,FALSE)</f>
        <v>6</v>
      </c>
      <c r="OG6">
        <f>VLOOKUP(NK6,'Tablas auxiliares'!$O$2:$P$28,2,FALSE)</f>
        <v>4</v>
      </c>
      <c r="OH6">
        <f>VLOOKUP(NL6,'Tablas auxiliares'!$O$2:$P$28,2,FALSE)</f>
        <v>0</v>
      </c>
      <c r="OI6">
        <f>VLOOKUP(NM6,'Tablas auxiliares'!$O$2:$P$28,2,FALSE)</f>
        <v>0</v>
      </c>
      <c r="OJ6">
        <f t="shared" si="30"/>
        <v>46</v>
      </c>
      <c r="OL6">
        <f t="shared" si="31"/>
        <v>46.002200000000002</v>
      </c>
      <c r="OM6">
        <f t="shared" si="32"/>
        <v>40.002200000000002</v>
      </c>
      <c r="ON6">
        <f t="shared" si="33"/>
        <v>94.002200000000002</v>
      </c>
      <c r="OO6">
        <f>IF('Tablas auxiliares'!$C$3=1,OL6,IF('Tablas auxiliares'!$C$3=2,OM6,ON6))</f>
        <v>94.002200000000002</v>
      </c>
      <c r="OP6" t="s">
        <v>18</v>
      </c>
      <c r="OR6">
        <v>4</v>
      </c>
      <c r="OS6">
        <f t="shared" si="34"/>
        <v>231.00229999999999</v>
      </c>
      <c r="OT6" t="str">
        <f t="shared" si="35"/>
        <v>Austria</v>
      </c>
    </row>
    <row r="7" spans="1:410" x14ac:dyDescent="0.25">
      <c r="A7" t="s">
        <v>15</v>
      </c>
      <c r="B7">
        <v>7</v>
      </c>
      <c r="C7">
        <v>6</v>
      </c>
      <c r="D7">
        <v>1</v>
      </c>
      <c r="E7">
        <v>17</v>
      </c>
      <c r="G7">
        <v>17</v>
      </c>
      <c r="H7">
        <v>9</v>
      </c>
      <c r="I7">
        <v>2</v>
      </c>
      <c r="J7">
        <v>12</v>
      </c>
      <c r="K7">
        <v>15</v>
      </c>
      <c r="L7">
        <v>9</v>
      </c>
      <c r="M7">
        <v>7</v>
      </c>
      <c r="N7">
        <v>6</v>
      </c>
      <c r="O7">
        <v>15</v>
      </c>
      <c r="P7">
        <v>4</v>
      </c>
      <c r="Q7">
        <v>3</v>
      </c>
      <c r="R7">
        <v>8</v>
      </c>
      <c r="S7">
        <v>4</v>
      </c>
      <c r="T7">
        <v>13</v>
      </c>
      <c r="U7">
        <v>2</v>
      </c>
      <c r="V7">
        <v>5</v>
      </c>
      <c r="W7">
        <v>13</v>
      </c>
      <c r="X7">
        <v>11</v>
      </c>
      <c r="Y7">
        <v>7</v>
      </c>
      <c r="Z7">
        <v>6</v>
      </c>
      <c r="AA7">
        <v>17</v>
      </c>
      <c r="AC7">
        <v>15</v>
      </c>
      <c r="AD7">
        <v>2</v>
      </c>
      <c r="AE7">
        <v>1</v>
      </c>
      <c r="AF7">
        <v>17</v>
      </c>
      <c r="AG7">
        <v>17</v>
      </c>
      <c r="AH7">
        <v>10</v>
      </c>
      <c r="AI7">
        <v>11</v>
      </c>
      <c r="AJ7">
        <v>3</v>
      </c>
      <c r="AK7">
        <v>13</v>
      </c>
      <c r="AL7">
        <v>8</v>
      </c>
      <c r="AM7">
        <v>12</v>
      </c>
      <c r="AN7">
        <v>12</v>
      </c>
      <c r="AO7">
        <v>6</v>
      </c>
      <c r="AP7">
        <v>16</v>
      </c>
      <c r="AQ7">
        <v>1</v>
      </c>
      <c r="AR7">
        <v>8</v>
      </c>
      <c r="AS7">
        <v>11</v>
      </c>
      <c r="AT7">
        <v>1</v>
      </c>
      <c r="AU7">
        <v>9</v>
      </c>
      <c r="AV7">
        <v>1</v>
      </c>
      <c r="AW7">
        <v>17</v>
      </c>
      <c r="AY7">
        <v>17</v>
      </c>
      <c r="AZ7">
        <v>2</v>
      </c>
      <c r="BA7">
        <v>4</v>
      </c>
      <c r="BB7">
        <v>18</v>
      </c>
      <c r="BC7">
        <v>8</v>
      </c>
      <c r="BD7">
        <v>14</v>
      </c>
      <c r="BE7">
        <v>3</v>
      </c>
      <c r="BF7">
        <v>8</v>
      </c>
      <c r="BG7">
        <v>14</v>
      </c>
      <c r="BH7">
        <v>16</v>
      </c>
      <c r="BI7">
        <v>5</v>
      </c>
      <c r="BJ7">
        <v>6</v>
      </c>
      <c r="BK7">
        <v>8</v>
      </c>
      <c r="BL7">
        <v>14</v>
      </c>
      <c r="BM7">
        <v>5</v>
      </c>
      <c r="BN7">
        <v>16</v>
      </c>
      <c r="BO7">
        <v>15</v>
      </c>
      <c r="BP7">
        <v>8</v>
      </c>
      <c r="BQ7">
        <v>10</v>
      </c>
      <c r="BR7">
        <v>13</v>
      </c>
      <c r="BS7">
        <v>16</v>
      </c>
      <c r="BU7">
        <v>16</v>
      </c>
      <c r="BV7">
        <v>3</v>
      </c>
      <c r="BW7">
        <v>4</v>
      </c>
      <c r="BX7">
        <v>9</v>
      </c>
      <c r="BY7">
        <v>7</v>
      </c>
      <c r="BZ7">
        <v>16</v>
      </c>
      <c r="CA7">
        <v>15</v>
      </c>
      <c r="CB7">
        <v>7</v>
      </c>
      <c r="CC7">
        <v>16</v>
      </c>
      <c r="CD7">
        <v>7</v>
      </c>
      <c r="CE7">
        <v>12</v>
      </c>
      <c r="CF7">
        <v>11</v>
      </c>
      <c r="CG7">
        <v>4</v>
      </c>
      <c r="CH7">
        <v>15</v>
      </c>
      <c r="CI7">
        <v>3</v>
      </c>
      <c r="CJ7">
        <v>15</v>
      </c>
      <c r="CK7">
        <v>11</v>
      </c>
      <c r="CL7">
        <v>8</v>
      </c>
      <c r="CM7">
        <v>1</v>
      </c>
      <c r="CN7">
        <v>11</v>
      </c>
      <c r="CO7">
        <v>17</v>
      </c>
      <c r="CQ7">
        <v>8</v>
      </c>
      <c r="CR7">
        <v>1</v>
      </c>
      <c r="CS7">
        <v>4</v>
      </c>
      <c r="CT7">
        <v>16</v>
      </c>
      <c r="CU7">
        <v>9</v>
      </c>
      <c r="CV7">
        <v>13</v>
      </c>
      <c r="CW7">
        <v>10</v>
      </c>
      <c r="CX7">
        <v>12</v>
      </c>
      <c r="CY7">
        <v>15</v>
      </c>
      <c r="CZ7">
        <v>11</v>
      </c>
      <c r="DA7">
        <v>13</v>
      </c>
      <c r="DB7">
        <v>7</v>
      </c>
      <c r="DC7">
        <v>1</v>
      </c>
      <c r="DD7">
        <v>16</v>
      </c>
      <c r="DE7">
        <v>2</v>
      </c>
      <c r="DF7">
        <v>15</v>
      </c>
      <c r="DG7">
        <v>11</v>
      </c>
      <c r="DH7">
        <f>IF('Tablas auxiliares'!$C$7=1,AVERAGE(B7,X7,AT7,BP7,CL7)+B7/10000,(-1)*(SUM(VLOOKUP(B7,'Tablas auxiliares'!$BG$2:$BH$28,2,FALSE),VLOOKUP(X7,'Tablas auxiliares'!$BG$2:$BH$28,2,FALSE),VLOOKUP(AT7,'Tablas auxiliares'!$BG$2:$BH$28,2,FALSE),VLOOKUP(BP7,'Tablas auxiliares'!$BG$2:$BH$28,2,FALSE),VLOOKUP(CL7,'Tablas auxiliares'!$BG$2:$BH$28,2,FALSE))-B7/100000000))</f>
        <v>-23.98010589366304</v>
      </c>
      <c r="DI7">
        <f>IF('Tablas auxiliares'!$C$7=1,AVERAGE(C7,Y7,AU7,BQ7,CM7)+C7/10000,(-1)*(SUM(VLOOKUP(C7,'Tablas auxiliares'!$BG$2:$BH$28,2,FALSE),VLOOKUP(Y7,'Tablas auxiliares'!$BG$2:$BH$28,2,FALSE),VLOOKUP(AU7,'Tablas auxiliares'!$BG$2:$BH$28,2,FALSE),VLOOKUP(BQ7,'Tablas auxiliares'!$BG$2:$BH$28,2,FALSE),VLOOKUP(CM7,'Tablas auxiliares'!$BG$2:$BH$28,2,FALSE))-C7/100000000))</f>
        <v>-25.273652638081703</v>
      </c>
      <c r="DJ7">
        <f>IF('Tablas auxiliares'!$C$7=1,AVERAGE(D7,Z7,AV7,BR7,CN7)+D7/10000,(-1)*(SUM(VLOOKUP(D7,'Tablas auxiliares'!$BG$2:$BH$28,2,FALSE),VLOOKUP(Z7,'Tablas auxiliares'!$BG$2:$BH$28,2,FALSE),VLOOKUP(AV7,'Tablas auxiliares'!$BG$2:$BH$28,2,FALSE),VLOOKUP(BR7,'Tablas auxiliares'!$BG$2:$BH$28,2,FALSE),VLOOKUP(CN7,'Tablas auxiliares'!$BG$2:$BH$28,2,FALSE))-D7/100000000))</f>
        <v>-31.663126182712084</v>
      </c>
      <c r="DK7">
        <f>IF('Tablas auxiliares'!$C$7=1,AVERAGE(E7,AA7,AW7,BS7,CO7)+E7/10000,(-1)*(SUM(VLOOKUP(E7,'Tablas auxiliares'!$BG$2:$BH$28,2,FALSE),VLOOKUP(AA7,'Tablas auxiliares'!$BG$2:$BH$28,2,FALSE),VLOOKUP(AW7,'Tablas auxiliares'!$BG$2:$BH$28,2,FALSE),VLOOKUP(BS7,'Tablas auxiliares'!$BG$2:$BH$28,2,FALSE),VLOOKUP(CO7,'Tablas auxiliares'!$BG$2:$BH$28,2,FALSE))-E7/100000000))</f>
        <v>-2.9902063762195832</v>
      </c>
      <c r="DM7">
        <f>IF('Tablas auxiliares'!$C$7=1,AVERAGE(G7,AC7,AY7,BU7,CQ7)+G7/10000,(-1)*(SUM(VLOOKUP(G7,'Tablas auxiliares'!$BG$2:$BH$28,2,FALSE),VLOOKUP(AC7,'Tablas auxiliares'!$BG$2:$BH$28,2,FALSE),VLOOKUP(AY7,'Tablas auxiliares'!$BG$2:$BH$28,2,FALSE),VLOOKUP(BU7,'Tablas auxiliares'!$BG$2:$BH$28,2,FALSE),VLOOKUP(CQ7,'Tablas auxiliares'!$BG$2:$BH$28,2,FALSE))-G7/100000000))</f>
        <v>-5.8552748248925743</v>
      </c>
      <c r="DN7">
        <f>IF('Tablas auxiliares'!$C$7=1,AVERAGE(H7,AD7,AZ7,BV7,CR7)+H7/10000,(-1)*(SUM(VLOOKUP(H7,'Tablas auxiliares'!$BG$2:$BH$28,2,FALSE),VLOOKUP(AD7,'Tablas auxiliares'!$BG$2:$BH$28,2,FALSE),VLOOKUP(AZ7,'Tablas auxiliares'!$BG$2:$BH$28,2,FALSE),VLOOKUP(BV7,'Tablas auxiliares'!$BG$2:$BH$28,2,FALSE),VLOOKUP(CR7,'Tablas auxiliares'!$BG$2:$BH$28,2,FALSE))-H7/100000000))</f>
        <v>-42.677898678615541</v>
      </c>
      <c r="DO7">
        <f>IF('Tablas auxiliares'!$C$7=1,AVERAGE(I7,AE7,BA7,BW7,CS7)+I7/10000,(-1)*(SUM(VLOOKUP(I7,'Tablas auxiliares'!$BG$2:$BH$28,2,FALSE),VLOOKUP(AE7,'Tablas auxiliares'!$BG$2:$BH$28,2,FALSE),VLOOKUP(BA7,'Tablas auxiliares'!$BG$2:$BH$28,2,FALSE),VLOOKUP(BW7,'Tablas auxiliares'!$BG$2:$BH$28,2,FALSE),VLOOKUP(CS7,'Tablas auxiliares'!$BG$2:$BH$28,2,FALSE))-I7/100000000))</f>
        <v>-42.282425380503675</v>
      </c>
      <c r="DP7">
        <f>IF('Tablas auxiliares'!$C$7=1,AVERAGE(J7,AF7,BB7,BX7,CT7)+J7/10000,(-1)*(SUM(VLOOKUP(J7,'Tablas auxiliares'!$BG$2:$BH$28,2,FALSE),VLOOKUP(AF7,'Tablas auxiliares'!$BG$2:$BH$28,2,FALSE),VLOOKUP(BB7,'Tablas auxiliares'!$BG$2:$BH$28,2,FALSE),VLOOKUP(BX7,'Tablas auxiliares'!$BG$2:$BH$28,2,FALSE),VLOOKUP(CT7,'Tablas auxiliares'!$BG$2:$BH$28,2,FALSE))-J7/100000000))</f>
        <v>-5.8516286631252621</v>
      </c>
      <c r="DQ7">
        <f>IF('Tablas auxiliares'!$C$7=1,AVERAGE(K7,AG7,BC7,BY7,CU7)+K7/10000,(-1)*(SUM(VLOOKUP(K7,'Tablas auxiliares'!$BG$2:$BH$28,2,FALSE),VLOOKUP(AG7,'Tablas auxiliares'!$BG$2:$BH$28,2,FALSE),VLOOKUP(BC7,'Tablas auxiliares'!$BG$2:$BH$28,2,FALSE),VLOOKUP(BY7,'Tablas auxiliares'!$BG$2:$BH$28,2,FALSE),VLOOKUP(CU7,'Tablas auxiliares'!$BG$2:$BH$28,2,FALSE))-K7/100000000))</f>
        <v>-11.049495225686355</v>
      </c>
      <c r="DR7">
        <f>IF('Tablas auxiliares'!$C$7=1,AVERAGE(L7,AH7,BD7,BZ7,CV7)+L7/10000,(-1)*(SUM(VLOOKUP(L7,'Tablas auxiliares'!$BG$2:$BH$28,2,FALSE),VLOOKUP(AH7,'Tablas auxiliares'!$BG$2:$BH$28,2,FALSE),VLOOKUP(BD7,'Tablas auxiliares'!$BG$2:$BH$28,2,FALSE),VLOOKUP(BZ7,'Tablas auxiliares'!$BG$2:$BH$28,2,FALSE),VLOOKUP(CV7,'Tablas auxiliares'!$BG$2:$BH$28,2,FALSE))-L7/100000000))</f>
        <v>-7.7314927039353289</v>
      </c>
      <c r="DS7">
        <f>IF('Tablas auxiliares'!$C$7=1,AVERAGE(M7,AI7,BE7,CA7,CW7)+M7/10000,(-1)*(SUM(VLOOKUP(M7,'Tablas auxiliares'!$BG$2:$BH$28,2,FALSE),VLOOKUP(AI7,'Tablas auxiliares'!$BG$2:$BH$28,2,FALSE),VLOOKUP(BE7,'Tablas auxiliares'!$BG$2:$BH$28,2,FALSE),VLOOKUP(CA7,'Tablas auxiliares'!$BG$2:$BH$28,2,FALSE),VLOOKUP(CW7,'Tablas auxiliares'!$BG$2:$BH$28,2,FALSE))-M7/100000000))</f>
        <v>-16.848756705356866</v>
      </c>
      <c r="DT7">
        <f>IF('Tablas auxiliares'!$C$7=1,AVERAGE(N7,AJ7,BF7,CB7,CX7)+N7/10000,(-1)*(SUM(VLOOKUP(N7,'Tablas auxiliares'!$BG$2:$BH$28,2,FALSE),VLOOKUP(AJ7,'Tablas auxiliares'!$BG$2:$BH$28,2,FALSE),VLOOKUP(BF7,'Tablas auxiliares'!$BG$2:$BH$28,2,FALSE),VLOOKUP(CB7,'Tablas auxiliares'!$BG$2:$BH$28,2,FALSE),VLOOKUP(CX7,'Tablas auxiliares'!$BG$2:$BH$28,2,FALSE))-N7/100000000))</f>
        <v>-21.343030159205274</v>
      </c>
      <c r="DU7">
        <f>IF('Tablas auxiliares'!$C$7=1,AVERAGE(O7,AK7,BG7,CC7,CY7)+O7/10000,(-1)*(SUM(VLOOKUP(O7,'Tablas auxiliares'!$BG$2:$BH$28,2,FALSE),VLOOKUP(AK7,'Tablas auxiliares'!$BG$2:$BH$28,2,FALSE),VLOOKUP(BG7,'Tablas auxiliares'!$BG$2:$BH$28,2,FALSE),VLOOKUP(CC7,'Tablas auxiliares'!$BG$2:$BH$28,2,FALSE),VLOOKUP(CY7,'Tablas auxiliares'!$BG$2:$BH$28,2,FALSE))-O7/100000000))</f>
        <v>-4.6153178109750153</v>
      </c>
      <c r="DV7">
        <f>IF('Tablas auxiliares'!$C$7=1,AVERAGE(P7,AL7,BH7,CD7,CZ7)+P7/10000,(-1)*(SUM(VLOOKUP(P7,'Tablas auxiliares'!$BG$2:$BH$28,2,FALSE),VLOOKUP(AL7,'Tablas auxiliares'!$BG$2:$BH$28,2,FALSE),VLOOKUP(BH7,'Tablas auxiliares'!$BG$2:$BH$28,2,FALSE),VLOOKUP(CD7,'Tablas auxiliares'!$BG$2:$BH$28,2,FALSE),VLOOKUP(CZ7,'Tablas auxiliares'!$BG$2:$BH$28,2,FALSE))-P7/100000000))</f>
        <v>-16.286815902957663</v>
      </c>
      <c r="DW7">
        <f>IF('Tablas auxiliares'!$C$7=1,AVERAGE(Q7,AM7,BI7,CE7,DA7)+Q7/10000,(-1)*(SUM(VLOOKUP(Q7,'Tablas auxiliares'!$BG$2:$BH$28,2,FALSE),VLOOKUP(AM7,'Tablas auxiliares'!$BG$2:$BH$28,2,FALSE),VLOOKUP(BI7,'Tablas auxiliares'!$BG$2:$BH$28,2,FALSE),VLOOKUP(CE7,'Tablas auxiliares'!$BG$2:$BH$28,2,FALSE),VLOOKUP(DA7,'Tablas auxiliares'!$BG$2:$BH$28,2,FALSE))-Q7/100000000))</f>
        <v>-18.014235744872547</v>
      </c>
      <c r="DX7">
        <f>IF('Tablas auxiliares'!$C$7=1,AVERAGE(R7,AN7,BJ7,CF7,DB7)+R7/10000,(-1)*(SUM(VLOOKUP(R7,'Tablas auxiliares'!$BG$2:$BH$28,2,FALSE),VLOOKUP(AN7,'Tablas auxiliares'!$BG$2:$BH$28,2,FALSE),VLOOKUP(BJ7,'Tablas auxiliares'!$BG$2:$BH$28,2,FALSE),VLOOKUP(CF7,'Tablas auxiliares'!$BG$2:$BH$28,2,FALSE),VLOOKUP(DB7,'Tablas auxiliares'!$BG$2:$BH$28,2,FALSE))-R7/100000000))</f>
        <v>-14.931516659328627</v>
      </c>
      <c r="DY7">
        <f>IF('Tablas auxiliares'!$C$7=1,AVERAGE(S7,AO7,BK7,CG7,DC7)+S7/10000,(-1)*(SUM(VLOOKUP(S7,'Tablas auxiliares'!$BG$2:$BH$28,2,FALSE),VLOOKUP(AO7,'Tablas auxiliares'!$BG$2:$BH$28,2,FALSE),VLOOKUP(BK7,'Tablas auxiliares'!$BG$2:$BH$28,2,FALSE),VLOOKUP(CG7,'Tablas auxiliares'!$BG$2:$BH$28,2,FALSE),VLOOKUP(DC7,'Tablas auxiliares'!$BG$2:$BH$28,2,FALSE))-S7/100000000))</f>
        <v>-33.38722990584079</v>
      </c>
      <c r="DZ7">
        <f>IF('Tablas auxiliares'!$C$7=1,AVERAGE(T7,AP7,BL7,CH7,DD7)+T7/10000,(-1)*(SUM(VLOOKUP(T7,'Tablas auxiliares'!$BG$2:$BH$28,2,FALSE),VLOOKUP(AP7,'Tablas auxiliares'!$BG$2:$BH$28,2,FALSE),VLOOKUP(BL7,'Tablas auxiliares'!$BG$2:$BH$28,2,FALSE),VLOOKUP(CH7,'Tablas auxiliares'!$BG$2:$BH$28,2,FALSE),VLOOKUP(DD7,'Tablas auxiliares'!$BG$2:$BH$28,2,FALSE))-T7/100000000))</f>
        <v>-4.4700710205372127</v>
      </c>
      <c r="EA7">
        <f>IF('Tablas auxiliares'!$C$7=1,AVERAGE(U7,AQ7,BM7,CI7,DE7)+U7/10000,(-1)*(SUM(VLOOKUP(U7,'Tablas auxiliares'!$BG$2:$BH$28,2,FALSE),VLOOKUP(AQ7,'Tablas auxiliares'!$BG$2:$BH$28,2,FALSE),VLOOKUP(BM7,'Tablas auxiliares'!$BG$2:$BH$28,2,FALSE),VLOOKUP(CI7,'Tablas auxiliares'!$BG$2:$BH$28,2,FALSE),VLOOKUP(DE7,'Tablas auxiliares'!$BG$2:$BH$28,2,FALSE))-U7/100000000))</f>
        <v>-45.665353229307875</v>
      </c>
      <c r="EB7">
        <f>IF('Tablas auxiliares'!$C$7=1,AVERAGE(V7,AR7,BN7,CJ7,DF7)+V7/10000,(-1)*(SUM(VLOOKUP(V7,'Tablas auxiliares'!$BG$2:$BH$28,2,FALSE),VLOOKUP(AR7,'Tablas auxiliares'!$BG$2:$BH$28,2,FALSE),VLOOKUP(BN7,'Tablas auxiliares'!$BG$2:$BH$28,2,FALSE),VLOOKUP(CJ7,'Tablas auxiliares'!$BG$2:$BH$28,2,FALSE),VLOOKUP(DF7,'Tablas auxiliares'!$BG$2:$BH$28,2,FALSE))-V7/100000000))</f>
        <v>-11.158613382086589</v>
      </c>
      <c r="EC7">
        <f>IF('Tablas auxiliares'!$C$7=1,AVERAGE(W7,AS7,BO7,CK7,DG7)+W7/10000,(-1)*(SUM(VLOOKUP(W7,'Tablas auxiliares'!$BG$2:$BH$28,2,FALSE),VLOOKUP(AS7,'Tablas auxiliares'!$BG$2:$BH$28,2,FALSE),VLOOKUP(BO7,'Tablas auxiliares'!$BG$2:$BH$28,2,FALSE),VLOOKUP(CK7,'Tablas auxiliares'!$BG$2:$BH$28,2,FALSE),VLOOKUP(DG7,'Tablas auxiliares'!$BG$2:$BH$28,2,FALSE))-W7/100000000))</f>
        <v>-7.4512593035371744</v>
      </c>
      <c r="ED7">
        <f>RANK(DH7,DH3:DH21,1)</f>
        <v>7</v>
      </c>
      <c r="EE7">
        <f t="shared" ref="EE7:EY7" si="43">RANK(DI7,DI3:DI21,1)</f>
        <v>5</v>
      </c>
      <c r="EF7">
        <f t="shared" si="43"/>
        <v>4</v>
      </c>
      <c r="EG7">
        <f t="shared" si="43"/>
        <v>17</v>
      </c>
      <c r="EI7">
        <f t="shared" si="43"/>
        <v>17</v>
      </c>
      <c r="EJ7">
        <f t="shared" si="43"/>
        <v>1</v>
      </c>
      <c r="EK7">
        <f t="shared" si="43"/>
        <v>2</v>
      </c>
      <c r="EL7">
        <f t="shared" si="43"/>
        <v>16</v>
      </c>
      <c r="EM7">
        <f t="shared" si="43"/>
        <v>10</v>
      </c>
      <c r="EN7">
        <f t="shared" si="43"/>
        <v>12</v>
      </c>
      <c r="EO7">
        <f t="shared" si="43"/>
        <v>7</v>
      </c>
      <c r="EP7">
        <f t="shared" si="43"/>
        <v>6</v>
      </c>
      <c r="EQ7">
        <f t="shared" si="43"/>
        <v>16</v>
      </c>
      <c r="ER7">
        <f t="shared" si="43"/>
        <v>9</v>
      </c>
      <c r="ES7">
        <f t="shared" si="43"/>
        <v>9</v>
      </c>
      <c r="ET7">
        <f t="shared" si="43"/>
        <v>13</v>
      </c>
      <c r="EU7">
        <f t="shared" si="43"/>
        <v>3</v>
      </c>
      <c r="EV7">
        <f t="shared" si="43"/>
        <v>17</v>
      </c>
      <c r="EW7">
        <f t="shared" si="43"/>
        <v>2</v>
      </c>
      <c r="EX7">
        <f t="shared" si="43"/>
        <v>11</v>
      </c>
      <c r="EY7">
        <f t="shared" si="43"/>
        <v>14</v>
      </c>
      <c r="EZ7">
        <f>VLOOKUP(ED7,'Tablas auxiliares'!$O$2:$Y$28,'Tablas auxiliares'!$C$4+1,FALSE)</f>
        <v>4</v>
      </c>
      <c r="FA7">
        <f>VLOOKUP(EE7,'Tablas auxiliares'!$O$2:$Y$28,'Tablas auxiliares'!$C$4+1,FALSE)</f>
        <v>6</v>
      </c>
      <c r="FB7">
        <f>VLOOKUP(EF7,'Tablas auxiliares'!$O$2:$Y$28,'Tablas auxiliares'!$C$4+1,FALSE)</f>
        <v>7</v>
      </c>
      <c r="FC7">
        <f>VLOOKUP(EG7,'Tablas auxiliares'!$O$2:$Y$28,'Tablas auxiliares'!$C$4+1,FALSE)</f>
        <v>0</v>
      </c>
      <c r="FE7">
        <f>VLOOKUP(EI7,'Tablas auxiliares'!$O$2:$Y$28,'Tablas auxiliares'!$C$4+1,FALSE)</f>
        <v>0</v>
      </c>
      <c r="FF7">
        <f>VLOOKUP(EJ7,'Tablas auxiliares'!$O$2:$Y$28,'Tablas auxiliares'!$C$4+1,FALSE)</f>
        <v>12</v>
      </c>
      <c r="FG7">
        <f>VLOOKUP(EK7,'Tablas auxiliares'!$O$2:$Y$28,'Tablas auxiliares'!$C$4+1,FALSE)</f>
        <v>10</v>
      </c>
      <c r="FH7">
        <f>VLOOKUP(EL7,'Tablas auxiliares'!$O$2:$Y$28,'Tablas auxiliares'!$C$4+1,FALSE)</f>
        <v>0</v>
      </c>
      <c r="FI7">
        <f>VLOOKUP(EM7,'Tablas auxiliares'!$O$2:$Y$28,'Tablas auxiliares'!$C$4+1,FALSE)</f>
        <v>1</v>
      </c>
      <c r="FJ7">
        <f>VLOOKUP(EN7,'Tablas auxiliares'!$O$2:$Y$28,'Tablas auxiliares'!$C$4+1,FALSE)</f>
        <v>0</v>
      </c>
      <c r="FK7">
        <f>VLOOKUP(EO7,'Tablas auxiliares'!$O$2:$Y$28,'Tablas auxiliares'!$C$4+1,FALSE)</f>
        <v>4</v>
      </c>
      <c r="FL7">
        <f>VLOOKUP(EP7,'Tablas auxiliares'!$O$2:$Y$28,'Tablas auxiliares'!$C$4+1,FALSE)</f>
        <v>5</v>
      </c>
      <c r="FM7">
        <f>VLOOKUP(EQ7,'Tablas auxiliares'!$O$2:$Y$28,'Tablas auxiliares'!$C$4+1,FALSE)</f>
        <v>0</v>
      </c>
      <c r="FN7">
        <f>VLOOKUP(ER7,'Tablas auxiliares'!$O$2:$Y$28,'Tablas auxiliares'!$C$4+1,FALSE)</f>
        <v>2</v>
      </c>
      <c r="FO7">
        <f>VLOOKUP(ES7,'Tablas auxiliares'!$O$2:$Y$28,'Tablas auxiliares'!$C$4+1,FALSE)</f>
        <v>2</v>
      </c>
      <c r="FP7">
        <f>VLOOKUP(ET7,'Tablas auxiliares'!$O$2:$Y$28,'Tablas auxiliares'!$C$4+1,FALSE)</f>
        <v>0</v>
      </c>
      <c r="FQ7">
        <f>VLOOKUP(EU7,'Tablas auxiliares'!$O$2:$Y$28,'Tablas auxiliares'!$C$4+1,FALSE)</f>
        <v>8</v>
      </c>
      <c r="FR7">
        <f>VLOOKUP(EV7,'Tablas auxiliares'!$O$2:$Y$28,'Tablas auxiliares'!$C$4+1,FALSE)</f>
        <v>0</v>
      </c>
      <c r="FS7">
        <f>VLOOKUP(EW7,'Tablas auxiliares'!$O$2:$Y$28,'Tablas auxiliares'!$C$4+1,FALSE)</f>
        <v>10</v>
      </c>
      <c r="FT7">
        <f>VLOOKUP(EX7,'Tablas auxiliares'!$O$2:$Y$28,'Tablas auxiliares'!$C$4+1,FALSE)</f>
        <v>0</v>
      </c>
      <c r="FU7">
        <f>VLOOKUP(EY7,'Tablas auxiliares'!$O$2:$Y$28,'Tablas auxiliares'!$C$4+1,FALSE)</f>
        <v>0</v>
      </c>
      <c r="FV7">
        <v>15</v>
      </c>
      <c r="FW7">
        <v>8</v>
      </c>
      <c r="FX7">
        <v>14</v>
      </c>
      <c r="FY7">
        <v>9</v>
      </c>
      <c r="GA7">
        <v>9</v>
      </c>
      <c r="GB7">
        <v>16</v>
      </c>
      <c r="GC7">
        <v>15</v>
      </c>
      <c r="GD7">
        <v>13</v>
      </c>
      <c r="GE7">
        <v>16</v>
      </c>
      <c r="GF7">
        <v>13</v>
      </c>
      <c r="GG7">
        <v>8</v>
      </c>
      <c r="GH7">
        <v>14</v>
      </c>
      <c r="GI7">
        <v>12</v>
      </c>
      <c r="GJ7">
        <v>11</v>
      </c>
      <c r="GK7">
        <v>12</v>
      </c>
      <c r="GL7">
        <v>9</v>
      </c>
      <c r="GM7">
        <v>3</v>
      </c>
      <c r="GN7">
        <v>15</v>
      </c>
      <c r="GO7">
        <v>12</v>
      </c>
      <c r="GP7">
        <v>13</v>
      </c>
      <c r="GQ7">
        <v>14</v>
      </c>
      <c r="GR7">
        <f>VLOOKUP(FV7,'Tablas auxiliares'!$O$2:$Y$28,_xlfn.SINGLE('Tablas auxiliares'!$C$4)+1,FALSE)</f>
        <v>0</v>
      </c>
      <c r="GS7">
        <f>VLOOKUP(FW7,'Tablas auxiliares'!$O$2:$Y$28,_xlfn.SINGLE('Tablas auxiliares'!$C$4)+1,FALSE)</f>
        <v>3</v>
      </c>
      <c r="GT7">
        <f>VLOOKUP(FX7,'Tablas auxiliares'!$O$2:$Y$28,_xlfn.SINGLE('Tablas auxiliares'!$C$4)+1,FALSE)</f>
        <v>0</v>
      </c>
      <c r="GU7">
        <f>VLOOKUP(FY7,'Tablas auxiliares'!$O$2:$Y$28,_xlfn.SINGLE('Tablas auxiliares'!$C$4)+1,FALSE)</f>
        <v>2</v>
      </c>
      <c r="GW7">
        <f>VLOOKUP(GA7,'Tablas auxiliares'!$O$2:$Y$28,_xlfn.SINGLE('Tablas auxiliares'!$C$4)+1,FALSE)</f>
        <v>2</v>
      </c>
      <c r="GX7">
        <f>VLOOKUP(GB7,'Tablas auxiliares'!$O$2:$Y$28,_xlfn.SINGLE('Tablas auxiliares'!$C$4)+1,FALSE)</f>
        <v>0</v>
      </c>
      <c r="GY7">
        <f>VLOOKUP(GC7,'Tablas auxiliares'!$O$2:$Y$28,_xlfn.SINGLE('Tablas auxiliares'!$C$4)+1,FALSE)</f>
        <v>0</v>
      </c>
      <c r="GZ7">
        <f>VLOOKUP(GD7,'Tablas auxiliares'!$O$2:$Y$28,_xlfn.SINGLE('Tablas auxiliares'!$C$4)+1,FALSE)</f>
        <v>0</v>
      </c>
      <c r="HA7">
        <f>VLOOKUP(GE7,'Tablas auxiliares'!$O$2:$Y$28,_xlfn.SINGLE('Tablas auxiliares'!$C$4)+1,FALSE)</f>
        <v>0</v>
      </c>
      <c r="HB7">
        <f>VLOOKUP(GF7,'Tablas auxiliares'!$O$2:$Y$28,_xlfn.SINGLE('Tablas auxiliares'!$C$4)+1,FALSE)</f>
        <v>0</v>
      </c>
      <c r="HC7">
        <f>VLOOKUP(GG7,'Tablas auxiliares'!$O$2:$Y$28,_xlfn.SINGLE('Tablas auxiliares'!$C$4)+1,FALSE)</f>
        <v>3</v>
      </c>
      <c r="HD7">
        <f>VLOOKUP(GH7,'Tablas auxiliares'!$O$2:$Y$28,_xlfn.SINGLE('Tablas auxiliares'!$C$4)+1,FALSE)</f>
        <v>0</v>
      </c>
      <c r="HE7">
        <f>VLOOKUP(GI7,'Tablas auxiliares'!$O$2:$Y$28,_xlfn.SINGLE('Tablas auxiliares'!$C$4)+1,FALSE)</f>
        <v>0</v>
      </c>
      <c r="HF7">
        <f>VLOOKUP(GJ7,'Tablas auxiliares'!$O$2:$Y$28,_xlfn.SINGLE('Tablas auxiliares'!$C$4)+1,FALSE)</f>
        <v>0</v>
      </c>
      <c r="HG7">
        <f>VLOOKUP(GK7,'Tablas auxiliares'!$O$2:$Y$28,_xlfn.SINGLE('Tablas auxiliares'!$C$4)+1,FALSE)</f>
        <v>0</v>
      </c>
      <c r="HH7">
        <f>VLOOKUP(GL7,'Tablas auxiliares'!$O$2:$Y$28,_xlfn.SINGLE('Tablas auxiliares'!$C$4)+1,FALSE)</f>
        <v>2</v>
      </c>
      <c r="HI7">
        <f>VLOOKUP(GM7,'Tablas auxiliares'!$O$2:$Y$28,_xlfn.SINGLE('Tablas auxiliares'!$C$4)+1,FALSE)</f>
        <v>8</v>
      </c>
      <c r="HJ7">
        <f>VLOOKUP(GN7,'Tablas auxiliares'!$O$2:$Y$28,_xlfn.SINGLE('Tablas auxiliares'!$C$4)+1,FALSE)</f>
        <v>0</v>
      </c>
      <c r="HK7">
        <f>VLOOKUP(GO7,'Tablas auxiliares'!$O$2:$Y$28,_xlfn.SINGLE('Tablas auxiliares'!$C$4)+1,FALSE)</f>
        <v>0</v>
      </c>
      <c r="HL7">
        <f>VLOOKUP(GP7,'Tablas auxiliares'!$O$2:$Y$28,_xlfn.SINGLE('Tablas auxiliares'!$C$4)+1,FALSE)</f>
        <v>0</v>
      </c>
      <c r="HM7">
        <f>VLOOKUP(GQ7,'Tablas auxiliares'!$O$2:$Y$28,_xlfn.SINGLE('Tablas auxiliares'!$C$4)+1,FALSE)</f>
        <v>0</v>
      </c>
      <c r="HN7">
        <f>IF('Tablas auxiliares'!$C$6&lt;&gt;2,SUM(EZ7:FU7),0)+IF('Tablas auxiliares'!$C$6&lt;&gt;3,SUM(GR7:HM7),0)</f>
        <v>91</v>
      </c>
      <c r="HO7">
        <f t="shared" si="37"/>
        <v>11.015000000000001</v>
      </c>
      <c r="HP7">
        <f t="shared" si="1"/>
        <v>6.508</v>
      </c>
      <c r="HQ7">
        <f t="shared" si="2"/>
        <v>9.0139999999999993</v>
      </c>
      <c r="HR7">
        <f t="shared" si="3"/>
        <v>13.009</v>
      </c>
      <c r="HT7">
        <f t="shared" si="5"/>
        <v>13.009</v>
      </c>
      <c r="HU7">
        <f t="shared" si="6"/>
        <v>8.516</v>
      </c>
      <c r="HV7">
        <f t="shared" si="7"/>
        <v>8.5150000000000006</v>
      </c>
      <c r="HW7">
        <f t="shared" si="8"/>
        <v>14.513</v>
      </c>
      <c r="HX7">
        <f t="shared" si="9"/>
        <v>13.016</v>
      </c>
      <c r="HY7">
        <f t="shared" si="10"/>
        <v>12.513</v>
      </c>
      <c r="HZ7">
        <f t="shared" si="11"/>
        <v>7.508</v>
      </c>
      <c r="IA7">
        <f t="shared" si="12"/>
        <v>10.013999999999999</v>
      </c>
      <c r="IB7">
        <f t="shared" si="13"/>
        <v>14.012</v>
      </c>
      <c r="IC7">
        <f t="shared" si="14"/>
        <v>10.010999999999999</v>
      </c>
      <c r="ID7">
        <f t="shared" si="15"/>
        <v>10.512</v>
      </c>
      <c r="IE7">
        <f t="shared" si="16"/>
        <v>11.009</v>
      </c>
      <c r="IF7">
        <f t="shared" si="17"/>
        <v>3.0030000000000001</v>
      </c>
      <c r="IG7">
        <f t="shared" si="18"/>
        <v>16.015000000000001</v>
      </c>
      <c r="IH7">
        <f t="shared" si="19"/>
        <v>7.0119999999999996</v>
      </c>
      <c r="II7">
        <f t="shared" si="20"/>
        <v>12.013</v>
      </c>
      <c r="IJ7">
        <f t="shared" si="21"/>
        <v>14.013999999999999</v>
      </c>
      <c r="IK7">
        <f>RANK(HO7,HO3:HO21,1)</f>
        <v>13</v>
      </c>
      <c r="IL7">
        <f t="shared" ref="IL7:JF7" si="44">RANK(HP7,HP3:HP21,1)</f>
        <v>8</v>
      </c>
      <c r="IM7">
        <f t="shared" si="44"/>
        <v>10</v>
      </c>
      <c r="IN7">
        <f t="shared" si="44"/>
        <v>14</v>
      </c>
      <c r="IP7">
        <f t="shared" si="44"/>
        <v>15</v>
      </c>
      <c r="IQ7">
        <f t="shared" si="44"/>
        <v>7</v>
      </c>
      <c r="IR7">
        <f t="shared" si="44"/>
        <v>9</v>
      </c>
      <c r="IS7">
        <f t="shared" si="44"/>
        <v>16</v>
      </c>
      <c r="IT7">
        <f t="shared" si="44"/>
        <v>15</v>
      </c>
      <c r="IU7">
        <f t="shared" si="44"/>
        <v>12</v>
      </c>
      <c r="IV7">
        <f t="shared" si="44"/>
        <v>6</v>
      </c>
      <c r="IW7">
        <f t="shared" si="44"/>
        <v>11</v>
      </c>
      <c r="IX7">
        <f t="shared" si="44"/>
        <v>15</v>
      </c>
      <c r="IY7">
        <f t="shared" si="44"/>
        <v>10</v>
      </c>
      <c r="IZ7">
        <f t="shared" si="44"/>
        <v>11</v>
      </c>
      <c r="JA7">
        <f t="shared" si="44"/>
        <v>13</v>
      </c>
      <c r="JB7">
        <f t="shared" si="44"/>
        <v>2</v>
      </c>
      <c r="JC7">
        <f t="shared" si="44"/>
        <v>16</v>
      </c>
      <c r="JD7">
        <f t="shared" si="44"/>
        <v>4</v>
      </c>
      <c r="JE7">
        <f t="shared" si="44"/>
        <v>13</v>
      </c>
      <c r="JF7">
        <f t="shared" si="44"/>
        <v>14</v>
      </c>
      <c r="JG7">
        <f>VLOOKUP(IK7,'Tablas auxiliares'!$O$2:$Y$28,_xlfn.SINGLE('Tablas auxiliares'!$C$4)+1,FALSE)</f>
        <v>0</v>
      </c>
      <c r="JH7">
        <f>VLOOKUP(IL7,'Tablas auxiliares'!$O$2:$Y$28,_xlfn.SINGLE('Tablas auxiliares'!$C$4)+1,FALSE)</f>
        <v>3</v>
      </c>
      <c r="JI7">
        <f>VLOOKUP(IM7,'Tablas auxiliares'!$O$2:$Y$28,_xlfn.SINGLE('Tablas auxiliares'!$C$4)+1,FALSE)</f>
        <v>1</v>
      </c>
      <c r="JJ7">
        <f>VLOOKUP(IN7,'Tablas auxiliares'!$O$2:$Y$28,_xlfn.SINGLE('Tablas auxiliares'!$C$4)+1,FALSE)</f>
        <v>0</v>
      </c>
      <c r="JL7">
        <f>VLOOKUP(IP7,'Tablas auxiliares'!$O$2:$Y$28,_xlfn.SINGLE('Tablas auxiliares'!$C$4)+1,FALSE)</f>
        <v>0</v>
      </c>
      <c r="JM7">
        <f>VLOOKUP(IQ7,'Tablas auxiliares'!$O$2:$Y$28,_xlfn.SINGLE('Tablas auxiliares'!$C$4)+1,FALSE)</f>
        <v>4</v>
      </c>
      <c r="JN7">
        <f>VLOOKUP(IR7,'Tablas auxiliares'!$O$2:$Y$28,_xlfn.SINGLE('Tablas auxiliares'!$C$4)+1,FALSE)</f>
        <v>2</v>
      </c>
      <c r="JO7">
        <f>VLOOKUP(IS7,'Tablas auxiliares'!$O$2:$Y$28,_xlfn.SINGLE('Tablas auxiliares'!$C$4)+1,FALSE)</f>
        <v>0</v>
      </c>
      <c r="JP7">
        <f>VLOOKUP(IT7,'Tablas auxiliares'!$O$2:$Y$28,_xlfn.SINGLE('Tablas auxiliares'!$C$4)+1,FALSE)</f>
        <v>0</v>
      </c>
      <c r="JQ7">
        <f>VLOOKUP(IU7,'Tablas auxiliares'!$O$2:$Y$28,_xlfn.SINGLE('Tablas auxiliares'!$C$4)+1,FALSE)</f>
        <v>0</v>
      </c>
      <c r="JR7">
        <f>VLOOKUP(IV7,'Tablas auxiliares'!$O$2:$Y$28,_xlfn.SINGLE('Tablas auxiliares'!$C$4)+1,FALSE)</f>
        <v>5</v>
      </c>
      <c r="JS7">
        <f>VLOOKUP(IW7,'Tablas auxiliares'!$O$2:$Y$28,_xlfn.SINGLE('Tablas auxiliares'!$C$4)+1,FALSE)</f>
        <v>0</v>
      </c>
      <c r="JT7">
        <f>VLOOKUP(IX7,'Tablas auxiliares'!$O$2:$Y$28,_xlfn.SINGLE('Tablas auxiliares'!$C$4)+1,FALSE)</f>
        <v>0</v>
      </c>
      <c r="JU7">
        <f>VLOOKUP(IY7,'Tablas auxiliares'!$O$2:$Y$28,_xlfn.SINGLE('Tablas auxiliares'!$C$4)+1,FALSE)</f>
        <v>1</v>
      </c>
      <c r="JV7">
        <f>VLOOKUP(IZ7,'Tablas auxiliares'!$O$2:$Y$28,_xlfn.SINGLE('Tablas auxiliares'!$C$4)+1,FALSE)</f>
        <v>0</v>
      </c>
      <c r="JW7">
        <f>VLOOKUP(JA7,'Tablas auxiliares'!$O$2:$Y$28,_xlfn.SINGLE('Tablas auxiliares'!$C$4)+1,FALSE)</f>
        <v>0</v>
      </c>
      <c r="JX7">
        <f>VLOOKUP(JB7,'Tablas auxiliares'!$O$2:$Y$28,_xlfn.SINGLE('Tablas auxiliares'!$C$4)+1,FALSE)</f>
        <v>10</v>
      </c>
      <c r="JY7">
        <f>VLOOKUP(JC7,'Tablas auxiliares'!$O$2:$Y$28,_xlfn.SINGLE('Tablas auxiliares'!$C$4)+1,FALSE)</f>
        <v>0</v>
      </c>
      <c r="JZ7">
        <f>VLOOKUP(JD7,'Tablas auxiliares'!$O$2:$Y$28,_xlfn.SINGLE('Tablas auxiliares'!$C$4)+1,FALSE)</f>
        <v>7</v>
      </c>
      <c r="KA7">
        <f>VLOOKUP(JE7,'Tablas auxiliares'!$O$2:$Y$28,_xlfn.SINGLE('Tablas auxiliares'!$C$4)+1,FALSE)</f>
        <v>0</v>
      </c>
      <c r="KB7">
        <f>VLOOKUP(JF7,'Tablas auxiliares'!$O$2:$Y$28,_xlfn.SINGLE('Tablas auxiliares'!$C$4)+1,FALSE)</f>
        <v>0</v>
      </c>
      <c r="KC7">
        <f t="shared" si="27"/>
        <v>33</v>
      </c>
      <c r="KD7">
        <v>5</v>
      </c>
      <c r="KE7">
        <v>5</v>
      </c>
      <c r="KF7">
        <v>5</v>
      </c>
      <c r="KG7">
        <v>0</v>
      </c>
      <c r="KI7">
        <v>0</v>
      </c>
      <c r="KJ7">
        <v>12</v>
      </c>
      <c r="KK7">
        <v>10</v>
      </c>
      <c r="KL7">
        <v>0</v>
      </c>
      <c r="KM7">
        <v>0</v>
      </c>
      <c r="KN7">
        <v>0</v>
      </c>
      <c r="KO7">
        <v>3</v>
      </c>
      <c r="KP7">
        <v>7</v>
      </c>
      <c r="KQ7">
        <v>0</v>
      </c>
      <c r="KR7">
        <v>2</v>
      </c>
      <c r="KS7">
        <v>2</v>
      </c>
      <c r="KT7">
        <v>2</v>
      </c>
      <c r="KU7">
        <v>8</v>
      </c>
      <c r="KV7">
        <v>0</v>
      </c>
      <c r="KW7">
        <v>8</v>
      </c>
      <c r="KX7">
        <v>0</v>
      </c>
      <c r="KY7">
        <v>0</v>
      </c>
      <c r="KZ7">
        <v>0</v>
      </c>
      <c r="LA7">
        <v>3</v>
      </c>
      <c r="LB7">
        <v>0</v>
      </c>
      <c r="LC7">
        <v>2</v>
      </c>
      <c r="LE7">
        <v>2</v>
      </c>
      <c r="LF7">
        <v>0</v>
      </c>
      <c r="LG7">
        <v>0</v>
      </c>
      <c r="LH7">
        <v>0</v>
      </c>
      <c r="LI7">
        <v>0</v>
      </c>
      <c r="LJ7">
        <v>0</v>
      </c>
      <c r="LK7">
        <v>3</v>
      </c>
      <c r="LL7">
        <v>0</v>
      </c>
      <c r="LM7">
        <v>0</v>
      </c>
      <c r="LN7">
        <v>0</v>
      </c>
      <c r="LO7">
        <v>0</v>
      </c>
      <c r="LP7">
        <v>2</v>
      </c>
      <c r="LQ7">
        <v>8</v>
      </c>
      <c r="LR7">
        <v>0</v>
      </c>
      <c r="LS7">
        <v>0</v>
      </c>
      <c r="LT7">
        <v>0</v>
      </c>
      <c r="LU7">
        <v>0</v>
      </c>
      <c r="LV7">
        <f t="shared" si="28"/>
        <v>5</v>
      </c>
      <c r="LW7">
        <f t="shared" si="23"/>
        <v>8.0030000000000001</v>
      </c>
      <c r="LX7">
        <f t="shared" si="23"/>
        <v>5</v>
      </c>
      <c r="LY7">
        <f t="shared" si="23"/>
        <v>2.0019999999999998</v>
      </c>
      <c r="LZ7">
        <f t="shared" si="23"/>
        <v>0</v>
      </c>
      <c r="MA7">
        <f t="shared" si="23"/>
        <v>2.0019999999999998</v>
      </c>
      <c r="MB7">
        <f t="shared" si="23"/>
        <v>12</v>
      </c>
      <c r="MC7">
        <f t="shared" si="23"/>
        <v>10</v>
      </c>
      <c r="MD7">
        <f t="shared" si="23"/>
        <v>0</v>
      </c>
      <c r="ME7">
        <f t="shared" si="23"/>
        <v>0</v>
      </c>
      <c r="MF7">
        <f t="shared" si="23"/>
        <v>0</v>
      </c>
      <c r="MG7">
        <f t="shared" si="23"/>
        <v>6.0030000000000001</v>
      </c>
      <c r="MH7">
        <f t="shared" si="23"/>
        <v>7</v>
      </c>
      <c r="MI7">
        <f t="shared" si="23"/>
        <v>0</v>
      </c>
      <c r="MJ7">
        <f t="shared" si="23"/>
        <v>2</v>
      </c>
      <c r="MK7">
        <f t="shared" si="23"/>
        <v>2</v>
      </c>
      <c r="ML7">
        <f t="shared" si="23"/>
        <v>4.0019999999999998</v>
      </c>
      <c r="MM7">
        <f t="shared" si="23"/>
        <v>16.007999999999999</v>
      </c>
      <c r="MN7">
        <f t="shared" si="23"/>
        <v>0</v>
      </c>
      <c r="MO7">
        <f t="shared" si="23"/>
        <v>8</v>
      </c>
      <c r="MP7">
        <f t="shared" si="23"/>
        <v>0</v>
      </c>
      <c r="MQ7">
        <f t="shared" si="23"/>
        <v>0</v>
      </c>
      <c r="MR7">
        <f>RANK(LV7,LV3:LV21,0)</f>
        <v>10</v>
      </c>
      <c r="MS7">
        <f t="shared" ref="MS7:NM7" si="45">RANK(LW7,LW3:LW21,0)</f>
        <v>8</v>
      </c>
      <c r="MT7">
        <f t="shared" si="45"/>
        <v>10</v>
      </c>
      <c r="MU7">
        <f t="shared" si="45"/>
        <v>14</v>
      </c>
      <c r="MV7">
        <f t="shared" si="45"/>
        <v>15</v>
      </c>
      <c r="MW7">
        <f t="shared" si="45"/>
        <v>13</v>
      </c>
      <c r="MX7">
        <f t="shared" si="45"/>
        <v>4</v>
      </c>
      <c r="MY7">
        <f t="shared" si="45"/>
        <v>6</v>
      </c>
      <c r="MZ7">
        <f t="shared" si="45"/>
        <v>15</v>
      </c>
      <c r="NA7">
        <f t="shared" si="45"/>
        <v>15</v>
      </c>
      <c r="NB7">
        <f t="shared" si="45"/>
        <v>12</v>
      </c>
      <c r="NC7">
        <f t="shared" si="45"/>
        <v>8</v>
      </c>
      <c r="ND7">
        <f t="shared" si="45"/>
        <v>10</v>
      </c>
      <c r="NE7">
        <f t="shared" si="45"/>
        <v>13</v>
      </c>
      <c r="NF7">
        <f t="shared" si="45"/>
        <v>10</v>
      </c>
      <c r="NG7">
        <f t="shared" si="45"/>
        <v>11</v>
      </c>
      <c r="NH7">
        <f t="shared" si="45"/>
        <v>12</v>
      </c>
      <c r="NI7">
        <f t="shared" si="45"/>
        <v>3</v>
      </c>
      <c r="NJ7">
        <f t="shared" si="45"/>
        <v>14</v>
      </c>
      <c r="NK7">
        <f t="shared" si="45"/>
        <v>6</v>
      </c>
      <c r="NL7">
        <f t="shared" si="45"/>
        <v>15</v>
      </c>
      <c r="NM7">
        <f t="shared" si="45"/>
        <v>14</v>
      </c>
      <c r="NN7">
        <f>VLOOKUP(MR7,'Tablas auxiliares'!$O$2:$P$28,2,FALSE)</f>
        <v>1</v>
      </c>
      <c r="NO7">
        <f>VLOOKUP(MS7,'Tablas auxiliares'!$O$2:$P$28,2,FALSE)</f>
        <v>3</v>
      </c>
      <c r="NP7">
        <f>VLOOKUP(MT7,'Tablas auxiliares'!$O$2:$P$28,2,FALSE)</f>
        <v>1</v>
      </c>
      <c r="NQ7">
        <f>VLOOKUP(MU7,'Tablas auxiliares'!$O$2:$P$28,2,FALSE)</f>
        <v>0</v>
      </c>
      <c r="NR7">
        <f>VLOOKUP(MV7,'Tablas auxiliares'!$O$2:$P$28,2,FALSE)</f>
        <v>0</v>
      </c>
      <c r="NS7">
        <f>VLOOKUP(MW7,'Tablas auxiliares'!$O$2:$P$28,2,FALSE)</f>
        <v>0</v>
      </c>
      <c r="NT7">
        <f>VLOOKUP(MX7,'Tablas auxiliares'!$O$2:$P$28,2,FALSE)</f>
        <v>7</v>
      </c>
      <c r="NU7">
        <f>VLOOKUP(MY7,'Tablas auxiliares'!$O$2:$P$28,2,FALSE)</f>
        <v>5</v>
      </c>
      <c r="NV7">
        <f>VLOOKUP(MZ7,'Tablas auxiliares'!$O$2:$P$28,2,FALSE)</f>
        <v>0</v>
      </c>
      <c r="NW7">
        <f>VLOOKUP(NA7,'Tablas auxiliares'!$O$2:$P$28,2,FALSE)</f>
        <v>0</v>
      </c>
      <c r="NX7">
        <f>VLOOKUP(NB7,'Tablas auxiliares'!$O$2:$P$28,2,FALSE)</f>
        <v>0</v>
      </c>
      <c r="NY7">
        <f>VLOOKUP(NC7,'Tablas auxiliares'!$O$2:$P$28,2,FALSE)</f>
        <v>3</v>
      </c>
      <c r="NZ7">
        <f>VLOOKUP(ND7,'Tablas auxiliares'!$O$2:$P$28,2,FALSE)</f>
        <v>1</v>
      </c>
      <c r="OA7">
        <f>VLOOKUP(NE7,'Tablas auxiliares'!$O$2:$P$28,2,FALSE)</f>
        <v>0</v>
      </c>
      <c r="OB7">
        <f>VLOOKUP(NF7,'Tablas auxiliares'!$O$2:$P$28,2,FALSE)</f>
        <v>1</v>
      </c>
      <c r="OC7">
        <f>VLOOKUP(NG7,'Tablas auxiliares'!$O$2:$P$28,2,FALSE)</f>
        <v>0</v>
      </c>
      <c r="OD7">
        <f>VLOOKUP(NH7,'Tablas auxiliares'!$O$2:$P$28,2,FALSE)</f>
        <v>0</v>
      </c>
      <c r="OE7">
        <f>VLOOKUP(NI7,'Tablas auxiliares'!$O$2:$P$28,2,FALSE)</f>
        <v>8</v>
      </c>
      <c r="OF7">
        <f>VLOOKUP(NJ7,'Tablas auxiliares'!$O$2:$P$28,2,FALSE)</f>
        <v>0</v>
      </c>
      <c r="OG7">
        <f>VLOOKUP(NK7,'Tablas auxiliares'!$O$2:$P$28,2,FALSE)</f>
        <v>5</v>
      </c>
      <c r="OH7">
        <f>VLOOKUP(NL7,'Tablas auxiliares'!$O$2:$P$28,2,FALSE)</f>
        <v>0</v>
      </c>
      <c r="OI7">
        <f>VLOOKUP(NM7,'Tablas auxiliares'!$O$2:$P$28,2,FALSE)</f>
        <v>0</v>
      </c>
      <c r="OJ7">
        <f t="shared" si="30"/>
        <v>35</v>
      </c>
      <c r="OL7">
        <f t="shared" si="31"/>
        <v>35.002099999999999</v>
      </c>
      <c r="OM7">
        <f t="shared" si="32"/>
        <v>33.002099999999999</v>
      </c>
      <c r="ON7">
        <f t="shared" si="33"/>
        <v>91.002099999999999</v>
      </c>
      <c r="OO7">
        <f>IF('Tablas auxiliares'!$C$3=1,OL7,IF('Tablas auxiliares'!$C$3=2,OM7,ON7))</f>
        <v>91.002099999999999</v>
      </c>
      <c r="OP7" t="s">
        <v>15</v>
      </c>
      <c r="OR7">
        <v>5</v>
      </c>
      <c r="OS7">
        <f t="shared" si="34"/>
        <v>201.00149999999999</v>
      </c>
      <c r="OT7" t="str">
        <f t="shared" si="35"/>
        <v>Estonia</v>
      </c>
    </row>
    <row r="8" spans="1:410" x14ac:dyDescent="0.25">
      <c r="A8" t="s">
        <v>44</v>
      </c>
      <c r="B8">
        <v>6</v>
      </c>
      <c r="C8">
        <v>9</v>
      </c>
      <c r="D8">
        <v>16</v>
      </c>
      <c r="E8">
        <v>1</v>
      </c>
      <c r="F8">
        <v>18</v>
      </c>
      <c r="H8">
        <v>8</v>
      </c>
      <c r="I8">
        <v>13</v>
      </c>
      <c r="J8">
        <v>14</v>
      </c>
      <c r="K8">
        <v>18</v>
      </c>
      <c r="L8">
        <v>12</v>
      </c>
      <c r="M8">
        <v>8</v>
      </c>
      <c r="N8">
        <v>17</v>
      </c>
      <c r="O8">
        <v>13</v>
      </c>
      <c r="P8">
        <v>16</v>
      </c>
      <c r="Q8">
        <v>18</v>
      </c>
      <c r="R8">
        <v>17</v>
      </c>
      <c r="S8">
        <v>18</v>
      </c>
      <c r="T8">
        <v>17</v>
      </c>
      <c r="U8">
        <v>14</v>
      </c>
      <c r="V8">
        <v>12</v>
      </c>
      <c r="W8">
        <v>16</v>
      </c>
      <c r="X8">
        <v>9</v>
      </c>
      <c r="Y8">
        <v>12</v>
      </c>
      <c r="Z8">
        <v>18</v>
      </c>
      <c r="AA8">
        <v>1</v>
      </c>
      <c r="AB8">
        <v>17</v>
      </c>
      <c r="AD8">
        <v>5</v>
      </c>
      <c r="AE8">
        <v>15</v>
      </c>
      <c r="AF8">
        <v>13</v>
      </c>
      <c r="AG8">
        <v>9</v>
      </c>
      <c r="AH8">
        <v>11</v>
      </c>
      <c r="AI8">
        <v>12</v>
      </c>
      <c r="AJ8">
        <v>17</v>
      </c>
      <c r="AK8">
        <v>14</v>
      </c>
      <c r="AL8">
        <v>18</v>
      </c>
      <c r="AM8">
        <v>18</v>
      </c>
      <c r="AN8">
        <v>14</v>
      </c>
      <c r="AO8">
        <v>12</v>
      </c>
      <c r="AP8">
        <v>18</v>
      </c>
      <c r="AQ8">
        <v>18</v>
      </c>
      <c r="AR8">
        <v>14</v>
      </c>
      <c r="AS8">
        <v>15</v>
      </c>
      <c r="AT8">
        <v>4</v>
      </c>
      <c r="AU8">
        <v>6</v>
      </c>
      <c r="AV8">
        <v>17</v>
      </c>
      <c r="AW8">
        <v>2</v>
      </c>
      <c r="AX8">
        <v>18</v>
      </c>
      <c r="AZ8">
        <v>11</v>
      </c>
      <c r="BA8">
        <v>16</v>
      </c>
      <c r="BB8">
        <v>9</v>
      </c>
      <c r="BC8">
        <v>15</v>
      </c>
      <c r="BD8">
        <v>19</v>
      </c>
      <c r="BE8">
        <v>18</v>
      </c>
      <c r="BF8">
        <v>12</v>
      </c>
      <c r="BG8">
        <v>15</v>
      </c>
      <c r="BH8">
        <v>18</v>
      </c>
      <c r="BI8">
        <v>18</v>
      </c>
      <c r="BJ8">
        <v>15</v>
      </c>
      <c r="BK8">
        <v>16</v>
      </c>
      <c r="BL8">
        <v>17</v>
      </c>
      <c r="BM8">
        <v>15</v>
      </c>
      <c r="BN8">
        <v>17</v>
      </c>
      <c r="BO8">
        <v>14</v>
      </c>
      <c r="BP8">
        <v>1</v>
      </c>
      <c r="BQ8">
        <v>9</v>
      </c>
      <c r="BR8">
        <v>18</v>
      </c>
      <c r="BS8">
        <v>4</v>
      </c>
      <c r="BT8">
        <v>17</v>
      </c>
      <c r="BV8">
        <v>12</v>
      </c>
      <c r="BW8">
        <v>14</v>
      </c>
      <c r="BX8">
        <v>16</v>
      </c>
      <c r="BY8">
        <v>12</v>
      </c>
      <c r="BZ8">
        <v>15</v>
      </c>
      <c r="CA8">
        <v>16</v>
      </c>
      <c r="CB8">
        <v>18</v>
      </c>
      <c r="CC8">
        <v>7</v>
      </c>
      <c r="CD8">
        <v>17</v>
      </c>
      <c r="CE8">
        <v>15</v>
      </c>
      <c r="CF8">
        <v>17</v>
      </c>
      <c r="CG8">
        <v>17</v>
      </c>
      <c r="CH8">
        <v>10</v>
      </c>
      <c r="CI8">
        <v>15</v>
      </c>
      <c r="CJ8">
        <v>9</v>
      </c>
      <c r="CK8">
        <v>15</v>
      </c>
      <c r="CL8">
        <v>10</v>
      </c>
      <c r="CM8">
        <v>6</v>
      </c>
      <c r="CN8">
        <v>17</v>
      </c>
      <c r="CO8">
        <v>3</v>
      </c>
      <c r="CP8">
        <v>17</v>
      </c>
      <c r="CR8">
        <v>10</v>
      </c>
      <c r="CS8">
        <v>13</v>
      </c>
      <c r="CT8">
        <v>7</v>
      </c>
      <c r="CU8">
        <v>18</v>
      </c>
      <c r="CV8">
        <v>16</v>
      </c>
      <c r="CW8">
        <v>15</v>
      </c>
      <c r="CX8">
        <v>18</v>
      </c>
      <c r="CY8">
        <v>9</v>
      </c>
      <c r="CZ8">
        <v>15</v>
      </c>
      <c r="DA8">
        <v>16</v>
      </c>
      <c r="DB8">
        <v>18</v>
      </c>
      <c r="DC8">
        <v>11</v>
      </c>
      <c r="DD8">
        <v>11</v>
      </c>
      <c r="DE8">
        <v>13</v>
      </c>
      <c r="DF8">
        <v>8</v>
      </c>
      <c r="DG8">
        <v>15</v>
      </c>
      <c r="DH8">
        <f>IF('Tablas auxiliares'!$C$7=1,AVERAGE(B8,X8,AT8,BP8,CL8)+B8/10000,(-1)*(SUM(VLOOKUP(B8,'Tablas auxiliares'!$BG$2:$BH$28,2,FALSE),VLOOKUP(X8,'Tablas auxiliares'!$BG$2:$BH$28,2,FALSE),VLOOKUP(AT8,'Tablas auxiliares'!$BG$2:$BH$28,2,FALSE),VLOOKUP(BP8,'Tablas auxiliares'!$BG$2:$BH$28,2,FALSE),VLOOKUP(CL8,'Tablas auxiliares'!$BG$2:$BH$28,2,FALSE))-B8/100000000))</f>
        <v>-28.2221296406805</v>
      </c>
      <c r="DI8">
        <f>IF('Tablas auxiliares'!$C$7=1,AVERAGE(C8,Y8,AU8,BQ8,CM8)+C8/10000,(-1)*(SUM(VLOOKUP(C8,'Tablas auxiliares'!$BG$2:$BH$28,2,FALSE),VLOOKUP(Y8,'Tablas auxiliares'!$BG$2:$BH$28,2,FALSE),VLOOKUP(AU8,'Tablas auxiliares'!$BG$2:$BH$28,2,FALSE),VLOOKUP(BQ8,'Tablas auxiliares'!$BG$2:$BH$28,2,FALSE),VLOOKUP(CM8,'Tablas auxiliares'!$BG$2:$BH$28,2,FALSE))-C8/100000000))</f>
        <v>-16.015115389570642</v>
      </c>
      <c r="DJ8">
        <f>IF('Tablas auxiliares'!$C$7=1,AVERAGE(D8,Z8,AV8,BR8,CN8)+D8/10000,(-1)*(SUM(VLOOKUP(D8,'Tablas auxiliares'!$BG$2:$BH$28,2,FALSE),VLOOKUP(Z8,'Tablas auxiliares'!$BG$2:$BH$28,2,FALSE),VLOOKUP(AV8,'Tablas auxiliares'!$BG$2:$BH$28,2,FALSE),VLOOKUP(BR8,'Tablas auxiliares'!$BG$2:$BH$28,2,FALSE),VLOOKUP(CN8,'Tablas auxiliares'!$BG$2:$BH$28,2,FALSE))-D8/100000000))</f>
        <v>-2.7915490092803918</v>
      </c>
      <c r="DK8">
        <f>IF('Tablas auxiliares'!$C$7=1,AVERAGE(E8,AA8,AW8,BS8,CO8)+E8/10000,(-1)*(SUM(VLOOKUP(E8,'Tablas auxiliares'!$BG$2:$BH$28,2,FALSE),VLOOKUP(AA8,'Tablas auxiliares'!$BG$2:$BH$28,2,FALSE),VLOOKUP(AW8,'Tablas auxiliares'!$BG$2:$BH$28,2,FALSE),VLOOKUP(BS8,'Tablas auxiliares'!$BG$2:$BH$28,2,FALSE),VLOOKUP(CO8,'Tablas auxiliares'!$BG$2:$BH$28,2,FALSE))-E8/100000000))</f>
        <v>-48.916151772263056</v>
      </c>
      <c r="DL8">
        <f>IF('Tablas auxiliares'!$C$7=1,AVERAGE(F8,AB8,AX8,BT8,CP8)+F8/10000,(-1)*(SUM(VLOOKUP(F8,'Tablas auxiliares'!$BG$2:$BH$28,2,FALSE),VLOOKUP(AB8,'Tablas auxiliares'!$BG$2:$BH$28,2,FALSE),VLOOKUP(AX8,'Tablas auxiliares'!$BG$2:$BH$28,2,FALSE),VLOOKUP(BT8,'Tablas auxiliares'!$BG$2:$BH$28,2,FALSE),VLOOKUP(CP8,'Tablas auxiliares'!$BG$2:$BH$28,2,FALSE))-F8/100000000))</f>
        <v>-2.6714358127127111</v>
      </c>
      <c r="DN8">
        <f>IF('Tablas auxiliares'!$C$7=1,AVERAGE(H8,AD8,AZ8,BV8,CR8)+H8/10000,(-1)*(SUM(VLOOKUP(H8,'Tablas auxiliares'!$BG$2:$BH$28,2,FALSE),VLOOKUP(AD8,'Tablas auxiliares'!$BG$2:$BH$28,2,FALSE),VLOOKUP(AZ8,'Tablas auxiliares'!$BG$2:$BH$28,2,FALSE),VLOOKUP(BV8,'Tablas auxiliares'!$BG$2:$BH$28,2,FALSE),VLOOKUP(CR8,'Tablas auxiliares'!$BG$2:$BH$28,2,FALSE))-H8/100000000))</f>
        <v>-14.235182751603343</v>
      </c>
      <c r="DO8">
        <f>IF('Tablas auxiliares'!$C$7=1,AVERAGE(I8,AE8,BA8,BW8,CS8)+I8/10000,(-1)*(SUM(VLOOKUP(I8,'Tablas auxiliares'!$BG$2:$BH$28,2,FALSE),VLOOKUP(AE8,'Tablas auxiliares'!$BG$2:$BH$28,2,FALSE),VLOOKUP(BA8,'Tablas auxiliares'!$BG$2:$BH$28,2,FALSE),VLOOKUP(BW8,'Tablas auxiliares'!$BG$2:$BH$28,2,FALSE),VLOOKUP(CS8,'Tablas auxiliares'!$BG$2:$BH$28,2,FALSE))-I8/100000000))</f>
        <v>-5.0033496506255997</v>
      </c>
      <c r="DP8">
        <f>IF('Tablas auxiliares'!$C$7=1,AVERAGE(J8,AF8,BB8,BX8,CT8)+J8/10000,(-1)*(SUM(VLOOKUP(J8,'Tablas auxiliares'!$BG$2:$BH$28,2,FALSE),VLOOKUP(AF8,'Tablas auxiliares'!$BG$2:$BH$28,2,FALSE),VLOOKUP(BB8,'Tablas auxiliares'!$BG$2:$BH$28,2,FALSE),VLOOKUP(BX8,'Tablas auxiliares'!$BG$2:$BH$28,2,FALSE),VLOOKUP(CT8,'Tablas auxiliares'!$BG$2:$BH$28,2,FALSE))-J8/100000000))</f>
        <v>-9.398931404325511</v>
      </c>
      <c r="DQ8">
        <f>IF('Tablas auxiliares'!$C$7=1,AVERAGE(K8,AG8,BC8,BY8,CU8)+K8/10000,(-1)*(SUM(VLOOKUP(K8,'Tablas auxiliares'!$BG$2:$BH$28,2,FALSE),VLOOKUP(AG8,'Tablas auxiliares'!$BG$2:$BH$28,2,FALSE),VLOOKUP(BC8,'Tablas auxiliares'!$BG$2:$BH$28,2,FALSE),VLOOKUP(BY8,'Tablas auxiliares'!$BG$2:$BH$28,2,FALSE),VLOOKUP(CU8,'Tablas auxiliares'!$BG$2:$BH$28,2,FALSE))-K8/100000000))</f>
        <v>-5.897546725093469</v>
      </c>
      <c r="DR8">
        <f>IF('Tablas auxiliares'!$C$7=1,AVERAGE(L8,AH8,BD8,BZ8,CV8)+L8/10000,(-1)*(SUM(VLOOKUP(L8,'Tablas auxiliares'!$BG$2:$BH$28,2,FALSE),VLOOKUP(AH8,'Tablas auxiliares'!$BG$2:$BH$28,2,FALSE),VLOOKUP(BD8,'Tablas auxiliares'!$BG$2:$BH$28,2,FALSE),VLOOKUP(BZ8,'Tablas auxiliares'!$BG$2:$BH$28,2,FALSE),VLOOKUP(CV8,'Tablas auxiliares'!$BG$2:$BH$28,2,FALSE))-L8/100000000))</f>
        <v>-5.2051286711832425</v>
      </c>
      <c r="DS8">
        <f>IF('Tablas auxiliares'!$C$7=1,AVERAGE(M8,AI8,BE8,CA8,CW8)+M8/10000,(-1)*(SUM(VLOOKUP(M8,'Tablas auxiliares'!$BG$2:$BH$28,2,FALSE),VLOOKUP(AI8,'Tablas auxiliares'!$BG$2:$BH$28,2,FALSE),VLOOKUP(BE8,'Tablas auxiliares'!$BG$2:$BH$28,2,FALSE),VLOOKUP(CA8,'Tablas auxiliares'!$BG$2:$BH$28,2,FALSE),VLOOKUP(CW8,'Tablas auxiliares'!$BG$2:$BH$28,2,FALSE))-M8/100000000))</f>
        <v>-6.6661731823020558</v>
      </c>
      <c r="DT8">
        <f>IF('Tablas auxiliares'!$C$7=1,AVERAGE(N8,AJ8,BF8,CB8,CX8)+N8/10000,(-1)*(SUM(VLOOKUP(N8,'Tablas auxiliares'!$BG$2:$BH$28,2,FALSE),VLOOKUP(AJ8,'Tablas auxiliares'!$BG$2:$BH$28,2,FALSE),VLOOKUP(BF8,'Tablas auxiliares'!$BG$2:$BH$28,2,FALSE),VLOOKUP(CB8,'Tablas auxiliares'!$BG$2:$BH$28,2,FALSE),VLOOKUP(CX8,'Tablas auxiliares'!$BG$2:$BH$28,2,FALSE))-N8/100000000))</f>
        <v>-3.5816627785917881</v>
      </c>
      <c r="DU8">
        <f>IF('Tablas auxiliares'!$C$7=1,AVERAGE(O8,AK8,BG8,CC8,CY8)+O8/10000,(-1)*(SUM(VLOOKUP(O8,'Tablas auxiliares'!$BG$2:$BH$28,2,FALSE),VLOOKUP(AK8,'Tablas auxiliares'!$BG$2:$BH$28,2,FALSE),VLOOKUP(BG8,'Tablas auxiliares'!$BG$2:$BH$28,2,FALSE),VLOOKUP(CC8,'Tablas auxiliares'!$BG$2:$BH$28,2,FALSE),VLOOKUP(CY8,'Tablas auxiliares'!$BG$2:$BH$28,2,FALSE))-O8/100000000))</f>
        <v>-9.5441782247633125</v>
      </c>
      <c r="DV8">
        <f>IF('Tablas auxiliares'!$C$7=1,AVERAGE(P8,AL8,BH8,CD8,CZ8)+P8/10000,(-1)*(SUM(VLOOKUP(P8,'Tablas auxiliares'!$BG$2:$BH$28,2,FALSE),VLOOKUP(AL8,'Tablas auxiliares'!$BG$2:$BH$28,2,FALSE),VLOOKUP(BH8,'Tablas auxiliares'!$BG$2:$BH$28,2,FALSE),VLOOKUP(CD8,'Tablas auxiliares'!$BG$2:$BH$28,2,FALSE),VLOOKUP(CZ8,'Tablas auxiliares'!$BG$2:$BH$28,2,FALSE))-P8/100000000))</f>
        <v>-3.0569089962858755</v>
      </c>
      <c r="DW8">
        <f>IF('Tablas auxiliares'!$C$7=1,AVERAGE(Q8,AM8,BI8,CE8,DA8)+Q8/10000,(-1)*(SUM(VLOOKUP(Q8,'Tablas auxiliares'!$BG$2:$BH$28,2,FALSE),VLOOKUP(AM8,'Tablas auxiliares'!$BG$2:$BH$28,2,FALSE),VLOOKUP(BI8,'Tablas auxiliares'!$BG$2:$BH$28,2,FALSE),VLOOKUP(CE8,'Tablas auxiliares'!$BG$2:$BH$28,2,FALSE),VLOOKUP(DA8,'Tablas auxiliares'!$BG$2:$BH$28,2,FALSE))-Q8/100000000))</f>
        <v>-2.9575802878162798</v>
      </c>
      <c r="DX8">
        <f>IF('Tablas auxiliares'!$C$7=1,AVERAGE(R8,AN8,BJ8,CF8,DB8)+R8/10000,(-1)*(SUM(VLOOKUP(R8,'Tablas auxiliares'!$BG$2:$BH$28,2,FALSE),VLOOKUP(AN8,'Tablas auxiliares'!$BG$2:$BH$28,2,FALSE),VLOOKUP(BJ8,'Tablas auxiliares'!$BG$2:$BH$28,2,FALSE),VLOOKUP(CF8,'Tablas auxiliares'!$BG$2:$BH$28,2,FALSE),VLOOKUP(DB8,'Tablas auxiliares'!$BG$2:$BH$28,2,FALSE))-R8/100000000))</f>
        <v>-3.4771241322761863</v>
      </c>
      <c r="DY8">
        <f>IF('Tablas auxiliares'!$C$7=1,AVERAGE(S8,AO8,BK8,CG8,DC8)+S8/10000,(-1)*(SUM(VLOOKUP(S8,'Tablas auxiliares'!$BG$2:$BH$28,2,FALSE),VLOOKUP(AO8,'Tablas auxiliares'!$BG$2:$BH$28,2,FALSE),VLOOKUP(BK8,'Tablas auxiliares'!$BG$2:$BH$28,2,FALSE),VLOOKUP(CG8,'Tablas auxiliares'!$BG$2:$BH$28,2,FALSE),VLOOKUP(DC8,'Tablas auxiliares'!$BG$2:$BH$28,2,FALSE))-S8/100000000))</f>
        <v>-5.0219093903703049</v>
      </c>
      <c r="DZ8">
        <f>IF('Tablas auxiliares'!$C$7=1,AVERAGE(T8,AP8,BL8,CH8,DD8)+T8/10000,(-1)*(SUM(VLOOKUP(T8,'Tablas auxiliares'!$BG$2:$BH$28,2,FALSE),VLOOKUP(AP8,'Tablas auxiliares'!$BG$2:$BH$28,2,FALSE),VLOOKUP(BL8,'Tablas auxiliares'!$BG$2:$BH$28,2,FALSE),VLOOKUP(CH8,'Tablas auxiliares'!$BG$2:$BH$28,2,FALSE),VLOOKUP(DD8,'Tablas auxiliares'!$BG$2:$BH$28,2,FALSE))-T8/100000000))</f>
        <v>-5.5879401053986317</v>
      </c>
      <c r="EA8">
        <f>IF('Tablas auxiliares'!$C$7=1,AVERAGE(U8,AQ8,BM8,CI8,DE8)+U8/10000,(-1)*(SUM(VLOOKUP(U8,'Tablas auxiliares'!$BG$2:$BH$28,2,FALSE),VLOOKUP(AQ8,'Tablas auxiliares'!$BG$2:$BH$28,2,FALSE),VLOOKUP(BM8,'Tablas auxiliares'!$BG$2:$BH$28,2,FALSE),VLOOKUP(CI8,'Tablas auxiliares'!$BG$2:$BH$28,2,FALSE),VLOOKUP(DE8,'Tablas auxiliares'!$BG$2:$BH$28,2,FALSE))-U8/100000000))</f>
        <v>-4.3958759559377389</v>
      </c>
      <c r="EB8">
        <f>IF('Tablas auxiliares'!$C$7=1,AVERAGE(V8,AR8,BN8,CJ8,DF8)+V8/10000,(-1)*(SUM(VLOOKUP(V8,'Tablas auxiliares'!$BG$2:$BH$28,2,FALSE),VLOOKUP(AR8,'Tablas auxiliares'!$BG$2:$BH$28,2,FALSE),VLOOKUP(BN8,'Tablas auxiliares'!$BG$2:$BH$28,2,FALSE),VLOOKUP(CJ8,'Tablas auxiliares'!$BG$2:$BH$28,2,FALSE),VLOOKUP(DF8,'Tablas auxiliares'!$BG$2:$BH$28,2,FALSE))-V8/100000000))</f>
        <v>-8.8715522707830807</v>
      </c>
      <c r="EC8">
        <f>IF('Tablas auxiliares'!$C$7=1,AVERAGE(W8,AS8,BO8,CK8,DG8)+W8/10000,(-1)*(SUM(VLOOKUP(W8,'Tablas auxiliares'!$BG$2:$BH$28,2,FALSE),VLOOKUP(AS8,'Tablas auxiliares'!$BG$2:$BH$28,2,FALSE),VLOOKUP(BO8,'Tablas auxiliares'!$BG$2:$BH$28,2,FALSE),VLOOKUP(CK8,'Tablas auxiliares'!$BG$2:$BH$28,2,FALSE),VLOOKUP(DG8,'Tablas auxiliares'!$BG$2:$BH$28,2,FALSE))-W8/100000000))</f>
        <v>-4.2272859813244308</v>
      </c>
      <c r="ED8">
        <f>RANK(DH8,DH3:DH21,1)</f>
        <v>4</v>
      </c>
      <c r="EE8">
        <f t="shared" ref="EE8:EY8" si="46">RANK(DI8,DI3:DI21,1)</f>
        <v>10</v>
      </c>
      <c r="EF8">
        <f t="shared" si="46"/>
        <v>18</v>
      </c>
      <c r="EG8">
        <f t="shared" si="46"/>
        <v>1</v>
      </c>
      <c r="EH8">
        <f t="shared" si="46"/>
        <v>17</v>
      </c>
      <c r="EJ8">
        <f t="shared" si="46"/>
        <v>12</v>
      </c>
      <c r="EK8">
        <f t="shared" si="46"/>
        <v>14</v>
      </c>
      <c r="EL8">
        <f t="shared" si="46"/>
        <v>15</v>
      </c>
      <c r="EM8">
        <f t="shared" si="46"/>
        <v>18</v>
      </c>
      <c r="EN8">
        <f t="shared" si="46"/>
        <v>16</v>
      </c>
      <c r="EO8">
        <f t="shared" si="46"/>
        <v>17</v>
      </c>
      <c r="EP8">
        <f t="shared" si="46"/>
        <v>17</v>
      </c>
      <c r="EQ8">
        <f t="shared" si="46"/>
        <v>13</v>
      </c>
      <c r="ER8">
        <f t="shared" si="46"/>
        <v>18</v>
      </c>
      <c r="ES8">
        <f t="shared" si="46"/>
        <v>18</v>
      </c>
      <c r="ET8">
        <f t="shared" si="46"/>
        <v>18</v>
      </c>
      <c r="EU8">
        <f t="shared" si="46"/>
        <v>17</v>
      </c>
      <c r="EV8">
        <f t="shared" si="46"/>
        <v>13</v>
      </c>
      <c r="EW8">
        <f t="shared" si="46"/>
        <v>14</v>
      </c>
      <c r="EX8">
        <f t="shared" si="46"/>
        <v>14</v>
      </c>
      <c r="EY8">
        <f t="shared" si="46"/>
        <v>17</v>
      </c>
      <c r="EZ8">
        <f>VLOOKUP(ED8,'Tablas auxiliares'!$O$2:$Y$28,'Tablas auxiliares'!$C$4+1,FALSE)</f>
        <v>7</v>
      </c>
      <c r="FA8">
        <f>VLOOKUP(EE8,'Tablas auxiliares'!$O$2:$Y$28,'Tablas auxiliares'!$C$4+1,FALSE)</f>
        <v>1</v>
      </c>
      <c r="FB8">
        <f>VLOOKUP(EF8,'Tablas auxiliares'!$O$2:$Y$28,'Tablas auxiliares'!$C$4+1,FALSE)</f>
        <v>0</v>
      </c>
      <c r="FC8">
        <f>VLOOKUP(EG8,'Tablas auxiliares'!$O$2:$Y$28,'Tablas auxiliares'!$C$4+1,FALSE)</f>
        <v>12</v>
      </c>
      <c r="FD8">
        <f>VLOOKUP(EH8,'Tablas auxiliares'!$O$2:$Y$28,'Tablas auxiliares'!$C$4+1,FALSE)</f>
        <v>0</v>
      </c>
      <c r="FF8">
        <f>VLOOKUP(EJ8,'Tablas auxiliares'!$O$2:$Y$28,'Tablas auxiliares'!$C$4+1,FALSE)</f>
        <v>0</v>
      </c>
      <c r="FG8">
        <f>VLOOKUP(EK8,'Tablas auxiliares'!$O$2:$Y$28,'Tablas auxiliares'!$C$4+1,FALSE)</f>
        <v>0</v>
      </c>
      <c r="FH8">
        <f>VLOOKUP(EL8,'Tablas auxiliares'!$O$2:$Y$28,'Tablas auxiliares'!$C$4+1,FALSE)</f>
        <v>0</v>
      </c>
      <c r="FI8">
        <f>VLOOKUP(EM8,'Tablas auxiliares'!$O$2:$Y$28,'Tablas auxiliares'!$C$4+1,FALSE)</f>
        <v>0</v>
      </c>
      <c r="FJ8">
        <f>VLOOKUP(EN8,'Tablas auxiliares'!$O$2:$Y$28,'Tablas auxiliares'!$C$4+1,FALSE)</f>
        <v>0</v>
      </c>
      <c r="FK8">
        <f>VLOOKUP(EO8,'Tablas auxiliares'!$O$2:$Y$28,'Tablas auxiliares'!$C$4+1,FALSE)</f>
        <v>0</v>
      </c>
      <c r="FL8">
        <f>VLOOKUP(EP8,'Tablas auxiliares'!$O$2:$Y$28,'Tablas auxiliares'!$C$4+1,FALSE)</f>
        <v>0</v>
      </c>
      <c r="FM8">
        <f>VLOOKUP(EQ8,'Tablas auxiliares'!$O$2:$Y$28,'Tablas auxiliares'!$C$4+1,FALSE)</f>
        <v>0</v>
      </c>
      <c r="FN8">
        <f>VLOOKUP(ER8,'Tablas auxiliares'!$O$2:$Y$28,'Tablas auxiliares'!$C$4+1,FALSE)</f>
        <v>0</v>
      </c>
      <c r="FO8">
        <f>VLOOKUP(ES8,'Tablas auxiliares'!$O$2:$Y$28,'Tablas auxiliares'!$C$4+1,FALSE)</f>
        <v>0</v>
      </c>
      <c r="FP8">
        <f>VLOOKUP(ET8,'Tablas auxiliares'!$O$2:$Y$28,'Tablas auxiliares'!$C$4+1,FALSE)</f>
        <v>0</v>
      </c>
      <c r="FQ8">
        <f>VLOOKUP(EU8,'Tablas auxiliares'!$O$2:$Y$28,'Tablas auxiliares'!$C$4+1,FALSE)</f>
        <v>0</v>
      </c>
      <c r="FR8">
        <f>VLOOKUP(EV8,'Tablas auxiliares'!$O$2:$Y$28,'Tablas auxiliares'!$C$4+1,FALSE)</f>
        <v>0</v>
      </c>
      <c r="FS8">
        <f>VLOOKUP(EW8,'Tablas auxiliares'!$O$2:$Y$28,'Tablas auxiliares'!$C$4+1,FALSE)</f>
        <v>0</v>
      </c>
      <c r="FT8">
        <f>VLOOKUP(EX8,'Tablas auxiliares'!$O$2:$Y$28,'Tablas auxiliares'!$C$4+1,FALSE)</f>
        <v>0</v>
      </c>
      <c r="FU8">
        <f>VLOOKUP(EY8,'Tablas auxiliares'!$O$2:$Y$28,'Tablas auxiliares'!$C$4+1,FALSE)</f>
        <v>0</v>
      </c>
      <c r="FV8">
        <v>13</v>
      </c>
      <c r="FW8">
        <v>2</v>
      </c>
      <c r="FX8">
        <v>16</v>
      </c>
      <c r="FY8">
        <v>1</v>
      </c>
      <c r="FZ8">
        <v>16</v>
      </c>
      <c r="GB8">
        <v>9</v>
      </c>
      <c r="GC8">
        <v>13</v>
      </c>
      <c r="GD8">
        <v>6</v>
      </c>
      <c r="GE8">
        <v>15</v>
      </c>
      <c r="GF8">
        <v>16</v>
      </c>
      <c r="GG8">
        <v>5</v>
      </c>
      <c r="GH8">
        <v>8</v>
      </c>
      <c r="GI8">
        <v>10</v>
      </c>
      <c r="GJ8">
        <v>15</v>
      </c>
      <c r="GK8">
        <v>15</v>
      </c>
      <c r="GL8">
        <v>12</v>
      </c>
      <c r="GM8">
        <v>5</v>
      </c>
      <c r="GN8">
        <v>14</v>
      </c>
      <c r="GO8">
        <v>13</v>
      </c>
      <c r="GP8">
        <v>14</v>
      </c>
      <c r="GQ8">
        <v>18</v>
      </c>
      <c r="GR8">
        <f>VLOOKUP(FV8,'Tablas auxiliares'!$O$2:$Y$28,_xlfn.SINGLE('Tablas auxiliares'!$C$4)+1,FALSE)</f>
        <v>0</v>
      </c>
      <c r="GS8">
        <f>VLOOKUP(FW8,'Tablas auxiliares'!$O$2:$Y$28,_xlfn.SINGLE('Tablas auxiliares'!$C$4)+1,FALSE)</f>
        <v>10</v>
      </c>
      <c r="GT8">
        <f>VLOOKUP(FX8,'Tablas auxiliares'!$O$2:$Y$28,_xlfn.SINGLE('Tablas auxiliares'!$C$4)+1,FALSE)</f>
        <v>0</v>
      </c>
      <c r="GU8">
        <f>VLOOKUP(FY8,'Tablas auxiliares'!$O$2:$Y$28,_xlfn.SINGLE('Tablas auxiliares'!$C$4)+1,FALSE)</f>
        <v>12</v>
      </c>
      <c r="GV8">
        <f>VLOOKUP(FZ8,'Tablas auxiliares'!$O$2:$Y$28,_xlfn.SINGLE('Tablas auxiliares'!$C$4)+1,FALSE)</f>
        <v>0</v>
      </c>
      <c r="GX8">
        <f>VLOOKUP(GB8,'Tablas auxiliares'!$O$2:$Y$28,_xlfn.SINGLE('Tablas auxiliares'!$C$4)+1,FALSE)</f>
        <v>2</v>
      </c>
      <c r="GY8">
        <f>VLOOKUP(GC8,'Tablas auxiliares'!$O$2:$Y$28,_xlfn.SINGLE('Tablas auxiliares'!$C$4)+1,FALSE)</f>
        <v>0</v>
      </c>
      <c r="GZ8">
        <f>VLOOKUP(GD8,'Tablas auxiliares'!$O$2:$Y$28,_xlfn.SINGLE('Tablas auxiliares'!$C$4)+1,FALSE)</f>
        <v>5</v>
      </c>
      <c r="HA8">
        <f>VLOOKUP(GE8,'Tablas auxiliares'!$O$2:$Y$28,_xlfn.SINGLE('Tablas auxiliares'!$C$4)+1,FALSE)</f>
        <v>0</v>
      </c>
      <c r="HB8">
        <f>VLOOKUP(GF8,'Tablas auxiliares'!$O$2:$Y$28,_xlfn.SINGLE('Tablas auxiliares'!$C$4)+1,FALSE)</f>
        <v>0</v>
      </c>
      <c r="HC8">
        <f>VLOOKUP(GG8,'Tablas auxiliares'!$O$2:$Y$28,_xlfn.SINGLE('Tablas auxiliares'!$C$4)+1,FALSE)</f>
        <v>6</v>
      </c>
      <c r="HD8">
        <f>VLOOKUP(GH8,'Tablas auxiliares'!$O$2:$Y$28,_xlfn.SINGLE('Tablas auxiliares'!$C$4)+1,FALSE)</f>
        <v>3</v>
      </c>
      <c r="HE8">
        <f>VLOOKUP(GI8,'Tablas auxiliares'!$O$2:$Y$28,_xlfn.SINGLE('Tablas auxiliares'!$C$4)+1,FALSE)</f>
        <v>1</v>
      </c>
      <c r="HF8">
        <f>VLOOKUP(GJ8,'Tablas auxiliares'!$O$2:$Y$28,_xlfn.SINGLE('Tablas auxiliares'!$C$4)+1,FALSE)</f>
        <v>0</v>
      </c>
      <c r="HG8">
        <f>VLOOKUP(GK8,'Tablas auxiliares'!$O$2:$Y$28,_xlfn.SINGLE('Tablas auxiliares'!$C$4)+1,FALSE)</f>
        <v>0</v>
      </c>
      <c r="HH8">
        <f>VLOOKUP(GL8,'Tablas auxiliares'!$O$2:$Y$28,_xlfn.SINGLE('Tablas auxiliares'!$C$4)+1,FALSE)</f>
        <v>0</v>
      </c>
      <c r="HI8">
        <f>VLOOKUP(GM8,'Tablas auxiliares'!$O$2:$Y$28,_xlfn.SINGLE('Tablas auxiliares'!$C$4)+1,FALSE)</f>
        <v>6</v>
      </c>
      <c r="HJ8">
        <f>VLOOKUP(GN8,'Tablas auxiliares'!$O$2:$Y$28,_xlfn.SINGLE('Tablas auxiliares'!$C$4)+1,FALSE)</f>
        <v>0</v>
      </c>
      <c r="HK8">
        <f>VLOOKUP(GO8,'Tablas auxiliares'!$O$2:$Y$28,_xlfn.SINGLE('Tablas auxiliares'!$C$4)+1,FALSE)</f>
        <v>0</v>
      </c>
      <c r="HL8">
        <f>VLOOKUP(GP8,'Tablas auxiliares'!$O$2:$Y$28,_xlfn.SINGLE('Tablas auxiliares'!$C$4)+1,FALSE)</f>
        <v>0</v>
      </c>
      <c r="HM8">
        <f>VLOOKUP(GQ8,'Tablas auxiliares'!$O$2:$Y$28,_xlfn.SINGLE('Tablas auxiliares'!$C$4)+1,FALSE)</f>
        <v>0</v>
      </c>
      <c r="HN8">
        <f>IF('Tablas auxiliares'!$C$6&lt;&gt;2,SUM(EZ8:FU8),0)+IF('Tablas auxiliares'!$C$6&lt;&gt;3,SUM(GR8:HM8),0)</f>
        <v>65</v>
      </c>
      <c r="HO8">
        <f t="shared" si="37"/>
        <v>8.5129999999999999</v>
      </c>
      <c r="HP8">
        <f t="shared" si="1"/>
        <v>6.0019999999999998</v>
      </c>
      <c r="HQ8">
        <f t="shared" si="2"/>
        <v>17.015999999999998</v>
      </c>
      <c r="HR8">
        <f t="shared" si="3"/>
        <v>1.0009999999999999</v>
      </c>
      <c r="HS8">
        <f t="shared" si="4"/>
        <v>16.515999999999998</v>
      </c>
      <c r="HU8">
        <f t="shared" si="6"/>
        <v>10.509</v>
      </c>
      <c r="HV8">
        <f t="shared" si="7"/>
        <v>13.513</v>
      </c>
      <c r="HW8">
        <f t="shared" si="8"/>
        <v>10.506</v>
      </c>
      <c r="HX8">
        <f t="shared" si="9"/>
        <v>16.515000000000001</v>
      </c>
      <c r="HY8">
        <f t="shared" si="10"/>
        <v>16.015999999999998</v>
      </c>
      <c r="HZ8">
        <f t="shared" si="11"/>
        <v>11.005000000000001</v>
      </c>
      <c r="IA8">
        <f t="shared" si="12"/>
        <v>12.507999999999999</v>
      </c>
      <c r="IB8">
        <f t="shared" si="13"/>
        <v>11.51</v>
      </c>
      <c r="IC8">
        <f t="shared" si="14"/>
        <v>16.515000000000001</v>
      </c>
      <c r="ID8">
        <f t="shared" si="15"/>
        <v>16.515000000000001</v>
      </c>
      <c r="IE8">
        <f t="shared" si="16"/>
        <v>15.012</v>
      </c>
      <c r="IF8">
        <f t="shared" si="17"/>
        <v>11.005000000000001</v>
      </c>
      <c r="IG8">
        <f t="shared" si="18"/>
        <v>13.513999999999999</v>
      </c>
      <c r="IH8">
        <f t="shared" si="19"/>
        <v>13.513</v>
      </c>
      <c r="II8">
        <f t="shared" si="20"/>
        <v>14.013999999999999</v>
      </c>
      <c r="IJ8">
        <f t="shared" si="21"/>
        <v>17.518000000000001</v>
      </c>
      <c r="IK8">
        <f>RANK(HO8,HO3:HO21,1)</f>
        <v>6</v>
      </c>
      <c r="IL8">
        <f t="shared" ref="IL8:JF8" si="47">RANK(HP8,HP3:HP21,1)</f>
        <v>5</v>
      </c>
      <c r="IM8">
        <f t="shared" si="47"/>
        <v>17</v>
      </c>
      <c r="IN8">
        <f t="shared" si="47"/>
        <v>1</v>
      </c>
      <c r="IO8">
        <f t="shared" si="47"/>
        <v>17</v>
      </c>
      <c r="IQ8">
        <f t="shared" si="47"/>
        <v>12</v>
      </c>
      <c r="IR8">
        <f t="shared" si="47"/>
        <v>15</v>
      </c>
      <c r="IS8">
        <f t="shared" si="47"/>
        <v>9</v>
      </c>
      <c r="IT8">
        <f t="shared" si="47"/>
        <v>18</v>
      </c>
      <c r="IU8">
        <f t="shared" si="47"/>
        <v>17</v>
      </c>
      <c r="IV8">
        <f t="shared" si="47"/>
        <v>10</v>
      </c>
      <c r="IW8">
        <f t="shared" si="47"/>
        <v>14</v>
      </c>
      <c r="IX8">
        <f t="shared" si="47"/>
        <v>12</v>
      </c>
      <c r="IY8">
        <f t="shared" si="47"/>
        <v>16</v>
      </c>
      <c r="IZ8">
        <f t="shared" si="47"/>
        <v>17</v>
      </c>
      <c r="JA8">
        <f t="shared" si="47"/>
        <v>18</v>
      </c>
      <c r="JB8">
        <f t="shared" si="47"/>
        <v>11</v>
      </c>
      <c r="JC8">
        <f t="shared" si="47"/>
        <v>14</v>
      </c>
      <c r="JD8">
        <f t="shared" si="47"/>
        <v>16</v>
      </c>
      <c r="JE8">
        <f t="shared" si="47"/>
        <v>16</v>
      </c>
      <c r="JF8">
        <f t="shared" si="47"/>
        <v>18</v>
      </c>
      <c r="JG8">
        <f>VLOOKUP(IK8,'Tablas auxiliares'!$O$2:$Y$28,_xlfn.SINGLE('Tablas auxiliares'!$C$4)+1,FALSE)</f>
        <v>5</v>
      </c>
      <c r="JH8">
        <f>VLOOKUP(IL8,'Tablas auxiliares'!$O$2:$Y$28,_xlfn.SINGLE('Tablas auxiliares'!$C$4)+1,FALSE)</f>
        <v>6</v>
      </c>
      <c r="JI8">
        <f>VLOOKUP(IM8,'Tablas auxiliares'!$O$2:$Y$28,_xlfn.SINGLE('Tablas auxiliares'!$C$4)+1,FALSE)</f>
        <v>0</v>
      </c>
      <c r="JJ8">
        <f>VLOOKUP(IN8,'Tablas auxiliares'!$O$2:$Y$28,_xlfn.SINGLE('Tablas auxiliares'!$C$4)+1,FALSE)</f>
        <v>12</v>
      </c>
      <c r="JK8">
        <f>VLOOKUP(IO8,'Tablas auxiliares'!$O$2:$Y$28,_xlfn.SINGLE('Tablas auxiliares'!$C$4)+1,FALSE)</f>
        <v>0</v>
      </c>
      <c r="JM8">
        <f>VLOOKUP(IQ8,'Tablas auxiliares'!$O$2:$Y$28,_xlfn.SINGLE('Tablas auxiliares'!$C$4)+1,FALSE)</f>
        <v>0</v>
      </c>
      <c r="JN8">
        <f>VLOOKUP(IR8,'Tablas auxiliares'!$O$2:$Y$28,_xlfn.SINGLE('Tablas auxiliares'!$C$4)+1,FALSE)</f>
        <v>0</v>
      </c>
      <c r="JO8">
        <f>VLOOKUP(IS8,'Tablas auxiliares'!$O$2:$Y$28,_xlfn.SINGLE('Tablas auxiliares'!$C$4)+1,FALSE)</f>
        <v>2</v>
      </c>
      <c r="JP8">
        <f>VLOOKUP(IT8,'Tablas auxiliares'!$O$2:$Y$28,_xlfn.SINGLE('Tablas auxiliares'!$C$4)+1,FALSE)</f>
        <v>0</v>
      </c>
      <c r="JQ8">
        <f>VLOOKUP(IU8,'Tablas auxiliares'!$O$2:$Y$28,_xlfn.SINGLE('Tablas auxiliares'!$C$4)+1,FALSE)</f>
        <v>0</v>
      </c>
      <c r="JR8">
        <f>VLOOKUP(IV8,'Tablas auxiliares'!$O$2:$Y$28,_xlfn.SINGLE('Tablas auxiliares'!$C$4)+1,FALSE)</f>
        <v>1</v>
      </c>
      <c r="JS8">
        <f>VLOOKUP(IW8,'Tablas auxiliares'!$O$2:$Y$28,_xlfn.SINGLE('Tablas auxiliares'!$C$4)+1,FALSE)</f>
        <v>0</v>
      </c>
      <c r="JT8">
        <f>VLOOKUP(IX8,'Tablas auxiliares'!$O$2:$Y$28,_xlfn.SINGLE('Tablas auxiliares'!$C$4)+1,FALSE)</f>
        <v>0</v>
      </c>
      <c r="JU8">
        <f>VLOOKUP(IY8,'Tablas auxiliares'!$O$2:$Y$28,_xlfn.SINGLE('Tablas auxiliares'!$C$4)+1,FALSE)</f>
        <v>0</v>
      </c>
      <c r="JV8">
        <f>VLOOKUP(IZ8,'Tablas auxiliares'!$O$2:$Y$28,_xlfn.SINGLE('Tablas auxiliares'!$C$4)+1,FALSE)</f>
        <v>0</v>
      </c>
      <c r="JW8">
        <f>VLOOKUP(JA8,'Tablas auxiliares'!$O$2:$Y$28,_xlfn.SINGLE('Tablas auxiliares'!$C$4)+1,FALSE)</f>
        <v>0</v>
      </c>
      <c r="JX8">
        <f>VLOOKUP(JB8,'Tablas auxiliares'!$O$2:$Y$28,_xlfn.SINGLE('Tablas auxiliares'!$C$4)+1,FALSE)</f>
        <v>0</v>
      </c>
      <c r="JY8">
        <f>VLOOKUP(JC8,'Tablas auxiliares'!$O$2:$Y$28,_xlfn.SINGLE('Tablas auxiliares'!$C$4)+1,FALSE)</f>
        <v>0</v>
      </c>
      <c r="JZ8">
        <f>VLOOKUP(JD8,'Tablas auxiliares'!$O$2:$Y$28,_xlfn.SINGLE('Tablas auxiliares'!$C$4)+1,FALSE)</f>
        <v>0</v>
      </c>
      <c r="KA8">
        <f>VLOOKUP(JE8,'Tablas auxiliares'!$O$2:$Y$28,_xlfn.SINGLE('Tablas auxiliares'!$C$4)+1,FALSE)</f>
        <v>0</v>
      </c>
      <c r="KB8">
        <f>VLOOKUP(JF8,'Tablas auxiliares'!$O$2:$Y$28,_xlfn.SINGLE('Tablas auxiliares'!$C$4)+1,FALSE)</f>
        <v>0</v>
      </c>
      <c r="KC8">
        <f t="shared" si="27"/>
        <v>26</v>
      </c>
      <c r="KD8">
        <v>7</v>
      </c>
      <c r="KE8">
        <v>2</v>
      </c>
      <c r="KF8">
        <v>0</v>
      </c>
      <c r="KG8">
        <v>12</v>
      </c>
      <c r="KH8">
        <v>0</v>
      </c>
      <c r="KJ8">
        <v>2</v>
      </c>
      <c r="KK8">
        <v>0</v>
      </c>
      <c r="KL8">
        <v>0</v>
      </c>
      <c r="KM8">
        <v>0</v>
      </c>
      <c r="KN8">
        <v>0</v>
      </c>
      <c r="KO8">
        <v>0</v>
      </c>
      <c r="KP8">
        <v>0</v>
      </c>
      <c r="KQ8">
        <v>0</v>
      </c>
      <c r="KR8">
        <v>0</v>
      </c>
      <c r="KS8">
        <v>0</v>
      </c>
      <c r="KT8">
        <v>0</v>
      </c>
      <c r="KU8">
        <v>0</v>
      </c>
      <c r="KV8">
        <v>0</v>
      </c>
      <c r="KW8">
        <v>0</v>
      </c>
      <c r="KX8">
        <v>0</v>
      </c>
      <c r="KY8">
        <v>0</v>
      </c>
      <c r="KZ8">
        <v>0</v>
      </c>
      <c r="LA8">
        <v>10</v>
      </c>
      <c r="LB8">
        <v>0</v>
      </c>
      <c r="LC8">
        <v>12</v>
      </c>
      <c r="LD8">
        <v>0</v>
      </c>
      <c r="LF8">
        <v>2</v>
      </c>
      <c r="LG8">
        <v>0</v>
      </c>
      <c r="LH8">
        <v>5</v>
      </c>
      <c r="LI8">
        <v>0</v>
      </c>
      <c r="LJ8">
        <v>0</v>
      </c>
      <c r="LK8">
        <v>6</v>
      </c>
      <c r="LL8">
        <v>3</v>
      </c>
      <c r="LM8">
        <v>1</v>
      </c>
      <c r="LN8">
        <v>0</v>
      </c>
      <c r="LO8">
        <v>0</v>
      </c>
      <c r="LP8">
        <v>0</v>
      </c>
      <c r="LQ8">
        <v>6</v>
      </c>
      <c r="LR8">
        <v>0</v>
      </c>
      <c r="LS8">
        <v>0</v>
      </c>
      <c r="LT8">
        <v>0</v>
      </c>
      <c r="LU8">
        <v>0</v>
      </c>
      <c r="LV8">
        <f t="shared" si="28"/>
        <v>7</v>
      </c>
      <c r="LW8">
        <f t="shared" si="23"/>
        <v>12.01</v>
      </c>
      <c r="LX8">
        <f t="shared" si="23"/>
        <v>0</v>
      </c>
      <c r="LY8">
        <f t="shared" si="23"/>
        <v>24.012</v>
      </c>
      <c r="LZ8">
        <f t="shared" si="23"/>
        <v>0</v>
      </c>
      <c r="MA8">
        <f t="shared" si="23"/>
        <v>0</v>
      </c>
      <c r="MB8">
        <f t="shared" si="23"/>
        <v>4.0019999999999998</v>
      </c>
      <c r="MC8">
        <f t="shared" si="23"/>
        <v>0</v>
      </c>
      <c r="MD8">
        <f t="shared" si="23"/>
        <v>5.0049999999999999</v>
      </c>
      <c r="ME8">
        <f t="shared" si="23"/>
        <v>0</v>
      </c>
      <c r="MF8">
        <f t="shared" si="23"/>
        <v>0</v>
      </c>
      <c r="MG8">
        <f t="shared" si="23"/>
        <v>6.0060000000000002</v>
      </c>
      <c r="MH8">
        <f t="shared" si="23"/>
        <v>3.0030000000000001</v>
      </c>
      <c r="MI8">
        <f t="shared" si="23"/>
        <v>1.0009999999999999</v>
      </c>
      <c r="MJ8">
        <f t="shared" si="23"/>
        <v>0</v>
      </c>
      <c r="MK8">
        <f t="shared" si="23"/>
        <v>0</v>
      </c>
      <c r="ML8">
        <f t="shared" si="23"/>
        <v>0</v>
      </c>
      <c r="MM8">
        <f t="shared" si="23"/>
        <v>6.0060000000000002</v>
      </c>
      <c r="MN8">
        <f t="shared" si="23"/>
        <v>0</v>
      </c>
      <c r="MO8">
        <f t="shared" si="23"/>
        <v>0</v>
      </c>
      <c r="MP8">
        <f t="shared" si="23"/>
        <v>0</v>
      </c>
      <c r="MQ8">
        <f t="shared" si="23"/>
        <v>0</v>
      </c>
      <c r="MR8">
        <f>RANK(LV8,LV3:LV21,0)</f>
        <v>7</v>
      </c>
      <c r="MS8">
        <f t="shared" ref="MS8:NM8" si="48">RANK(LW8,LW3:LW21,0)</f>
        <v>5</v>
      </c>
      <c r="MT8">
        <f t="shared" si="48"/>
        <v>14</v>
      </c>
      <c r="MU8">
        <f t="shared" si="48"/>
        <v>1</v>
      </c>
      <c r="MV8">
        <f t="shared" si="48"/>
        <v>15</v>
      </c>
      <c r="MW8">
        <f t="shared" si="48"/>
        <v>15</v>
      </c>
      <c r="MX8">
        <f t="shared" si="48"/>
        <v>12</v>
      </c>
      <c r="MY8">
        <f t="shared" si="48"/>
        <v>15</v>
      </c>
      <c r="MZ8">
        <f t="shared" si="48"/>
        <v>8</v>
      </c>
      <c r="NA8">
        <f t="shared" si="48"/>
        <v>15</v>
      </c>
      <c r="NB8">
        <f t="shared" si="48"/>
        <v>12</v>
      </c>
      <c r="NC8">
        <f t="shared" si="48"/>
        <v>7</v>
      </c>
      <c r="ND8">
        <f t="shared" si="48"/>
        <v>12</v>
      </c>
      <c r="NE8">
        <f t="shared" si="48"/>
        <v>12</v>
      </c>
      <c r="NF8">
        <f t="shared" si="48"/>
        <v>13</v>
      </c>
      <c r="NG8">
        <f t="shared" si="48"/>
        <v>14</v>
      </c>
      <c r="NH8">
        <f t="shared" si="48"/>
        <v>13</v>
      </c>
      <c r="NI8">
        <f t="shared" si="48"/>
        <v>8</v>
      </c>
      <c r="NJ8">
        <f t="shared" si="48"/>
        <v>14</v>
      </c>
      <c r="NK8">
        <f t="shared" si="48"/>
        <v>16</v>
      </c>
      <c r="NL8">
        <f t="shared" si="48"/>
        <v>15</v>
      </c>
      <c r="NM8">
        <f t="shared" si="48"/>
        <v>14</v>
      </c>
      <c r="NN8">
        <f>VLOOKUP(MR8,'Tablas auxiliares'!$O$2:$P$28,2,FALSE)</f>
        <v>4</v>
      </c>
      <c r="NO8">
        <f>VLOOKUP(MS8,'Tablas auxiliares'!$O$2:$P$28,2,FALSE)</f>
        <v>6</v>
      </c>
      <c r="NP8">
        <f>VLOOKUP(MT8,'Tablas auxiliares'!$O$2:$P$28,2,FALSE)</f>
        <v>0</v>
      </c>
      <c r="NQ8">
        <f>VLOOKUP(MU8,'Tablas auxiliares'!$O$2:$P$28,2,FALSE)</f>
        <v>12</v>
      </c>
      <c r="NR8">
        <f>VLOOKUP(MV8,'Tablas auxiliares'!$O$2:$P$28,2,FALSE)</f>
        <v>0</v>
      </c>
      <c r="NS8">
        <f>VLOOKUP(MW8,'Tablas auxiliares'!$O$2:$P$28,2,FALSE)</f>
        <v>0</v>
      </c>
      <c r="NT8">
        <f>VLOOKUP(MX8,'Tablas auxiliares'!$O$2:$P$28,2,FALSE)</f>
        <v>0</v>
      </c>
      <c r="NU8">
        <f>VLOOKUP(MY8,'Tablas auxiliares'!$O$2:$P$28,2,FALSE)</f>
        <v>0</v>
      </c>
      <c r="NV8">
        <f>VLOOKUP(MZ8,'Tablas auxiliares'!$O$2:$P$28,2,FALSE)</f>
        <v>3</v>
      </c>
      <c r="NW8">
        <f>VLOOKUP(NA8,'Tablas auxiliares'!$O$2:$P$28,2,FALSE)</f>
        <v>0</v>
      </c>
      <c r="NX8">
        <f>VLOOKUP(NB8,'Tablas auxiliares'!$O$2:$P$28,2,FALSE)</f>
        <v>0</v>
      </c>
      <c r="NY8">
        <f>VLOOKUP(NC8,'Tablas auxiliares'!$O$2:$P$28,2,FALSE)</f>
        <v>4</v>
      </c>
      <c r="NZ8">
        <f>VLOOKUP(ND8,'Tablas auxiliares'!$O$2:$P$28,2,FALSE)</f>
        <v>0</v>
      </c>
      <c r="OA8">
        <f>VLOOKUP(NE8,'Tablas auxiliares'!$O$2:$P$28,2,FALSE)</f>
        <v>0</v>
      </c>
      <c r="OB8">
        <f>VLOOKUP(NF8,'Tablas auxiliares'!$O$2:$P$28,2,FALSE)</f>
        <v>0</v>
      </c>
      <c r="OC8">
        <f>VLOOKUP(NG8,'Tablas auxiliares'!$O$2:$P$28,2,FALSE)</f>
        <v>0</v>
      </c>
      <c r="OD8">
        <f>VLOOKUP(NH8,'Tablas auxiliares'!$O$2:$P$28,2,FALSE)</f>
        <v>0</v>
      </c>
      <c r="OE8">
        <f>VLOOKUP(NI8,'Tablas auxiliares'!$O$2:$P$28,2,FALSE)</f>
        <v>3</v>
      </c>
      <c r="OF8">
        <f>VLOOKUP(NJ8,'Tablas auxiliares'!$O$2:$P$28,2,FALSE)</f>
        <v>0</v>
      </c>
      <c r="OG8">
        <f>VLOOKUP(NK8,'Tablas auxiliares'!$O$2:$P$28,2,FALSE)</f>
        <v>0</v>
      </c>
      <c r="OH8">
        <f>VLOOKUP(NL8,'Tablas auxiliares'!$O$2:$P$28,2,FALSE)</f>
        <v>0</v>
      </c>
      <c r="OI8">
        <f>VLOOKUP(NM8,'Tablas auxiliares'!$O$2:$P$28,2,FALSE)</f>
        <v>0</v>
      </c>
      <c r="OJ8">
        <f t="shared" si="30"/>
        <v>32</v>
      </c>
      <c r="OL8">
        <f t="shared" si="31"/>
        <v>32.002000000000002</v>
      </c>
      <c r="OM8">
        <f t="shared" si="32"/>
        <v>26.001999999999999</v>
      </c>
      <c r="ON8">
        <f t="shared" si="33"/>
        <v>65.001999999999995</v>
      </c>
      <c r="OO8">
        <f>IF('Tablas auxiliares'!$C$3=1,OL8,IF('Tablas auxiliares'!$C$3=2,OM8,ON8))</f>
        <v>65.001999999999995</v>
      </c>
      <c r="OP8" t="s">
        <v>44</v>
      </c>
      <c r="OR8">
        <v>6</v>
      </c>
      <c r="OS8">
        <f t="shared" si="34"/>
        <v>179.00120000000001</v>
      </c>
      <c r="OT8" t="str">
        <f t="shared" si="35"/>
        <v>Irlanda</v>
      </c>
    </row>
    <row r="9" spans="1:410" x14ac:dyDescent="0.25">
      <c r="A9" t="s">
        <v>5</v>
      </c>
      <c r="B9">
        <v>8</v>
      </c>
      <c r="C9">
        <v>11</v>
      </c>
      <c r="D9">
        <v>6</v>
      </c>
      <c r="E9">
        <v>9</v>
      </c>
      <c r="F9">
        <v>9</v>
      </c>
      <c r="G9">
        <v>9</v>
      </c>
      <c r="I9">
        <v>1</v>
      </c>
      <c r="J9">
        <v>3</v>
      </c>
      <c r="K9">
        <v>6</v>
      </c>
      <c r="L9">
        <v>14</v>
      </c>
      <c r="M9">
        <v>4</v>
      </c>
      <c r="N9">
        <v>2</v>
      </c>
      <c r="O9">
        <v>2</v>
      </c>
      <c r="P9">
        <v>3</v>
      </c>
      <c r="Q9">
        <v>13</v>
      </c>
      <c r="R9">
        <v>13</v>
      </c>
      <c r="S9">
        <v>10</v>
      </c>
      <c r="T9">
        <v>1</v>
      </c>
      <c r="U9">
        <v>3</v>
      </c>
      <c r="V9">
        <v>4</v>
      </c>
      <c r="W9">
        <v>14</v>
      </c>
      <c r="X9">
        <v>7</v>
      </c>
      <c r="Y9">
        <v>13</v>
      </c>
      <c r="Z9">
        <v>9</v>
      </c>
      <c r="AA9">
        <v>9</v>
      </c>
      <c r="AB9">
        <v>6</v>
      </c>
      <c r="AC9">
        <v>3</v>
      </c>
      <c r="AE9">
        <v>3</v>
      </c>
      <c r="AF9">
        <v>7</v>
      </c>
      <c r="AG9">
        <v>4</v>
      </c>
      <c r="AH9">
        <v>3</v>
      </c>
      <c r="AI9">
        <v>15</v>
      </c>
      <c r="AJ9">
        <v>2</v>
      </c>
      <c r="AK9">
        <v>4</v>
      </c>
      <c r="AL9">
        <v>3</v>
      </c>
      <c r="AM9">
        <v>6</v>
      </c>
      <c r="AN9">
        <v>4</v>
      </c>
      <c r="AO9">
        <v>4</v>
      </c>
      <c r="AP9">
        <v>3</v>
      </c>
      <c r="AQ9">
        <v>7</v>
      </c>
      <c r="AR9">
        <v>1</v>
      </c>
      <c r="AS9">
        <v>5</v>
      </c>
      <c r="AT9">
        <v>5</v>
      </c>
      <c r="AU9">
        <v>15</v>
      </c>
      <c r="AV9">
        <v>8</v>
      </c>
      <c r="AW9">
        <v>10</v>
      </c>
      <c r="AX9">
        <v>11</v>
      </c>
      <c r="AY9">
        <v>7</v>
      </c>
      <c r="BA9">
        <v>3</v>
      </c>
      <c r="BB9">
        <v>6</v>
      </c>
      <c r="BC9">
        <v>6</v>
      </c>
      <c r="BD9">
        <v>8</v>
      </c>
      <c r="BE9">
        <v>12</v>
      </c>
      <c r="BF9">
        <v>2</v>
      </c>
      <c r="BG9">
        <v>9</v>
      </c>
      <c r="BH9">
        <v>8</v>
      </c>
      <c r="BI9">
        <v>6</v>
      </c>
      <c r="BJ9">
        <v>10</v>
      </c>
      <c r="BK9">
        <v>7</v>
      </c>
      <c r="BL9">
        <v>3</v>
      </c>
      <c r="BM9">
        <v>2</v>
      </c>
      <c r="BN9">
        <v>2</v>
      </c>
      <c r="BO9">
        <v>7</v>
      </c>
      <c r="BP9">
        <v>7</v>
      </c>
      <c r="BQ9">
        <v>12</v>
      </c>
      <c r="BR9">
        <v>9</v>
      </c>
      <c r="BS9">
        <v>9</v>
      </c>
      <c r="BT9">
        <v>8</v>
      </c>
      <c r="BU9">
        <v>4</v>
      </c>
      <c r="BW9">
        <v>6</v>
      </c>
      <c r="BX9">
        <v>4</v>
      </c>
      <c r="BY9">
        <v>18</v>
      </c>
      <c r="BZ9">
        <v>12</v>
      </c>
      <c r="CA9">
        <v>6</v>
      </c>
      <c r="CB9">
        <v>2</v>
      </c>
      <c r="CC9">
        <v>5</v>
      </c>
      <c r="CD9">
        <v>11</v>
      </c>
      <c r="CE9">
        <v>14</v>
      </c>
      <c r="CF9">
        <v>16</v>
      </c>
      <c r="CG9">
        <v>8</v>
      </c>
      <c r="CH9">
        <v>3</v>
      </c>
      <c r="CI9">
        <v>5</v>
      </c>
      <c r="CJ9">
        <v>3</v>
      </c>
      <c r="CK9">
        <v>6</v>
      </c>
      <c r="CL9">
        <v>2</v>
      </c>
      <c r="CM9">
        <v>9</v>
      </c>
      <c r="CN9">
        <v>3</v>
      </c>
      <c r="CO9">
        <v>9</v>
      </c>
      <c r="CP9">
        <v>13</v>
      </c>
      <c r="CQ9">
        <v>11</v>
      </c>
      <c r="CS9">
        <v>7</v>
      </c>
      <c r="CT9">
        <v>5</v>
      </c>
      <c r="CU9">
        <v>7</v>
      </c>
      <c r="CV9">
        <v>8</v>
      </c>
      <c r="CW9">
        <v>3</v>
      </c>
      <c r="CX9">
        <v>5</v>
      </c>
      <c r="CY9">
        <v>3</v>
      </c>
      <c r="CZ9">
        <v>4</v>
      </c>
      <c r="DA9">
        <v>10</v>
      </c>
      <c r="DB9">
        <v>8</v>
      </c>
      <c r="DC9">
        <v>9</v>
      </c>
      <c r="DD9">
        <v>2</v>
      </c>
      <c r="DE9">
        <v>5</v>
      </c>
      <c r="DF9">
        <v>2</v>
      </c>
      <c r="DG9">
        <v>5</v>
      </c>
      <c r="DH9">
        <f>IF('Tablas auxiliares'!$C$7=1,AVERAGE(B9,X9,AT9,BP9,CL9)+B9/10000,(-1)*(SUM(VLOOKUP(B9,'Tablas auxiliares'!$BG$2:$BH$28,2,FALSE),VLOOKUP(X9,'Tablas auxiliares'!$BG$2:$BH$28,2,FALSE),VLOOKUP(AT9,'Tablas auxiliares'!$BG$2:$BH$28,2,FALSE),VLOOKUP(BP9,'Tablas auxiliares'!$BG$2:$BH$28,2,FALSE),VLOOKUP(CL9,'Tablas auxiliares'!$BG$2:$BH$28,2,FALSE))-B9/100000000))</f>
        <v>-26.384890310628439</v>
      </c>
      <c r="DI9">
        <f>IF('Tablas auxiliares'!$C$7=1,AVERAGE(C9,Y9,AU9,BQ9,CM9)+C9/10000,(-1)*(SUM(VLOOKUP(C9,'Tablas auxiliares'!$BG$2:$BH$28,2,FALSE),VLOOKUP(Y9,'Tablas auxiliares'!$BG$2:$BH$28,2,FALSE),VLOOKUP(AU9,'Tablas auxiliares'!$BG$2:$BH$28,2,FALSE),VLOOKUP(BQ9,'Tablas auxiliares'!$BG$2:$BH$28,2,FALSE),VLOOKUP(CM9,'Tablas auxiliares'!$BG$2:$BH$28,2,FALSE))-C9/100000000))</f>
        <v>-7.9704007354299682</v>
      </c>
      <c r="DJ9">
        <f>IF('Tablas auxiliares'!$C$7=1,AVERAGE(D9,Z9,AV9,BR9,CN9)+D9/10000,(-1)*(SUM(VLOOKUP(D9,'Tablas auxiliares'!$BG$2:$BH$28,2,FALSE),VLOOKUP(Z9,'Tablas auxiliares'!$BG$2:$BH$28,2,FALSE),VLOOKUP(AV9,'Tablas auxiliares'!$BG$2:$BH$28,2,FALSE),VLOOKUP(BR9,'Tablas auxiliares'!$BG$2:$BH$28,2,FALSE),VLOOKUP(CN9,'Tablas auxiliares'!$BG$2:$BH$28,2,FALSE))-D9/100000000))</f>
        <v>-21.270041554453325</v>
      </c>
      <c r="DK9">
        <f>IF('Tablas auxiliares'!$C$7=1,AVERAGE(E9,AA9,AW9,BS9,CO9)+E9/10000,(-1)*(SUM(VLOOKUP(E9,'Tablas auxiliares'!$BG$2:$BH$28,2,FALSE),VLOOKUP(AA9,'Tablas auxiliares'!$BG$2:$BH$28,2,FALSE),VLOOKUP(AW9,'Tablas auxiliares'!$BG$2:$BH$28,2,FALSE),VLOOKUP(BS9,'Tablas auxiliares'!$BG$2:$BH$28,2,FALSE),VLOOKUP(CO9,'Tablas auxiliares'!$BG$2:$BH$28,2,FALSE))-E9/100000000))</f>
        <v>-12.668559995111771</v>
      </c>
      <c r="DL9">
        <f>IF('Tablas auxiliares'!$C$7=1,AVERAGE(F9,AB9,AX9,BT9,CP9)+F9/10000,(-1)*(SUM(VLOOKUP(F9,'Tablas auxiliares'!$BG$2:$BH$28,2,FALSE),VLOOKUP(AB9,'Tablas auxiliares'!$BG$2:$BH$28,2,FALSE),VLOOKUP(AX9,'Tablas auxiliares'!$BG$2:$BH$28,2,FALSE),VLOOKUP(BT9,'Tablas auxiliares'!$BG$2:$BH$28,2,FALSE),VLOOKUP(CP9,'Tablas auxiliares'!$BG$2:$BH$28,2,FALSE))-F9/100000000))</f>
        <v>-13.46139588173655</v>
      </c>
      <c r="DM9">
        <f>IF('Tablas auxiliares'!$C$7=1,AVERAGE(G9,AC9,AY9,BU9,CQ9)+G9/10000,(-1)*(SUM(VLOOKUP(G9,'Tablas auxiliares'!$BG$2:$BH$28,2,FALSE),VLOOKUP(AC9,'Tablas auxiliares'!$BG$2:$BH$28,2,FALSE),VLOOKUP(AY9,'Tablas auxiliares'!$BG$2:$BH$28,2,FALSE),VLOOKUP(BU9,'Tablas auxiliares'!$BG$2:$BH$28,2,FALSE),VLOOKUP(CQ9,'Tablas auxiliares'!$BG$2:$BH$28,2,FALSE))-G9/100000000))</f>
        <v>-23.249836420836559</v>
      </c>
      <c r="DO9">
        <f>IF('Tablas auxiliares'!$C$7=1,AVERAGE(I9,AE9,BA9,BW9,CS9)+I9/10000,(-1)*(SUM(VLOOKUP(I9,'Tablas auxiliares'!$BG$2:$BH$28,2,FALSE),VLOOKUP(AE9,'Tablas auxiliares'!$BG$2:$BH$28,2,FALSE),VLOOKUP(BA9,'Tablas auxiliares'!$BG$2:$BH$28,2,FALSE),VLOOKUP(BW9,'Tablas auxiliares'!$BG$2:$BH$28,2,FALSE),VLOOKUP(CS9,'Tablas auxiliares'!$BG$2:$BH$28,2,FALSE))-I9/100000000))</f>
        <v>-36.891394354346197</v>
      </c>
      <c r="DP9">
        <f>IF('Tablas auxiliares'!$C$7=1,AVERAGE(J9,AF9,BB9,BX9,CT9)+J9/10000,(-1)*(SUM(VLOOKUP(J9,'Tablas auxiliares'!$BG$2:$BH$28,2,FALSE),VLOOKUP(AF9,'Tablas auxiliares'!$BG$2:$BH$28,2,FALSE),VLOOKUP(BB9,'Tablas auxiliares'!$BG$2:$BH$28,2,FALSE),VLOOKUP(BX9,'Tablas auxiliares'!$BG$2:$BH$28,2,FALSE),VLOOKUP(CT9,'Tablas auxiliares'!$BG$2:$BH$28,2,FALSE))-J9/100000000))</f>
        <v>-29.083359812311286</v>
      </c>
      <c r="DQ9">
        <f>IF('Tablas auxiliares'!$C$7=1,AVERAGE(K9,AG9,BC9,BY9,CU9)+K9/10000,(-1)*(SUM(VLOOKUP(K9,'Tablas auxiliares'!$BG$2:$BH$28,2,FALSE),VLOOKUP(AG9,'Tablas auxiliares'!$BG$2:$BH$28,2,FALSE),VLOOKUP(BC9,'Tablas auxiliares'!$BG$2:$BH$28,2,FALSE),VLOOKUP(BY9,'Tablas auxiliares'!$BG$2:$BH$28,2,FALSE),VLOOKUP(CU9,'Tablas auxiliares'!$BG$2:$BH$28,2,FALSE))-K9/100000000))</f>
        <v>-20.380608014558902</v>
      </c>
      <c r="DR9">
        <f>IF('Tablas auxiliares'!$C$7=1,AVERAGE(L9,AH9,BD9,BZ9,CV9)+L9/10000,(-1)*(SUM(VLOOKUP(L9,'Tablas auxiliares'!$BG$2:$BH$28,2,FALSE),VLOOKUP(AH9,'Tablas auxiliares'!$BG$2:$BH$28,2,FALSE),VLOOKUP(BD9,'Tablas auxiliares'!$BG$2:$BH$28,2,FALSE),VLOOKUP(BZ9,'Tablas auxiliares'!$BG$2:$BH$28,2,FALSE),VLOOKUP(CV9,'Tablas auxiliares'!$BG$2:$BH$28,2,FALSE))-L9/100000000))</f>
        <v>-17.053054979572277</v>
      </c>
      <c r="DS9">
        <f>IF('Tablas auxiliares'!$C$7=1,AVERAGE(M9,AI9,BE9,CA9,CW9)+M9/10000,(-1)*(SUM(VLOOKUP(M9,'Tablas auxiliares'!$BG$2:$BH$28,2,FALSE),VLOOKUP(AI9,'Tablas auxiliares'!$BG$2:$BH$28,2,FALSE),VLOOKUP(BE9,'Tablas auxiliares'!$BG$2:$BH$28,2,FALSE),VLOOKUP(CA9,'Tablas auxiliares'!$BG$2:$BH$28,2,FALSE),VLOOKUP(CW9,'Tablas auxiliares'!$BG$2:$BH$28,2,FALSE))-M9/100000000))</f>
        <v>-21.957158707142053</v>
      </c>
      <c r="DT9">
        <f>IF('Tablas auxiliares'!$C$7=1,AVERAGE(N9,AJ9,BF9,CB9,CX9)+N9/10000,(-1)*(SUM(VLOOKUP(N9,'Tablas auxiliares'!$BG$2:$BH$28,2,FALSE),VLOOKUP(AJ9,'Tablas auxiliares'!$BG$2:$BH$28,2,FALSE),VLOOKUP(BF9,'Tablas auxiliares'!$BG$2:$BH$28,2,FALSE),VLOOKUP(CB9,'Tablas auxiliares'!$BG$2:$BH$28,2,FALSE),VLOOKUP(CX9,'Tablas auxiliares'!$BG$2:$BH$28,2,FALSE))-N9/100000000))</f>
        <v>-45.306035533400305</v>
      </c>
      <c r="DU9">
        <f>IF('Tablas auxiliares'!$C$7=1,AVERAGE(O9,AK9,BG9,CC9,CY9)+O9/10000,(-1)*(SUM(VLOOKUP(O9,'Tablas auxiliares'!$BG$2:$BH$28,2,FALSE),VLOOKUP(AK9,'Tablas auxiliares'!$BG$2:$BH$28,2,FALSE),VLOOKUP(BG9,'Tablas auxiliares'!$BG$2:$BH$28,2,FALSE),VLOOKUP(CC9,'Tablas auxiliares'!$BG$2:$BH$28,2,FALSE),VLOOKUP(CY9,'Tablas auxiliares'!$BG$2:$BH$28,2,FALSE))-O9/100000000))</f>
        <v>-33.15269152980855</v>
      </c>
      <c r="DV9">
        <f>IF('Tablas auxiliares'!$C$7=1,AVERAGE(P9,AL9,BH9,CD9,CZ9)+P9/10000,(-1)*(SUM(VLOOKUP(P9,'Tablas auxiliares'!$BG$2:$BH$28,2,FALSE),VLOOKUP(AL9,'Tablas auxiliares'!$BG$2:$BH$28,2,FALSE),VLOOKUP(BH9,'Tablas auxiliares'!$BG$2:$BH$28,2,FALSE),VLOOKUP(CD9,'Tablas auxiliares'!$BG$2:$BH$28,2,FALSE),VLOOKUP(CZ9,'Tablas auxiliares'!$BG$2:$BH$28,2,FALSE))-P9/100000000))</f>
        <v>-28.16752962176049</v>
      </c>
      <c r="DW9">
        <f>IF('Tablas auxiliares'!$C$7=1,AVERAGE(Q9,AM9,BI9,CE9,DA9)+Q9/10000,(-1)*(SUM(VLOOKUP(Q9,'Tablas auxiliares'!$BG$2:$BH$28,2,FALSE),VLOOKUP(AM9,'Tablas auxiliares'!$BG$2:$BH$28,2,FALSE),VLOOKUP(BI9,'Tablas auxiliares'!$BG$2:$BH$28,2,FALSE),VLOOKUP(CE9,'Tablas auxiliares'!$BG$2:$BH$28,2,FALSE),VLOOKUP(DA9,'Tablas auxiliares'!$BG$2:$BH$28,2,FALSE))-Q9/100000000))</f>
        <v>-13.694602732918721</v>
      </c>
      <c r="DX9">
        <f>IF('Tablas auxiliares'!$C$7=1,AVERAGE(R9,AN9,BJ9,CF9,DB9)+R9/10000,(-1)*(SUM(VLOOKUP(R9,'Tablas auxiliares'!$BG$2:$BH$28,2,FALSE),VLOOKUP(AN9,'Tablas auxiliares'!$BG$2:$BH$28,2,FALSE),VLOOKUP(BJ9,'Tablas auxiliares'!$BG$2:$BH$28,2,FALSE),VLOOKUP(CF9,'Tablas auxiliares'!$BG$2:$BH$28,2,FALSE),VLOOKUP(DB9,'Tablas auxiliares'!$BG$2:$BH$28,2,FALSE))-R9/100000000))</f>
        <v>-14.05196411248231</v>
      </c>
      <c r="DY9">
        <f>IF('Tablas auxiliares'!$C$7=1,AVERAGE(S9,AO9,BK9,CG9,DC9)+S9/10000,(-1)*(SUM(VLOOKUP(S9,'Tablas auxiliares'!$BG$2:$BH$28,2,FALSE),VLOOKUP(AO9,'Tablas auxiliares'!$BG$2:$BH$28,2,FALSE),VLOOKUP(BK9,'Tablas auxiliares'!$BG$2:$BH$28,2,FALSE),VLOOKUP(CG9,'Tablas auxiliares'!$BG$2:$BH$28,2,FALSE),VLOOKUP(DC9,'Tablas auxiliares'!$BG$2:$BH$28,2,FALSE))-S9/100000000))</f>
        <v>-18.592792716620021</v>
      </c>
      <c r="DZ9">
        <f>IF('Tablas auxiliares'!$C$7=1,AVERAGE(T9,AP9,BL9,CH9,DD9)+T9/10000,(-1)*(SUM(VLOOKUP(T9,'Tablas auxiliares'!$BG$2:$BH$28,2,FALSE),VLOOKUP(AP9,'Tablas auxiliares'!$BG$2:$BH$28,2,FALSE),VLOOKUP(BL9,'Tablas auxiliares'!$BG$2:$BH$28,2,FALSE),VLOOKUP(CH9,'Tablas auxiliares'!$BG$2:$BH$28,2,FALSE),VLOOKUP(DD9,'Tablas auxiliares'!$BG$2:$BH$28,2,FALSE))-T9/100000000))</f>
        <v>-46.542520328965153</v>
      </c>
      <c r="EA9">
        <f>IF('Tablas auxiliares'!$C$7=1,AVERAGE(U9,AQ9,BM9,CI9,DE9)+U9/10000,(-1)*(SUM(VLOOKUP(U9,'Tablas auxiliares'!$BG$2:$BH$28,2,FALSE),VLOOKUP(AQ9,'Tablas auxiliares'!$BG$2:$BH$28,2,FALSE),VLOOKUP(BM9,'Tablas auxiliares'!$BG$2:$BH$28,2,FALSE),VLOOKUP(CI9,'Tablas auxiliares'!$BG$2:$BH$28,2,FALSE),VLOOKUP(DE9,'Tablas auxiliares'!$BG$2:$BH$28,2,FALSE))-U9/100000000))</f>
        <v>-33.191668997902084</v>
      </c>
      <c r="EB9">
        <f>IF('Tablas auxiliares'!$C$7=1,AVERAGE(V9,AR9,BN9,CJ9,DF9)+V9/10000,(-1)*(SUM(VLOOKUP(V9,'Tablas auxiliares'!$BG$2:$BH$28,2,FALSE),VLOOKUP(AR9,'Tablas auxiliares'!$BG$2:$BH$28,2,FALSE),VLOOKUP(BN9,'Tablas auxiliares'!$BG$2:$BH$28,2,FALSE),VLOOKUP(CJ9,'Tablas auxiliares'!$BG$2:$BH$28,2,FALSE),VLOOKUP(DF9,'Tablas auxiliares'!$BG$2:$BH$28,2,FALSE))-V9/100000000))</f>
        <v>-46.839661349583402</v>
      </c>
      <c r="EC9">
        <f>IF('Tablas auxiliares'!$C$7=1,AVERAGE(W9,AS9,BO9,CK9,DG9)+W9/10000,(-1)*(SUM(VLOOKUP(W9,'Tablas auxiliares'!$BG$2:$BH$28,2,FALSE),VLOOKUP(AS9,'Tablas auxiliares'!$BG$2:$BH$28,2,FALSE),VLOOKUP(BO9,'Tablas auxiliares'!$BG$2:$BH$28,2,FALSE),VLOOKUP(CK9,'Tablas auxiliares'!$BG$2:$BH$28,2,FALSE),VLOOKUP(DG9,'Tablas auxiliares'!$BG$2:$BH$28,2,FALSE))-W9/100000000))</f>
        <v>-20.717732959506261</v>
      </c>
      <c r="ED9">
        <f>RANK(DH9,DH3:DH21,1)</f>
        <v>5</v>
      </c>
      <c r="EE9">
        <f t="shared" ref="EE9:EY9" si="49">RANK(DI9,DI3:DI21,1)</f>
        <v>15</v>
      </c>
      <c r="EF9">
        <f t="shared" si="49"/>
        <v>7</v>
      </c>
      <c r="EG9">
        <f t="shared" si="49"/>
        <v>9</v>
      </c>
      <c r="EH9">
        <f t="shared" si="49"/>
        <v>9</v>
      </c>
      <c r="EI9">
        <f t="shared" si="49"/>
        <v>6</v>
      </c>
      <c r="EK9">
        <f t="shared" si="49"/>
        <v>4</v>
      </c>
      <c r="EL9">
        <f t="shared" si="49"/>
        <v>5</v>
      </c>
      <c r="EM9">
        <f t="shared" si="49"/>
        <v>5</v>
      </c>
      <c r="EN9">
        <f t="shared" si="49"/>
        <v>8</v>
      </c>
      <c r="EO9">
        <f t="shared" si="49"/>
        <v>4</v>
      </c>
      <c r="EP9">
        <f t="shared" si="49"/>
        <v>2</v>
      </c>
      <c r="EQ9">
        <f t="shared" si="49"/>
        <v>5</v>
      </c>
      <c r="ER9">
        <f t="shared" si="49"/>
        <v>5</v>
      </c>
      <c r="ES9">
        <f t="shared" si="49"/>
        <v>11</v>
      </c>
      <c r="ET9">
        <f t="shared" si="49"/>
        <v>14</v>
      </c>
      <c r="EU9">
        <f t="shared" si="49"/>
        <v>8</v>
      </c>
      <c r="EV9">
        <f t="shared" si="49"/>
        <v>1</v>
      </c>
      <c r="EW9">
        <f t="shared" si="49"/>
        <v>4</v>
      </c>
      <c r="EX9">
        <f t="shared" si="49"/>
        <v>1</v>
      </c>
      <c r="EY9">
        <f t="shared" si="49"/>
        <v>8</v>
      </c>
      <c r="EZ9">
        <f>VLOOKUP(ED9,'Tablas auxiliares'!$O$2:$Y$28,'Tablas auxiliares'!$C$4+1,FALSE)</f>
        <v>6</v>
      </c>
      <c r="FA9">
        <f>VLOOKUP(EE9,'Tablas auxiliares'!$O$2:$Y$28,'Tablas auxiliares'!$C$4+1,FALSE)</f>
        <v>0</v>
      </c>
      <c r="FB9">
        <f>VLOOKUP(EF9,'Tablas auxiliares'!$O$2:$Y$28,'Tablas auxiliares'!$C$4+1,FALSE)</f>
        <v>4</v>
      </c>
      <c r="FC9">
        <f>VLOOKUP(EG9,'Tablas auxiliares'!$O$2:$Y$28,'Tablas auxiliares'!$C$4+1,FALSE)</f>
        <v>2</v>
      </c>
      <c r="FD9">
        <f>VLOOKUP(EH9,'Tablas auxiliares'!$O$2:$Y$28,'Tablas auxiliares'!$C$4+1,FALSE)</f>
        <v>2</v>
      </c>
      <c r="FE9">
        <f>VLOOKUP(EI9,'Tablas auxiliares'!$O$2:$Y$28,'Tablas auxiliares'!$C$4+1,FALSE)</f>
        <v>5</v>
      </c>
      <c r="FG9">
        <f>VLOOKUP(EK9,'Tablas auxiliares'!$O$2:$Y$28,'Tablas auxiliares'!$C$4+1,FALSE)</f>
        <v>7</v>
      </c>
      <c r="FH9">
        <f>VLOOKUP(EL9,'Tablas auxiliares'!$O$2:$Y$28,'Tablas auxiliares'!$C$4+1,FALSE)</f>
        <v>6</v>
      </c>
      <c r="FI9">
        <f>VLOOKUP(EM9,'Tablas auxiliares'!$O$2:$Y$28,'Tablas auxiliares'!$C$4+1,FALSE)</f>
        <v>6</v>
      </c>
      <c r="FJ9">
        <f>VLOOKUP(EN9,'Tablas auxiliares'!$O$2:$Y$28,'Tablas auxiliares'!$C$4+1,FALSE)</f>
        <v>3</v>
      </c>
      <c r="FK9">
        <f>VLOOKUP(EO9,'Tablas auxiliares'!$O$2:$Y$28,'Tablas auxiliares'!$C$4+1,FALSE)</f>
        <v>7</v>
      </c>
      <c r="FL9">
        <f>VLOOKUP(EP9,'Tablas auxiliares'!$O$2:$Y$28,'Tablas auxiliares'!$C$4+1,FALSE)</f>
        <v>10</v>
      </c>
      <c r="FM9">
        <f>VLOOKUP(EQ9,'Tablas auxiliares'!$O$2:$Y$28,'Tablas auxiliares'!$C$4+1,FALSE)</f>
        <v>6</v>
      </c>
      <c r="FN9">
        <f>VLOOKUP(ER9,'Tablas auxiliares'!$O$2:$Y$28,'Tablas auxiliares'!$C$4+1,FALSE)</f>
        <v>6</v>
      </c>
      <c r="FO9">
        <f>VLOOKUP(ES9,'Tablas auxiliares'!$O$2:$Y$28,'Tablas auxiliares'!$C$4+1,FALSE)</f>
        <v>0</v>
      </c>
      <c r="FP9">
        <f>VLOOKUP(ET9,'Tablas auxiliares'!$O$2:$Y$28,'Tablas auxiliares'!$C$4+1,FALSE)</f>
        <v>0</v>
      </c>
      <c r="FQ9">
        <f>VLOOKUP(EU9,'Tablas auxiliares'!$O$2:$Y$28,'Tablas auxiliares'!$C$4+1,FALSE)</f>
        <v>3</v>
      </c>
      <c r="FR9">
        <f>VLOOKUP(EV9,'Tablas auxiliares'!$O$2:$Y$28,'Tablas auxiliares'!$C$4+1,FALSE)</f>
        <v>12</v>
      </c>
      <c r="FS9">
        <f>VLOOKUP(EW9,'Tablas auxiliares'!$O$2:$Y$28,'Tablas auxiliares'!$C$4+1,FALSE)</f>
        <v>7</v>
      </c>
      <c r="FT9">
        <f>VLOOKUP(EX9,'Tablas auxiliares'!$O$2:$Y$28,'Tablas auxiliares'!$C$4+1,FALSE)</f>
        <v>12</v>
      </c>
      <c r="FU9">
        <f>VLOOKUP(EY9,'Tablas auxiliares'!$O$2:$Y$28,'Tablas auxiliares'!$C$4+1,FALSE)</f>
        <v>3</v>
      </c>
      <c r="FV9">
        <v>6</v>
      </c>
      <c r="FW9">
        <v>9</v>
      </c>
      <c r="FX9">
        <v>6</v>
      </c>
      <c r="FY9">
        <v>7</v>
      </c>
      <c r="FZ9">
        <v>12</v>
      </c>
      <c r="GA9">
        <v>6</v>
      </c>
      <c r="GC9">
        <v>9</v>
      </c>
      <c r="GD9">
        <v>2</v>
      </c>
      <c r="GE9">
        <v>12</v>
      </c>
      <c r="GF9">
        <v>3</v>
      </c>
      <c r="GG9">
        <v>17</v>
      </c>
      <c r="GH9">
        <v>12</v>
      </c>
      <c r="GI9">
        <v>4</v>
      </c>
      <c r="GJ9">
        <v>8</v>
      </c>
      <c r="GK9">
        <v>11</v>
      </c>
      <c r="GL9">
        <v>8</v>
      </c>
      <c r="GM9">
        <v>9</v>
      </c>
      <c r="GN9">
        <v>3</v>
      </c>
      <c r="GO9">
        <v>14</v>
      </c>
      <c r="GP9">
        <v>5</v>
      </c>
      <c r="GQ9">
        <v>13</v>
      </c>
      <c r="GR9">
        <f>VLOOKUP(FV9,'Tablas auxiliares'!$O$2:$Y$28,_xlfn.SINGLE('Tablas auxiliares'!$C$4)+1,FALSE)</f>
        <v>5</v>
      </c>
      <c r="GS9">
        <f>VLOOKUP(FW9,'Tablas auxiliares'!$O$2:$Y$28,_xlfn.SINGLE('Tablas auxiliares'!$C$4)+1,FALSE)</f>
        <v>2</v>
      </c>
      <c r="GT9">
        <f>VLOOKUP(FX9,'Tablas auxiliares'!$O$2:$Y$28,_xlfn.SINGLE('Tablas auxiliares'!$C$4)+1,FALSE)</f>
        <v>5</v>
      </c>
      <c r="GU9">
        <f>VLOOKUP(FY9,'Tablas auxiliares'!$O$2:$Y$28,_xlfn.SINGLE('Tablas auxiliares'!$C$4)+1,FALSE)</f>
        <v>4</v>
      </c>
      <c r="GV9">
        <f>VLOOKUP(FZ9,'Tablas auxiliares'!$O$2:$Y$28,_xlfn.SINGLE('Tablas auxiliares'!$C$4)+1,FALSE)</f>
        <v>0</v>
      </c>
      <c r="GW9">
        <f>VLOOKUP(GA9,'Tablas auxiliares'!$O$2:$Y$28,_xlfn.SINGLE('Tablas auxiliares'!$C$4)+1,FALSE)</f>
        <v>5</v>
      </c>
      <c r="GY9">
        <f>VLOOKUP(GC9,'Tablas auxiliares'!$O$2:$Y$28,_xlfn.SINGLE('Tablas auxiliares'!$C$4)+1,FALSE)</f>
        <v>2</v>
      </c>
      <c r="GZ9">
        <f>VLOOKUP(GD9,'Tablas auxiliares'!$O$2:$Y$28,_xlfn.SINGLE('Tablas auxiliares'!$C$4)+1,FALSE)</f>
        <v>10</v>
      </c>
      <c r="HA9">
        <f>VLOOKUP(GE9,'Tablas auxiliares'!$O$2:$Y$28,_xlfn.SINGLE('Tablas auxiliares'!$C$4)+1,FALSE)</f>
        <v>0</v>
      </c>
      <c r="HB9">
        <f>VLOOKUP(GF9,'Tablas auxiliares'!$O$2:$Y$28,_xlfn.SINGLE('Tablas auxiliares'!$C$4)+1,FALSE)</f>
        <v>8</v>
      </c>
      <c r="HC9">
        <f>VLOOKUP(GG9,'Tablas auxiliares'!$O$2:$Y$28,_xlfn.SINGLE('Tablas auxiliares'!$C$4)+1,FALSE)</f>
        <v>0</v>
      </c>
      <c r="HD9">
        <f>VLOOKUP(GH9,'Tablas auxiliares'!$O$2:$Y$28,_xlfn.SINGLE('Tablas auxiliares'!$C$4)+1,FALSE)</f>
        <v>0</v>
      </c>
      <c r="HE9">
        <f>VLOOKUP(GI9,'Tablas auxiliares'!$O$2:$Y$28,_xlfn.SINGLE('Tablas auxiliares'!$C$4)+1,FALSE)</f>
        <v>7</v>
      </c>
      <c r="HF9">
        <f>VLOOKUP(GJ9,'Tablas auxiliares'!$O$2:$Y$28,_xlfn.SINGLE('Tablas auxiliares'!$C$4)+1,FALSE)</f>
        <v>3</v>
      </c>
      <c r="HG9">
        <f>VLOOKUP(GK9,'Tablas auxiliares'!$O$2:$Y$28,_xlfn.SINGLE('Tablas auxiliares'!$C$4)+1,FALSE)</f>
        <v>0</v>
      </c>
      <c r="HH9">
        <f>VLOOKUP(GL9,'Tablas auxiliares'!$O$2:$Y$28,_xlfn.SINGLE('Tablas auxiliares'!$C$4)+1,FALSE)</f>
        <v>3</v>
      </c>
      <c r="HI9">
        <f>VLOOKUP(GM9,'Tablas auxiliares'!$O$2:$Y$28,_xlfn.SINGLE('Tablas auxiliares'!$C$4)+1,FALSE)</f>
        <v>2</v>
      </c>
      <c r="HJ9">
        <f>VLOOKUP(GN9,'Tablas auxiliares'!$O$2:$Y$28,_xlfn.SINGLE('Tablas auxiliares'!$C$4)+1,FALSE)</f>
        <v>8</v>
      </c>
      <c r="HK9">
        <f>VLOOKUP(GO9,'Tablas auxiliares'!$O$2:$Y$28,_xlfn.SINGLE('Tablas auxiliares'!$C$4)+1,FALSE)</f>
        <v>0</v>
      </c>
      <c r="HL9">
        <f>VLOOKUP(GP9,'Tablas auxiliares'!$O$2:$Y$28,_xlfn.SINGLE('Tablas auxiliares'!$C$4)+1,FALSE)</f>
        <v>6</v>
      </c>
      <c r="HM9">
        <f>VLOOKUP(GQ9,'Tablas auxiliares'!$O$2:$Y$28,_xlfn.SINGLE('Tablas auxiliares'!$C$4)+1,FALSE)</f>
        <v>0</v>
      </c>
      <c r="HN9">
        <f>IF('Tablas auxiliares'!$C$6&lt;&gt;2,SUM(EZ9:FU9),0)+IF('Tablas auxiliares'!$C$6&lt;&gt;3,SUM(GR9:HM9),0)</f>
        <v>177</v>
      </c>
      <c r="HO9">
        <f t="shared" si="37"/>
        <v>5.5060000000000002</v>
      </c>
      <c r="HP9">
        <f t="shared" si="1"/>
        <v>12.009</v>
      </c>
      <c r="HQ9">
        <f t="shared" si="2"/>
        <v>6.5060000000000002</v>
      </c>
      <c r="HR9">
        <f t="shared" si="3"/>
        <v>8.0069999999999997</v>
      </c>
      <c r="HS9">
        <f t="shared" si="4"/>
        <v>10.512</v>
      </c>
      <c r="HT9">
        <f t="shared" si="5"/>
        <v>6.0060000000000002</v>
      </c>
      <c r="HV9">
        <f t="shared" si="7"/>
        <v>6.5090000000000003</v>
      </c>
      <c r="HW9">
        <f t="shared" si="8"/>
        <v>3.5019999999999998</v>
      </c>
      <c r="HX9">
        <f t="shared" si="9"/>
        <v>8.5120000000000005</v>
      </c>
      <c r="HY9">
        <f t="shared" si="10"/>
        <v>5.5030000000000001</v>
      </c>
      <c r="HZ9">
        <f t="shared" si="11"/>
        <v>10.516999999999999</v>
      </c>
      <c r="IA9">
        <f t="shared" si="12"/>
        <v>7.0119999999999996</v>
      </c>
      <c r="IB9">
        <f t="shared" si="13"/>
        <v>4.5039999999999996</v>
      </c>
      <c r="IC9">
        <f t="shared" si="14"/>
        <v>6.508</v>
      </c>
      <c r="ID9">
        <f t="shared" si="15"/>
        <v>11.010999999999999</v>
      </c>
      <c r="IE9">
        <f t="shared" si="16"/>
        <v>11.007999999999999</v>
      </c>
      <c r="IF9">
        <f t="shared" si="17"/>
        <v>8.5090000000000003</v>
      </c>
      <c r="IG9">
        <f t="shared" si="18"/>
        <v>2.0030000000000001</v>
      </c>
      <c r="IH9">
        <f t="shared" si="19"/>
        <v>9.0139999999999993</v>
      </c>
      <c r="II9">
        <f t="shared" si="20"/>
        <v>3.0049999999999999</v>
      </c>
      <c r="IJ9">
        <f t="shared" si="21"/>
        <v>10.513</v>
      </c>
      <c r="IK9">
        <f>RANK(HO9,HO3:HO21,1)</f>
        <v>5</v>
      </c>
      <c r="IL9">
        <f t="shared" ref="IL9:JF9" si="50">RANK(HP9,HP3:HP21,1)</f>
        <v>12</v>
      </c>
      <c r="IM9">
        <f t="shared" si="50"/>
        <v>5</v>
      </c>
      <c r="IN9">
        <f t="shared" si="50"/>
        <v>8</v>
      </c>
      <c r="IO9">
        <f t="shared" si="50"/>
        <v>12</v>
      </c>
      <c r="IP9">
        <f t="shared" si="50"/>
        <v>4</v>
      </c>
      <c r="IR9">
        <f t="shared" si="50"/>
        <v>4</v>
      </c>
      <c r="IS9">
        <f t="shared" si="50"/>
        <v>3</v>
      </c>
      <c r="IT9">
        <f t="shared" si="50"/>
        <v>10</v>
      </c>
      <c r="IU9">
        <f t="shared" si="50"/>
        <v>4</v>
      </c>
      <c r="IV9">
        <f t="shared" si="50"/>
        <v>9</v>
      </c>
      <c r="IW9">
        <f t="shared" si="50"/>
        <v>5</v>
      </c>
      <c r="IX9">
        <f t="shared" si="50"/>
        <v>4</v>
      </c>
      <c r="IY9">
        <f t="shared" si="50"/>
        <v>6</v>
      </c>
      <c r="IZ9">
        <f t="shared" si="50"/>
        <v>12</v>
      </c>
      <c r="JA9">
        <f t="shared" si="50"/>
        <v>12</v>
      </c>
      <c r="JB9">
        <f t="shared" si="50"/>
        <v>8</v>
      </c>
      <c r="JC9">
        <f t="shared" si="50"/>
        <v>2</v>
      </c>
      <c r="JD9">
        <f t="shared" si="50"/>
        <v>9</v>
      </c>
      <c r="JE9">
        <f t="shared" si="50"/>
        <v>1</v>
      </c>
      <c r="JF9">
        <f t="shared" si="50"/>
        <v>11</v>
      </c>
      <c r="JG9">
        <f>VLOOKUP(IK9,'Tablas auxiliares'!$O$2:$Y$28,_xlfn.SINGLE('Tablas auxiliares'!$C$4)+1,FALSE)</f>
        <v>6</v>
      </c>
      <c r="JH9">
        <f>VLOOKUP(IL9,'Tablas auxiliares'!$O$2:$Y$28,_xlfn.SINGLE('Tablas auxiliares'!$C$4)+1,FALSE)</f>
        <v>0</v>
      </c>
      <c r="JI9">
        <f>VLOOKUP(IM9,'Tablas auxiliares'!$O$2:$Y$28,_xlfn.SINGLE('Tablas auxiliares'!$C$4)+1,FALSE)</f>
        <v>6</v>
      </c>
      <c r="JJ9">
        <f>VLOOKUP(IN9,'Tablas auxiliares'!$O$2:$Y$28,_xlfn.SINGLE('Tablas auxiliares'!$C$4)+1,FALSE)</f>
        <v>3</v>
      </c>
      <c r="JK9">
        <f>VLOOKUP(IO9,'Tablas auxiliares'!$O$2:$Y$28,_xlfn.SINGLE('Tablas auxiliares'!$C$4)+1,FALSE)</f>
        <v>0</v>
      </c>
      <c r="JL9">
        <f>VLOOKUP(IP9,'Tablas auxiliares'!$O$2:$Y$28,_xlfn.SINGLE('Tablas auxiliares'!$C$4)+1,FALSE)</f>
        <v>7</v>
      </c>
      <c r="JN9">
        <f>VLOOKUP(IR9,'Tablas auxiliares'!$O$2:$Y$28,_xlfn.SINGLE('Tablas auxiliares'!$C$4)+1,FALSE)</f>
        <v>7</v>
      </c>
      <c r="JO9">
        <f>VLOOKUP(IS9,'Tablas auxiliares'!$O$2:$Y$28,_xlfn.SINGLE('Tablas auxiliares'!$C$4)+1,FALSE)</f>
        <v>8</v>
      </c>
      <c r="JP9">
        <f>VLOOKUP(IT9,'Tablas auxiliares'!$O$2:$Y$28,_xlfn.SINGLE('Tablas auxiliares'!$C$4)+1,FALSE)</f>
        <v>1</v>
      </c>
      <c r="JQ9">
        <f>VLOOKUP(IU9,'Tablas auxiliares'!$O$2:$Y$28,_xlfn.SINGLE('Tablas auxiliares'!$C$4)+1,FALSE)</f>
        <v>7</v>
      </c>
      <c r="JR9">
        <f>VLOOKUP(IV9,'Tablas auxiliares'!$O$2:$Y$28,_xlfn.SINGLE('Tablas auxiliares'!$C$4)+1,FALSE)</f>
        <v>2</v>
      </c>
      <c r="JS9">
        <f>VLOOKUP(IW9,'Tablas auxiliares'!$O$2:$Y$28,_xlfn.SINGLE('Tablas auxiliares'!$C$4)+1,FALSE)</f>
        <v>6</v>
      </c>
      <c r="JT9">
        <f>VLOOKUP(IX9,'Tablas auxiliares'!$O$2:$Y$28,_xlfn.SINGLE('Tablas auxiliares'!$C$4)+1,FALSE)</f>
        <v>7</v>
      </c>
      <c r="JU9">
        <f>VLOOKUP(IY9,'Tablas auxiliares'!$O$2:$Y$28,_xlfn.SINGLE('Tablas auxiliares'!$C$4)+1,FALSE)</f>
        <v>5</v>
      </c>
      <c r="JV9">
        <f>VLOOKUP(IZ9,'Tablas auxiliares'!$O$2:$Y$28,_xlfn.SINGLE('Tablas auxiliares'!$C$4)+1,FALSE)</f>
        <v>0</v>
      </c>
      <c r="JW9">
        <f>VLOOKUP(JA9,'Tablas auxiliares'!$O$2:$Y$28,_xlfn.SINGLE('Tablas auxiliares'!$C$4)+1,FALSE)</f>
        <v>0</v>
      </c>
      <c r="JX9">
        <f>VLOOKUP(JB9,'Tablas auxiliares'!$O$2:$Y$28,_xlfn.SINGLE('Tablas auxiliares'!$C$4)+1,FALSE)</f>
        <v>3</v>
      </c>
      <c r="JY9">
        <f>VLOOKUP(JC9,'Tablas auxiliares'!$O$2:$Y$28,_xlfn.SINGLE('Tablas auxiliares'!$C$4)+1,FALSE)</f>
        <v>10</v>
      </c>
      <c r="JZ9">
        <f>VLOOKUP(JD9,'Tablas auxiliares'!$O$2:$Y$28,_xlfn.SINGLE('Tablas auxiliares'!$C$4)+1,FALSE)</f>
        <v>2</v>
      </c>
      <c r="KA9">
        <f>VLOOKUP(JE9,'Tablas auxiliares'!$O$2:$Y$28,_xlfn.SINGLE('Tablas auxiliares'!$C$4)+1,FALSE)</f>
        <v>12</v>
      </c>
      <c r="KB9">
        <f>VLOOKUP(JF9,'Tablas auxiliares'!$O$2:$Y$28,_xlfn.SINGLE('Tablas auxiliares'!$C$4)+1,FALSE)</f>
        <v>0</v>
      </c>
      <c r="KC9">
        <f t="shared" si="27"/>
        <v>92</v>
      </c>
      <c r="KD9">
        <v>8</v>
      </c>
      <c r="KE9">
        <v>0</v>
      </c>
      <c r="KF9">
        <v>4</v>
      </c>
      <c r="KG9">
        <v>2</v>
      </c>
      <c r="KH9">
        <v>2</v>
      </c>
      <c r="KI9">
        <v>6</v>
      </c>
      <c r="KK9">
        <v>8</v>
      </c>
      <c r="KL9">
        <v>6</v>
      </c>
      <c r="KM9">
        <v>5</v>
      </c>
      <c r="KN9">
        <v>1</v>
      </c>
      <c r="KO9">
        <v>6</v>
      </c>
      <c r="KP9">
        <v>10</v>
      </c>
      <c r="KQ9">
        <v>6</v>
      </c>
      <c r="KR9">
        <v>6</v>
      </c>
      <c r="KS9">
        <v>1</v>
      </c>
      <c r="KT9">
        <v>1</v>
      </c>
      <c r="KU9">
        <v>3</v>
      </c>
      <c r="KV9">
        <v>12</v>
      </c>
      <c r="KW9">
        <v>7</v>
      </c>
      <c r="KX9">
        <v>12</v>
      </c>
      <c r="KY9">
        <v>3</v>
      </c>
      <c r="KZ9">
        <v>5</v>
      </c>
      <c r="LA9">
        <v>2</v>
      </c>
      <c r="LB9">
        <v>5</v>
      </c>
      <c r="LC9">
        <v>4</v>
      </c>
      <c r="LD9">
        <v>0</v>
      </c>
      <c r="LE9">
        <v>5</v>
      </c>
      <c r="LG9">
        <v>2</v>
      </c>
      <c r="LH9">
        <v>10</v>
      </c>
      <c r="LI9">
        <v>0</v>
      </c>
      <c r="LJ9">
        <v>8</v>
      </c>
      <c r="LK9">
        <v>0</v>
      </c>
      <c r="LL9">
        <v>0</v>
      </c>
      <c r="LM9">
        <v>7</v>
      </c>
      <c r="LN9">
        <v>3</v>
      </c>
      <c r="LO9">
        <v>0</v>
      </c>
      <c r="LP9">
        <v>3</v>
      </c>
      <c r="LQ9">
        <v>2</v>
      </c>
      <c r="LR9">
        <v>8</v>
      </c>
      <c r="LS9">
        <v>0</v>
      </c>
      <c r="LT9">
        <v>6</v>
      </c>
      <c r="LU9">
        <v>0</v>
      </c>
      <c r="LV9">
        <f t="shared" si="28"/>
        <v>13.005000000000001</v>
      </c>
      <c r="LW9">
        <f t="shared" si="23"/>
        <v>2.0019999999999998</v>
      </c>
      <c r="LX9">
        <f t="shared" si="23"/>
        <v>9.0050000000000008</v>
      </c>
      <c r="LY9">
        <f t="shared" si="23"/>
        <v>6.0039999999999996</v>
      </c>
      <c r="LZ9">
        <f t="shared" si="23"/>
        <v>2</v>
      </c>
      <c r="MA9">
        <f t="shared" si="23"/>
        <v>11.005000000000001</v>
      </c>
      <c r="MB9">
        <f t="shared" si="23"/>
        <v>0</v>
      </c>
      <c r="MC9">
        <f t="shared" si="23"/>
        <v>10.002000000000001</v>
      </c>
      <c r="MD9">
        <f t="shared" si="23"/>
        <v>16.010000000000002</v>
      </c>
      <c r="ME9">
        <f t="shared" si="23"/>
        <v>5</v>
      </c>
      <c r="MF9">
        <f t="shared" si="23"/>
        <v>9.0079999999999991</v>
      </c>
      <c r="MG9">
        <f t="shared" si="23"/>
        <v>6</v>
      </c>
      <c r="MH9">
        <f t="shared" si="23"/>
        <v>10</v>
      </c>
      <c r="MI9">
        <f t="shared" si="23"/>
        <v>13.007</v>
      </c>
      <c r="MJ9">
        <f t="shared" si="23"/>
        <v>9.0030000000000001</v>
      </c>
      <c r="MK9">
        <f t="shared" si="23"/>
        <v>1</v>
      </c>
      <c r="ML9">
        <f t="shared" si="23"/>
        <v>4.0030000000000001</v>
      </c>
      <c r="MM9">
        <f t="shared" si="23"/>
        <v>5.0019999999999998</v>
      </c>
      <c r="MN9">
        <f t="shared" si="23"/>
        <v>20.007999999999999</v>
      </c>
      <c r="MO9">
        <f t="shared" si="23"/>
        <v>7</v>
      </c>
      <c r="MP9">
        <f t="shared" si="23"/>
        <v>18.006</v>
      </c>
      <c r="MQ9">
        <f t="shared" si="23"/>
        <v>3</v>
      </c>
      <c r="MR9">
        <f>RANK(LV9,LV3:LV21,0)</f>
        <v>4</v>
      </c>
      <c r="MS9">
        <f t="shared" ref="MS9:NM9" si="51">RANK(LW9,LW3:LW21,0)</f>
        <v>11</v>
      </c>
      <c r="MT9">
        <f t="shared" si="51"/>
        <v>6</v>
      </c>
      <c r="MU9">
        <f t="shared" si="51"/>
        <v>8</v>
      </c>
      <c r="MV9">
        <f t="shared" si="51"/>
        <v>12</v>
      </c>
      <c r="MW9">
        <f t="shared" si="51"/>
        <v>5</v>
      </c>
      <c r="MX9">
        <f t="shared" si="51"/>
        <v>15</v>
      </c>
      <c r="MY9">
        <f t="shared" si="51"/>
        <v>5</v>
      </c>
      <c r="MZ9">
        <f t="shared" si="51"/>
        <v>3</v>
      </c>
      <c r="NA9">
        <f t="shared" si="51"/>
        <v>12</v>
      </c>
      <c r="NB9">
        <f t="shared" si="51"/>
        <v>6</v>
      </c>
      <c r="NC9">
        <f t="shared" si="51"/>
        <v>9</v>
      </c>
      <c r="ND9">
        <f t="shared" si="51"/>
        <v>5</v>
      </c>
      <c r="NE9">
        <f t="shared" si="51"/>
        <v>5</v>
      </c>
      <c r="NF9">
        <f t="shared" si="51"/>
        <v>7</v>
      </c>
      <c r="NG9">
        <f t="shared" si="51"/>
        <v>13</v>
      </c>
      <c r="NH9">
        <f t="shared" si="51"/>
        <v>11</v>
      </c>
      <c r="NI9">
        <f t="shared" si="51"/>
        <v>11</v>
      </c>
      <c r="NJ9">
        <f t="shared" si="51"/>
        <v>2</v>
      </c>
      <c r="NK9">
        <f t="shared" si="51"/>
        <v>8</v>
      </c>
      <c r="NL9">
        <f t="shared" si="51"/>
        <v>1</v>
      </c>
      <c r="NM9">
        <f t="shared" si="51"/>
        <v>11</v>
      </c>
      <c r="NN9">
        <f>VLOOKUP(MR9,'Tablas auxiliares'!$O$2:$P$28,2,FALSE)</f>
        <v>7</v>
      </c>
      <c r="NO9">
        <f>VLOOKUP(MS9,'Tablas auxiliares'!$O$2:$P$28,2,FALSE)</f>
        <v>0</v>
      </c>
      <c r="NP9">
        <f>VLOOKUP(MT9,'Tablas auxiliares'!$O$2:$P$28,2,FALSE)</f>
        <v>5</v>
      </c>
      <c r="NQ9">
        <f>VLOOKUP(MU9,'Tablas auxiliares'!$O$2:$P$28,2,FALSE)</f>
        <v>3</v>
      </c>
      <c r="NR9">
        <f>VLOOKUP(MV9,'Tablas auxiliares'!$O$2:$P$28,2,FALSE)</f>
        <v>0</v>
      </c>
      <c r="NS9">
        <f>VLOOKUP(MW9,'Tablas auxiliares'!$O$2:$P$28,2,FALSE)</f>
        <v>6</v>
      </c>
      <c r="NT9">
        <f>VLOOKUP(MX9,'Tablas auxiliares'!$O$2:$P$28,2,FALSE)</f>
        <v>0</v>
      </c>
      <c r="NU9">
        <f>VLOOKUP(MY9,'Tablas auxiliares'!$O$2:$P$28,2,FALSE)</f>
        <v>6</v>
      </c>
      <c r="NV9">
        <f>VLOOKUP(MZ9,'Tablas auxiliares'!$O$2:$P$28,2,FALSE)</f>
        <v>8</v>
      </c>
      <c r="NW9">
        <f>VLOOKUP(NA9,'Tablas auxiliares'!$O$2:$P$28,2,FALSE)</f>
        <v>0</v>
      </c>
      <c r="NX9">
        <f>VLOOKUP(NB9,'Tablas auxiliares'!$O$2:$P$28,2,FALSE)</f>
        <v>5</v>
      </c>
      <c r="NY9">
        <f>VLOOKUP(NC9,'Tablas auxiliares'!$O$2:$P$28,2,FALSE)</f>
        <v>2</v>
      </c>
      <c r="NZ9">
        <f>VLOOKUP(ND9,'Tablas auxiliares'!$O$2:$P$28,2,FALSE)</f>
        <v>6</v>
      </c>
      <c r="OA9">
        <f>VLOOKUP(NE9,'Tablas auxiliares'!$O$2:$P$28,2,FALSE)</f>
        <v>6</v>
      </c>
      <c r="OB9">
        <f>VLOOKUP(NF9,'Tablas auxiliares'!$O$2:$P$28,2,FALSE)</f>
        <v>4</v>
      </c>
      <c r="OC9">
        <f>VLOOKUP(NG9,'Tablas auxiliares'!$O$2:$P$28,2,FALSE)</f>
        <v>0</v>
      </c>
      <c r="OD9">
        <f>VLOOKUP(NH9,'Tablas auxiliares'!$O$2:$P$28,2,FALSE)</f>
        <v>0</v>
      </c>
      <c r="OE9">
        <f>VLOOKUP(NI9,'Tablas auxiliares'!$O$2:$P$28,2,FALSE)</f>
        <v>0</v>
      </c>
      <c r="OF9">
        <f>VLOOKUP(NJ9,'Tablas auxiliares'!$O$2:$P$28,2,FALSE)</f>
        <v>10</v>
      </c>
      <c r="OG9">
        <f>VLOOKUP(NK9,'Tablas auxiliares'!$O$2:$P$28,2,FALSE)</f>
        <v>3</v>
      </c>
      <c r="OH9">
        <f>VLOOKUP(NL9,'Tablas auxiliares'!$O$2:$P$28,2,FALSE)</f>
        <v>12</v>
      </c>
      <c r="OI9">
        <f>VLOOKUP(NM9,'Tablas auxiliares'!$O$2:$P$28,2,FALSE)</f>
        <v>0</v>
      </c>
      <c r="OJ9">
        <f t="shared" si="30"/>
        <v>83</v>
      </c>
      <c r="OL9">
        <f t="shared" si="31"/>
        <v>83.001900000000006</v>
      </c>
      <c r="OM9">
        <f t="shared" si="32"/>
        <v>92.001900000000006</v>
      </c>
      <c r="ON9">
        <f t="shared" si="33"/>
        <v>177.00190000000001</v>
      </c>
      <c r="OO9">
        <f>IF('Tablas auxiliares'!$C$3=1,OL9,IF('Tablas auxiliares'!$C$3=2,OM9,ON9))</f>
        <v>177.00190000000001</v>
      </c>
      <c r="OP9" t="s">
        <v>5</v>
      </c>
      <c r="OR9">
        <v>7</v>
      </c>
      <c r="OS9">
        <f t="shared" si="34"/>
        <v>177.00190000000001</v>
      </c>
      <c r="OT9" t="str">
        <f t="shared" si="35"/>
        <v>Bulgaria</v>
      </c>
    </row>
    <row r="10" spans="1:410" x14ac:dyDescent="0.25">
      <c r="A10" t="s">
        <v>16</v>
      </c>
      <c r="B10">
        <v>18</v>
      </c>
      <c r="C10">
        <v>3</v>
      </c>
      <c r="D10">
        <v>5</v>
      </c>
      <c r="E10">
        <v>12</v>
      </c>
      <c r="F10">
        <v>4</v>
      </c>
      <c r="G10">
        <v>6</v>
      </c>
      <c r="H10">
        <v>6</v>
      </c>
      <c r="J10">
        <v>7</v>
      </c>
      <c r="K10">
        <v>3</v>
      </c>
      <c r="L10">
        <v>3</v>
      </c>
      <c r="M10">
        <v>18</v>
      </c>
      <c r="N10">
        <v>9</v>
      </c>
      <c r="O10">
        <v>7</v>
      </c>
      <c r="P10">
        <v>17</v>
      </c>
      <c r="Q10">
        <v>7</v>
      </c>
      <c r="R10">
        <v>5</v>
      </c>
      <c r="S10">
        <v>8</v>
      </c>
      <c r="T10">
        <v>4</v>
      </c>
      <c r="U10">
        <v>8</v>
      </c>
      <c r="V10">
        <v>19</v>
      </c>
      <c r="W10">
        <v>18</v>
      </c>
      <c r="X10">
        <v>15</v>
      </c>
      <c r="Y10">
        <v>3</v>
      </c>
      <c r="Z10">
        <v>10</v>
      </c>
      <c r="AA10">
        <v>13</v>
      </c>
      <c r="AB10">
        <v>3</v>
      </c>
      <c r="AC10">
        <v>1</v>
      </c>
      <c r="AD10">
        <v>8</v>
      </c>
      <c r="AF10">
        <v>8</v>
      </c>
      <c r="AG10">
        <v>1</v>
      </c>
      <c r="AH10">
        <v>5</v>
      </c>
      <c r="AI10">
        <v>6</v>
      </c>
      <c r="AJ10">
        <v>14</v>
      </c>
      <c r="AK10">
        <v>10</v>
      </c>
      <c r="AL10">
        <v>10</v>
      </c>
      <c r="AM10">
        <v>13</v>
      </c>
      <c r="AN10">
        <v>16</v>
      </c>
      <c r="AO10">
        <v>7</v>
      </c>
      <c r="AP10">
        <v>2</v>
      </c>
      <c r="AQ10">
        <v>8</v>
      </c>
      <c r="AR10">
        <v>15</v>
      </c>
      <c r="AS10">
        <v>3</v>
      </c>
      <c r="AT10">
        <v>15</v>
      </c>
      <c r="AU10">
        <v>11</v>
      </c>
      <c r="AV10">
        <v>2</v>
      </c>
      <c r="AW10">
        <v>12</v>
      </c>
      <c r="AX10">
        <v>3</v>
      </c>
      <c r="AY10">
        <v>2</v>
      </c>
      <c r="AZ10">
        <v>5</v>
      </c>
      <c r="BB10">
        <v>11</v>
      </c>
      <c r="BC10">
        <v>1</v>
      </c>
      <c r="BD10">
        <v>9</v>
      </c>
      <c r="BE10">
        <v>6</v>
      </c>
      <c r="BF10">
        <v>13</v>
      </c>
      <c r="BG10">
        <v>10</v>
      </c>
      <c r="BH10">
        <v>4</v>
      </c>
      <c r="BI10">
        <v>1</v>
      </c>
      <c r="BJ10">
        <v>8</v>
      </c>
      <c r="BK10">
        <v>3</v>
      </c>
      <c r="BL10">
        <v>1</v>
      </c>
      <c r="BM10">
        <v>7</v>
      </c>
      <c r="BN10">
        <v>8</v>
      </c>
      <c r="BO10">
        <v>3</v>
      </c>
      <c r="BP10">
        <v>18</v>
      </c>
      <c r="BQ10">
        <v>4</v>
      </c>
      <c r="BR10">
        <v>2</v>
      </c>
      <c r="BS10">
        <v>11</v>
      </c>
      <c r="BT10">
        <v>2</v>
      </c>
      <c r="BU10">
        <v>3</v>
      </c>
      <c r="BV10">
        <v>2</v>
      </c>
      <c r="BX10">
        <v>8</v>
      </c>
      <c r="BY10">
        <v>6</v>
      </c>
      <c r="BZ10">
        <v>5</v>
      </c>
      <c r="CA10">
        <v>18</v>
      </c>
      <c r="CB10">
        <v>8</v>
      </c>
      <c r="CC10">
        <v>6</v>
      </c>
      <c r="CD10">
        <v>4</v>
      </c>
      <c r="CE10">
        <v>6</v>
      </c>
      <c r="CF10">
        <v>8</v>
      </c>
      <c r="CG10">
        <v>7</v>
      </c>
      <c r="CH10">
        <v>2</v>
      </c>
      <c r="CI10">
        <v>7</v>
      </c>
      <c r="CJ10">
        <v>6</v>
      </c>
      <c r="CK10">
        <v>1</v>
      </c>
      <c r="CL10">
        <v>15</v>
      </c>
      <c r="CM10">
        <v>3</v>
      </c>
      <c r="CN10">
        <v>4</v>
      </c>
      <c r="CO10">
        <v>13</v>
      </c>
      <c r="CP10">
        <v>4</v>
      </c>
      <c r="CQ10">
        <v>3</v>
      </c>
      <c r="CR10">
        <v>3</v>
      </c>
      <c r="CT10">
        <v>12</v>
      </c>
      <c r="CU10">
        <v>3</v>
      </c>
      <c r="CV10">
        <v>5</v>
      </c>
      <c r="CW10">
        <v>16</v>
      </c>
      <c r="CX10">
        <v>7</v>
      </c>
      <c r="CY10">
        <v>8</v>
      </c>
      <c r="CZ10">
        <v>7</v>
      </c>
      <c r="DA10">
        <v>8</v>
      </c>
      <c r="DB10">
        <v>6</v>
      </c>
      <c r="DC10">
        <v>10</v>
      </c>
      <c r="DD10">
        <v>7</v>
      </c>
      <c r="DE10">
        <v>7</v>
      </c>
      <c r="DF10">
        <v>19</v>
      </c>
      <c r="DG10">
        <v>7</v>
      </c>
      <c r="DH10">
        <f>IF('Tablas auxiliares'!$C$7=1,AVERAGE(B10,X10,AT10,BP10,CL10)+B10/10000,(-1)*(SUM(VLOOKUP(B10,'Tablas auxiliares'!$BG$2:$BH$28,2,FALSE),VLOOKUP(X10,'Tablas auxiliares'!$BG$2:$BH$28,2,FALSE),VLOOKUP(AT10,'Tablas auxiliares'!$BG$2:$BH$28,2,FALSE),VLOOKUP(BP10,'Tablas auxiliares'!$BG$2:$BH$28,2,FALSE),VLOOKUP(CL10,'Tablas auxiliares'!$BG$2:$BH$28,2,FALSE))-B10/100000000))</f>
        <v>-3.4675157737291622</v>
      </c>
      <c r="DI10">
        <f>IF('Tablas auxiliares'!$C$7=1,AVERAGE(C10,Y10,AU10,BQ10,CM10)+C10/10000,(-1)*(SUM(VLOOKUP(C10,'Tablas auxiliares'!$BG$2:$BH$28,2,FALSE),VLOOKUP(Y10,'Tablas auxiliares'!$BG$2:$BH$28,2,FALSE),VLOOKUP(AU10,'Tablas auxiliares'!$BG$2:$BH$28,2,FALSE),VLOOKUP(BQ10,'Tablas auxiliares'!$BG$2:$BH$28,2,FALSE),VLOOKUP(CM10,'Tablas auxiliares'!$BG$2:$BH$28,2,FALSE))-C10/100000000))</f>
        <v>-33.200139396710874</v>
      </c>
      <c r="DJ10">
        <f>IF('Tablas auxiliares'!$C$7=1,AVERAGE(D10,Z10,AV10,BR10,CN10)+D10/10000,(-1)*(SUM(VLOOKUP(D10,'Tablas auxiliares'!$BG$2:$BH$28,2,FALSE),VLOOKUP(Z10,'Tablas auxiliares'!$BG$2:$BH$28,2,FALSE),VLOOKUP(AV10,'Tablas auxiliares'!$BG$2:$BH$28,2,FALSE),VLOOKUP(BR10,'Tablas auxiliares'!$BG$2:$BH$28,2,FALSE),VLOOKUP(CN10,'Tablas auxiliares'!$BG$2:$BH$28,2,FALSE))-D10/100000000))</f>
        <v>-34.415711064559517</v>
      </c>
      <c r="DK10">
        <f>IF('Tablas auxiliares'!$C$7=1,AVERAGE(E10,AA10,AW10,BS10,CO10)+E10/10000,(-1)*(SUM(VLOOKUP(E10,'Tablas auxiliares'!$BG$2:$BH$28,2,FALSE),VLOOKUP(AA10,'Tablas auxiliares'!$BG$2:$BH$28,2,FALSE),VLOOKUP(AW10,'Tablas auxiliares'!$BG$2:$BH$28,2,FALSE),VLOOKUP(BS10,'Tablas auxiliares'!$BG$2:$BH$28,2,FALSE),VLOOKUP(CO10,'Tablas auxiliares'!$BG$2:$BH$28,2,FALSE))-E10/100000000))</f>
        <v>-7.2181355314634343</v>
      </c>
      <c r="DL10">
        <f>IF('Tablas auxiliares'!$C$7=1,AVERAGE(F10,AB10,AX10,BT10,CP10)+F10/10000,(-1)*(SUM(VLOOKUP(F10,'Tablas auxiliares'!$BG$2:$BH$28,2,FALSE),VLOOKUP(AB10,'Tablas auxiliares'!$BG$2:$BH$28,2,FALSE),VLOOKUP(AX10,'Tablas auxiliares'!$BG$2:$BH$28,2,FALSE),VLOOKUP(BT10,'Tablas auxiliares'!$BG$2:$BH$28,2,FALSE),VLOOKUP(CP10,'Tablas auxiliares'!$BG$2:$BH$28,2,FALSE))-F10/100000000))</f>
        <v>-39.90879391720577</v>
      </c>
      <c r="DM10">
        <f>IF('Tablas auxiliares'!$C$7=1,AVERAGE(G10,AC10,AY10,BU10,CQ10)+G10/10000,(-1)*(SUM(VLOOKUP(G10,'Tablas auxiliares'!$BG$2:$BH$28,2,FALSE),VLOOKUP(AC10,'Tablas auxiliares'!$BG$2:$BH$28,2,FALSE),VLOOKUP(AY10,'Tablas auxiliares'!$BG$2:$BH$28,2,FALSE),VLOOKUP(BU10,'Tablas auxiliares'!$BG$2:$BH$28,2,FALSE),VLOOKUP(CQ10,'Tablas auxiliares'!$BG$2:$BH$28,2,FALSE))-G10/100000000))</f>
        <v>-42.977075649870905</v>
      </c>
      <c r="DN10">
        <f>IF('Tablas auxiliares'!$C$7=1,AVERAGE(H10,AD10,AZ10,BV10,CR10)+H10/10000,(-1)*(SUM(VLOOKUP(H10,'Tablas auxiliares'!$BG$2:$BH$28,2,FALSE),VLOOKUP(AD10,'Tablas auxiliares'!$BG$2:$BH$28,2,FALSE),VLOOKUP(AZ10,'Tablas auxiliares'!$BG$2:$BH$28,2,FALSE),VLOOKUP(BV10,'Tablas auxiliares'!$BG$2:$BH$28,2,FALSE),VLOOKUP(CR10,'Tablas auxiliares'!$BG$2:$BH$28,2,FALSE))-H10/100000000))</f>
        <v>-31.556462999039432</v>
      </c>
      <c r="DP10">
        <f>IF('Tablas auxiliares'!$C$7=1,AVERAGE(J10,AF10,BB10,BX10,CT10)+J10/10000,(-1)*(SUM(VLOOKUP(J10,'Tablas auxiliares'!$BG$2:$BH$28,2,FALSE),VLOOKUP(AF10,'Tablas auxiliares'!$BG$2:$BH$28,2,FALSE),VLOOKUP(BB10,'Tablas auxiliares'!$BG$2:$BH$28,2,FALSE),VLOOKUP(BX10,'Tablas auxiliares'!$BG$2:$BH$28,2,FALSE),VLOOKUP(CT10,'Tablas auxiliares'!$BG$2:$BH$28,2,FALSE))-J10/100000000))</f>
        <v>-13.4643515234725</v>
      </c>
      <c r="DQ10">
        <f>IF('Tablas auxiliares'!$C$7=1,AVERAGE(K10,AG10,BC10,BY10,CU10)+K10/10000,(-1)*(SUM(VLOOKUP(K10,'Tablas auxiliares'!$BG$2:$BH$28,2,FALSE),VLOOKUP(AG10,'Tablas auxiliares'!$BG$2:$BH$28,2,FALSE),VLOOKUP(BC10,'Tablas auxiliares'!$BG$2:$BH$28,2,FALSE),VLOOKUP(BY10,'Tablas auxiliares'!$BG$2:$BH$28,2,FALSE),VLOOKUP(CU10,'Tablas auxiliares'!$BG$2:$BH$28,2,FALSE))-K10/100000000))</f>
        <v>-45.053566072550559</v>
      </c>
      <c r="DR10">
        <f>IF('Tablas auxiliares'!$C$7=1,AVERAGE(L10,AH10,BD10,BZ10,CV10)+L10/10000,(-1)*(SUM(VLOOKUP(L10,'Tablas auxiliares'!$BG$2:$BH$28,2,FALSE),VLOOKUP(AH10,'Tablas auxiliares'!$BG$2:$BH$28,2,FALSE),VLOOKUP(BD10,'Tablas auxiliares'!$BG$2:$BH$28,2,FALSE),VLOOKUP(BZ10,'Tablas auxiliares'!$BG$2:$BH$28,2,FALSE),VLOOKUP(CV10,'Tablas auxiliares'!$BG$2:$BH$28,2,FALSE))-L10/100000000))</f>
        <v>-27.666870896331581</v>
      </c>
      <c r="DS10">
        <f>IF('Tablas auxiliares'!$C$7=1,AVERAGE(M10,AI10,BE10,CA10,CW10)+M10/10000,(-1)*(SUM(VLOOKUP(M10,'Tablas auxiliares'!$BG$2:$BH$28,2,FALSE),VLOOKUP(AI10,'Tablas auxiliares'!$BG$2:$BH$28,2,FALSE),VLOOKUP(BE10,'Tablas auxiliares'!$BG$2:$BH$28,2,FALSE),VLOOKUP(CA10,'Tablas auxiliares'!$BG$2:$BH$28,2,FALSE),VLOOKUP(CW10,'Tablas auxiliares'!$BG$2:$BH$28,2,FALSE))-M10/100000000))</f>
        <v>-10.92529620432766</v>
      </c>
      <c r="DT10">
        <f>IF('Tablas auxiliares'!$C$7=1,AVERAGE(N10,AJ10,BF10,CB10,CX10)+N10/10000,(-1)*(SUM(VLOOKUP(N10,'Tablas auxiliares'!$BG$2:$BH$28,2,FALSE),VLOOKUP(AJ10,'Tablas auxiliares'!$BG$2:$BH$28,2,FALSE),VLOOKUP(BF10,'Tablas auxiliares'!$BG$2:$BH$28,2,FALSE),VLOOKUP(CB10,'Tablas auxiliares'!$BG$2:$BH$28,2,FALSE),VLOOKUP(CX10,'Tablas auxiliares'!$BG$2:$BH$28,2,FALSE))-N10/100000000))</f>
        <v>-11.878526739425336</v>
      </c>
      <c r="DU10">
        <f>IF('Tablas auxiliares'!$C$7=1,AVERAGE(O10,AK10,BG10,CC10,CY10)+O10/10000,(-1)*(SUM(VLOOKUP(O10,'Tablas auxiliares'!$BG$2:$BH$28,2,FALSE),VLOOKUP(AK10,'Tablas auxiliares'!$BG$2:$BH$28,2,FALSE),VLOOKUP(BG10,'Tablas auxiliares'!$BG$2:$BH$28,2,FALSE),VLOOKUP(CC10,'Tablas auxiliares'!$BG$2:$BH$28,2,FALSE),VLOOKUP(CY10,'Tablas auxiliares'!$BG$2:$BH$28,2,FALSE))-O10/100000000))</f>
        <v>-15.993226631658478</v>
      </c>
      <c r="DV10">
        <f>IF('Tablas auxiliares'!$C$7=1,AVERAGE(P10,AL10,BH10,CD10,CZ10)+P10/10000,(-1)*(SUM(VLOOKUP(P10,'Tablas auxiliares'!$BG$2:$BH$28,2,FALSE),VLOOKUP(AL10,'Tablas auxiliares'!$BG$2:$BH$28,2,FALSE),VLOOKUP(BH10,'Tablas auxiliares'!$BG$2:$BH$28,2,FALSE),VLOOKUP(CD10,'Tablas auxiliares'!$BG$2:$BH$28,2,FALSE),VLOOKUP(CZ10,'Tablas auxiliares'!$BG$2:$BH$28,2,FALSE))-P10/100000000))</f>
        <v>-20.154846805920382</v>
      </c>
      <c r="DW10">
        <f>IF('Tablas auxiliares'!$C$7=1,AVERAGE(Q10,AM10,BI10,CE10,DA10)+Q10/10000,(-1)*(SUM(VLOOKUP(Q10,'Tablas auxiliares'!$BG$2:$BH$28,2,FALSE),VLOOKUP(AM10,'Tablas auxiliares'!$BG$2:$BH$28,2,FALSE),VLOOKUP(BI10,'Tablas auxiliares'!$BG$2:$BH$28,2,FALSE),VLOOKUP(CE10,'Tablas auxiliares'!$BG$2:$BH$28,2,FALSE),VLOOKUP(DA10,'Tablas auxiliares'!$BG$2:$BH$28,2,FALSE))-Q10/100000000))</f>
        <v>-24.879858089433998</v>
      </c>
      <c r="DX10">
        <f>IF('Tablas auxiliares'!$C$7=1,AVERAGE(R10,AN10,BJ10,CF10,DB10)+R10/10000,(-1)*(SUM(VLOOKUP(R10,'Tablas auxiliares'!$BG$2:$BH$28,2,FALSE),VLOOKUP(AN10,'Tablas auxiliares'!$BG$2:$BH$28,2,FALSE),VLOOKUP(BJ10,'Tablas auxiliares'!$BG$2:$BH$28,2,FALSE),VLOOKUP(CF10,'Tablas auxiliares'!$BG$2:$BH$28,2,FALSE),VLOOKUP(DB10,'Tablas auxiliares'!$BG$2:$BH$28,2,FALSE))-R10/100000000))</f>
        <v>-17.294475477266761</v>
      </c>
      <c r="DY10">
        <f>IF('Tablas auxiliares'!$C$7=1,AVERAGE(S10,AO10,BK10,CG10,DC10)+S10/10000,(-1)*(SUM(VLOOKUP(S10,'Tablas auxiliares'!$BG$2:$BH$28,2,FALSE),VLOOKUP(AO10,'Tablas auxiliares'!$BG$2:$BH$28,2,FALSE),VLOOKUP(BK10,'Tablas auxiliares'!$BG$2:$BH$28,2,FALSE),VLOOKUP(CG10,'Tablas auxiliares'!$BG$2:$BH$28,2,FALSE),VLOOKUP(DC10,'Tablas auxiliares'!$BG$2:$BH$28,2,FALSE))-S10/100000000))</f>
        <v>-21.226110001142914</v>
      </c>
      <c r="DZ10">
        <f>IF('Tablas auxiliares'!$C$7=1,AVERAGE(T10,AP10,BL10,CH10,DD10)+T10/10000,(-1)*(SUM(VLOOKUP(T10,'Tablas auxiliares'!$BG$2:$BH$28,2,FALSE),VLOOKUP(AP10,'Tablas auxiliares'!$BG$2:$BH$28,2,FALSE),VLOOKUP(BL10,'Tablas auxiliares'!$BG$2:$BH$28,2,FALSE),VLOOKUP(CH10,'Tablas auxiliares'!$BG$2:$BH$28,2,FALSE),VLOOKUP(DD10,'Tablas auxiliares'!$BG$2:$BH$28,2,FALSE))-T10/100000000))</f>
        <v>-42.471152700830778</v>
      </c>
      <c r="EA10">
        <f>IF('Tablas auxiliares'!$C$7=1,AVERAGE(U10,AQ10,BM10,CI10,DE10)+U10/10000,(-1)*(SUM(VLOOKUP(U10,'Tablas auxiliares'!$BG$2:$BH$28,2,FALSE),VLOOKUP(AQ10,'Tablas auxiliares'!$BG$2:$BH$28,2,FALSE),VLOOKUP(BM10,'Tablas auxiliares'!$BG$2:$BH$28,2,FALSE),VLOOKUP(CI10,'Tablas auxiliares'!$BG$2:$BH$28,2,FALSE),VLOOKUP(DE10,'Tablas auxiliares'!$BG$2:$BH$28,2,FALSE))-U10/100000000))</f>
        <v>-17.860938976582712</v>
      </c>
      <c r="EB10">
        <f>IF('Tablas auxiliares'!$C$7=1,AVERAGE(V10,AR10,BN10,CJ10,DF10)+V10/10000,(-1)*(SUM(VLOOKUP(V10,'Tablas auxiliares'!$BG$2:$BH$28,2,FALSE),VLOOKUP(AR10,'Tablas auxiliares'!$BG$2:$BH$28,2,FALSE),VLOOKUP(BN10,'Tablas auxiliares'!$BG$2:$BH$28,2,FALSE),VLOOKUP(CJ10,'Tablas auxiliares'!$BG$2:$BH$28,2,FALSE),VLOOKUP(DF10,'Tablas auxiliares'!$BG$2:$BH$28,2,FALSE))-V10/100000000))</f>
        <v>-9.4390963265242434</v>
      </c>
      <c r="EC10">
        <f>IF('Tablas auxiliares'!$C$7=1,AVERAGE(W10,AS10,BO10,CK10,DG10)+W10/10000,(-1)*(SUM(VLOOKUP(W10,'Tablas auxiliares'!$BG$2:$BH$28,2,FALSE),VLOOKUP(AS10,'Tablas auxiliares'!$BG$2:$BH$28,2,FALSE),VLOOKUP(BO10,'Tablas auxiliares'!$BG$2:$BH$28,2,FALSE),VLOOKUP(CK10,'Tablas auxiliares'!$BG$2:$BH$28,2,FALSE),VLOOKUP(DG10,'Tablas auxiliares'!$BG$2:$BH$28,2,FALSE))-W10/100000000))</f>
        <v>-32.725191888352967</v>
      </c>
      <c r="ED10">
        <f>RANK(DH10,DH3:DH21,1)</f>
        <v>18</v>
      </c>
      <c r="EE10">
        <f t="shared" ref="EE10:EY10" si="52">RANK(DI10,DI3:DI21,1)</f>
        <v>4</v>
      </c>
      <c r="EF10">
        <f t="shared" si="52"/>
        <v>3</v>
      </c>
      <c r="EG10">
        <f t="shared" si="52"/>
        <v>12</v>
      </c>
      <c r="EH10">
        <f t="shared" si="52"/>
        <v>2</v>
      </c>
      <c r="EI10">
        <f t="shared" si="52"/>
        <v>2</v>
      </c>
      <c r="EJ10">
        <f t="shared" si="52"/>
        <v>4</v>
      </c>
      <c r="EL10">
        <f t="shared" si="52"/>
        <v>10</v>
      </c>
      <c r="EM10">
        <f t="shared" si="52"/>
        <v>2</v>
      </c>
      <c r="EN10">
        <f t="shared" si="52"/>
        <v>4</v>
      </c>
      <c r="EO10">
        <f t="shared" si="52"/>
        <v>14</v>
      </c>
      <c r="EP10">
        <f t="shared" si="52"/>
        <v>12</v>
      </c>
      <c r="EQ10">
        <f t="shared" si="52"/>
        <v>9</v>
      </c>
      <c r="ER10">
        <f t="shared" si="52"/>
        <v>7</v>
      </c>
      <c r="ES10">
        <f t="shared" si="52"/>
        <v>6</v>
      </c>
      <c r="ET10">
        <f t="shared" si="52"/>
        <v>8</v>
      </c>
      <c r="EU10">
        <f t="shared" si="52"/>
        <v>6</v>
      </c>
      <c r="EV10">
        <f t="shared" si="52"/>
        <v>3</v>
      </c>
      <c r="EW10">
        <f t="shared" si="52"/>
        <v>8</v>
      </c>
      <c r="EX10">
        <f t="shared" si="52"/>
        <v>13</v>
      </c>
      <c r="EY10">
        <f t="shared" si="52"/>
        <v>3</v>
      </c>
      <c r="EZ10">
        <f>VLOOKUP(ED10,'Tablas auxiliares'!$O$2:$Y$28,'Tablas auxiliares'!$C$4+1,FALSE)</f>
        <v>0</v>
      </c>
      <c r="FA10">
        <f>VLOOKUP(EE10,'Tablas auxiliares'!$O$2:$Y$28,'Tablas auxiliares'!$C$4+1,FALSE)</f>
        <v>7</v>
      </c>
      <c r="FB10">
        <f>VLOOKUP(EF10,'Tablas auxiliares'!$O$2:$Y$28,'Tablas auxiliares'!$C$4+1,FALSE)</f>
        <v>8</v>
      </c>
      <c r="FC10">
        <f>VLOOKUP(EG10,'Tablas auxiliares'!$O$2:$Y$28,'Tablas auxiliares'!$C$4+1,FALSE)</f>
        <v>0</v>
      </c>
      <c r="FD10">
        <f>VLOOKUP(EH10,'Tablas auxiliares'!$O$2:$Y$28,'Tablas auxiliares'!$C$4+1,FALSE)</f>
        <v>10</v>
      </c>
      <c r="FE10">
        <f>VLOOKUP(EI10,'Tablas auxiliares'!$O$2:$Y$28,'Tablas auxiliares'!$C$4+1,FALSE)</f>
        <v>10</v>
      </c>
      <c r="FF10">
        <f>VLOOKUP(EJ10,'Tablas auxiliares'!$O$2:$Y$28,'Tablas auxiliares'!$C$4+1,FALSE)</f>
        <v>7</v>
      </c>
      <c r="FH10">
        <f>VLOOKUP(EL10,'Tablas auxiliares'!$O$2:$Y$28,'Tablas auxiliares'!$C$4+1,FALSE)</f>
        <v>1</v>
      </c>
      <c r="FI10">
        <f>VLOOKUP(EM10,'Tablas auxiliares'!$O$2:$Y$28,'Tablas auxiliares'!$C$4+1,FALSE)</f>
        <v>10</v>
      </c>
      <c r="FJ10">
        <f>VLOOKUP(EN10,'Tablas auxiliares'!$O$2:$Y$28,'Tablas auxiliares'!$C$4+1,FALSE)</f>
        <v>7</v>
      </c>
      <c r="FK10">
        <f>VLOOKUP(EO10,'Tablas auxiliares'!$O$2:$Y$28,'Tablas auxiliares'!$C$4+1,FALSE)</f>
        <v>0</v>
      </c>
      <c r="FL10">
        <f>VLOOKUP(EP10,'Tablas auxiliares'!$O$2:$Y$28,'Tablas auxiliares'!$C$4+1,FALSE)</f>
        <v>0</v>
      </c>
      <c r="FM10">
        <f>VLOOKUP(EQ10,'Tablas auxiliares'!$O$2:$Y$28,'Tablas auxiliares'!$C$4+1,FALSE)</f>
        <v>2</v>
      </c>
      <c r="FN10">
        <f>VLOOKUP(ER10,'Tablas auxiliares'!$O$2:$Y$28,'Tablas auxiliares'!$C$4+1,FALSE)</f>
        <v>4</v>
      </c>
      <c r="FO10">
        <f>VLOOKUP(ES10,'Tablas auxiliares'!$O$2:$Y$28,'Tablas auxiliares'!$C$4+1,FALSE)</f>
        <v>5</v>
      </c>
      <c r="FP10">
        <f>VLOOKUP(ET10,'Tablas auxiliares'!$O$2:$Y$28,'Tablas auxiliares'!$C$4+1,FALSE)</f>
        <v>3</v>
      </c>
      <c r="FQ10">
        <f>VLOOKUP(EU10,'Tablas auxiliares'!$O$2:$Y$28,'Tablas auxiliares'!$C$4+1,FALSE)</f>
        <v>5</v>
      </c>
      <c r="FR10">
        <f>VLOOKUP(EV10,'Tablas auxiliares'!$O$2:$Y$28,'Tablas auxiliares'!$C$4+1,FALSE)</f>
        <v>8</v>
      </c>
      <c r="FS10">
        <f>VLOOKUP(EW10,'Tablas auxiliares'!$O$2:$Y$28,'Tablas auxiliares'!$C$4+1,FALSE)</f>
        <v>3</v>
      </c>
      <c r="FT10">
        <f>VLOOKUP(EX10,'Tablas auxiliares'!$O$2:$Y$28,'Tablas auxiliares'!$C$4+1,FALSE)</f>
        <v>0</v>
      </c>
      <c r="FU10">
        <f>VLOOKUP(EY10,'Tablas auxiliares'!$O$2:$Y$28,'Tablas auxiliares'!$C$4+1,FALSE)</f>
        <v>8</v>
      </c>
      <c r="FV10">
        <v>9</v>
      </c>
      <c r="FW10">
        <v>4</v>
      </c>
      <c r="FX10">
        <v>2</v>
      </c>
      <c r="FY10">
        <v>3</v>
      </c>
      <c r="FZ10">
        <v>3</v>
      </c>
      <c r="GA10">
        <v>3</v>
      </c>
      <c r="GB10">
        <v>8</v>
      </c>
      <c r="GD10">
        <v>4</v>
      </c>
      <c r="GE10">
        <v>2</v>
      </c>
      <c r="GF10">
        <v>7</v>
      </c>
      <c r="GG10">
        <v>4</v>
      </c>
      <c r="GH10">
        <v>4</v>
      </c>
      <c r="GI10">
        <v>5</v>
      </c>
      <c r="GJ10">
        <v>7</v>
      </c>
      <c r="GK10">
        <v>1</v>
      </c>
      <c r="GL10">
        <v>1</v>
      </c>
      <c r="GM10">
        <v>4</v>
      </c>
      <c r="GN10">
        <v>5</v>
      </c>
      <c r="GO10">
        <v>10</v>
      </c>
      <c r="GP10">
        <v>9</v>
      </c>
      <c r="GQ10">
        <v>8</v>
      </c>
      <c r="GR10">
        <f>VLOOKUP(FV10,'Tablas auxiliares'!$O$2:$Y$28,_xlfn.SINGLE('Tablas auxiliares'!$C$4)+1,FALSE)</f>
        <v>2</v>
      </c>
      <c r="GS10">
        <f>VLOOKUP(FW10,'Tablas auxiliares'!$O$2:$Y$28,_xlfn.SINGLE('Tablas auxiliares'!$C$4)+1,FALSE)</f>
        <v>7</v>
      </c>
      <c r="GT10">
        <f>VLOOKUP(FX10,'Tablas auxiliares'!$O$2:$Y$28,_xlfn.SINGLE('Tablas auxiliares'!$C$4)+1,FALSE)</f>
        <v>10</v>
      </c>
      <c r="GU10">
        <f>VLOOKUP(FY10,'Tablas auxiliares'!$O$2:$Y$28,_xlfn.SINGLE('Tablas auxiliares'!$C$4)+1,FALSE)</f>
        <v>8</v>
      </c>
      <c r="GV10">
        <f>VLOOKUP(FZ10,'Tablas auxiliares'!$O$2:$Y$28,_xlfn.SINGLE('Tablas auxiliares'!$C$4)+1,FALSE)</f>
        <v>8</v>
      </c>
      <c r="GW10">
        <f>VLOOKUP(GA10,'Tablas auxiliares'!$O$2:$Y$28,_xlfn.SINGLE('Tablas auxiliares'!$C$4)+1,FALSE)</f>
        <v>8</v>
      </c>
      <c r="GX10">
        <f>VLOOKUP(GB10,'Tablas auxiliares'!$O$2:$Y$28,_xlfn.SINGLE('Tablas auxiliares'!$C$4)+1,FALSE)</f>
        <v>3</v>
      </c>
      <c r="GZ10">
        <f>VLOOKUP(GD10,'Tablas auxiliares'!$O$2:$Y$28,_xlfn.SINGLE('Tablas auxiliares'!$C$4)+1,FALSE)</f>
        <v>7</v>
      </c>
      <c r="HA10">
        <f>VLOOKUP(GE10,'Tablas auxiliares'!$O$2:$Y$28,_xlfn.SINGLE('Tablas auxiliares'!$C$4)+1,FALSE)</f>
        <v>10</v>
      </c>
      <c r="HB10">
        <f>VLOOKUP(GF10,'Tablas auxiliares'!$O$2:$Y$28,_xlfn.SINGLE('Tablas auxiliares'!$C$4)+1,FALSE)</f>
        <v>4</v>
      </c>
      <c r="HC10">
        <f>VLOOKUP(GG10,'Tablas auxiliares'!$O$2:$Y$28,_xlfn.SINGLE('Tablas auxiliares'!$C$4)+1,FALSE)</f>
        <v>7</v>
      </c>
      <c r="HD10">
        <f>VLOOKUP(GH10,'Tablas auxiliares'!$O$2:$Y$28,_xlfn.SINGLE('Tablas auxiliares'!$C$4)+1,FALSE)</f>
        <v>7</v>
      </c>
      <c r="HE10">
        <f>VLOOKUP(GI10,'Tablas auxiliares'!$O$2:$Y$28,_xlfn.SINGLE('Tablas auxiliares'!$C$4)+1,FALSE)</f>
        <v>6</v>
      </c>
      <c r="HF10">
        <f>VLOOKUP(GJ10,'Tablas auxiliares'!$O$2:$Y$28,_xlfn.SINGLE('Tablas auxiliares'!$C$4)+1,FALSE)</f>
        <v>4</v>
      </c>
      <c r="HG10">
        <f>VLOOKUP(GK10,'Tablas auxiliares'!$O$2:$Y$28,_xlfn.SINGLE('Tablas auxiliares'!$C$4)+1,FALSE)</f>
        <v>12</v>
      </c>
      <c r="HH10">
        <f>VLOOKUP(GL10,'Tablas auxiliares'!$O$2:$Y$28,_xlfn.SINGLE('Tablas auxiliares'!$C$4)+1,FALSE)</f>
        <v>12</v>
      </c>
      <c r="HI10">
        <f>VLOOKUP(GM10,'Tablas auxiliares'!$O$2:$Y$28,_xlfn.SINGLE('Tablas auxiliares'!$C$4)+1,FALSE)</f>
        <v>7</v>
      </c>
      <c r="HJ10">
        <f>VLOOKUP(GN10,'Tablas auxiliares'!$O$2:$Y$28,_xlfn.SINGLE('Tablas auxiliares'!$C$4)+1,FALSE)</f>
        <v>6</v>
      </c>
      <c r="HK10">
        <f>VLOOKUP(GO10,'Tablas auxiliares'!$O$2:$Y$28,_xlfn.SINGLE('Tablas auxiliares'!$C$4)+1,FALSE)</f>
        <v>1</v>
      </c>
      <c r="HL10">
        <f>VLOOKUP(GP10,'Tablas auxiliares'!$O$2:$Y$28,_xlfn.SINGLE('Tablas auxiliares'!$C$4)+1,FALSE)</f>
        <v>2</v>
      </c>
      <c r="HM10">
        <f>VLOOKUP(GQ10,'Tablas auxiliares'!$O$2:$Y$28,_xlfn.SINGLE('Tablas auxiliares'!$C$4)+1,FALSE)</f>
        <v>3</v>
      </c>
      <c r="HN10">
        <f>IF('Tablas auxiliares'!$C$6&lt;&gt;2,SUM(EZ10:FU10),0)+IF('Tablas auxiliares'!$C$6&lt;&gt;3,SUM(GR10:HM10),0)</f>
        <v>232</v>
      </c>
      <c r="HO10">
        <f t="shared" si="37"/>
        <v>13.509</v>
      </c>
      <c r="HP10">
        <f t="shared" si="1"/>
        <v>4.0039999999999996</v>
      </c>
      <c r="HQ10">
        <f t="shared" si="2"/>
        <v>2.5019999999999998</v>
      </c>
      <c r="HR10">
        <f t="shared" si="3"/>
        <v>7.5030000000000001</v>
      </c>
      <c r="HS10">
        <f t="shared" si="4"/>
        <v>2.5030000000000001</v>
      </c>
      <c r="HT10">
        <f t="shared" si="5"/>
        <v>2.5030000000000001</v>
      </c>
      <c r="HU10">
        <f t="shared" si="6"/>
        <v>6.008</v>
      </c>
      <c r="HW10">
        <f t="shared" si="8"/>
        <v>7.0039999999999996</v>
      </c>
      <c r="HX10">
        <f t="shared" si="9"/>
        <v>2.0019999999999998</v>
      </c>
      <c r="HY10">
        <f t="shared" si="10"/>
        <v>5.5069999999999997</v>
      </c>
      <c r="HZ10">
        <f t="shared" si="11"/>
        <v>9.0039999999999996</v>
      </c>
      <c r="IA10">
        <f t="shared" si="12"/>
        <v>8.0039999999999996</v>
      </c>
      <c r="IB10">
        <f t="shared" si="13"/>
        <v>7.0049999999999999</v>
      </c>
      <c r="IC10">
        <f t="shared" si="14"/>
        <v>7.0069999999999997</v>
      </c>
      <c r="ID10">
        <f t="shared" si="15"/>
        <v>3.5009999999999999</v>
      </c>
      <c r="IE10">
        <f t="shared" si="16"/>
        <v>4.5010000000000003</v>
      </c>
      <c r="IF10">
        <f t="shared" si="17"/>
        <v>5.0039999999999996</v>
      </c>
      <c r="IG10">
        <f t="shared" si="18"/>
        <v>4.0049999999999999</v>
      </c>
      <c r="IH10">
        <f t="shared" si="19"/>
        <v>9.01</v>
      </c>
      <c r="II10">
        <f t="shared" si="20"/>
        <v>11.009</v>
      </c>
      <c r="IJ10">
        <f t="shared" si="21"/>
        <v>5.508</v>
      </c>
      <c r="IK10">
        <f>RANK(HO10,HO3:HO21,1)</f>
        <v>15</v>
      </c>
      <c r="IL10">
        <f t="shared" ref="IL10:JF10" si="53">RANK(HP10,HP3:HP21,1)</f>
        <v>2</v>
      </c>
      <c r="IM10">
        <f t="shared" si="53"/>
        <v>1</v>
      </c>
      <c r="IN10">
        <f t="shared" si="53"/>
        <v>4</v>
      </c>
      <c r="IO10">
        <f t="shared" si="53"/>
        <v>2</v>
      </c>
      <c r="IP10">
        <f t="shared" si="53"/>
        <v>1</v>
      </c>
      <c r="IQ10">
        <f t="shared" si="53"/>
        <v>4</v>
      </c>
      <c r="IS10">
        <f t="shared" si="53"/>
        <v>5</v>
      </c>
      <c r="IT10">
        <f t="shared" si="53"/>
        <v>1</v>
      </c>
      <c r="IU10">
        <f t="shared" si="53"/>
        <v>5</v>
      </c>
      <c r="IV10">
        <f t="shared" si="53"/>
        <v>7</v>
      </c>
      <c r="IW10">
        <f t="shared" si="53"/>
        <v>7</v>
      </c>
      <c r="IX10">
        <f t="shared" si="53"/>
        <v>6</v>
      </c>
      <c r="IY10">
        <f t="shared" si="53"/>
        <v>7</v>
      </c>
      <c r="IZ10">
        <f t="shared" si="53"/>
        <v>2</v>
      </c>
      <c r="JA10">
        <f t="shared" si="53"/>
        <v>3</v>
      </c>
      <c r="JB10">
        <f t="shared" si="53"/>
        <v>5</v>
      </c>
      <c r="JC10">
        <f t="shared" si="53"/>
        <v>4</v>
      </c>
      <c r="JD10">
        <f t="shared" si="53"/>
        <v>8</v>
      </c>
      <c r="JE10">
        <f t="shared" si="53"/>
        <v>12</v>
      </c>
      <c r="JF10">
        <f t="shared" si="53"/>
        <v>5</v>
      </c>
      <c r="JG10">
        <f>VLOOKUP(IK10,'Tablas auxiliares'!$O$2:$Y$28,_xlfn.SINGLE('Tablas auxiliares'!$C$4)+1,FALSE)</f>
        <v>0</v>
      </c>
      <c r="JH10">
        <f>VLOOKUP(IL10,'Tablas auxiliares'!$O$2:$Y$28,_xlfn.SINGLE('Tablas auxiliares'!$C$4)+1,FALSE)</f>
        <v>10</v>
      </c>
      <c r="JI10">
        <f>VLOOKUP(IM10,'Tablas auxiliares'!$O$2:$Y$28,_xlfn.SINGLE('Tablas auxiliares'!$C$4)+1,FALSE)</f>
        <v>12</v>
      </c>
      <c r="JJ10">
        <f>VLOOKUP(IN10,'Tablas auxiliares'!$O$2:$Y$28,_xlfn.SINGLE('Tablas auxiliares'!$C$4)+1,FALSE)</f>
        <v>7</v>
      </c>
      <c r="JK10">
        <f>VLOOKUP(IO10,'Tablas auxiliares'!$O$2:$Y$28,_xlfn.SINGLE('Tablas auxiliares'!$C$4)+1,FALSE)</f>
        <v>10</v>
      </c>
      <c r="JL10">
        <f>VLOOKUP(IP10,'Tablas auxiliares'!$O$2:$Y$28,_xlfn.SINGLE('Tablas auxiliares'!$C$4)+1,FALSE)</f>
        <v>12</v>
      </c>
      <c r="JM10">
        <f>VLOOKUP(IQ10,'Tablas auxiliares'!$O$2:$Y$28,_xlfn.SINGLE('Tablas auxiliares'!$C$4)+1,FALSE)</f>
        <v>7</v>
      </c>
      <c r="JO10">
        <f>VLOOKUP(IS10,'Tablas auxiliares'!$O$2:$Y$28,_xlfn.SINGLE('Tablas auxiliares'!$C$4)+1,FALSE)</f>
        <v>6</v>
      </c>
      <c r="JP10">
        <f>VLOOKUP(IT10,'Tablas auxiliares'!$O$2:$Y$28,_xlfn.SINGLE('Tablas auxiliares'!$C$4)+1,FALSE)</f>
        <v>12</v>
      </c>
      <c r="JQ10">
        <f>VLOOKUP(IU10,'Tablas auxiliares'!$O$2:$Y$28,_xlfn.SINGLE('Tablas auxiliares'!$C$4)+1,FALSE)</f>
        <v>6</v>
      </c>
      <c r="JR10">
        <f>VLOOKUP(IV10,'Tablas auxiliares'!$O$2:$Y$28,_xlfn.SINGLE('Tablas auxiliares'!$C$4)+1,FALSE)</f>
        <v>4</v>
      </c>
      <c r="JS10">
        <f>VLOOKUP(IW10,'Tablas auxiliares'!$O$2:$Y$28,_xlfn.SINGLE('Tablas auxiliares'!$C$4)+1,FALSE)</f>
        <v>4</v>
      </c>
      <c r="JT10">
        <f>VLOOKUP(IX10,'Tablas auxiliares'!$O$2:$Y$28,_xlfn.SINGLE('Tablas auxiliares'!$C$4)+1,FALSE)</f>
        <v>5</v>
      </c>
      <c r="JU10">
        <f>VLOOKUP(IY10,'Tablas auxiliares'!$O$2:$Y$28,_xlfn.SINGLE('Tablas auxiliares'!$C$4)+1,FALSE)</f>
        <v>4</v>
      </c>
      <c r="JV10">
        <f>VLOOKUP(IZ10,'Tablas auxiliares'!$O$2:$Y$28,_xlfn.SINGLE('Tablas auxiliares'!$C$4)+1,FALSE)</f>
        <v>10</v>
      </c>
      <c r="JW10">
        <f>VLOOKUP(JA10,'Tablas auxiliares'!$O$2:$Y$28,_xlfn.SINGLE('Tablas auxiliares'!$C$4)+1,FALSE)</f>
        <v>8</v>
      </c>
      <c r="JX10">
        <f>VLOOKUP(JB10,'Tablas auxiliares'!$O$2:$Y$28,_xlfn.SINGLE('Tablas auxiliares'!$C$4)+1,FALSE)</f>
        <v>6</v>
      </c>
      <c r="JY10">
        <f>VLOOKUP(JC10,'Tablas auxiliares'!$O$2:$Y$28,_xlfn.SINGLE('Tablas auxiliares'!$C$4)+1,FALSE)</f>
        <v>7</v>
      </c>
      <c r="JZ10">
        <f>VLOOKUP(JD10,'Tablas auxiliares'!$O$2:$Y$28,_xlfn.SINGLE('Tablas auxiliares'!$C$4)+1,FALSE)</f>
        <v>3</v>
      </c>
      <c r="KA10">
        <f>VLOOKUP(JE10,'Tablas auxiliares'!$O$2:$Y$28,_xlfn.SINGLE('Tablas auxiliares'!$C$4)+1,FALSE)</f>
        <v>0</v>
      </c>
      <c r="KB10">
        <f>VLOOKUP(JF10,'Tablas auxiliares'!$O$2:$Y$28,_xlfn.SINGLE('Tablas auxiliares'!$C$4)+1,FALSE)</f>
        <v>6</v>
      </c>
      <c r="KC10">
        <f t="shared" si="27"/>
        <v>139</v>
      </c>
      <c r="KD10">
        <v>0</v>
      </c>
      <c r="KE10">
        <v>7</v>
      </c>
      <c r="KF10">
        <v>8</v>
      </c>
      <c r="KG10">
        <v>0</v>
      </c>
      <c r="KH10">
        <v>10</v>
      </c>
      <c r="KI10">
        <v>10</v>
      </c>
      <c r="KJ10">
        <v>7</v>
      </c>
      <c r="KL10">
        <v>4</v>
      </c>
      <c r="KM10">
        <v>10</v>
      </c>
      <c r="KN10">
        <v>7</v>
      </c>
      <c r="KO10">
        <v>0</v>
      </c>
      <c r="KP10">
        <v>0</v>
      </c>
      <c r="KQ10">
        <v>3</v>
      </c>
      <c r="KR10">
        <v>3</v>
      </c>
      <c r="KS10">
        <v>5</v>
      </c>
      <c r="KT10">
        <v>4</v>
      </c>
      <c r="KU10">
        <v>5</v>
      </c>
      <c r="KV10">
        <v>8</v>
      </c>
      <c r="KW10">
        <v>3</v>
      </c>
      <c r="KX10">
        <v>0</v>
      </c>
      <c r="KY10">
        <v>6</v>
      </c>
      <c r="KZ10">
        <v>2</v>
      </c>
      <c r="LA10">
        <v>7</v>
      </c>
      <c r="LB10">
        <v>10</v>
      </c>
      <c r="LC10">
        <v>8</v>
      </c>
      <c r="LD10">
        <v>8</v>
      </c>
      <c r="LE10">
        <v>8</v>
      </c>
      <c r="LF10">
        <v>3</v>
      </c>
      <c r="LH10">
        <v>7</v>
      </c>
      <c r="LI10">
        <v>10</v>
      </c>
      <c r="LJ10">
        <v>4</v>
      </c>
      <c r="LK10">
        <v>7</v>
      </c>
      <c r="LL10">
        <v>7</v>
      </c>
      <c r="LM10">
        <v>6</v>
      </c>
      <c r="LN10">
        <v>4</v>
      </c>
      <c r="LO10">
        <v>12</v>
      </c>
      <c r="LP10">
        <v>12</v>
      </c>
      <c r="LQ10">
        <v>7</v>
      </c>
      <c r="LR10">
        <v>6</v>
      </c>
      <c r="LS10">
        <v>1</v>
      </c>
      <c r="LT10">
        <v>2</v>
      </c>
      <c r="LU10">
        <v>3</v>
      </c>
      <c r="LV10">
        <f t="shared" si="28"/>
        <v>2.0019999999999998</v>
      </c>
      <c r="LW10">
        <f t="shared" si="23"/>
        <v>14.007</v>
      </c>
      <c r="LX10">
        <f t="shared" si="23"/>
        <v>18.010000000000002</v>
      </c>
      <c r="LY10">
        <f t="shared" si="23"/>
        <v>8.0079999999999991</v>
      </c>
      <c r="LZ10">
        <f t="shared" si="23"/>
        <v>18.007999999999999</v>
      </c>
      <c r="MA10">
        <f t="shared" si="23"/>
        <v>18.007999999999999</v>
      </c>
      <c r="MB10">
        <f t="shared" si="23"/>
        <v>10.003</v>
      </c>
      <c r="MC10">
        <f t="shared" si="23"/>
        <v>0</v>
      </c>
      <c r="MD10">
        <f t="shared" si="23"/>
        <v>11.007</v>
      </c>
      <c r="ME10">
        <f t="shared" si="23"/>
        <v>20.010000000000002</v>
      </c>
      <c r="MF10">
        <f t="shared" si="23"/>
        <v>11.004</v>
      </c>
      <c r="MG10">
        <f t="shared" si="23"/>
        <v>7.0069999999999997</v>
      </c>
      <c r="MH10">
        <f t="shared" si="23"/>
        <v>7.0069999999999997</v>
      </c>
      <c r="MI10">
        <f t="shared" si="23"/>
        <v>9.0060000000000002</v>
      </c>
      <c r="MJ10">
        <f t="shared" si="23"/>
        <v>7.0039999999999996</v>
      </c>
      <c r="MK10">
        <f t="shared" si="23"/>
        <v>17.012</v>
      </c>
      <c r="ML10">
        <f t="shared" si="23"/>
        <v>16.012</v>
      </c>
      <c r="MM10">
        <f t="shared" si="23"/>
        <v>12.007</v>
      </c>
      <c r="MN10">
        <f t="shared" si="23"/>
        <v>14.006</v>
      </c>
      <c r="MO10">
        <f t="shared" si="23"/>
        <v>4.0010000000000003</v>
      </c>
      <c r="MP10">
        <f t="shared" si="23"/>
        <v>2.0019999999999998</v>
      </c>
      <c r="MQ10">
        <f t="shared" si="23"/>
        <v>9.0030000000000001</v>
      </c>
      <c r="MR10">
        <f>RANK(LV10,LV3:LV21,0)</f>
        <v>13</v>
      </c>
      <c r="MS10">
        <f t="shared" ref="MS10:NM10" si="54">RANK(LW10,LW3:LW21,0)</f>
        <v>4</v>
      </c>
      <c r="MT10">
        <f t="shared" si="54"/>
        <v>2</v>
      </c>
      <c r="MU10">
        <f t="shared" si="54"/>
        <v>5</v>
      </c>
      <c r="MV10">
        <f t="shared" si="54"/>
        <v>2</v>
      </c>
      <c r="MW10">
        <f t="shared" si="54"/>
        <v>1</v>
      </c>
      <c r="MX10">
        <f t="shared" si="54"/>
        <v>7</v>
      </c>
      <c r="MY10">
        <f t="shared" si="54"/>
        <v>15</v>
      </c>
      <c r="MZ10">
        <f t="shared" si="54"/>
        <v>4</v>
      </c>
      <c r="NA10">
        <f t="shared" si="54"/>
        <v>1</v>
      </c>
      <c r="NB10">
        <f t="shared" si="54"/>
        <v>4</v>
      </c>
      <c r="NC10">
        <f t="shared" si="54"/>
        <v>6</v>
      </c>
      <c r="ND10">
        <f t="shared" si="54"/>
        <v>7</v>
      </c>
      <c r="NE10">
        <f t="shared" si="54"/>
        <v>6</v>
      </c>
      <c r="NF10">
        <f t="shared" si="54"/>
        <v>8</v>
      </c>
      <c r="NG10">
        <f t="shared" si="54"/>
        <v>2</v>
      </c>
      <c r="NH10">
        <f t="shared" si="54"/>
        <v>3</v>
      </c>
      <c r="NI10">
        <f t="shared" si="54"/>
        <v>5</v>
      </c>
      <c r="NJ10">
        <f t="shared" si="54"/>
        <v>4</v>
      </c>
      <c r="NK10">
        <f t="shared" si="54"/>
        <v>12</v>
      </c>
      <c r="NL10">
        <f t="shared" si="54"/>
        <v>13</v>
      </c>
      <c r="NM10">
        <f t="shared" si="54"/>
        <v>7</v>
      </c>
      <c r="NN10">
        <f>VLOOKUP(MR10,'Tablas auxiliares'!$O$2:$P$28,2,FALSE)</f>
        <v>0</v>
      </c>
      <c r="NO10">
        <f>VLOOKUP(MS10,'Tablas auxiliares'!$O$2:$P$28,2,FALSE)</f>
        <v>7</v>
      </c>
      <c r="NP10">
        <f>VLOOKUP(MT10,'Tablas auxiliares'!$O$2:$P$28,2,FALSE)</f>
        <v>10</v>
      </c>
      <c r="NQ10">
        <f>VLOOKUP(MU10,'Tablas auxiliares'!$O$2:$P$28,2,FALSE)</f>
        <v>6</v>
      </c>
      <c r="NR10">
        <f>VLOOKUP(MV10,'Tablas auxiliares'!$O$2:$P$28,2,FALSE)</f>
        <v>10</v>
      </c>
      <c r="NS10">
        <f>VLOOKUP(MW10,'Tablas auxiliares'!$O$2:$P$28,2,FALSE)</f>
        <v>12</v>
      </c>
      <c r="NT10">
        <f>VLOOKUP(MX10,'Tablas auxiliares'!$O$2:$P$28,2,FALSE)</f>
        <v>4</v>
      </c>
      <c r="NU10">
        <f>VLOOKUP(MY10,'Tablas auxiliares'!$O$2:$P$28,2,FALSE)</f>
        <v>0</v>
      </c>
      <c r="NV10">
        <f>VLOOKUP(MZ10,'Tablas auxiliares'!$O$2:$P$28,2,FALSE)</f>
        <v>7</v>
      </c>
      <c r="NW10">
        <f>VLOOKUP(NA10,'Tablas auxiliares'!$O$2:$P$28,2,FALSE)</f>
        <v>12</v>
      </c>
      <c r="NX10">
        <f>VLOOKUP(NB10,'Tablas auxiliares'!$O$2:$P$28,2,FALSE)</f>
        <v>7</v>
      </c>
      <c r="NY10">
        <f>VLOOKUP(NC10,'Tablas auxiliares'!$O$2:$P$28,2,FALSE)</f>
        <v>5</v>
      </c>
      <c r="NZ10">
        <f>VLOOKUP(ND10,'Tablas auxiliares'!$O$2:$P$28,2,FALSE)</f>
        <v>4</v>
      </c>
      <c r="OA10">
        <f>VLOOKUP(NE10,'Tablas auxiliares'!$O$2:$P$28,2,FALSE)</f>
        <v>5</v>
      </c>
      <c r="OB10">
        <f>VLOOKUP(NF10,'Tablas auxiliares'!$O$2:$P$28,2,FALSE)</f>
        <v>3</v>
      </c>
      <c r="OC10">
        <f>VLOOKUP(NG10,'Tablas auxiliares'!$O$2:$P$28,2,FALSE)</f>
        <v>10</v>
      </c>
      <c r="OD10">
        <f>VLOOKUP(NH10,'Tablas auxiliares'!$O$2:$P$28,2,FALSE)</f>
        <v>8</v>
      </c>
      <c r="OE10">
        <f>VLOOKUP(NI10,'Tablas auxiliares'!$O$2:$P$28,2,FALSE)</f>
        <v>6</v>
      </c>
      <c r="OF10">
        <f>VLOOKUP(NJ10,'Tablas auxiliares'!$O$2:$P$28,2,FALSE)</f>
        <v>7</v>
      </c>
      <c r="OG10">
        <f>VLOOKUP(NK10,'Tablas auxiliares'!$O$2:$P$28,2,FALSE)</f>
        <v>0</v>
      </c>
      <c r="OH10">
        <f>VLOOKUP(NL10,'Tablas auxiliares'!$O$2:$P$28,2,FALSE)</f>
        <v>0</v>
      </c>
      <c r="OI10">
        <f>VLOOKUP(NM10,'Tablas auxiliares'!$O$2:$P$28,2,FALSE)</f>
        <v>4</v>
      </c>
      <c r="OJ10">
        <f t="shared" si="30"/>
        <v>127</v>
      </c>
      <c r="OL10">
        <f t="shared" si="31"/>
        <v>127.0018</v>
      </c>
      <c r="OM10">
        <f t="shared" si="32"/>
        <v>139.0018</v>
      </c>
      <c r="ON10">
        <f t="shared" si="33"/>
        <v>232.0018</v>
      </c>
      <c r="OO10">
        <f>IF('Tablas auxiliares'!$C$3=1,OL10,IF('Tablas auxiliares'!$C$3=2,OM10,ON10))</f>
        <v>232.0018</v>
      </c>
      <c r="OP10" t="s">
        <v>16</v>
      </c>
      <c r="OR10">
        <v>8</v>
      </c>
      <c r="OS10">
        <f t="shared" si="34"/>
        <v>162.0025</v>
      </c>
      <c r="OT10" t="str">
        <f t="shared" si="35"/>
        <v>Albania</v>
      </c>
    </row>
    <row r="11" spans="1:410" x14ac:dyDescent="0.25">
      <c r="A11" t="s">
        <v>25</v>
      </c>
      <c r="B11">
        <v>1</v>
      </c>
      <c r="C11">
        <v>2</v>
      </c>
      <c r="D11">
        <v>9</v>
      </c>
      <c r="E11">
        <v>3</v>
      </c>
      <c r="F11">
        <v>7</v>
      </c>
      <c r="G11">
        <v>15</v>
      </c>
      <c r="H11">
        <v>1</v>
      </c>
      <c r="I11">
        <v>17</v>
      </c>
      <c r="K11">
        <v>17</v>
      </c>
      <c r="L11">
        <v>1</v>
      </c>
      <c r="M11">
        <v>1</v>
      </c>
      <c r="N11">
        <v>15</v>
      </c>
      <c r="O11">
        <v>6</v>
      </c>
      <c r="P11">
        <v>10</v>
      </c>
      <c r="Q11">
        <v>17</v>
      </c>
      <c r="R11">
        <v>7</v>
      </c>
      <c r="S11">
        <v>13</v>
      </c>
      <c r="T11">
        <v>7</v>
      </c>
      <c r="U11">
        <v>12</v>
      </c>
      <c r="V11">
        <v>15</v>
      </c>
      <c r="W11">
        <v>6</v>
      </c>
      <c r="X11">
        <v>1</v>
      </c>
      <c r="Y11">
        <v>4</v>
      </c>
      <c r="Z11">
        <v>12</v>
      </c>
      <c r="AA11">
        <v>5</v>
      </c>
      <c r="AB11">
        <v>7</v>
      </c>
      <c r="AC11">
        <v>11</v>
      </c>
      <c r="AD11">
        <v>9</v>
      </c>
      <c r="AE11">
        <v>17</v>
      </c>
      <c r="AG11">
        <v>12</v>
      </c>
      <c r="AH11">
        <v>7</v>
      </c>
      <c r="AI11">
        <v>4</v>
      </c>
      <c r="AJ11">
        <v>5</v>
      </c>
      <c r="AK11">
        <v>6</v>
      </c>
      <c r="AL11">
        <v>5</v>
      </c>
      <c r="AM11">
        <v>9</v>
      </c>
      <c r="AN11">
        <v>8</v>
      </c>
      <c r="AO11">
        <v>17</v>
      </c>
      <c r="AP11">
        <v>7</v>
      </c>
      <c r="AQ11">
        <v>15</v>
      </c>
      <c r="AR11">
        <v>10</v>
      </c>
      <c r="AS11">
        <v>7</v>
      </c>
      <c r="AT11">
        <v>8</v>
      </c>
      <c r="AU11">
        <v>13</v>
      </c>
      <c r="AV11">
        <v>15</v>
      </c>
      <c r="AW11">
        <v>6</v>
      </c>
      <c r="AX11">
        <v>8</v>
      </c>
      <c r="AY11">
        <v>11</v>
      </c>
      <c r="AZ11">
        <v>15</v>
      </c>
      <c r="BA11">
        <v>18</v>
      </c>
      <c r="BC11">
        <v>18</v>
      </c>
      <c r="BD11">
        <v>1</v>
      </c>
      <c r="BE11">
        <v>4</v>
      </c>
      <c r="BF11">
        <v>14</v>
      </c>
      <c r="BG11">
        <v>7</v>
      </c>
      <c r="BH11">
        <v>1</v>
      </c>
      <c r="BI11">
        <v>12</v>
      </c>
      <c r="BJ11">
        <v>12</v>
      </c>
      <c r="BK11">
        <v>18</v>
      </c>
      <c r="BL11">
        <v>4</v>
      </c>
      <c r="BM11">
        <v>17</v>
      </c>
      <c r="BN11">
        <v>13</v>
      </c>
      <c r="BO11">
        <v>2</v>
      </c>
      <c r="BP11">
        <v>2</v>
      </c>
      <c r="BQ11">
        <v>1</v>
      </c>
      <c r="BR11">
        <v>4</v>
      </c>
      <c r="BS11">
        <v>1</v>
      </c>
      <c r="BT11">
        <v>12</v>
      </c>
      <c r="BU11">
        <v>12</v>
      </c>
      <c r="BV11">
        <v>13</v>
      </c>
      <c r="BW11">
        <v>16</v>
      </c>
      <c r="BY11">
        <v>3</v>
      </c>
      <c r="BZ11">
        <v>6</v>
      </c>
      <c r="CA11">
        <v>4</v>
      </c>
      <c r="CB11">
        <v>4</v>
      </c>
      <c r="CC11">
        <v>1</v>
      </c>
      <c r="CD11">
        <v>1</v>
      </c>
      <c r="CE11">
        <v>8</v>
      </c>
      <c r="CF11">
        <v>7</v>
      </c>
      <c r="CG11">
        <v>6</v>
      </c>
      <c r="CH11">
        <v>8</v>
      </c>
      <c r="CI11">
        <v>16</v>
      </c>
      <c r="CJ11">
        <v>7</v>
      </c>
      <c r="CK11">
        <v>17</v>
      </c>
      <c r="CL11">
        <v>4</v>
      </c>
      <c r="CM11">
        <v>4</v>
      </c>
      <c r="CN11">
        <v>15</v>
      </c>
      <c r="CO11">
        <v>2</v>
      </c>
      <c r="CP11">
        <v>12</v>
      </c>
      <c r="CQ11">
        <v>12</v>
      </c>
      <c r="CR11">
        <v>9</v>
      </c>
      <c r="CS11">
        <v>17</v>
      </c>
      <c r="CU11">
        <v>5</v>
      </c>
      <c r="CV11">
        <v>1</v>
      </c>
      <c r="CW11">
        <v>4</v>
      </c>
      <c r="CX11">
        <v>2</v>
      </c>
      <c r="CY11">
        <v>1</v>
      </c>
      <c r="CZ11">
        <v>1</v>
      </c>
      <c r="DA11">
        <v>9</v>
      </c>
      <c r="DB11">
        <v>9</v>
      </c>
      <c r="DC11">
        <v>16</v>
      </c>
      <c r="DD11">
        <v>10</v>
      </c>
      <c r="DE11">
        <v>17</v>
      </c>
      <c r="DF11">
        <v>17</v>
      </c>
      <c r="DG11">
        <v>4</v>
      </c>
      <c r="DH11">
        <f>IF('Tablas auxiliares'!$C$7=1,AVERAGE(B11,X11,AT11,BP11,CL11)+B11/10000,(-1)*(SUM(VLOOKUP(B11,'Tablas auxiliares'!$BG$2:$BH$28,2,FALSE),VLOOKUP(X11,'Tablas auxiliares'!$BG$2:$BH$28,2,FALSE),VLOOKUP(AT11,'Tablas auxiliares'!$BG$2:$BH$28,2,FALSE),VLOOKUP(BP11,'Tablas auxiliares'!$BG$2:$BH$28,2,FALSE),VLOOKUP(CL11,'Tablas auxiliares'!$BG$2:$BH$28,2,FALSE))-B11/100000000))</f>
        <v>-43.883541997312676</v>
      </c>
      <c r="DI11">
        <f>IF('Tablas auxiliares'!$C$7=1,AVERAGE(C11,Y11,AU11,BQ11,CM11)+C11/10000,(-1)*(SUM(VLOOKUP(C11,'Tablas auxiliares'!$BG$2:$BH$28,2,FALSE),VLOOKUP(Y11,'Tablas auxiliares'!$BG$2:$BH$28,2,FALSE),VLOOKUP(AU11,'Tablas auxiliares'!$BG$2:$BH$28,2,FALSE),VLOOKUP(BQ11,'Tablas auxiliares'!$BG$2:$BH$28,2,FALSE),VLOOKUP(CM11,'Tablas auxiliares'!$BG$2:$BH$28,2,FALSE))-C11/100000000))</f>
        <v>-36.723530596695682</v>
      </c>
      <c r="DJ11">
        <f>IF('Tablas auxiliares'!$C$7=1,AVERAGE(D11,Z11,AV11,BR11,CN11)+D11/10000,(-1)*(SUM(VLOOKUP(D11,'Tablas auxiliares'!$BG$2:$BH$28,2,FALSE),VLOOKUP(Z11,'Tablas auxiliares'!$BG$2:$BH$28,2,FALSE),VLOOKUP(AV11,'Tablas auxiliares'!$BG$2:$BH$28,2,FALSE),VLOOKUP(BR11,'Tablas auxiliares'!$BG$2:$BH$28,2,FALSE),VLOOKUP(CN11,'Tablas auxiliares'!$BG$2:$BH$28,2,FALSE))-D11/100000000))</f>
        <v>-12.573850769502208</v>
      </c>
      <c r="DK11">
        <f>IF('Tablas auxiliares'!$C$7=1,AVERAGE(E11,AA11,AW11,BS11,CO11)+E11/10000,(-1)*(SUM(VLOOKUP(E11,'Tablas auxiliares'!$BG$2:$BH$28,2,FALSE),VLOOKUP(AA11,'Tablas auxiliares'!$BG$2:$BH$28,2,FALSE),VLOOKUP(AW11,'Tablas auxiliares'!$BG$2:$BH$28,2,FALSE),VLOOKUP(BS11,'Tablas auxiliares'!$BG$2:$BH$28,2,FALSE),VLOOKUP(CO11,'Tablas auxiliares'!$BG$2:$BH$28,2,FALSE))-E11/100000000))</f>
        <v>-40.382735893441541</v>
      </c>
      <c r="DL11">
        <f>IF('Tablas auxiliares'!$C$7=1,AVERAGE(F11,AB11,AX11,BT11,CP11)+F11/10000,(-1)*(SUM(VLOOKUP(F11,'Tablas auxiliares'!$BG$2:$BH$28,2,FALSE),VLOOKUP(AB11,'Tablas auxiliares'!$BG$2:$BH$28,2,FALSE),VLOOKUP(AX11,'Tablas auxiliares'!$BG$2:$BH$28,2,FALSE),VLOOKUP(BT11,'Tablas auxiliares'!$BG$2:$BH$28,2,FALSE),VLOOKUP(CP11,'Tablas auxiliares'!$BG$2:$BH$28,2,FALSE))-F11/100000000))</f>
        <v>-13.817874848808094</v>
      </c>
      <c r="DM11">
        <f>IF('Tablas auxiliares'!$C$7=1,AVERAGE(G11,AC11,AY11,BU11,CQ11)+G11/10000,(-1)*(SUM(VLOOKUP(G11,'Tablas auxiliares'!$BG$2:$BH$28,2,FALSE),VLOOKUP(AC11,'Tablas auxiliares'!$BG$2:$BH$28,2,FALSE),VLOOKUP(AY11,'Tablas auxiliares'!$BG$2:$BH$28,2,FALSE),VLOOKUP(BU11,'Tablas auxiliares'!$BG$2:$BH$28,2,FALSE),VLOOKUP(CQ11,'Tablas auxiliares'!$BG$2:$BH$28,2,FALSE))-G11/100000000))</f>
        <v>-7.3975166318980214</v>
      </c>
      <c r="DN11">
        <f>IF('Tablas auxiliares'!$C$7=1,AVERAGE(H11,AD11,AZ11,BV11,CR11)+H11/10000,(-1)*(SUM(VLOOKUP(H11,'Tablas auxiliares'!$BG$2:$BH$28,2,FALSE),VLOOKUP(AD11,'Tablas auxiliares'!$BG$2:$BH$28,2,FALSE),VLOOKUP(AZ11,'Tablas auxiliares'!$BG$2:$BH$28,2,FALSE),VLOOKUP(BV11,'Tablas auxiliares'!$BG$2:$BH$28,2,FALSE),VLOOKUP(CR11,'Tablas auxiliares'!$BG$2:$BH$28,2,FALSE))-H11/100000000))</f>
        <v>-19.315874418375465</v>
      </c>
      <c r="DO11">
        <f>IF('Tablas auxiliares'!$C$7=1,AVERAGE(I11,AE11,BA11,BW11,CS11)+I11/10000,(-1)*(SUM(VLOOKUP(I11,'Tablas auxiliares'!$BG$2:$BH$28,2,FALSE),VLOOKUP(AE11,'Tablas auxiliares'!$BG$2:$BH$28,2,FALSE),VLOOKUP(BA11,'Tablas auxiliares'!$BG$2:$BH$28,2,FALSE),VLOOKUP(BW11,'Tablas auxiliares'!$BG$2:$BH$28,2,FALSE),VLOOKUP(CS11,'Tablas auxiliares'!$BG$2:$BH$28,2,FALSE))-I11/100000000))</f>
        <v>-2.8908776877499878</v>
      </c>
      <c r="DQ11">
        <f>IF('Tablas auxiliares'!$C$7=1,AVERAGE(K11,AG11,BC11,BY11,CU11)+K11/10000,(-1)*(SUM(VLOOKUP(K11,'Tablas auxiliares'!$BG$2:$BH$28,2,FALSE),VLOOKUP(AG11,'Tablas auxiliares'!$BG$2:$BH$28,2,FALSE),VLOOKUP(BC11,'Tablas auxiliares'!$BG$2:$BH$28,2,FALSE),VLOOKUP(BY11,'Tablas auxiliares'!$BG$2:$BH$28,2,FALSE),VLOOKUP(CU11,'Tablas auxiliares'!$BG$2:$BH$28,2,FALSE))-K11/100000000))</f>
        <v>-16.351288153867806</v>
      </c>
      <c r="DR11">
        <f>IF('Tablas auxiliares'!$C$7=1,AVERAGE(L11,AH11,BD11,BZ11,CV11)+L11/10000,(-1)*(SUM(VLOOKUP(L11,'Tablas auxiliares'!$BG$2:$BH$28,2,FALSE),VLOOKUP(AH11,'Tablas auxiliares'!$BG$2:$BH$28,2,FALSE),VLOOKUP(BD11,'Tablas auxiliares'!$BG$2:$BH$28,2,FALSE),VLOOKUP(BZ11,'Tablas auxiliares'!$BG$2:$BH$28,2,FALSE),VLOOKUP(CV11,'Tablas auxiliares'!$BG$2:$BH$28,2,FALSE))-L11/100000000))</f>
        <v>-44.478720533249664</v>
      </c>
      <c r="DS11">
        <f>IF('Tablas auxiliares'!$C$7=1,AVERAGE(M11,AI11,BE11,CA11,CW11)+M11/10000,(-1)*(SUM(VLOOKUP(M11,'Tablas auxiliares'!$BG$2:$BH$28,2,FALSE),VLOOKUP(AI11,'Tablas auxiliares'!$BG$2:$BH$28,2,FALSE),VLOOKUP(BE11,'Tablas auxiliares'!$BG$2:$BH$28,2,FALSE),VLOOKUP(CA11,'Tablas auxiliares'!$BG$2:$BH$28,2,FALSE),VLOOKUP(CW11,'Tablas auxiliares'!$BG$2:$BH$28,2,FALSE))-M11/100000000))</f>
        <v>-39.14522104757777</v>
      </c>
      <c r="DT11">
        <f>IF('Tablas auxiliares'!$C$7=1,AVERAGE(N11,AJ11,BF11,CB11,CX11)+N11/10000,(-1)*(SUM(VLOOKUP(N11,'Tablas auxiliares'!$BG$2:$BH$28,2,FALSE),VLOOKUP(AJ11,'Tablas auxiliares'!$BG$2:$BH$28,2,FALSE),VLOOKUP(BF11,'Tablas auxiliares'!$BG$2:$BH$28,2,FALSE),VLOOKUP(CB11,'Tablas auxiliares'!$BG$2:$BH$28,2,FALSE),VLOOKUP(CX11,'Tablas auxiliares'!$BG$2:$BH$28,2,FALSE))-N11/100000000))</f>
        <v>-24.176208814788342</v>
      </c>
      <c r="DU11">
        <f>IF('Tablas auxiliares'!$C$7=1,AVERAGE(O11,AK11,BG11,CC11,CY11)+O11/10000,(-1)*(SUM(VLOOKUP(O11,'Tablas auxiliares'!$BG$2:$BH$28,2,FALSE),VLOOKUP(AK11,'Tablas auxiliares'!$BG$2:$BH$28,2,FALSE),VLOOKUP(BG11,'Tablas auxiliares'!$BG$2:$BH$28,2,FALSE),VLOOKUP(CC11,'Tablas auxiliares'!$BG$2:$BH$28,2,FALSE),VLOOKUP(CY11,'Tablas auxiliares'!$BG$2:$BH$28,2,FALSE))-O11/100000000))</f>
        <v>-37.119612764703682</v>
      </c>
      <c r="DV11">
        <f>IF('Tablas auxiliares'!$C$7=1,AVERAGE(P11,AL11,BH11,CD11,CZ11)+P11/10000,(-1)*(SUM(VLOOKUP(P11,'Tablas auxiliares'!$BG$2:$BH$28,2,FALSE),VLOOKUP(AL11,'Tablas auxiliares'!$BG$2:$BH$28,2,FALSE),VLOOKUP(BH11,'Tablas auxiliares'!$BG$2:$BH$28,2,FALSE),VLOOKUP(CD11,'Tablas auxiliares'!$BG$2:$BH$28,2,FALSE),VLOOKUP(CZ11,'Tablas auxiliares'!$BG$2:$BH$28,2,FALSE))-P11/100000000))</f>
        <v>-43.782386535524374</v>
      </c>
      <c r="DW11">
        <f>IF('Tablas auxiliares'!$C$7=1,AVERAGE(Q11,AM11,BI11,CE11,DA11)+Q11/10000,(-1)*(SUM(VLOOKUP(Q11,'Tablas auxiliares'!$BG$2:$BH$28,2,FALSE),VLOOKUP(AM11,'Tablas auxiliares'!$BG$2:$BH$28,2,FALSE),VLOOKUP(BI11,'Tablas auxiliares'!$BG$2:$BH$28,2,FALSE),VLOOKUP(CE11,'Tablas auxiliares'!$BG$2:$BH$28,2,FALSE),VLOOKUP(DA11,'Tablas auxiliares'!$BG$2:$BH$28,2,FALSE))-Q11/100000000))</f>
        <v>-10.481076556190882</v>
      </c>
      <c r="DX11">
        <f>IF('Tablas auxiliares'!$C$7=1,AVERAGE(R11,AN11,BJ11,CF11,DB11)+R11/10000,(-1)*(SUM(VLOOKUP(R11,'Tablas auxiliares'!$BG$2:$BH$28,2,FALSE),VLOOKUP(AN11,'Tablas auxiliares'!$BG$2:$BH$28,2,FALSE),VLOOKUP(BJ11,'Tablas auxiliares'!$BG$2:$BH$28,2,FALSE),VLOOKUP(CF11,'Tablas auxiliares'!$BG$2:$BH$28,2,FALSE),VLOOKUP(DB11,'Tablas auxiliares'!$BG$2:$BH$28,2,FALSE))-R11/100000000))</f>
        <v>-14.958171862425216</v>
      </c>
      <c r="DY11">
        <f>IF('Tablas auxiliares'!$C$7=1,AVERAGE(S11,AO11,BK11,CG11,DC11)+S11/10000,(-1)*(SUM(VLOOKUP(S11,'Tablas auxiliares'!$BG$2:$BH$28,2,FALSE),VLOOKUP(AO11,'Tablas auxiliares'!$BG$2:$BH$28,2,FALSE),VLOOKUP(BK11,'Tablas auxiliares'!$BG$2:$BH$28,2,FALSE),VLOOKUP(CG11,'Tablas auxiliares'!$BG$2:$BH$28,2,FALSE),VLOOKUP(DC11,'Tablas auxiliares'!$BG$2:$BH$28,2,FALSE))-S11/100000000))</f>
        <v>-7.6111431419296913</v>
      </c>
      <c r="DZ11">
        <f>IF('Tablas auxiliares'!$C$7=1,AVERAGE(T11,AP11,BL11,CH11,DD11)+T11/10000,(-1)*(SUM(VLOOKUP(T11,'Tablas auxiliares'!$BG$2:$BH$28,2,FALSE),VLOOKUP(AP11,'Tablas auxiliares'!$BG$2:$BH$28,2,FALSE),VLOOKUP(BL11,'Tablas auxiliares'!$BG$2:$BH$28,2,FALSE),VLOOKUP(CH11,'Tablas auxiliares'!$BG$2:$BH$28,2,FALSE),VLOOKUP(DD11,'Tablas auxiliares'!$BG$2:$BH$28,2,FALSE))-T11/100000000))</f>
        <v>-19.806078364989087</v>
      </c>
      <c r="EA11">
        <f>IF('Tablas auxiliares'!$C$7=1,AVERAGE(U11,AQ11,BM11,CI11,DE11)+U11/10000,(-1)*(SUM(VLOOKUP(U11,'Tablas auxiliares'!$BG$2:$BH$28,2,FALSE),VLOOKUP(AQ11,'Tablas auxiliares'!$BG$2:$BH$28,2,FALSE),VLOOKUP(BM11,'Tablas auxiliares'!$BG$2:$BH$28,2,FALSE),VLOOKUP(CI11,'Tablas auxiliares'!$BG$2:$BH$28,2,FALSE),VLOOKUP(DE11,'Tablas auxiliares'!$BG$2:$BH$28,2,FALSE))-U11/100000000))</f>
        <v>-4.1657933691041444</v>
      </c>
      <c r="EB11">
        <f>IF('Tablas auxiliares'!$C$7=1,AVERAGE(V11,AR11,BN11,CJ11,DF11)+V11/10000,(-1)*(SUM(VLOOKUP(V11,'Tablas auxiliares'!$BG$2:$BH$28,2,FALSE),VLOOKUP(AR11,'Tablas auxiliares'!$BG$2:$BH$28,2,FALSE),VLOOKUP(BN11,'Tablas auxiliares'!$BG$2:$BH$28,2,FALSE),VLOOKUP(CJ11,'Tablas auxiliares'!$BG$2:$BH$28,2,FALSE),VLOOKUP(DF11,'Tablas auxiliares'!$BG$2:$BH$28,2,FALSE))-V11/100000000))</f>
        <v>-8.6490254386538048</v>
      </c>
      <c r="EC11">
        <f>IF('Tablas auxiliares'!$C$7=1,AVERAGE(W11,AS11,BO11,CK11,DG11)+W11/10000,(-1)*(SUM(VLOOKUP(W11,'Tablas auxiliares'!$BG$2:$BH$28,2,FALSE),VLOOKUP(AS11,'Tablas auxiliares'!$BG$2:$BH$28,2,FALSE),VLOOKUP(BO11,'Tablas auxiliares'!$BG$2:$BH$28,2,FALSE),VLOOKUP(CK11,'Tablas auxiliares'!$BG$2:$BH$28,2,FALSE),VLOOKUP(DG11,'Tablas auxiliares'!$BG$2:$BH$28,2,FALSE))-W11/100000000))</f>
        <v>-25.762554028894829</v>
      </c>
      <c r="ED11">
        <f>RANK(DH11,DH3:DH21,1)</f>
        <v>1</v>
      </c>
      <c r="EE11">
        <f t="shared" ref="EE11:EY11" si="55">RANK(DI11,DI3:DI21,1)</f>
        <v>2</v>
      </c>
      <c r="EF11">
        <f t="shared" si="55"/>
        <v>11</v>
      </c>
      <c r="EG11">
        <f t="shared" si="55"/>
        <v>3</v>
      </c>
      <c r="EH11">
        <f t="shared" si="55"/>
        <v>8</v>
      </c>
      <c r="EI11">
        <f t="shared" si="55"/>
        <v>15</v>
      </c>
      <c r="EJ11">
        <f t="shared" si="55"/>
        <v>8</v>
      </c>
      <c r="EK11">
        <f t="shared" si="55"/>
        <v>18</v>
      </c>
      <c r="EM11">
        <f t="shared" si="55"/>
        <v>9</v>
      </c>
      <c r="EN11">
        <f t="shared" si="55"/>
        <v>2</v>
      </c>
      <c r="EO11">
        <f t="shared" si="55"/>
        <v>3</v>
      </c>
      <c r="EP11">
        <f t="shared" si="55"/>
        <v>4</v>
      </c>
      <c r="EQ11">
        <f t="shared" si="55"/>
        <v>4</v>
      </c>
      <c r="ER11">
        <f t="shared" si="55"/>
        <v>1</v>
      </c>
      <c r="ES11">
        <f t="shared" si="55"/>
        <v>12</v>
      </c>
      <c r="ET11">
        <f t="shared" si="55"/>
        <v>12</v>
      </c>
      <c r="EU11">
        <f t="shared" si="55"/>
        <v>14</v>
      </c>
      <c r="EV11">
        <f t="shared" si="55"/>
        <v>8</v>
      </c>
      <c r="EW11">
        <f t="shared" si="55"/>
        <v>15</v>
      </c>
      <c r="EX11">
        <f t="shared" si="55"/>
        <v>15</v>
      </c>
      <c r="EY11">
        <f t="shared" si="55"/>
        <v>7</v>
      </c>
      <c r="EZ11">
        <f>VLOOKUP(ED11,'Tablas auxiliares'!$O$2:$Y$28,'Tablas auxiliares'!$C$4+1,FALSE)</f>
        <v>12</v>
      </c>
      <c r="FA11">
        <f>VLOOKUP(EE11,'Tablas auxiliares'!$O$2:$Y$28,'Tablas auxiliares'!$C$4+1,FALSE)</f>
        <v>10</v>
      </c>
      <c r="FB11">
        <f>VLOOKUP(EF11,'Tablas auxiliares'!$O$2:$Y$28,'Tablas auxiliares'!$C$4+1,FALSE)</f>
        <v>0</v>
      </c>
      <c r="FC11">
        <f>VLOOKUP(EG11,'Tablas auxiliares'!$O$2:$Y$28,'Tablas auxiliares'!$C$4+1,FALSE)</f>
        <v>8</v>
      </c>
      <c r="FD11">
        <f>VLOOKUP(EH11,'Tablas auxiliares'!$O$2:$Y$28,'Tablas auxiliares'!$C$4+1,FALSE)</f>
        <v>3</v>
      </c>
      <c r="FE11">
        <f>VLOOKUP(EI11,'Tablas auxiliares'!$O$2:$Y$28,'Tablas auxiliares'!$C$4+1,FALSE)</f>
        <v>0</v>
      </c>
      <c r="FF11">
        <f>VLOOKUP(EJ11,'Tablas auxiliares'!$O$2:$Y$28,'Tablas auxiliares'!$C$4+1,FALSE)</f>
        <v>3</v>
      </c>
      <c r="FG11">
        <f>VLOOKUP(EK11,'Tablas auxiliares'!$O$2:$Y$28,'Tablas auxiliares'!$C$4+1,FALSE)</f>
        <v>0</v>
      </c>
      <c r="FI11">
        <f>VLOOKUP(EM11,'Tablas auxiliares'!$O$2:$Y$28,'Tablas auxiliares'!$C$4+1,FALSE)</f>
        <v>2</v>
      </c>
      <c r="FJ11">
        <f>VLOOKUP(EN11,'Tablas auxiliares'!$O$2:$Y$28,'Tablas auxiliares'!$C$4+1,FALSE)</f>
        <v>10</v>
      </c>
      <c r="FK11">
        <f>VLOOKUP(EO11,'Tablas auxiliares'!$O$2:$Y$28,'Tablas auxiliares'!$C$4+1,FALSE)</f>
        <v>8</v>
      </c>
      <c r="FL11">
        <f>VLOOKUP(EP11,'Tablas auxiliares'!$O$2:$Y$28,'Tablas auxiliares'!$C$4+1,FALSE)</f>
        <v>7</v>
      </c>
      <c r="FM11">
        <f>VLOOKUP(EQ11,'Tablas auxiliares'!$O$2:$Y$28,'Tablas auxiliares'!$C$4+1,FALSE)</f>
        <v>7</v>
      </c>
      <c r="FN11">
        <f>VLOOKUP(ER11,'Tablas auxiliares'!$O$2:$Y$28,'Tablas auxiliares'!$C$4+1,FALSE)</f>
        <v>12</v>
      </c>
      <c r="FO11">
        <f>VLOOKUP(ES11,'Tablas auxiliares'!$O$2:$Y$28,'Tablas auxiliares'!$C$4+1,FALSE)</f>
        <v>0</v>
      </c>
      <c r="FP11">
        <f>VLOOKUP(ET11,'Tablas auxiliares'!$O$2:$Y$28,'Tablas auxiliares'!$C$4+1,FALSE)</f>
        <v>0</v>
      </c>
      <c r="FQ11">
        <f>VLOOKUP(EU11,'Tablas auxiliares'!$O$2:$Y$28,'Tablas auxiliares'!$C$4+1,FALSE)</f>
        <v>0</v>
      </c>
      <c r="FR11">
        <f>VLOOKUP(EV11,'Tablas auxiliares'!$O$2:$Y$28,'Tablas auxiliares'!$C$4+1,FALSE)</f>
        <v>3</v>
      </c>
      <c r="FS11">
        <f>VLOOKUP(EW11,'Tablas auxiliares'!$O$2:$Y$28,'Tablas auxiliares'!$C$4+1,FALSE)</f>
        <v>0</v>
      </c>
      <c r="FT11">
        <f>VLOOKUP(EX11,'Tablas auxiliares'!$O$2:$Y$28,'Tablas auxiliares'!$C$4+1,FALSE)</f>
        <v>0</v>
      </c>
      <c r="FU11">
        <f>VLOOKUP(EY11,'Tablas auxiliares'!$O$2:$Y$28,'Tablas auxiliares'!$C$4+1,FALSE)</f>
        <v>4</v>
      </c>
      <c r="FV11">
        <v>1</v>
      </c>
      <c r="FW11">
        <v>1</v>
      </c>
      <c r="FX11">
        <v>4</v>
      </c>
      <c r="FY11">
        <v>4</v>
      </c>
      <c r="FZ11">
        <v>4</v>
      </c>
      <c r="GA11">
        <v>4</v>
      </c>
      <c r="GB11">
        <v>1</v>
      </c>
      <c r="GC11">
        <v>4</v>
      </c>
      <c r="GE11">
        <v>1</v>
      </c>
      <c r="GF11">
        <v>2</v>
      </c>
      <c r="GG11">
        <v>7</v>
      </c>
      <c r="GH11">
        <v>6</v>
      </c>
      <c r="GI11">
        <v>1</v>
      </c>
      <c r="GJ11">
        <v>4</v>
      </c>
      <c r="GK11">
        <v>6</v>
      </c>
      <c r="GL11">
        <v>2</v>
      </c>
      <c r="GM11">
        <v>6</v>
      </c>
      <c r="GN11">
        <v>4</v>
      </c>
      <c r="GO11">
        <v>2</v>
      </c>
      <c r="GP11">
        <v>3</v>
      </c>
      <c r="GQ11">
        <v>4</v>
      </c>
      <c r="GR11">
        <f>VLOOKUP(FV11,'Tablas auxiliares'!$O$2:$Y$28,_xlfn.SINGLE('Tablas auxiliares'!$C$4)+1,FALSE)</f>
        <v>12</v>
      </c>
      <c r="GS11">
        <f>VLOOKUP(FW11,'Tablas auxiliares'!$O$2:$Y$28,_xlfn.SINGLE('Tablas auxiliares'!$C$4)+1,FALSE)</f>
        <v>12</v>
      </c>
      <c r="GT11">
        <f>VLOOKUP(FX11,'Tablas auxiliares'!$O$2:$Y$28,_xlfn.SINGLE('Tablas auxiliares'!$C$4)+1,FALSE)</f>
        <v>7</v>
      </c>
      <c r="GU11">
        <f>VLOOKUP(FY11,'Tablas auxiliares'!$O$2:$Y$28,_xlfn.SINGLE('Tablas auxiliares'!$C$4)+1,FALSE)</f>
        <v>7</v>
      </c>
      <c r="GV11">
        <f>VLOOKUP(FZ11,'Tablas auxiliares'!$O$2:$Y$28,_xlfn.SINGLE('Tablas auxiliares'!$C$4)+1,FALSE)</f>
        <v>7</v>
      </c>
      <c r="GW11">
        <f>VLOOKUP(GA11,'Tablas auxiliares'!$O$2:$Y$28,_xlfn.SINGLE('Tablas auxiliares'!$C$4)+1,FALSE)</f>
        <v>7</v>
      </c>
      <c r="GX11">
        <f>VLOOKUP(GB11,'Tablas auxiliares'!$O$2:$Y$28,_xlfn.SINGLE('Tablas auxiliares'!$C$4)+1,FALSE)</f>
        <v>12</v>
      </c>
      <c r="GY11">
        <f>VLOOKUP(GC11,'Tablas auxiliares'!$O$2:$Y$28,_xlfn.SINGLE('Tablas auxiliares'!$C$4)+1,FALSE)</f>
        <v>7</v>
      </c>
      <c r="HA11">
        <f>VLOOKUP(GE11,'Tablas auxiliares'!$O$2:$Y$28,_xlfn.SINGLE('Tablas auxiliares'!$C$4)+1,FALSE)</f>
        <v>12</v>
      </c>
      <c r="HB11">
        <f>VLOOKUP(GF11,'Tablas auxiliares'!$O$2:$Y$28,_xlfn.SINGLE('Tablas auxiliares'!$C$4)+1,FALSE)</f>
        <v>10</v>
      </c>
      <c r="HC11">
        <f>VLOOKUP(GG11,'Tablas auxiliares'!$O$2:$Y$28,_xlfn.SINGLE('Tablas auxiliares'!$C$4)+1,FALSE)</f>
        <v>4</v>
      </c>
      <c r="HD11">
        <f>VLOOKUP(GH11,'Tablas auxiliares'!$O$2:$Y$28,_xlfn.SINGLE('Tablas auxiliares'!$C$4)+1,FALSE)</f>
        <v>5</v>
      </c>
      <c r="HE11">
        <f>VLOOKUP(GI11,'Tablas auxiliares'!$O$2:$Y$28,_xlfn.SINGLE('Tablas auxiliares'!$C$4)+1,FALSE)</f>
        <v>12</v>
      </c>
      <c r="HF11">
        <f>VLOOKUP(GJ11,'Tablas auxiliares'!$O$2:$Y$28,_xlfn.SINGLE('Tablas auxiliares'!$C$4)+1,FALSE)</f>
        <v>7</v>
      </c>
      <c r="HG11">
        <f>VLOOKUP(GK11,'Tablas auxiliares'!$O$2:$Y$28,_xlfn.SINGLE('Tablas auxiliares'!$C$4)+1,FALSE)</f>
        <v>5</v>
      </c>
      <c r="HH11">
        <f>VLOOKUP(GL11,'Tablas auxiliares'!$O$2:$Y$28,_xlfn.SINGLE('Tablas auxiliares'!$C$4)+1,FALSE)</f>
        <v>10</v>
      </c>
      <c r="HI11">
        <f>VLOOKUP(GM11,'Tablas auxiliares'!$O$2:$Y$28,_xlfn.SINGLE('Tablas auxiliares'!$C$4)+1,FALSE)</f>
        <v>5</v>
      </c>
      <c r="HJ11">
        <f>VLOOKUP(GN11,'Tablas auxiliares'!$O$2:$Y$28,_xlfn.SINGLE('Tablas auxiliares'!$C$4)+1,FALSE)</f>
        <v>7</v>
      </c>
      <c r="HK11">
        <f>VLOOKUP(GO11,'Tablas auxiliares'!$O$2:$Y$28,_xlfn.SINGLE('Tablas auxiliares'!$C$4)+1,FALSE)</f>
        <v>10</v>
      </c>
      <c r="HL11">
        <f>VLOOKUP(GP11,'Tablas auxiliares'!$O$2:$Y$28,_xlfn.SINGLE('Tablas auxiliares'!$C$4)+1,FALSE)</f>
        <v>8</v>
      </c>
      <c r="HM11">
        <f>VLOOKUP(GQ11,'Tablas auxiliares'!$O$2:$Y$28,_xlfn.SINGLE('Tablas auxiliares'!$C$4)+1,FALSE)</f>
        <v>7</v>
      </c>
      <c r="HN11">
        <f>IF('Tablas auxiliares'!$C$6&lt;&gt;2,SUM(EZ11:FU11),0)+IF('Tablas auxiliares'!$C$6&lt;&gt;3,SUM(GR11:HM11),0)</f>
        <v>262</v>
      </c>
      <c r="HO11">
        <f t="shared" si="37"/>
        <v>1.0009999999999999</v>
      </c>
      <c r="HP11">
        <f t="shared" si="1"/>
        <v>1.5009999999999999</v>
      </c>
      <c r="HQ11">
        <f t="shared" si="2"/>
        <v>7.5039999999999996</v>
      </c>
      <c r="HR11">
        <f t="shared" si="3"/>
        <v>3.504</v>
      </c>
      <c r="HS11">
        <f t="shared" si="4"/>
        <v>6.0039999999999996</v>
      </c>
      <c r="HT11">
        <f t="shared" si="5"/>
        <v>9.5039999999999996</v>
      </c>
      <c r="HU11">
        <f t="shared" si="6"/>
        <v>4.5010000000000003</v>
      </c>
      <c r="HV11">
        <f t="shared" si="7"/>
        <v>11.004</v>
      </c>
      <c r="HX11">
        <f t="shared" si="9"/>
        <v>5.0010000000000003</v>
      </c>
      <c r="HY11">
        <f t="shared" si="10"/>
        <v>2.0019999999999998</v>
      </c>
      <c r="HZ11">
        <f t="shared" si="11"/>
        <v>5.0069999999999997</v>
      </c>
      <c r="IA11">
        <f t="shared" si="12"/>
        <v>5.0060000000000002</v>
      </c>
      <c r="IB11">
        <f t="shared" si="13"/>
        <v>2.5009999999999999</v>
      </c>
      <c r="IC11">
        <f t="shared" si="14"/>
        <v>2.504</v>
      </c>
      <c r="ID11">
        <f t="shared" si="15"/>
        <v>9.0060000000000002</v>
      </c>
      <c r="IE11">
        <f t="shared" si="16"/>
        <v>7.0019999999999998</v>
      </c>
      <c r="IF11">
        <f t="shared" si="17"/>
        <v>10.006</v>
      </c>
      <c r="IG11">
        <f t="shared" si="18"/>
        <v>6.0039999999999996</v>
      </c>
      <c r="IH11">
        <f t="shared" si="19"/>
        <v>8.5020000000000007</v>
      </c>
      <c r="II11">
        <f t="shared" si="20"/>
        <v>9.0030000000000001</v>
      </c>
      <c r="IJ11">
        <f t="shared" si="21"/>
        <v>5.5039999999999996</v>
      </c>
      <c r="IK11">
        <f>RANK(HO11,HO3:HO21,1)</f>
        <v>1</v>
      </c>
      <c r="IL11">
        <f t="shared" ref="IL11:JF11" si="56">RANK(HP11,HP3:HP21,1)</f>
        <v>1</v>
      </c>
      <c r="IM11">
        <f t="shared" si="56"/>
        <v>6</v>
      </c>
      <c r="IN11">
        <f t="shared" si="56"/>
        <v>2</v>
      </c>
      <c r="IO11">
        <f t="shared" si="56"/>
        <v>5</v>
      </c>
      <c r="IP11">
        <f t="shared" si="56"/>
        <v>9</v>
      </c>
      <c r="IQ11">
        <f t="shared" si="56"/>
        <v>2</v>
      </c>
      <c r="IR11">
        <f t="shared" si="56"/>
        <v>12</v>
      </c>
      <c r="IT11">
        <f t="shared" si="56"/>
        <v>3</v>
      </c>
      <c r="IU11">
        <f t="shared" si="56"/>
        <v>1</v>
      </c>
      <c r="IV11">
        <f t="shared" si="56"/>
        <v>4</v>
      </c>
      <c r="IW11">
        <f t="shared" si="56"/>
        <v>3</v>
      </c>
      <c r="IX11">
        <f t="shared" si="56"/>
        <v>1</v>
      </c>
      <c r="IY11">
        <f t="shared" si="56"/>
        <v>2</v>
      </c>
      <c r="IZ11">
        <f t="shared" si="56"/>
        <v>9</v>
      </c>
      <c r="JA11">
        <f t="shared" si="56"/>
        <v>6</v>
      </c>
      <c r="JB11">
        <f t="shared" si="56"/>
        <v>10</v>
      </c>
      <c r="JC11">
        <f t="shared" si="56"/>
        <v>6</v>
      </c>
      <c r="JD11">
        <f t="shared" si="56"/>
        <v>6</v>
      </c>
      <c r="JE11">
        <f t="shared" si="56"/>
        <v>8</v>
      </c>
      <c r="JF11">
        <f t="shared" si="56"/>
        <v>4</v>
      </c>
      <c r="JG11">
        <f>VLOOKUP(IK11,'Tablas auxiliares'!$O$2:$Y$28,_xlfn.SINGLE('Tablas auxiliares'!$C$4)+1,FALSE)</f>
        <v>12</v>
      </c>
      <c r="JH11">
        <f>VLOOKUP(IL11,'Tablas auxiliares'!$O$2:$Y$28,_xlfn.SINGLE('Tablas auxiliares'!$C$4)+1,FALSE)</f>
        <v>12</v>
      </c>
      <c r="JI11">
        <f>VLOOKUP(IM11,'Tablas auxiliares'!$O$2:$Y$28,_xlfn.SINGLE('Tablas auxiliares'!$C$4)+1,FALSE)</f>
        <v>5</v>
      </c>
      <c r="JJ11">
        <f>VLOOKUP(IN11,'Tablas auxiliares'!$O$2:$Y$28,_xlfn.SINGLE('Tablas auxiliares'!$C$4)+1,FALSE)</f>
        <v>10</v>
      </c>
      <c r="JK11">
        <f>VLOOKUP(IO11,'Tablas auxiliares'!$O$2:$Y$28,_xlfn.SINGLE('Tablas auxiliares'!$C$4)+1,FALSE)</f>
        <v>6</v>
      </c>
      <c r="JL11">
        <f>VLOOKUP(IP11,'Tablas auxiliares'!$O$2:$Y$28,_xlfn.SINGLE('Tablas auxiliares'!$C$4)+1,FALSE)</f>
        <v>2</v>
      </c>
      <c r="JM11">
        <f>VLOOKUP(IQ11,'Tablas auxiliares'!$O$2:$Y$28,_xlfn.SINGLE('Tablas auxiliares'!$C$4)+1,FALSE)</f>
        <v>10</v>
      </c>
      <c r="JN11">
        <f>VLOOKUP(IR11,'Tablas auxiliares'!$O$2:$Y$28,_xlfn.SINGLE('Tablas auxiliares'!$C$4)+1,FALSE)</f>
        <v>0</v>
      </c>
      <c r="JP11">
        <f>VLOOKUP(IT11,'Tablas auxiliares'!$O$2:$Y$28,_xlfn.SINGLE('Tablas auxiliares'!$C$4)+1,FALSE)</f>
        <v>8</v>
      </c>
      <c r="JQ11">
        <f>VLOOKUP(IU11,'Tablas auxiliares'!$O$2:$Y$28,_xlfn.SINGLE('Tablas auxiliares'!$C$4)+1,FALSE)</f>
        <v>12</v>
      </c>
      <c r="JR11">
        <f>VLOOKUP(IV11,'Tablas auxiliares'!$O$2:$Y$28,_xlfn.SINGLE('Tablas auxiliares'!$C$4)+1,FALSE)</f>
        <v>7</v>
      </c>
      <c r="JS11">
        <f>VLOOKUP(IW11,'Tablas auxiliares'!$O$2:$Y$28,_xlfn.SINGLE('Tablas auxiliares'!$C$4)+1,FALSE)</f>
        <v>8</v>
      </c>
      <c r="JT11">
        <f>VLOOKUP(IX11,'Tablas auxiliares'!$O$2:$Y$28,_xlfn.SINGLE('Tablas auxiliares'!$C$4)+1,FALSE)</f>
        <v>12</v>
      </c>
      <c r="JU11">
        <f>VLOOKUP(IY11,'Tablas auxiliares'!$O$2:$Y$28,_xlfn.SINGLE('Tablas auxiliares'!$C$4)+1,FALSE)</f>
        <v>10</v>
      </c>
      <c r="JV11">
        <f>VLOOKUP(IZ11,'Tablas auxiliares'!$O$2:$Y$28,_xlfn.SINGLE('Tablas auxiliares'!$C$4)+1,FALSE)</f>
        <v>2</v>
      </c>
      <c r="JW11">
        <f>VLOOKUP(JA11,'Tablas auxiliares'!$O$2:$Y$28,_xlfn.SINGLE('Tablas auxiliares'!$C$4)+1,FALSE)</f>
        <v>5</v>
      </c>
      <c r="JX11">
        <f>VLOOKUP(JB11,'Tablas auxiliares'!$O$2:$Y$28,_xlfn.SINGLE('Tablas auxiliares'!$C$4)+1,FALSE)</f>
        <v>1</v>
      </c>
      <c r="JY11">
        <f>VLOOKUP(JC11,'Tablas auxiliares'!$O$2:$Y$28,_xlfn.SINGLE('Tablas auxiliares'!$C$4)+1,FALSE)</f>
        <v>5</v>
      </c>
      <c r="JZ11">
        <f>VLOOKUP(JD11,'Tablas auxiliares'!$O$2:$Y$28,_xlfn.SINGLE('Tablas auxiliares'!$C$4)+1,FALSE)</f>
        <v>5</v>
      </c>
      <c r="KA11">
        <f>VLOOKUP(JE11,'Tablas auxiliares'!$O$2:$Y$28,_xlfn.SINGLE('Tablas auxiliares'!$C$4)+1,FALSE)</f>
        <v>3</v>
      </c>
      <c r="KB11">
        <f>VLOOKUP(JF11,'Tablas auxiliares'!$O$2:$Y$28,_xlfn.SINGLE('Tablas auxiliares'!$C$4)+1,FALSE)</f>
        <v>7</v>
      </c>
      <c r="KC11">
        <f t="shared" si="27"/>
        <v>142</v>
      </c>
      <c r="KD11">
        <v>12</v>
      </c>
      <c r="KE11">
        <v>8</v>
      </c>
      <c r="KF11">
        <v>0</v>
      </c>
      <c r="KG11">
        <v>8</v>
      </c>
      <c r="KH11">
        <v>3</v>
      </c>
      <c r="KI11">
        <v>0</v>
      </c>
      <c r="KJ11">
        <v>1</v>
      </c>
      <c r="KK11">
        <v>0</v>
      </c>
      <c r="KM11">
        <v>1</v>
      </c>
      <c r="KN11">
        <v>10</v>
      </c>
      <c r="KO11">
        <v>10</v>
      </c>
      <c r="KP11">
        <v>5</v>
      </c>
      <c r="KQ11">
        <v>7</v>
      </c>
      <c r="KR11">
        <v>10</v>
      </c>
      <c r="KS11">
        <v>0</v>
      </c>
      <c r="KT11">
        <v>3</v>
      </c>
      <c r="KU11">
        <v>0</v>
      </c>
      <c r="KV11">
        <v>3</v>
      </c>
      <c r="KW11">
        <v>0</v>
      </c>
      <c r="KX11">
        <v>0</v>
      </c>
      <c r="KY11">
        <v>5</v>
      </c>
      <c r="KZ11">
        <v>12</v>
      </c>
      <c r="LA11">
        <v>12</v>
      </c>
      <c r="LB11">
        <v>7</v>
      </c>
      <c r="LC11">
        <v>7</v>
      </c>
      <c r="LD11">
        <v>7</v>
      </c>
      <c r="LE11">
        <v>7</v>
      </c>
      <c r="LF11">
        <v>12</v>
      </c>
      <c r="LG11">
        <v>7</v>
      </c>
      <c r="LI11">
        <v>12</v>
      </c>
      <c r="LJ11">
        <v>10</v>
      </c>
      <c r="LK11">
        <v>4</v>
      </c>
      <c r="LL11">
        <v>5</v>
      </c>
      <c r="LM11">
        <v>12</v>
      </c>
      <c r="LN11">
        <v>7</v>
      </c>
      <c r="LO11">
        <v>5</v>
      </c>
      <c r="LP11">
        <v>10</v>
      </c>
      <c r="LQ11">
        <v>5</v>
      </c>
      <c r="LR11">
        <v>7</v>
      </c>
      <c r="LS11">
        <v>10</v>
      </c>
      <c r="LT11">
        <v>8</v>
      </c>
      <c r="LU11">
        <v>7</v>
      </c>
      <c r="LV11">
        <f t="shared" si="28"/>
        <v>24.012</v>
      </c>
      <c r="LW11">
        <f t="shared" si="23"/>
        <v>20.012</v>
      </c>
      <c r="LX11">
        <f t="shared" si="23"/>
        <v>7.0069999999999997</v>
      </c>
      <c r="LY11">
        <f t="shared" si="23"/>
        <v>15.007</v>
      </c>
      <c r="LZ11">
        <f t="shared" si="23"/>
        <v>10.007</v>
      </c>
      <c r="MA11">
        <f t="shared" si="23"/>
        <v>7.0069999999999997</v>
      </c>
      <c r="MB11">
        <f t="shared" si="23"/>
        <v>13.012</v>
      </c>
      <c r="MC11">
        <f t="shared" si="23"/>
        <v>7.0069999999999997</v>
      </c>
      <c r="MD11">
        <f t="shared" si="23"/>
        <v>0</v>
      </c>
      <c r="ME11">
        <f t="shared" si="23"/>
        <v>13.012</v>
      </c>
      <c r="MF11">
        <f t="shared" si="23"/>
        <v>20.010000000000002</v>
      </c>
      <c r="MG11">
        <f t="shared" si="23"/>
        <v>14.004</v>
      </c>
      <c r="MH11">
        <f t="shared" si="23"/>
        <v>10.005000000000001</v>
      </c>
      <c r="MI11">
        <f t="shared" si="23"/>
        <v>19.012</v>
      </c>
      <c r="MJ11">
        <f t="shared" si="23"/>
        <v>17.007000000000001</v>
      </c>
      <c r="MK11">
        <f t="shared" si="23"/>
        <v>5.0049999999999999</v>
      </c>
      <c r="ML11">
        <f t="shared" si="23"/>
        <v>13.01</v>
      </c>
      <c r="MM11">
        <f t="shared" si="23"/>
        <v>5.0049999999999999</v>
      </c>
      <c r="MN11">
        <f t="shared" si="23"/>
        <v>10.007</v>
      </c>
      <c r="MO11">
        <f t="shared" si="23"/>
        <v>10.01</v>
      </c>
      <c r="MP11">
        <f t="shared" si="23"/>
        <v>8.0079999999999991</v>
      </c>
      <c r="MQ11">
        <f t="shared" si="23"/>
        <v>12.007</v>
      </c>
      <c r="MR11">
        <f>RANK(LV11,LV3:LV21,0)</f>
        <v>1</v>
      </c>
      <c r="MS11">
        <f t="shared" ref="MS11:NM11" si="57">RANK(LW11,LW3:LW21,0)</f>
        <v>1</v>
      </c>
      <c r="MT11">
        <f t="shared" si="57"/>
        <v>8</v>
      </c>
      <c r="MU11">
        <f t="shared" si="57"/>
        <v>2</v>
      </c>
      <c r="MV11">
        <f t="shared" si="57"/>
        <v>5</v>
      </c>
      <c r="MW11">
        <f t="shared" si="57"/>
        <v>7</v>
      </c>
      <c r="MX11">
        <f t="shared" si="57"/>
        <v>2</v>
      </c>
      <c r="MY11">
        <f t="shared" si="57"/>
        <v>8</v>
      </c>
      <c r="MZ11">
        <f t="shared" si="57"/>
        <v>15</v>
      </c>
      <c r="NA11">
        <f t="shared" si="57"/>
        <v>3</v>
      </c>
      <c r="NB11">
        <f t="shared" si="57"/>
        <v>1</v>
      </c>
      <c r="NC11">
        <f t="shared" si="57"/>
        <v>4</v>
      </c>
      <c r="ND11">
        <f t="shared" si="57"/>
        <v>4</v>
      </c>
      <c r="NE11">
        <f t="shared" si="57"/>
        <v>1</v>
      </c>
      <c r="NF11">
        <f t="shared" si="57"/>
        <v>2</v>
      </c>
      <c r="NG11">
        <f t="shared" si="57"/>
        <v>8</v>
      </c>
      <c r="NH11">
        <f t="shared" si="57"/>
        <v>5</v>
      </c>
      <c r="NI11">
        <f t="shared" si="57"/>
        <v>9</v>
      </c>
      <c r="NJ11">
        <f t="shared" si="57"/>
        <v>6</v>
      </c>
      <c r="NK11">
        <f t="shared" si="57"/>
        <v>4</v>
      </c>
      <c r="NL11">
        <f t="shared" si="57"/>
        <v>8</v>
      </c>
      <c r="NM11">
        <f t="shared" si="57"/>
        <v>5</v>
      </c>
      <c r="NN11">
        <f>VLOOKUP(MR11,'Tablas auxiliares'!$O$2:$P$28,2,FALSE)</f>
        <v>12</v>
      </c>
      <c r="NO11">
        <f>VLOOKUP(MS11,'Tablas auxiliares'!$O$2:$P$28,2,FALSE)</f>
        <v>12</v>
      </c>
      <c r="NP11">
        <f>VLOOKUP(MT11,'Tablas auxiliares'!$O$2:$P$28,2,FALSE)</f>
        <v>3</v>
      </c>
      <c r="NQ11">
        <f>VLOOKUP(MU11,'Tablas auxiliares'!$O$2:$P$28,2,FALSE)</f>
        <v>10</v>
      </c>
      <c r="NR11">
        <f>VLOOKUP(MV11,'Tablas auxiliares'!$O$2:$P$28,2,FALSE)</f>
        <v>6</v>
      </c>
      <c r="NS11">
        <f>VLOOKUP(MW11,'Tablas auxiliares'!$O$2:$P$28,2,FALSE)</f>
        <v>4</v>
      </c>
      <c r="NT11">
        <f>VLOOKUP(MX11,'Tablas auxiliares'!$O$2:$P$28,2,FALSE)</f>
        <v>10</v>
      </c>
      <c r="NU11">
        <f>VLOOKUP(MY11,'Tablas auxiliares'!$O$2:$P$28,2,FALSE)</f>
        <v>3</v>
      </c>
      <c r="NV11">
        <f>VLOOKUP(MZ11,'Tablas auxiliares'!$O$2:$P$28,2,FALSE)</f>
        <v>0</v>
      </c>
      <c r="NW11">
        <f>VLOOKUP(NA11,'Tablas auxiliares'!$O$2:$P$28,2,FALSE)</f>
        <v>8</v>
      </c>
      <c r="NX11">
        <f>VLOOKUP(NB11,'Tablas auxiliares'!$O$2:$P$28,2,FALSE)</f>
        <v>12</v>
      </c>
      <c r="NY11">
        <f>VLOOKUP(NC11,'Tablas auxiliares'!$O$2:$P$28,2,FALSE)</f>
        <v>7</v>
      </c>
      <c r="NZ11">
        <f>VLOOKUP(ND11,'Tablas auxiliares'!$O$2:$P$28,2,FALSE)</f>
        <v>7</v>
      </c>
      <c r="OA11">
        <f>VLOOKUP(NE11,'Tablas auxiliares'!$O$2:$P$28,2,FALSE)</f>
        <v>12</v>
      </c>
      <c r="OB11">
        <f>VLOOKUP(NF11,'Tablas auxiliares'!$O$2:$P$28,2,FALSE)</f>
        <v>10</v>
      </c>
      <c r="OC11">
        <f>VLOOKUP(NG11,'Tablas auxiliares'!$O$2:$P$28,2,FALSE)</f>
        <v>3</v>
      </c>
      <c r="OD11">
        <f>VLOOKUP(NH11,'Tablas auxiliares'!$O$2:$P$28,2,FALSE)</f>
        <v>6</v>
      </c>
      <c r="OE11">
        <f>VLOOKUP(NI11,'Tablas auxiliares'!$O$2:$P$28,2,FALSE)</f>
        <v>2</v>
      </c>
      <c r="OF11">
        <f>VLOOKUP(NJ11,'Tablas auxiliares'!$O$2:$P$28,2,FALSE)</f>
        <v>5</v>
      </c>
      <c r="OG11">
        <f>VLOOKUP(NK11,'Tablas auxiliares'!$O$2:$P$28,2,FALSE)</f>
        <v>7</v>
      </c>
      <c r="OH11">
        <f>VLOOKUP(NL11,'Tablas auxiliares'!$O$2:$P$28,2,FALSE)</f>
        <v>3</v>
      </c>
      <c r="OI11">
        <f>VLOOKUP(NM11,'Tablas auxiliares'!$O$2:$P$28,2,FALSE)</f>
        <v>6</v>
      </c>
      <c r="OJ11">
        <f t="shared" si="30"/>
        <v>148</v>
      </c>
      <c r="OL11">
        <f t="shared" si="31"/>
        <v>148.0017</v>
      </c>
      <c r="OM11">
        <f t="shared" si="32"/>
        <v>142.0017</v>
      </c>
      <c r="ON11">
        <f t="shared" si="33"/>
        <v>262.00170000000003</v>
      </c>
      <c r="OO11">
        <f>IF('Tablas auxiliares'!$C$3=1,OL11,IF('Tablas auxiliares'!$C$3=2,OM11,ON11))</f>
        <v>262.00170000000003</v>
      </c>
      <c r="OP11" t="s">
        <v>25</v>
      </c>
      <c r="OR11">
        <v>9</v>
      </c>
      <c r="OS11">
        <f t="shared" si="34"/>
        <v>119.0009</v>
      </c>
      <c r="OT11" t="str">
        <f t="shared" si="35"/>
        <v>Lituania</v>
      </c>
    </row>
    <row r="12" spans="1:410" x14ac:dyDescent="0.25">
      <c r="A12" t="s">
        <v>27</v>
      </c>
      <c r="B12">
        <v>14</v>
      </c>
      <c r="C12">
        <v>10</v>
      </c>
      <c r="D12">
        <v>12</v>
      </c>
      <c r="E12">
        <v>6</v>
      </c>
      <c r="F12">
        <v>15</v>
      </c>
      <c r="G12">
        <v>1</v>
      </c>
      <c r="H12">
        <v>5</v>
      </c>
      <c r="I12">
        <v>11</v>
      </c>
      <c r="J12">
        <v>8</v>
      </c>
      <c r="L12">
        <v>7</v>
      </c>
      <c r="M12">
        <v>9</v>
      </c>
      <c r="N12">
        <v>12</v>
      </c>
      <c r="O12">
        <v>9</v>
      </c>
      <c r="P12">
        <v>13</v>
      </c>
      <c r="Q12">
        <v>11</v>
      </c>
      <c r="R12">
        <v>10</v>
      </c>
      <c r="S12">
        <v>12</v>
      </c>
      <c r="T12">
        <v>3</v>
      </c>
      <c r="U12">
        <v>13</v>
      </c>
      <c r="V12">
        <v>6</v>
      </c>
      <c r="W12">
        <v>11</v>
      </c>
      <c r="X12">
        <v>8</v>
      </c>
      <c r="Y12">
        <v>11</v>
      </c>
      <c r="Z12">
        <v>13</v>
      </c>
      <c r="AA12">
        <v>8</v>
      </c>
      <c r="AB12">
        <v>12</v>
      </c>
      <c r="AC12">
        <v>7</v>
      </c>
      <c r="AD12">
        <v>14</v>
      </c>
      <c r="AE12">
        <v>11</v>
      </c>
      <c r="AF12">
        <v>9</v>
      </c>
      <c r="AH12">
        <v>14</v>
      </c>
      <c r="AI12">
        <v>13</v>
      </c>
      <c r="AJ12">
        <v>16</v>
      </c>
      <c r="AK12">
        <v>8</v>
      </c>
      <c r="AL12">
        <v>13</v>
      </c>
      <c r="AM12">
        <v>16</v>
      </c>
      <c r="AN12">
        <v>1</v>
      </c>
      <c r="AO12">
        <v>10</v>
      </c>
      <c r="AP12">
        <v>5</v>
      </c>
      <c r="AQ12">
        <v>12</v>
      </c>
      <c r="AR12">
        <v>6</v>
      </c>
      <c r="AS12">
        <v>16</v>
      </c>
      <c r="AT12">
        <v>9</v>
      </c>
      <c r="AU12">
        <v>16</v>
      </c>
      <c r="AV12">
        <v>13</v>
      </c>
      <c r="AW12">
        <v>3</v>
      </c>
      <c r="AX12">
        <v>16</v>
      </c>
      <c r="AY12">
        <v>3</v>
      </c>
      <c r="AZ12">
        <v>1</v>
      </c>
      <c r="BA12">
        <v>11</v>
      </c>
      <c r="BB12">
        <v>8</v>
      </c>
      <c r="BD12">
        <v>12</v>
      </c>
      <c r="BE12">
        <v>7</v>
      </c>
      <c r="BF12">
        <v>16</v>
      </c>
      <c r="BG12">
        <v>6</v>
      </c>
      <c r="BH12">
        <v>6</v>
      </c>
      <c r="BI12">
        <v>16</v>
      </c>
      <c r="BJ12">
        <v>4</v>
      </c>
      <c r="BK12">
        <v>10</v>
      </c>
      <c r="BL12">
        <v>6</v>
      </c>
      <c r="BM12">
        <v>13</v>
      </c>
      <c r="BN12">
        <v>9</v>
      </c>
      <c r="BO12">
        <v>13</v>
      </c>
      <c r="BP12">
        <v>10</v>
      </c>
      <c r="BQ12">
        <v>5</v>
      </c>
      <c r="BR12">
        <v>7</v>
      </c>
      <c r="BS12">
        <v>6</v>
      </c>
      <c r="BT12">
        <v>16</v>
      </c>
      <c r="BU12">
        <v>5</v>
      </c>
      <c r="BV12">
        <v>15</v>
      </c>
      <c r="BW12">
        <v>12</v>
      </c>
      <c r="BX12">
        <v>6</v>
      </c>
      <c r="BZ12">
        <v>11</v>
      </c>
      <c r="CA12">
        <v>10</v>
      </c>
      <c r="CB12">
        <v>14</v>
      </c>
      <c r="CC12">
        <v>8</v>
      </c>
      <c r="CD12">
        <v>10</v>
      </c>
      <c r="CE12">
        <v>16</v>
      </c>
      <c r="CF12">
        <v>14</v>
      </c>
      <c r="CG12">
        <v>9</v>
      </c>
      <c r="CH12">
        <v>4</v>
      </c>
      <c r="CI12">
        <v>8</v>
      </c>
      <c r="CJ12">
        <v>13</v>
      </c>
      <c r="CK12">
        <v>8</v>
      </c>
      <c r="CL12">
        <v>13</v>
      </c>
      <c r="CM12">
        <v>13</v>
      </c>
      <c r="CN12">
        <v>18</v>
      </c>
      <c r="CO12">
        <v>5</v>
      </c>
      <c r="CP12">
        <v>8</v>
      </c>
      <c r="CQ12">
        <v>2</v>
      </c>
      <c r="CR12">
        <v>12</v>
      </c>
      <c r="CS12">
        <v>15</v>
      </c>
      <c r="CT12">
        <v>9</v>
      </c>
      <c r="CV12">
        <v>11</v>
      </c>
      <c r="CW12">
        <v>5</v>
      </c>
      <c r="CX12">
        <v>10</v>
      </c>
      <c r="CY12">
        <v>6</v>
      </c>
      <c r="CZ12">
        <v>13</v>
      </c>
      <c r="DA12">
        <v>7</v>
      </c>
      <c r="DB12">
        <v>12</v>
      </c>
      <c r="DC12">
        <v>14</v>
      </c>
      <c r="DD12">
        <v>5</v>
      </c>
      <c r="DE12">
        <v>9</v>
      </c>
      <c r="DF12">
        <v>4</v>
      </c>
      <c r="DG12">
        <v>8</v>
      </c>
      <c r="DH12">
        <f>IF('Tablas auxiliares'!$C$7=1,AVERAGE(B12,X12,AT12,BP12,CL12)+B12/10000,(-1)*(SUM(VLOOKUP(B12,'Tablas auxiliares'!$BG$2:$BH$28,2,FALSE),VLOOKUP(X12,'Tablas auxiliares'!$BG$2:$BH$28,2,FALSE),VLOOKUP(AT12,'Tablas auxiliares'!$BG$2:$BH$28,2,FALSE),VLOOKUP(BP12,'Tablas auxiliares'!$BG$2:$BH$28,2,FALSE),VLOOKUP(CL12,'Tablas auxiliares'!$BG$2:$BH$28,2,FALSE))-B12/100000000))</f>
        <v>-10.211087939035156</v>
      </c>
      <c r="DI12">
        <f>IF('Tablas auxiliares'!$C$7=1,AVERAGE(C12,Y12,AU12,BQ12,CM12)+C12/10000,(-1)*(SUM(VLOOKUP(C12,'Tablas auxiliares'!$BG$2:$BH$28,2,FALSE),VLOOKUP(Y12,'Tablas auxiliares'!$BG$2:$BH$28,2,FALSE),VLOOKUP(AU12,'Tablas auxiliares'!$BG$2:$BH$28,2,FALSE),VLOOKUP(BQ12,'Tablas auxiliares'!$BG$2:$BH$28,2,FALSE),VLOOKUP(CM12,'Tablas auxiliares'!$BG$2:$BH$28,2,FALSE))-C12/100000000))</f>
        <v>-11.498752297280509</v>
      </c>
      <c r="DJ12">
        <f>IF('Tablas auxiliares'!$C$7=1,AVERAGE(D12,Z12,AV12,BR12,CN12)+D12/10000,(-1)*(SUM(VLOOKUP(D12,'Tablas auxiliares'!$BG$2:$BH$28,2,FALSE),VLOOKUP(Z12,'Tablas auxiliares'!$BG$2:$BH$28,2,FALSE),VLOOKUP(AV12,'Tablas auxiliares'!$BG$2:$BH$28,2,FALSE),VLOOKUP(BR12,'Tablas auxiliares'!$BG$2:$BH$28,2,FALSE),VLOOKUP(CN12,'Tablas auxiliares'!$BG$2:$BH$28,2,FALSE))-D12/100000000))</f>
        <v>-8.2515847182387887</v>
      </c>
      <c r="DK12">
        <f>IF('Tablas auxiliares'!$C$7=1,AVERAGE(E12,AA12,AW12,BS12,CO12)+E12/10000,(-1)*(SUM(VLOOKUP(E12,'Tablas auxiliares'!$BG$2:$BH$28,2,FALSE),VLOOKUP(AA12,'Tablas auxiliares'!$BG$2:$BH$28,2,FALSE),VLOOKUP(AW12,'Tablas auxiliares'!$BG$2:$BH$28,2,FALSE),VLOOKUP(BS12,'Tablas auxiliares'!$BG$2:$BH$28,2,FALSE),VLOOKUP(CO12,'Tablas auxiliares'!$BG$2:$BH$28,2,FALSE))-E12/100000000))</f>
        <v>-26.273845673173099</v>
      </c>
      <c r="DL12">
        <f>IF('Tablas auxiliares'!$C$7=1,AVERAGE(F12,AB12,AX12,BT12,CP12)+F12/10000,(-1)*(SUM(VLOOKUP(F12,'Tablas auxiliares'!$BG$2:$BH$28,2,FALSE),VLOOKUP(AB12,'Tablas auxiliares'!$BG$2:$BH$28,2,FALSE),VLOOKUP(AX12,'Tablas auxiliares'!$BG$2:$BH$28,2,FALSE),VLOOKUP(BT12,'Tablas auxiliares'!$BG$2:$BH$28,2,FALSE),VLOOKUP(CP12,'Tablas auxiliares'!$BG$2:$BH$28,2,FALSE))-F12/100000000))</f>
        <v>-6.8856149773393325</v>
      </c>
      <c r="DM12">
        <f>IF('Tablas auxiliares'!$C$7=1,AVERAGE(G12,AC12,AY12,BU12,CQ12)+G12/10000,(-1)*(SUM(VLOOKUP(G12,'Tablas auxiliares'!$BG$2:$BH$28,2,FALSE),VLOOKUP(AC12,'Tablas auxiliares'!$BG$2:$BH$28,2,FALSE),VLOOKUP(AY12,'Tablas auxiliares'!$BG$2:$BH$28,2,FALSE),VLOOKUP(BU12,'Tablas auxiliares'!$BG$2:$BH$28,2,FALSE),VLOOKUP(CQ12,'Tablas auxiliares'!$BG$2:$BH$28,2,FALSE))-G12/100000000))</f>
        <v>-39.579671893783178</v>
      </c>
      <c r="DN12">
        <f>IF('Tablas auxiliares'!$C$7=1,AVERAGE(H12,AD12,AZ12,BV12,CR12)+H12/10000,(-1)*(SUM(VLOOKUP(H12,'Tablas auxiliares'!$BG$2:$BH$28,2,FALSE),VLOOKUP(AD12,'Tablas auxiliares'!$BG$2:$BH$28,2,FALSE),VLOOKUP(AZ12,'Tablas auxiliares'!$BG$2:$BH$28,2,FALSE),VLOOKUP(BV12,'Tablas auxiliares'!$BG$2:$BH$28,2,FALSE),VLOOKUP(CR12,'Tablas auxiliares'!$BG$2:$BH$28,2,FALSE))-H12/100000000))</f>
        <v>-20.95063967288301</v>
      </c>
      <c r="DO12">
        <f>IF('Tablas auxiliares'!$C$7=1,AVERAGE(I12,AE12,BA12,BW12,CS12)+I12/10000,(-1)*(SUM(VLOOKUP(I12,'Tablas auxiliares'!$BG$2:$BH$28,2,FALSE),VLOOKUP(AE12,'Tablas auxiliares'!$BG$2:$BH$28,2,FALSE),VLOOKUP(BA12,'Tablas auxiliares'!$BG$2:$BH$28,2,FALSE),VLOOKUP(BW12,'Tablas auxiliares'!$BG$2:$BH$28,2,FALSE),VLOOKUP(CS12,'Tablas auxiliares'!$BG$2:$BH$28,2,FALSE))-I12/100000000))</f>
        <v>-7.7080944727601839</v>
      </c>
      <c r="DP12">
        <f>IF('Tablas auxiliares'!$C$7=1,AVERAGE(J12,AF12,BB12,BX12,CT12)+J12/10000,(-1)*(SUM(VLOOKUP(J12,'Tablas auxiliares'!$BG$2:$BH$28,2,FALSE),VLOOKUP(AF12,'Tablas auxiliares'!$BG$2:$BH$28,2,FALSE),VLOOKUP(BB12,'Tablas auxiliares'!$BG$2:$BH$28,2,FALSE),VLOOKUP(BX12,'Tablas auxiliares'!$BG$2:$BH$28,2,FALSE),VLOOKUP(CT12,'Tablas auxiliares'!$BG$2:$BH$28,2,FALSE))-J12/100000000))</f>
        <v>-16.237431759502943</v>
      </c>
      <c r="DR12">
        <f>IF('Tablas auxiliares'!$C$7=1,AVERAGE(L12,AH12,BD12,BZ12,CV12)+L12/10000,(-1)*(SUM(VLOOKUP(L12,'Tablas auxiliares'!$BG$2:$BH$28,2,FALSE),VLOOKUP(AH12,'Tablas auxiliares'!$BG$2:$BH$28,2,FALSE),VLOOKUP(BD12,'Tablas auxiliares'!$BG$2:$BH$28,2,FALSE),VLOOKUP(BZ12,'Tablas auxiliares'!$BG$2:$BH$28,2,FALSE),VLOOKUP(CV12,'Tablas auxiliares'!$BG$2:$BH$28,2,FALSE))-L12/100000000))</f>
        <v>-9.9267389909671202</v>
      </c>
      <c r="DS12">
        <f>IF('Tablas auxiliares'!$C$7=1,AVERAGE(M12,AI12,BE12,CA12,CW12)+M12/10000,(-1)*(SUM(VLOOKUP(M12,'Tablas auxiliares'!$BG$2:$BH$28,2,FALSE),VLOOKUP(AI12,'Tablas auxiliares'!$BG$2:$BH$28,2,FALSE),VLOOKUP(BE12,'Tablas auxiliares'!$BG$2:$BH$28,2,FALSE),VLOOKUP(CA12,'Tablas auxiliares'!$BG$2:$BH$28,2,FALSE),VLOOKUP(CW12,'Tablas auxiliares'!$BG$2:$BH$28,2,FALSE))-M12/100000000))</f>
        <v>-15.472167931333049</v>
      </c>
      <c r="DT12">
        <f>IF('Tablas auxiliares'!$C$7=1,AVERAGE(N12,AJ12,BF12,CB12,CX12)+N12/10000,(-1)*(SUM(VLOOKUP(N12,'Tablas auxiliares'!$BG$2:$BH$28,2,FALSE),VLOOKUP(AJ12,'Tablas auxiliares'!$BG$2:$BH$28,2,FALSE),VLOOKUP(BF12,'Tablas auxiliares'!$BG$2:$BH$28,2,FALSE),VLOOKUP(CB12,'Tablas auxiliares'!$BG$2:$BH$28,2,FALSE),VLOOKUP(CX12,'Tablas auxiliares'!$BG$2:$BH$28,2,FALSE))-N12/100000000))</f>
        <v>-6.057917030229822</v>
      </c>
      <c r="DU12">
        <f>IF('Tablas auxiliares'!$C$7=1,AVERAGE(O12,AK12,BG12,CC12,CY12)+O12/10000,(-1)*(SUM(VLOOKUP(O12,'Tablas auxiliares'!$BG$2:$BH$28,2,FALSE),VLOOKUP(AK12,'Tablas auxiliares'!$BG$2:$BH$28,2,FALSE),VLOOKUP(BG12,'Tablas auxiliares'!$BG$2:$BH$28,2,FALSE),VLOOKUP(CC12,'Tablas auxiliares'!$BG$2:$BH$28,2,FALSE),VLOOKUP(CY12,'Tablas auxiliares'!$BG$2:$BH$28,2,FALSE))-O12/100000000))</f>
        <v>-18.253781387530381</v>
      </c>
      <c r="DV12">
        <f>IF('Tablas auxiliares'!$C$7=1,AVERAGE(P12,AL12,BH12,CD12,CZ12)+P12/10000,(-1)*(SUM(VLOOKUP(P12,'Tablas auxiliares'!$BG$2:$BH$28,2,FALSE),VLOOKUP(AL12,'Tablas auxiliares'!$BG$2:$BH$28,2,FALSE),VLOOKUP(BH12,'Tablas auxiliares'!$BG$2:$BH$28,2,FALSE),VLOOKUP(CD12,'Tablas auxiliares'!$BG$2:$BH$28,2,FALSE),VLOOKUP(CZ12,'Tablas auxiliares'!$BG$2:$BH$28,2,FALSE))-P12/100000000))</f>
        <v>-10.493513104618827</v>
      </c>
      <c r="DW12">
        <f>IF('Tablas auxiliares'!$C$7=1,AVERAGE(Q12,AM12,BI12,CE12,DA12)+Q12/10000,(-1)*(SUM(VLOOKUP(Q12,'Tablas auxiliares'!$BG$2:$BH$28,2,FALSE),VLOOKUP(AM12,'Tablas auxiliares'!$BG$2:$BH$28,2,FALSE),VLOOKUP(BI12,'Tablas auxiliares'!$BG$2:$BH$28,2,FALSE),VLOOKUP(CE12,'Tablas auxiliares'!$BG$2:$BH$28,2,FALSE),VLOOKUP(DA12,'Tablas auxiliares'!$BG$2:$BH$28,2,FALSE))-Q12/100000000))</f>
        <v>-7.7150471339614501</v>
      </c>
      <c r="DX12">
        <f>IF('Tablas auxiliares'!$C$7=1,AVERAGE(R12,AN12,BJ12,CF12,DB12)+R12/10000,(-1)*(SUM(VLOOKUP(R12,'Tablas auxiliares'!$BG$2:$BH$28,2,FALSE),VLOOKUP(AN12,'Tablas auxiliares'!$BG$2:$BH$28,2,FALSE),VLOOKUP(BJ12,'Tablas auxiliares'!$BG$2:$BH$28,2,FALSE),VLOOKUP(CF12,'Tablas auxiliares'!$BG$2:$BH$28,2,FALSE),VLOOKUP(DB12,'Tablas auxiliares'!$BG$2:$BH$28,2,FALSE))-R12/100000000))</f>
        <v>-23.455958613628141</v>
      </c>
      <c r="DY12">
        <f>IF('Tablas auxiliares'!$C$7=1,AVERAGE(S12,AO12,BK12,CG12,DC12)+S12/10000,(-1)*(SUM(VLOOKUP(S12,'Tablas auxiliares'!$BG$2:$BH$28,2,FALSE),VLOOKUP(AO12,'Tablas auxiliares'!$BG$2:$BH$28,2,FALSE),VLOOKUP(BK12,'Tablas auxiliares'!$BG$2:$BH$28,2,FALSE),VLOOKUP(CG12,'Tablas auxiliares'!$BG$2:$BH$28,2,FALSE),VLOOKUP(DC12,'Tablas auxiliares'!$BG$2:$BH$28,2,FALSE))-S12/100000000))</f>
        <v>-9.4645854840657417</v>
      </c>
      <c r="DZ12">
        <f>IF('Tablas auxiliares'!$C$7=1,AVERAGE(T12,AP12,BL12,CH12,DD12)+T12/10000,(-1)*(SUM(VLOOKUP(T12,'Tablas auxiliares'!$BG$2:$BH$28,2,FALSE),VLOOKUP(AP12,'Tablas auxiliares'!$BG$2:$BH$28,2,FALSE),VLOOKUP(BL12,'Tablas auxiliares'!$BG$2:$BH$28,2,FALSE),VLOOKUP(CH12,'Tablas auxiliares'!$BG$2:$BH$28,2,FALSE),VLOOKUP(DD12,'Tablas auxiliares'!$BG$2:$BH$28,2,FALSE))-T12/100000000))</f>
        <v>-30.857528674634551</v>
      </c>
      <c r="EA12">
        <f>IF('Tablas auxiliares'!$C$7=1,AVERAGE(U12,AQ12,BM12,CI12,DE12)+U12/10000,(-1)*(SUM(VLOOKUP(U12,'Tablas auxiliares'!$BG$2:$BH$28,2,FALSE),VLOOKUP(AQ12,'Tablas auxiliares'!$BG$2:$BH$28,2,FALSE),VLOOKUP(BM12,'Tablas auxiliares'!$BG$2:$BH$28,2,FALSE),VLOOKUP(CI12,'Tablas auxiliares'!$BG$2:$BH$28,2,FALSE),VLOOKUP(DE12,'Tablas auxiliares'!$BG$2:$BH$28,2,FALSE))-U12/100000000))</f>
        <v>-9.7373362400068206</v>
      </c>
      <c r="EB12">
        <f>IF('Tablas auxiliares'!$C$7=1,AVERAGE(V12,AR12,BN12,CJ12,DF12)+V12/10000,(-1)*(SUM(VLOOKUP(V12,'Tablas auxiliares'!$BG$2:$BH$28,2,FALSE),VLOOKUP(AR12,'Tablas auxiliares'!$BG$2:$BH$28,2,FALSE),VLOOKUP(BN12,'Tablas auxiliares'!$BG$2:$BH$28,2,FALSE),VLOOKUP(CJ12,'Tablas auxiliares'!$BG$2:$BH$28,2,FALSE),VLOOKUP(DF12,'Tablas auxiliares'!$BG$2:$BH$28,2,FALSE))-V12/100000000))</f>
        <v>-19.9200428913155</v>
      </c>
      <c r="EC12">
        <f>IF('Tablas auxiliares'!$C$7=1,AVERAGE(W12,AS12,BO12,CK12,DG12)+W12/10000,(-1)*(SUM(VLOOKUP(W12,'Tablas auxiliares'!$BG$2:$BH$28,2,FALSE),VLOOKUP(AS12,'Tablas auxiliares'!$BG$2:$BH$28,2,FALSE),VLOOKUP(BO12,'Tablas auxiliares'!$BG$2:$BH$28,2,FALSE),VLOOKUP(CK12,'Tablas auxiliares'!$BG$2:$BH$28,2,FALSE),VLOOKUP(DG12,'Tablas auxiliares'!$BG$2:$BH$28,2,FALSE))-W12/100000000))</f>
        <v>-10.063819922951906</v>
      </c>
      <c r="ED12">
        <f>RANK(DH12,DH3:DH21,1)</f>
        <v>13</v>
      </c>
      <c r="EE12">
        <f t="shared" ref="EE12:EY12" si="58">RANK(DI12,DI3:DI21,1)</f>
        <v>12</v>
      </c>
      <c r="EF12">
        <f t="shared" si="58"/>
        <v>13</v>
      </c>
      <c r="EG12">
        <f t="shared" si="58"/>
        <v>6</v>
      </c>
      <c r="EH12">
        <f t="shared" si="58"/>
        <v>14</v>
      </c>
      <c r="EI12">
        <f t="shared" si="58"/>
        <v>3</v>
      </c>
      <c r="EJ12">
        <f t="shared" si="58"/>
        <v>7</v>
      </c>
      <c r="EK12">
        <f t="shared" si="58"/>
        <v>13</v>
      </c>
      <c r="EL12">
        <f t="shared" si="58"/>
        <v>7</v>
      </c>
      <c r="EN12">
        <f t="shared" si="58"/>
        <v>11</v>
      </c>
      <c r="EO12">
        <f t="shared" si="58"/>
        <v>9</v>
      </c>
      <c r="EP12">
        <f t="shared" si="58"/>
        <v>15</v>
      </c>
      <c r="EQ12">
        <f t="shared" si="58"/>
        <v>6</v>
      </c>
      <c r="ER12">
        <f t="shared" si="58"/>
        <v>12</v>
      </c>
      <c r="ES12">
        <f t="shared" si="58"/>
        <v>15</v>
      </c>
      <c r="ET12">
        <f t="shared" si="58"/>
        <v>5</v>
      </c>
      <c r="EU12">
        <f t="shared" si="58"/>
        <v>11</v>
      </c>
      <c r="EV12">
        <f t="shared" si="58"/>
        <v>5</v>
      </c>
      <c r="EW12">
        <f t="shared" si="58"/>
        <v>10</v>
      </c>
      <c r="EX12">
        <f t="shared" si="58"/>
        <v>6</v>
      </c>
      <c r="EY12">
        <f t="shared" si="58"/>
        <v>12</v>
      </c>
      <c r="EZ12">
        <f>VLOOKUP(ED12,'Tablas auxiliares'!$O$2:$Y$28,'Tablas auxiliares'!$C$4+1,FALSE)</f>
        <v>0</v>
      </c>
      <c r="FA12">
        <f>VLOOKUP(EE12,'Tablas auxiliares'!$O$2:$Y$28,'Tablas auxiliares'!$C$4+1,FALSE)</f>
        <v>0</v>
      </c>
      <c r="FB12">
        <f>VLOOKUP(EF12,'Tablas auxiliares'!$O$2:$Y$28,'Tablas auxiliares'!$C$4+1,FALSE)</f>
        <v>0</v>
      </c>
      <c r="FC12">
        <f>VLOOKUP(EG12,'Tablas auxiliares'!$O$2:$Y$28,'Tablas auxiliares'!$C$4+1,FALSE)</f>
        <v>5</v>
      </c>
      <c r="FD12">
        <f>VLOOKUP(EH12,'Tablas auxiliares'!$O$2:$Y$28,'Tablas auxiliares'!$C$4+1,FALSE)</f>
        <v>0</v>
      </c>
      <c r="FE12">
        <f>VLOOKUP(EI12,'Tablas auxiliares'!$O$2:$Y$28,'Tablas auxiliares'!$C$4+1,FALSE)</f>
        <v>8</v>
      </c>
      <c r="FF12">
        <f>VLOOKUP(EJ12,'Tablas auxiliares'!$O$2:$Y$28,'Tablas auxiliares'!$C$4+1,FALSE)</f>
        <v>4</v>
      </c>
      <c r="FG12">
        <f>VLOOKUP(EK12,'Tablas auxiliares'!$O$2:$Y$28,'Tablas auxiliares'!$C$4+1,FALSE)</f>
        <v>0</v>
      </c>
      <c r="FH12">
        <f>VLOOKUP(EL12,'Tablas auxiliares'!$O$2:$Y$28,'Tablas auxiliares'!$C$4+1,FALSE)</f>
        <v>4</v>
      </c>
      <c r="FJ12">
        <f>VLOOKUP(EN12,'Tablas auxiliares'!$O$2:$Y$28,'Tablas auxiliares'!$C$4+1,FALSE)</f>
        <v>0</v>
      </c>
      <c r="FK12">
        <f>VLOOKUP(EO12,'Tablas auxiliares'!$O$2:$Y$28,'Tablas auxiliares'!$C$4+1,FALSE)</f>
        <v>2</v>
      </c>
      <c r="FL12">
        <f>VLOOKUP(EP12,'Tablas auxiliares'!$O$2:$Y$28,'Tablas auxiliares'!$C$4+1,FALSE)</f>
        <v>0</v>
      </c>
      <c r="FM12">
        <f>VLOOKUP(EQ12,'Tablas auxiliares'!$O$2:$Y$28,'Tablas auxiliares'!$C$4+1,FALSE)</f>
        <v>5</v>
      </c>
      <c r="FN12">
        <f>VLOOKUP(ER12,'Tablas auxiliares'!$O$2:$Y$28,'Tablas auxiliares'!$C$4+1,FALSE)</f>
        <v>0</v>
      </c>
      <c r="FO12">
        <f>VLOOKUP(ES12,'Tablas auxiliares'!$O$2:$Y$28,'Tablas auxiliares'!$C$4+1,FALSE)</f>
        <v>0</v>
      </c>
      <c r="FP12">
        <f>VLOOKUP(ET12,'Tablas auxiliares'!$O$2:$Y$28,'Tablas auxiliares'!$C$4+1,FALSE)</f>
        <v>6</v>
      </c>
      <c r="FQ12">
        <f>VLOOKUP(EU12,'Tablas auxiliares'!$O$2:$Y$28,'Tablas auxiliares'!$C$4+1,FALSE)</f>
        <v>0</v>
      </c>
      <c r="FR12">
        <f>VLOOKUP(EV12,'Tablas auxiliares'!$O$2:$Y$28,'Tablas auxiliares'!$C$4+1,FALSE)</f>
        <v>6</v>
      </c>
      <c r="FS12">
        <f>VLOOKUP(EW12,'Tablas auxiliares'!$O$2:$Y$28,'Tablas auxiliares'!$C$4+1,FALSE)</f>
        <v>1</v>
      </c>
      <c r="FT12">
        <f>VLOOKUP(EX12,'Tablas auxiliares'!$O$2:$Y$28,'Tablas auxiliares'!$C$4+1,FALSE)</f>
        <v>5</v>
      </c>
      <c r="FU12">
        <f>VLOOKUP(EY12,'Tablas auxiliares'!$O$2:$Y$28,'Tablas auxiliares'!$C$4+1,FALSE)</f>
        <v>0</v>
      </c>
      <c r="FV12">
        <v>17</v>
      </c>
      <c r="FW12">
        <v>10</v>
      </c>
      <c r="FX12">
        <v>9</v>
      </c>
      <c r="FY12">
        <v>16</v>
      </c>
      <c r="FZ12">
        <v>17</v>
      </c>
      <c r="GA12">
        <v>15</v>
      </c>
      <c r="GB12">
        <v>17</v>
      </c>
      <c r="GC12">
        <v>16</v>
      </c>
      <c r="GD12">
        <v>16</v>
      </c>
      <c r="GF12">
        <v>19</v>
      </c>
      <c r="GG12">
        <v>15</v>
      </c>
      <c r="GH12">
        <v>17</v>
      </c>
      <c r="GI12">
        <v>16</v>
      </c>
      <c r="GJ12">
        <v>12</v>
      </c>
      <c r="GK12">
        <v>16</v>
      </c>
      <c r="GL12">
        <v>16</v>
      </c>
      <c r="GM12">
        <v>16</v>
      </c>
      <c r="GN12">
        <v>2</v>
      </c>
      <c r="GO12">
        <v>18</v>
      </c>
      <c r="GP12">
        <v>19</v>
      </c>
      <c r="GQ12">
        <v>7</v>
      </c>
      <c r="GR12">
        <f>VLOOKUP(FV12,'Tablas auxiliares'!$O$2:$Y$28,_xlfn.SINGLE('Tablas auxiliares'!$C$4)+1,FALSE)</f>
        <v>0</v>
      </c>
      <c r="GS12">
        <f>VLOOKUP(FW12,'Tablas auxiliares'!$O$2:$Y$28,_xlfn.SINGLE('Tablas auxiliares'!$C$4)+1,FALSE)</f>
        <v>1</v>
      </c>
      <c r="GT12">
        <f>VLOOKUP(FX12,'Tablas auxiliares'!$O$2:$Y$28,_xlfn.SINGLE('Tablas auxiliares'!$C$4)+1,FALSE)</f>
        <v>2</v>
      </c>
      <c r="GU12">
        <f>VLOOKUP(FY12,'Tablas auxiliares'!$O$2:$Y$28,_xlfn.SINGLE('Tablas auxiliares'!$C$4)+1,FALSE)</f>
        <v>0</v>
      </c>
      <c r="GV12">
        <f>VLOOKUP(FZ12,'Tablas auxiliares'!$O$2:$Y$28,_xlfn.SINGLE('Tablas auxiliares'!$C$4)+1,FALSE)</f>
        <v>0</v>
      </c>
      <c r="GW12">
        <f>VLOOKUP(GA12,'Tablas auxiliares'!$O$2:$Y$28,_xlfn.SINGLE('Tablas auxiliares'!$C$4)+1,FALSE)</f>
        <v>0</v>
      </c>
      <c r="GX12">
        <f>VLOOKUP(GB12,'Tablas auxiliares'!$O$2:$Y$28,_xlfn.SINGLE('Tablas auxiliares'!$C$4)+1,FALSE)</f>
        <v>0</v>
      </c>
      <c r="GY12">
        <f>VLOOKUP(GC12,'Tablas auxiliares'!$O$2:$Y$28,_xlfn.SINGLE('Tablas auxiliares'!$C$4)+1,FALSE)</f>
        <v>0</v>
      </c>
      <c r="GZ12">
        <f>VLOOKUP(GD12,'Tablas auxiliares'!$O$2:$Y$28,_xlfn.SINGLE('Tablas auxiliares'!$C$4)+1,FALSE)</f>
        <v>0</v>
      </c>
      <c r="HB12">
        <f>VLOOKUP(GF12,'Tablas auxiliares'!$O$2:$Y$28,_xlfn.SINGLE('Tablas auxiliares'!$C$4)+1,FALSE)</f>
        <v>0</v>
      </c>
      <c r="HC12">
        <f>VLOOKUP(GG12,'Tablas auxiliares'!$O$2:$Y$28,_xlfn.SINGLE('Tablas auxiliares'!$C$4)+1,FALSE)</f>
        <v>0</v>
      </c>
      <c r="HD12">
        <f>VLOOKUP(GH12,'Tablas auxiliares'!$O$2:$Y$28,_xlfn.SINGLE('Tablas auxiliares'!$C$4)+1,FALSE)</f>
        <v>0</v>
      </c>
      <c r="HE12">
        <f>VLOOKUP(GI12,'Tablas auxiliares'!$O$2:$Y$28,_xlfn.SINGLE('Tablas auxiliares'!$C$4)+1,FALSE)</f>
        <v>0</v>
      </c>
      <c r="HF12">
        <f>VLOOKUP(GJ12,'Tablas auxiliares'!$O$2:$Y$28,_xlfn.SINGLE('Tablas auxiliares'!$C$4)+1,FALSE)</f>
        <v>0</v>
      </c>
      <c r="HG12">
        <f>VLOOKUP(GK12,'Tablas auxiliares'!$O$2:$Y$28,_xlfn.SINGLE('Tablas auxiliares'!$C$4)+1,FALSE)</f>
        <v>0</v>
      </c>
      <c r="HH12">
        <f>VLOOKUP(GL12,'Tablas auxiliares'!$O$2:$Y$28,_xlfn.SINGLE('Tablas auxiliares'!$C$4)+1,FALSE)</f>
        <v>0</v>
      </c>
      <c r="HI12">
        <f>VLOOKUP(GM12,'Tablas auxiliares'!$O$2:$Y$28,_xlfn.SINGLE('Tablas auxiliares'!$C$4)+1,FALSE)</f>
        <v>0</v>
      </c>
      <c r="HJ12">
        <f>VLOOKUP(GN12,'Tablas auxiliares'!$O$2:$Y$28,_xlfn.SINGLE('Tablas auxiliares'!$C$4)+1,FALSE)</f>
        <v>10</v>
      </c>
      <c r="HK12">
        <f>VLOOKUP(GO12,'Tablas auxiliares'!$O$2:$Y$28,_xlfn.SINGLE('Tablas auxiliares'!$C$4)+1,FALSE)</f>
        <v>0</v>
      </c>
      <c r="HL12">
        <f>VLOOKUP(GP12,'Tablas auxiliares'!$O$2:$Y$28,_xlfn.SINGLE('Tablas auxiliares'!$C$4)+1,FALSE)</f>
        <v>0</v>
      </c>
      <c r="HM12">
        <f>VLOOKUP(GQ12,'Tablas auxiliares'!$O$2:$Y$28,_xlfn.SINGLE('Tablas auxiliares'!$C$4)+1,FALSE)</f>
        <v>4</v>
      </c>
      <c r="HN12">
        <f>IF('Tablas auxiliares'!$C$6&lt;&gt;2,SUM(EZ12:FU12),0)+IF('Tablas auxiliares'!$C$6&lt;&gt;3,SUM(GR12:HM12),0)</f>
        <v>63</v>
      </c>
      <c r="HO12">
        <f t="shared" si="37"/>
        <v>15.016999999999999</v>
      </c>
      <c r="HP12">
        <f t="shared" si="1"/>
        <v>11.01</v>
      </c>
      <c r="HQ12">
        <f t="shared" si="2"/>
        <v>11.009</v>
      </c>
      <c r="HR12">
        <f t="shared" si="3"/>
        <v>11.016</v>
      </c>
      <c r="HS12">
        <f t="shared" si="4"/>
        <v>15.516999999999999</v>
      </c>
      <c r="HT12">
        <f t="shared" si="5"/>
        <v>9.0150000000000006</v>
      </c>
      <c r="HU12">
        <f t="shared" si="6"/>
        <v>12.016999999999999</v>
      </c>
      <c r="HV12">
        <f t="shared" si="7"/>
        <v>14.516</v>
      </c>
      <c r="HW12">
        <f t="shared" si="8"/>
        <v>11.516</v>
      </c>
      <c r="HY12">
        <f t="shared" si="10"/>
        <v>15.019</v>
      </c>
      <c r="HZ12">
        <f t="shared" si="11"/>
        <v>12.015000000000001</v>
      </c>
      <c r="IA12">
        <f t="shared" si="12"/>
        <v>16.016999999999999</v>
      </c>
      <c r="IB12">
        <f t="shared" si="13"/>
        <v>11.016</v>
      </c>
      <c r="IC12">
        <f t="shared" si="14"/>
        <v>12.012</v>
      </c>
      <c r="ID12">
        <f t="shared" si="15"/>
        <v>15.516</v>
      </c>
      <c r="IE12">
        <f t="shared" si="16"/>
        <v>10.516</v>
      </c>
      <c r="IF12">
        <f t="shared" si="17"/>
        <v>13.516</v>
      </c>
      <c r="IG12">
        <f t="shared" si="18"/>
        <v>3.5019999999999998</v>
      </c>
      <c r="IH12">
        <f t="shared" si="19"/>
        <v>14.018000000000001</v>
      </c>
      <c r="II12">
        <f t="shared" si="20"/>
        <v>12.519</v>
      </c>
      <c r="IJ12">
        <f t="shared" si="21"/>
        <v>9.5069999999999997</v>
      </c>
      <c r="IK12">
        <f>RANK(HO12,HO3:HO21,1)</f>
        <v>17</v>
      </c>
      <c r="IL12">
        <f t="shared" ref="IL12:JF12" si="59">RANK(HP12,HP3:HP21,1)</f>
        <v>11</v>
      </c>
      <c r="IM12">
        <f t="shared" si="59"/>
        <v>12</v>
      </c>
      <c r="IN12">
        <f t="shared" si="59"/>
        <v>12</v>
      </c>
      <c r="IO12">
        <f t="shared" si="59"/>
        <v>16</v>
      </c>
      <c r="IP12">
        <f t="shared" si="59"/>
        <v>8</v>
      </c>
      <c r="IQ12">
        <f t="shared" si="59"/>
        <v>15</v>
      </c>
      <c r="IR12">
        <f t="shared" si="59"/>
        <v>17</v>
      </c>
      <c r="IS12">
        <f t="shared" si="59"/>
        <v>14</v>
      </c>
      <c r="IU12">
        <f t="shared" si="59"/>
        <v>15</v>
      </c>
      <c r="IV12">
        <f t="shared" si="59"/>
        <v>13</v>
      </c>
      <c r="IW12">
        <f t="shared" si="59"/>
        <v>17</v>
      </c>
      <c r="IX12">
        <f t="shared" si="59"/>
        <v>10</v>
      </c>
      <c r="IY12">
        <f t="shared" si="59"/>
        <v>13</v>
      </c>
      <c r="IZ12">
        <f t="shared" si="59"/>
        <v>15</v>
      </c>
      <c r="JA12">
        <f t="shared" si="59"/>
        <v>10</v>
      </c>
      <c r="JB12">
        <f t="shared" si="59"/>
        <v>13</v>
      </c>
      <c r="JC12">
        <f t="shared" si="59"/>
        <v>3</v>
      </c>
      <c r="JD12">
        <f t="shared" si="59"/>
        <v>17</v>
      </c>
      <c r="JE12">
        <f t="shared" si="59"/>
        <v>14</v>
      </c>
      <c r="JF12">
        <f t="shared" si="59"/>
        <v>10</v>
      </c>
      <c r="JG12">
        <f>VLOOKUP(IK12,'Tablas auxiliares'!$O$2:$Y$28,_xlfn.SINGLE('Tablas auxiliares'!$C$4)+1,FALSE)</f>
        <v>0</v>
      </c>
      <c r="JH12">
        <f>VLOOKUP(IL12,'Tablas auxiliares'!$O$2:$Y$28,_xlfn.SINGLE('Tablas auxiliares'!$C$4)+1,FALSE)</f>
        <v>0</v>
      </c>
      <c r="JI12">
        <f>VLOOKUP(IM12,'Tablas auxiliares'!$O$2:$Y$28,_xlfn.SINGLE('Tablas auxiliares'!$C$4)+1,FALSE)</f>
        <v>0</v>
      </c>
      <c r="JJ12">
        <f>VLOOKUP(IN12,'Tablas auxiliares'!$O$2:$Y$28,_xlfn.SINGLE('Tablas auxiliares'!$C$4)+1,FALSE)</f>
        <v>0</v>
      </c>
      <c r="JK12">
        <f>VLOOKUP(IO12,'Tablas auxiliares'!$O$2:$Y$28,_xlfn.SINGLE('Tablas auxiliares'!$C$4)+1,FALSE)</f>
        <v>0</v>
      </c>
      <c r="JL12">
        <f>VLOOKUP(IP12,'Tablas auxiliares'!$O$2:$Y$28,_xlfn.SINGLE('Tablas auxiliares'!$C$4)+1,FALSE)</f>
        <v>3</v>
      </c>
      <c r="JM12">
        <f>VLOOKUP(IQ12,'Tablas auxiliares'!$O$2:$Y$28,_xlfn.SINGLE('Tablas auxiliares'!$C$4)+1,FALSE)</f>
        <v>0</v>
      </c>
      <c r="JN12">
        <f>VLOOKUP(IR12,'Tablas auxiliares'!$O$2:$Y$28,_xlfn.SINGLE('Tablas auxiliares'!$C$4)+1,FALSE)</f>
        <v>0</v>
      </c>
      <c r="JO12">
        <f>VLOOKUP(IS12,'Tablas auxiliares'!$O$2:$Y$28,_xlfn.SINGLE('Tablas auxiliares'!$C$4)+1,FALSE)</f>
        <v>0</v>
      </c>
      <c r="JQ12">
        <f>VLOOKUP(IU12,'Tablas auxiliares'!$O$2:$Y$28,_xlfn.SINGLE('Tablas auxiliares'!$C$4)+1,FALSE)</f>
        <v>0</v>
      </c>
      <c r="JR12">
        <f>VLOOKUP(IV12,'Tablas auxiliares'!$O$2:$Y$28,_xlfn.SINGLE('Tablas auxiliares'!$C$4)+1,FALSE)</f>
        <v>0</v>
      </c>
      <c r="JS12">
        <f>VLOOKUP(IW12,'Tablas auxiliares'!$O$2:$Y$28,_xlfn.SINGLE('Tablas auxiliares'!$C$4)+1,FALSE)</f>
        <v>0</v>
      </c>
      <c r="JT12">
        <f>VLOOKUP(IX12,'Tablas auxiliares'!$O$2:$Y$28,_xlfn.SINGLE('Tablas auxiliares'!$C$4)+1,FALSE)</f>
        <v>1</v>
      </c>
      <c r="JU12">
        <f>VLOOKUP(IY12,'Tablas auxiliares'!$O$2:$Y$28,_xlfn.SINGLE('Tablas auxiliares'!$C$4)+1,FALSE)</f>
        <v>0</v>
      </c>
      <c r="JV12">
        <f>VLOOKUP(IZ12,'Tablas auxiliares'!$O$2:$Y$28,_xlfn.SINGLE('Tablas auxiliares'!$C$4)+1,FALSE)</f>
        <v>0</v>
      </c>
      <c r="JW12">
        <f>VLOOKUP(JA12,'Tablas auxiliares'!$O$2:$Y$28,_xlfn.SINGLE('Tablas auxiliares'!$C$4)+1,FALSE)</f>
        <v>1</v>
      </c>
      <c r="JX12">
        <f>VLOOKUP(JB12,'Tablas auxiliares'!$O$2:$Y$28,_xlfn.SINGLE('Tablas auxiliares'!$C$4)+1,FALSE)</f>
        <v>0</v>
      </c>
      <c r="JY12">
        <f>VLOOKUP(JC12,'Tablas auxiliares'!$O$2:$Y$28,_xlfn.SINGLE('Tablas auxiliares'!$C$4)+1,FALSE)</f>
        <v>8</v>
      </c>
      <c r="JZ12">
        <f>VLOOKUP(JD12,'Tablas auxiliares'!$O$2:$Y$28,_xlfn.SINGLE('Tablas auxiliares'!$C$4)+1,FALSE)</f>
        <v>0</v>
      </c>
      <c r="KA12">
        <f>VLOOKUP(JE12,'Tablas auxiliares'!$O$2:$Y$28,_xlfn.SINGLE('Tablas auxiliares'!$C$4)+1,FALSE)</f>
        <v>0</v>
      </c>
      <c r="KB12">
        <f>VLOOKUP(JF12,'Tablas auxiliares'!$O$2:$Y$28,_xlfn.SINGLE('Tablas auxiliares'!$C$4)+1,FALSE)</f>
        <v>1</v>
      </c>
      <c r="KC12">
        <f t="shared" si="27"/>
        <v>14</v>
      </c>
      <c r="KD12">
        <v>0</v>
      </c>
      <c r="KE12">
        <v>0</v>
      </c>
      <c r="KF12">
        <v>0</v>
      </c>
      <c r="KG12">
        <v>5</v>
      </c>
      <c r="KH12">
        <v>0</v>
      </c>
      <c r="KI12">
        <v>8</v>
      </c>
      <c r="KJ12">
        <v>0</v>
      </c>
      <c r="KK12">
        <v>0</v>
      </c>
      <c r="KL12">
        <v>5</v>
      </c>
      <c r="KN12">
        <v>0</v>
      </c>
      <c r="KO12">
        <v>4</v>
      </c>
      <c r="KP12">
        <v>0</v>
      </c>
      <c r="KQ12">
        <v>5</v>
      </c>
      <c r="KR12">
        <v>0</v>
      </c>
      <c r="KS12">
        <v>0</v>
      </c>
      <c r="KT12">
        <v>5</v>
      </c>
      <c r="KU12">
        <v>1</v>
      </c>
      <c r="KV12">
        <v>7</v>
      </c>
      <c r="KW12">
        <v>1</v>
      </c>
      <c r="KX12">
        <v>5</v>
      </c>
      <c r="KY12">
        <v>0</v>
      </c>
      <c r="KZ12">
        <v>0</v>
      </c>
      <c r="LA12">
        <v>1</v>
      </c>
      <c r="LB12">
        <v>2</v>
      </c>
      <c r="LC12">
        <v>0</v>
      </c>
      <c r="LD12">
        <v>0</v>
      </c>
      <c r="LE12">
        <v>0</v>
      </c>
      <c r="LF12">
        <v>0</v>
      </c>
      <c r="LG12">
        <v>0</v>
      </c>
      <c r="LH12">
        <v>0</v>
      </c>
      <c r="LJ12">
        <v>0</v>
      </c>
      <c r="LK12">
        <v>0</v>
      </c>
      <c r="LL12">
        <v>0</v>
      </c>
      <c r="LM12">
        <v>0</v>
      </c>
      <c r="LN12">
        <v>0</v>
      </c>
      <c r="LO12">
        <v>0</v>
      </c>
      <c r="LP12">
        <v>0</v>
      </c>
      <c r="LQ12">
        <v>0</v>
      </c>
      <c r="LR12">
        <v>10</v>
      </c>
      <c r="LS12">
        <v>0</v>
      </c>
      <c r="LT12">
        <v>0</v>
      </c>
      <c r="LU12">
        <v>4</v>
      </c>
      <c r="LV12">
        <f t="shared" si="28"/>
        <v>0</v>
      </c>
      <c r="LW12">
        <f t="shared" si="23"/>
        <v>1.0009999999999999</v>
      </c>
      <c r="LX12">
        <f t="shared" si="23"/>
        <v>2.0019999999999998</v>
      </c>
      <c r="LY12">
        <f t="shared" si="23"/>
        <v>5</v>
      </c>
      <c r="LZ12">
        <f t="shared" si="23"/>
        <v>0</v>
      </c>
      <c r="MA12">
        <f t="shared" si="23"/>
        <v>8</v>
      </c>
      <c r="MB12">
        <f t="shared" si="23"/>
        <v>0</v>
      </c>
      <c r="MC12">
        <f t="shared" si="23"/>
        <v>0</v>
      </c>
      <c r="MD12">
        <f t="shared" si="23"/>
        <v>5</v>
      </c>
      <c r="ME12">
        <f t="shared" si="23"/>
        <v>0</v>
      </c>
      <c r="MF12">
        <f t="shared" si="23"/>
        <v>0</v>
      </c>
      <c r="MG12">
        <f t="shared" si="23"/>
        <v>4</v>
      </c>
      <c r="MH12">
        <f t="shared" si="23"/>
        <v>0</v>
      </c>
      <c r="MI12">
        <f t="shared" si="23"/>
        <v>5</v>
      </c>
      <c r="MJ12">
        <f t="shared" si="23"/>
        <v>0</v>
      </c>
      <c r="MK12">
        <f t="shared" si="23"/>
        <v>0</v>
      </c>
      <c r="ML12">
        <f t="shared" si="23"/>
        <v>5</v>
      </c>
      <c r="MM12">
        <f t="shared" si="23"/>
        <v>1</v>
      </c>
      <c r="MN12">
        <f t="shared" si="23"/>
        <v>17.010000000000002</v>
      </c>
      <c r="MO12">
        <f t="shared" si="23"/>
        <v>1</v>
      </c>
      <c r="MP12">
        <f t="shared" si="23"/>
        <v>5</v>
      </c>
      <c r="MQ12">
        <f t="shared" si="23"/>
        <v>4.0039999999999996</v>
      </c>
      <c r="MR12">
        <f>RANK(LV12,LV3:LV21,0)</f>
        <v>15</v>
      </c>
      <c r="MS12">
        <f t="shared" ref="MS12:NM12" si="60">RANK(LW12,LW3:LW21,0)</f>
        <v>12</v>
      </c>
      <c r="MT12">
        <f t="shared" si="60"/>
        <v>12</v>
      </c>
      <c r="MU12">
        <f t="shared" si="60"/>
        <v>11</v>
      </c>
      <c r="MV12">
        <f t="shared" si="60"/>
        <v>15</v>
      </c>
      <c r="MW12">
        <f t="shared" si="60"/>
        <v>6</v>
      </c>
      <c r="MX12">
        <f t="shared" si="60"/>
        <v>15</v>
      </c>
      <c r="MY12">
        <f t="shared" si="60"/>
        <v>15</v>
      </c>
      <c r="MZ12">
        <f t="shared" si="60"/>
        <v>9</v>
      </c>
      <c r="NA12">
        <f t="shared" si="60"/>
        <v>15</v>
      </c>
      <c r="NB12">
        <f t="shared" si="60"/>
        <v>12</v>
      </c>
      <c r="NC12">
        <f t="shared" si="60"/>
        <v>10</v>
      </c>
      <c r="ND12">
        <f t="shared" si="60"/>
        <v>14</v>
      </c>
      <c r="NE12">
        <f t="shared" si="60"/>
        <v>9</v>
      </c>
      <c r="NF12">
        <f t="shared" si="60"/>
        <v>13</v>
      </c>
      <c r="NG12">
        <f t="shared" si="60"/>
        <v>14</v>
      </c>
      <c r="NH12">
        <f t="shared" si="60"/>
        <v>9</v>
      </c>
      <c r="NI12">
        <f t="shared" si="60"/>
        <v>12</v>
      </c>
      <c r="NJ12">
        <f t="shared" si="60"/>
        <v>3</v>
      </c>
      <c r="NK12">
        <f t="shared" si="60"/>
        <v>15</v>
      </c>
      <c r="NL12">
        <f t="shared" si="60"/>
        <v>10</v>
      </c>
      <c r="NM12">
        <f t="shared" si="60"/>
        <v>10</v>
      </c>
      <c r="NN12">
        <f>VLOOKUP(MR12,'Tablas auxiliares'!$O$2:$P$28,2,FALSE)</f>
        <v>0</v>
      </c>
      <c r="NO12">
        <f>VLOOKUP(MS12,'Tablas auxiliares'!$O$2:$P$28,2,FALSE)</f>
        <v>0</v>
      </c>
      <c r="NP12">
        <f>VLOOKUP(MT12,'Tablas auxiliares'!$O$2:$P$28,2,FALSE)</f>
        <v>0</v>
      </c>
      <c r="NQ12">
        <f>VLOOKUP(MU12,'Tablas auxiliares'!$O$2:$P$28,2,FALSE)</f>
        <v>0</v>
      </c>
      <c r="NR12">
        <f>VLOOKUP(MV12,'Tablas auxiliares'!$O$2:$P$28,2,FALSE)</f>
        <v>0</v>
      </c>
      <c r="NS12">
        <f>VLOOKUP(MW12,'Tablas auxiliares'!$O$2:$P$28,2,FALSE)</f>
        <v>5</v>
      </c>
      <c r="NT12">
        <f>VLOOKUP(MX12,'Tablas auxiliares'!$O$2:$P$28,2,FALSE)</f>
        <v>0</v>
      </c>
      <c r="NU12">
        <f>VLOOKUP(MY12,'Tablas auxiliares'!$O$2:$P$28,2,FALSE)</f>
        <v>0</v>
      </c>
      <c r="NV12">
        <f>VLOOKUP(MZ12,'Tablas auxiliares'!$O$2:$P$28,2,FALSE)</f>
        <v>2</v>
      </c>
      <c r="NW12">
        <f>VLOOKUP(NA12,'Tablas auxiliares'!$O$2:$P$28,2,FALSE)</f>
        <v>0</v>
      </c>
      <c r="NX12">
        <f>VLOOKUP(NB12,'Tablas auxiliares'!$O$2:$P$28,2,FALSE)</f>
        <v>0</v>
      </c>
      <c r="NY12">
        <f>VLOOKUP(NC12,'Tablas auxiliares'!$O$2:$P$28,2,FALSE)</f>
        <v>1</v>
      </c>
      <c r="NZ12">
        <f>VLOOKUP(ND12,'Tablas auxiliares'!$O$2:$P$28,2,FALSE)</f>
        <v>0</v>
      </c>
      <c r="OA12">
        <f>VLOOKUP(NE12,'Tablas auxiliares'!$O$2:$P$28,2,FALSE)</f>
        <v>2</v>
      </c>
      <c r="OB12">
        <f>VLOOKUP(NF12,'Tablas auxiliares'!$O$2:$P$28,2,FALSE)</f>
        <v>0</v>
      </c>
      <c r="OC12">
        <f>VLOOKUP(NG12,'Tablas auxiliares'!$O$2:$P$28,2,FALSE)</f>
        <v>0</v>
      </c>
      <c r="OD12">
        <f>VLOOKUP(NH12,'Tablas auxiliares'!$O$2:$P$28,2,FALSE)</f>
        <v>2</v>
      </c>
      <c r="OE12">
        <f>VLOOKUP(NI12,'Tablas auxiliares'!$O$2:$P$28,2,FALSE)</f>
        <v>0</v>
      </c>
      <c r="OF12">
        <f>VLOOKUP(NJ12,'Tablas auxiliares'!$O$2:$P$28,2,FALSE)</f>
        <v>8</v>
      </c>
      <c r="OG12">
        <f>VLOOKUP(NK12,'Tablas auxiliares'!$O$2:$P$28,2,FALSE)</f>
        <v>0</v>
      </c>
      <c r="OH12">
        <f>VLOOKUP(NL12,'Tablas auxiliares'!$O$2:$P$28,2,FALSE)</f>
        <v>1</v>
      </c>
      <c r="OI12">
        <f>VLOOKUP(NM12,'Tablas auxiliares'!$O$2:$P$28,2,FALSE)</f>
        <v>1</v>
      </c>
      <c r="OJ12">
        <f t="shared" si="30"/>
        <v>22</v>
      </c>
      <c r="OL12">
        <f t="shared" si="31"/>
        <v>22.0016</v>
      </c>
      <c r="OM12">
        <f t="shared" si="32"/>
        <v>14.0016</v>
      </c>
      <c r="ON12">
        <f t="shared" si="33"/>
        <v>63.001600000000003</v>
      </c>
      <c r="OO12">
        <f>IF('Tablas auxiliares'!$C$3=1,OL12,IF('Tablas auxiliares'!$C$3=2,OM12,ON12))</f>
        <v>63.001600000000003</v>
      </c>
      <c r="OP12" t="s">
        <v>27</v>
      </c>
      <c r="OR12">
        <v>10</v>
      </c>
      <c r="OS12">
        <f t="shared" si="34"/>
        <v>108.0014</v>
      </c>
      <c r="OT12" t="str">
        <f t="shared" si="35"/>
        <v>Finlandia</v>
      </c>
    </row>
    <row r="13" spans="1:410" x14ac:dyDescent="0.25">
      <c r="A13" t="s">
        <v>12</v>
      </c>
      <c r="B13">
        <v>15</v>
      </c>
      <c r="C13">
        <v>4</v>
      </c>
      <c r="D13">
        <v>8</v>
      </c>
      <c r="E13">
        <v>11</v>
      </c>
      <c r="F13">
        <v>11</v>
      </c>
      <c r="G13">
        <v>10</v>
      </c>
      <c r="H13">
        <v>11</v>
      </c>
      <c r="I13">
        <v>14</v>
      </c>
      <c r="J13">
        <v>9</v>
      </c>
      <c r="K13">
        <v>5</v>
      </c>
      <c r="L13">
        <v>4</v>
      </c>
      <c r="N13">
        <v>18</v>
      </c>
      <c r="O13">
        <v>5</v>
      </c>
      <c r="P13">
        <v>1</v>
      </c>
      <c r="Q13">
        <v>10</v>
      </c>
      <c r="R13">
        <v>9</v>
      </c>
      <c r="S13">
        <v>3</v>
      </c>
      <c r="T13">
        <v>6</v>
      </c>
      <c r="U13">
        <v>1</v>
      </c>
      <c r="V13">
        <v>8</v>
      </c>
      <c r="W13">
        <v>1</v>
      </c>
      <c r="X13">
        <v>5</v>
      </c>
      <c r="Y13">
        <v>1</v>
      </c>
      <c r="Z13">
        <v>2</v>
      </c>
      <c r="AA13">
        <v>10</v>
      </c>
      <c r="AB13">
        <v>15</v>
      </c>
      <c r="AC13">
        <v>13</v>
      </c>
      <c r="AD13">
        <v>16</v>
      </c>
      <c r="AE13">
        <v>9</v>
      </c>
      <c r="AF13">
        <v>15</v>
      </c>
      <c r="AG13">
        <v>15</v>
      </c>
      <c r="AH13">
        <v>15</v>
      </c>
      <c r="AJ13">
        <v>13</v>
      </c>
      <c r="AK13">
        <v>2</v>
      </c>
      <c r="AL13">
        <v>1</v>
      </c>
      <c r="AM13">
        <v>5</v>
      </c>
      <c r="AN13">
        <v>13</v>
      </c>
      <c r="AO13">
        <v>8</v>
      </c>
      <c r="AP13">
        <v>9</v>
      </c>
      <c r="AQ13">
        <v>3</v>
      </c>
      <c r="AR13">
        <v>3</v>
      </c>
      <c r="AS13">
        <v>2</v>
      </c>
      <c r="AT13">
        <v>18</v>
      </c>
      <c r="AU13">
        <v>7</v>
      </c>
      <c r="AV13">
        <v>7</v>
      </c>
      <c r="AW13">
        <v>9</v>
      </c>
      <c r="AX13">
        <v>9</v>
      </c>
      <c r="AY13">
        <v>6</v>
      </c>
      <c r="AZ13">
        <v>10</v>
      </c>
      <c r="BA13">
        <v>15</v>
      </c>
      <c r="BB13">
        <v>14</v>
      </c>
      <c r="BC13">
        <v>12</v>
      </c>
      <c r="BD13">
        <v>6</v>
      </c>
      <c r="BF13">
        <v>18</v>
      </c>
      <c r="BG13">
        <v>3</v>
      </c>
      <c r="BH13">
        <v>14</v>
      </c>
      <c r="BI13">
        <v>4</v>
      </c>
      <c r="BJ13">
        <v>18</v>
      </c>
      <c r="BK13">
        <v>9</v>
      </c>
      <c r="BL13">
        <v>5</v>
      </c>
      <c r="BM13">
        <v>4</v>
      </c>
      <c r="BN13">
        <v>5</v>
      </c>
      <c r="BO13">
        <v>9</v>
      </c>
      <c r="BP13">
        <v>14</v>
      </c>
      <c r="BQ13">
        <v>3</v>
      </c>
      <c r="BR13">
        <v>12</v>
      </c>
      <c r="BS13">
        <v>10</v>
      </c>
      <c r="BT13">
        <v>13</v>
      </c>
      <c r="BU13">
        <v>13</v>
      </c>
      <c r="BV13">
        <v>17</v>
      </c>
      <c r="BW13">
        <v>10</v>
      </c>
      <c r="BX13">
        <v>13</v>
      </c>
      <c r="BY13">
        <v>14</v>
      </c>
      <c r="BZ13">
        <v>3</v>
      </c>
      <c r="CB13">
        <v>10</v>
      </c>
      <c r="CC13">
        <v>3</v>
      </c>
      <c r="CD13">
        <v>6</v>
      </c>
      <c r="CE13">
        <v>2</v>
      </c>
      <c r="CF13">
        <v>9</v>
      </c>
      <c r="CG13">
        <v>11</v>
      </c>
      <c r="CH13">
        <v>7</v>
      </c>
      <c r="CI13">
        <v>2</v>
      </c>
      <c r="CJ13">
        <v>14</v>
      </c>
      <c r="CK13">
        <v>3</v>
      </c>
      <c r="CL13">
        <v>18</v>
      </c>
      <c r="CM13">
        <v>8</v>
      </c>
      <c r="CN13">
        <v>9</v>
      </c>
      <c r="CO13">
        <v>10</v>
      </c>
      <c r="CP13">
        <v>5</v>
      </c>
      <c r="CQ13">
        <v>13</v>
      </c>
      <c r="CR13">
        <v>18</v>
      </c>
      <c r="CS13">
        <v>10</v>
      </c>
      <c r="CT13">
        <v>1</v>
      </c>
      <c r="CU13">
        <v>13</v>
      </c>
      <c r="CV13">
        <v>6</v>
      </c>
      <c r="CX13">
        <v>13</v>
      </c>
      <c r="CY13">
        <v>4</v>
      </c>
      <c r="CZ13">
        <v>2</v>
      </c>
      <c r="DA13">
        <v>6</v>
      </c>
      <c r="DB13">
        <v>11</v>
      </c>
      <c r="DC13">
        <v>6</v>
      </c>
      <c r="DD13">
        <v>6</v>
      </c>
      <c r="DE13">
        <v>3</v>
      </c>
      <c r="DF13">
        <v>6</v>
      </c>
      <c r="DG13">
        <v>2</v>
      </c>
      <c r="DH13">
        <f>IF('Tablas auxiliares'!$C$7=1,AVERAGE(B13,X13,AT13,BP13,CL13)+B13/10000,(-1)*(SUM(VLOOKUP(B13,'Tablas auxiliares'!$BG$2:$BH$28,2,FALSE),VLOOKUP(X13,'Tablas auxiliares'!$BG$2:$BH$28,2,FALSE),VLOOKUP(AT13,'Tablas auxiliares'!$BG$2:$BH$28,2,FALSE),VLOOKUP(BP13,'Tablas auxiliares'!$BG$2:$BH$28,2,FALSE),VLOOKUP(CL13,'Tablas auxiliares'!$BG$2:$BH$28,2,FALSE))-B13/100000000))</f>
        <v>-8.4157739139951211</v>
      </c>
      <c r="DI13">
        <f>IF('Tablas auxiliares'!$C$7=1,AVERAGE(C13,Y13,AU13,BQ13,CM13)+C13/10000,(-1)*(SUM(VLOOKUP(C13,'Tablas auxiliares'!$BG$2:$BH$28,2,FALSE),VLOOKUP(Y13,'Tablas auxiliares'!$BG$2:$BH$28,2,FALSE),VLOOKUP(AU13,'Tablas auxiliares'!$BG$2:$BH$28,2,FALSE),VLOOKUP(BQ13,'Tablas auxiliares'!$BG$2:$BH$28,2,FALSE),VLOOKUP(CM13,'Tablas auxiliares'!$BG$2:$BH$28,2,FALSE))-C13/100000000))</f>
        <v>-34.004197532336242</v>
      </c>
      <c r="DJ13">
        <f>IF('Tablas auxiliares'!$C$7=1,AVERAGE(D13,Z13,AV13,BR13,CN13)+D13/10000,(-1)*(SUM(VLOOKUP(D13,'Tablas auxiliares'!$BG$2:$BH$28,2,FALSE),VLOOKUP(Z13,'Tablas auxiliares'!$BG$2:$BH$28,2,FALSE),VLOOKUP(AV13,'Tablas auxiliares'!$BG$2:$BH$28,2,FALSE),VLOOKUP(BR13,'Tablas auxiliares'!$BG$2:$BH$28,2,FALSE),VLOOKUP(CN13,'Tablas auxiliares'!$BG$2:$BH$28,2,FALSE))-D13/100000000))</f>
        <v>-21.043853197949915</v>
      </c>
      <c r="DK13">
        <f>IF('Tablas auxiliares'!$C$7=1,AVERAGE(E13,AA13,AW13,BS13,CO13)+E13/10000,(-1)*(SUM(VLOOKUP(E13,'Tablas auxiliares'!$BG$2:$BH$28,2,FALSE),VLOOKUP(AA13,'Tablas auxiliares'!$BG$2:$BH$28,2,FALSE),VLOOKUP(AW13,'Tablas auxiliares'!$BG$2:$BH$28,2,FALSE),VLOOKUP(BS13,'Tablas auxiliares'!$BG$2:$BH$28,2,FALSE),VLOOKUP(CO13,'Tablas auxiliares'!$BG$2:$BH$28,2,FALSE))-E13/100000000))</f>
        <v>-10.930534498314593</v>
      </c>
      <c r="DL13">
        <f>IF('Tablas auxiliares'!$C$7=1,AVERAGE(F13,AB13,AX13,BT13,CP13)+F13/10000,(-1)*(SUM(VLOOKUP(F13,'Tablas auxiliares'!$BG$2:$BH$28,2,FALSE),VLOOKUP(AB13,'Tablas auxiliares'!$BG$2:$BH$28,2,FALSE),VLOOKUP(AX13,'Tablas auxiliares'!$BG$2:$BH$28,2,FALSE),VLOOKUP(BT13,'Tablas auxiliares'!$BG$2:$BH$28,2,FALSE),VLOOKUP(CP13,'Tablas auxiliares'!$BG$2:$BH$28,2,FALSE))-F13/100000000))</f>
        <v>-12.098152229739423</v>
      </c>
      <c r="DM13">
        <f>IF('Tablas auxiliares'!$C$7=1,AVERAGE(G13,AC13,AY13,BU13,CQ13)+G13/10000,(-1)*(SUM(VLOOKUP(G13,'Tablas auxiliares'!$BG$2:$BH$28,2,FALSE),VLOOKUP(AC13,'Tablas auxiliares'!$BG$2:$BH$28,2,FALSE),VLOOKUP(AY13,'Tablas auxiliares'!$BG$2:$BH$28,2,FALSE),VLOOKUP(BU13,'Tablas auxiliares'!$BG$2:$BH$28,2,FALSE),VLOOKUP(CQ13,'Tablas auxiliares'!$BG$2:$BH$28,2,FALSE))-G13/100000000))</f>
        <v>-10.493513134618828</v>
      </c>
      <c r="DN13">
        <f>IF('Tablas auxiliares'!$C$7=1,AVERAGE(H13,AD13,AZ13,BV13,CR13)+H13/10000,(-1)*(SUM(VLOOKUP(H13,'Tablas auxiliares'!$BG$2:$BH$28,2,FALSE),VLOOKUP(AD13,'Tablas auxiliares'!$BG$2:$BH$28,2,FALSE),VLOOKUP(AZ13,'Tablas auxiliares'!$BG$2:$BH$28,2,FALSE),VLOOKUP(BV13,'Tablas auxiliares'!$BG$2:$BH$28,2,FALSE),VLOOKUP(CR13,'Tablas auxiliares'!$BG$2:$BH$28,2,FALSE))-H13/100000000))</f>
        <v>-5.7080533419663126</v>
      </c>
      <c r="DO13">
        <f>IF('Tablas auxiliares'!$C$7=1,AVERAGE(I13,AE13,BA13,BW13,CS13)+I13/10000,(-1)*(SUM(VLOOKUP(I13,'Tablas auxiliares'!$BG$2:$BH$28,2,FALSE),VLOOKUP(AE13,'Tablas auxiliares'!$BG$2:$BH$28,2,FALSE),VLOOKUP(BA13,'Tablas auxiliares'!$BG$2:$BH$28,2,FALSE),VLOOKUP(BW13,'Tablas auxiliares'!$BG$2:$BH$28,2,FALSE),VLOOKUP(CS13,'Tablas auxiliares'!$BG$2:$BH$28,2,FALSE))-I13/100000000))</f>
        <v>-8.8197184951921486</v>
      </c>
      <c r="DP13">
        <f>IF('Tablas auxiliares'!$C$7=1,AVERAGE(J13,AF13,BB13,BX13,CT13)+J13/10000,(-1)*(SUM(VLOOKUP(J13,'Tablas auxiliares'!$BG$2:$BH$28,2,FALSE),VLOOKUP(AF13,'Tablas auxiliares'!$BG$2:$BH$28,2,FALSE),VLOOKUP(BB13,'Tablas auxiliares'!$BG$2:$BH$28,2,FALSE),VLOOKUP(BX13,'Tablas auxiliares'!$BG$2:$BH$28,2,FALSE),VLOOKUP(CT13,'Tablas auxiliares'!$BG$2:$BH$28,2,FALSE))-J13/100000000))</f>
        <v>-17.706350002967667</v>
      </c>
      <c r="DQ13">
        <f>IF('Tablas auxiliares'!$C$7=1,AVERAGE(K13,AG13,BC13,BY13,CU13)+K13/10000,(-1)*(SUM(VLOOKUP(K13,'Tablas auxiliares'!$BG$2:$BH$28,2,FALSE),VLOOKUP(AG13,'Tablas auxiliares'!$BG$2:$BH$28,2,FALSE),VLOOKUP(BC13,'Tablas auxiliares'!$BG$2:$BH$28,2,FALSE),VLOOKUP(BY13,'Tablas auxiliares'!$BG$2:$BH$28,2,FALSE),VLOOKUP(CU13,'Tablas auxiliares'!$BG$2:$BH$28,2,FALSE))-K13/100000000))</f>
        <v>-10.178050153469458</v>
      </c>
      <c r="DR13">
        <f>IF('Tablas auxiliares'!$C$7=1,AVERAGE(L13,AH13,BD13,BZ13,CV13)+L13/10000,(-1)*(SUM(VLOOKUP(L13,'Tablas auxiliares'!$BG$2:$BH$28,2,FALSE),VLOOKUP(AH13,'Tablas auxiliares'!$BG$2:$BH$28,2,FALSE),VLOOKUP(BD13,'Tablas auxiliares'!$BG$2:$BH$28,2,FALSE),VLOOKUP(BZ13,'Tablas auxiliares'!$BG$2:$BH$28,2,FALSE),VLOOKUP(CV13,'Tablas auxiliares'!$BG$2:$BH$28,2,FALSE))-L13/100000000))</f>
        <v>-25.11380535878661</v>
      </c>
      <c r="DT13">
        <f>IF('Tablas auxiliares'!$C$7=1,AVERAGE(N13,AJ13,BF13,CB13,CX13)+N13/10000,(-1)*(SUM(VLOOKUP(N13,'Tablas auxiliares'!$BG$2:$BH$28,2,FALSE),VLOOKUP(AJ13,'Tablas auxiliares'!$BG$2:$BH$28,2,FALSE),VLOOKUP(BF13,'Tablas auxiliares'!$BG$2:$BH$28,2,FALSE),VLOOKUP(CB13,'Tablas auxiliares'!$BG$2:$BH$28,2,FALSE),VLOOKUP(CX13,'Tablas auxiliares'!$BG$2:$BH$28,2,FALSE))-N13/100000000))</f>
        <v>-5.5745902634999327</v>
      </c>
      <c r="DU13">
        <f>IF('Tablas auxiliares'!$C$7=1,AVERAGE(O13,AK13,BG13,CC13,CY13)+O13/10000,(-1)*(SUM(VLOOKUP(O13,'Tablas auxiliares'!$BG$2:$BH$28,2,FALSE),VLOOKUP(AK13,'Tablas auxiliares'!$BG$2:$BH$28,2,FALSE),VLOOKUP(BG13,'Tablas auxiliares'!$BG$2:$BH$28,2,FALSE),VLOOKUP(CC13,'Tablas auxiliares'!$BG$2:$BH$28,2,FALSE),VLOOKUP(CY13,'Tablas auxiliares'!$BG$2:$BH$28,2,FALSE))-O13/100000000))</f>
        <v>-38.734485766930248</v>
      </c>
      <c r="DV13">
        <f>IF('Tablas auxiliares'!$C$7=1,AVERAGE(P13,AL13,BH13,CD13,CZ13)+P13/10000,(-1)*(SUM(VLOOKUP(P13,'Tablas auxiliares'!$BG$2:$BH$28,2,FALSE),VLOOKUP(AL13,'Tablas auxiliares'!$BG$2:$BH$28,2,FALSE),VLOOKUP(BH13,'Tablas auxiliares'!$BG$2:$BH$28,2,FALSE),VLOOKUP(CD13,'Tablas auxiliares'!$BG$2:$BH$28,2,FALSE),VLOOKUP(CZ13,'Tablas auxiliares'!$BG$2:$BH$28,2,FALSE))-P13/100000000))</f>
        <v>-39.579420186793136</v>
      </c>
      <c r="DW13">
        <f>IF('Tablas auxiliares'!$C$7=1,AVERAGE(Q13,AM13,BI13,CE13,DA13)+Q13/10000,(-1)*(SUM(VLOOKUP(Q13,'Tablas auxiliares'!$BG$2:$BH$28,2,FALSE),VLOOKUP(AM13,'Tablas auxiliares'!$BG$2:$BH$28,2,FALSE),VLOOKUP(BI13,'Tablas auxiliares'!$BG$2:$BH$28,2,FALSE),VLOOKUP(CE13,'Tablas auxiliares'!$BG$2:$BH$28,2,FALSE),VLOOKUP(DA13,'Tablas auxiliares'!$BG$2:$BH$28,2,FALSE))-Q13/100000000))</f>
        <v>-29.133093688693183</v>
      </c>
      <c r="DX13">
        <f>IF('Tablas auxiliares'!$C$7=1,AVERAGE(R13,AN13,BJ13,CF13,DB13)+R13/10000,(-1)*(SUM(VLOOKUP(R13,'Tablas auxiliares'!$BG$2:$BH$28,2,FALSE),VLOOKUP(AN13,'Tablas auxiliares'!$BG$2:$BH$28,2,FALSE),VLOOKUP(BJ13,'Tablas auxiliares'!$BG$2:$BH$28,2,FALSE),VLOOKUP(CF13,'Tablas auxiliares'!$BG$2:$BH$28,2,FALSE),VLOOKUP(DB13,'Tablas auxiliares'!$BG$2:$BH$28,2,FALSE))-R13/100000000))</f>
        <v>-8.7460090935720078</v>
      </c>
      <c r="DY13">
        <f>IF('Tablas auxiliares'!$C$7=1,AVERAGE(S13,AO13,BK13,CG13,DC13)+S13/10000,(-1)*(SUM(VLOOKUP(S13,'Tablas auxiliares'!$BG$2:$BH$28,2,FALSE),VLOOKUP(AO13,'Tablas auxiliares'!$BG$2:$BH$28,2,FALSE),VLOOKUP(BK13,'Tablas auxiliares'!$BG$2:$BH$28,2,FALSE),VLOOKUP(CG13,'Tablas auxiliares'!$BG$2:$BH$28,2,FALSE),VLOOKUP(DC13,'Tablas auxiliares'!$BG$2:$BH$28,2,FALSE))-S13/100000000))</f>
        <v>-20.440322371698372</v>
      </c>
      <c r="DZ13">
        <f>IF('Tablas auxiliares'!$C$7=1,AVERAGE(T13,AP13,BL13,CH13,DD13)+T13/10000,(-1)*(SUM(VLOOKUP(T13,'Tablas auxiliares'!$BG$2:$BH$28,2,FALSE),VLOOKUP(AP13,'Tablas auxiliares'!$BG$2:$BH$28,2,FALSE),VLOOKUP(BL13,'Tablas auxiliares'!$BG$2:$BH$28,2,FALSE),VLOOKUP(CH13,'Tablas auxiliares'!$BG$2:$BH$28,2,FALSE),VLOOKUP(DD13,'Tablas auxiliares'!$BG$2:$BH$28,2,FALSE))-T13/100000000))</f>
        <v>-21.356152532249162</v>
      </c>
      <c r="EA13">
        <f>IF('Tablas auxiliares'!$C$7=1,AVERAGE(U13,AQ13,BM13,CI13,DE13)+U13/10000,(-1)*(SUM(VLOOKUP(U13,'Tablas auxiliares'!$BG$2:$BH$28,2,FALSE),VLOOKUP(AQ13,'Tablas auxiliares'!$BG$2:$BH$28,2,FALSE),VLOOKUP(BM13,'Tablas auxiliares'!$BG$2:$BH$28,2,FALSE),VLOOKUP(CI13,'Tablas auxiliares'!$BG$2:$BH$28,2,FALSE),VLOOKUP(DE13,'Tablas auxiliares'!$BG$2:$BH$28,2,FALSE))-U13/100000000))</f>
        <v>-45.12248868281133</v>
      </c>
      <c r="EB13">
        <f>IF('Tablas auxiliares'!$C$7=1,AVERAGE(V13,AR13,BN13,CJ13,DF13)+V13/10000,(-1)*(SUM(VLOOKUP(V13,'Tablas auxiliares'!$BG$2:$BH$28,2,FALSE),VLOOKUP(AR13,'Tablas auxiliares'!$BG$2:$BH$28,2,FALSE),VLOOKUP(BN13,'Tablas auxiliares'!$BG$2:$BH$28,2,FALSE),VLOOKUP(CJ13,'Tablas auxiliares'!$BG$2:$BH$28,2,FALSE),VLOOKUP(DF13,'Tablas auxiliares'!$BG$2:$BH$28,2,FALSE))-V13/100000000))</f>
        <v>-22.647971679737857</v>
      </c>
      <c r="EC13">
        <f>IF('Tablas auxiliares'!$C$7=1,AVERAGE(W13,AS13,BO13,CK13,DG13)+W13/10000,(-1)*(SUM(VLOOKUP(W13,'Tablas auxiliares'!$BG$2:$BH$28,2,FALSE),VLOOKUP(AS13,'Tablas auxiliares'!$BG$2:$BH$28,2,FALSE),VLOOKUP(BO13,'Tablas auxiliares'!$BG$2:$BH$28,2,FALSE),VLOOKUP(CK13,'Tablas auxiliares'!$BG$2:$BH$28,2,FALSE),VLOOKUP(DG13,'Tablas auxiliares'!$BG$2:$BH$28,2,FALSE))-W13/100000000))</f>
        <v>-42.677898758615541</v>
      </c>
      <c r="ED13">
        <f>RANK(DH13,DH3:DH21,1)</f>
        <v>14</v>
      </c>
      <c r="EE13">
        <f t="shared" ref="EE13:EY13" si="61">RANK(DI13,DI3:DI21,1)</f>
        <v>3</v>
      </c>
      <c r="EF13">
        <f t="shared" si="61"/>
        <v>8</v>
      </c>
      <c r="EG13">
        <f t="shared" si="61"/>
        <v>10</v>
      </c>
      <c r="EH13">
        <f t="shared" si="61"/>
        <v>11</v>
      </c>
      <c r="EI13">
        <f t="shared" si="61"/>
        <v>12</v>
      </c>
      <c r="EJ13">
        <f t="shared" si="61"/>
        <v>16</v>
      </c>
      <c r="EK13">
        <f t="shared" si="61"/>
        <v>12</v>
      </c>
      <c r="EL13">
        <f t="shared" si="61"/>
        <v>6</v>
      </c>
      <c r="EM13">
        <f t="shared" si="61"/>
        <v>12</v>
      </c>
      <c r="EN13">
        <f t="shared" si="61"/>
        <v>5</v>
      </c>
      <c r="EP13">
        <f t="shared" si="61"/>
        <v>16</v>
      </c>
      <c r="EQ13">
        <f t="shared" si="61"/>
        <v>2</v>
      </c>
      <c r="ER13">
        <f t="shared" si="61"/>
        <v>3</v>
      </c>
      <c r="ES13">
        <f t="shared" si="61"/>
        <v>5</v>
      </c>
      <c r="ET13">
        <f t="shared" si="61"/>
        <v>16</v>
      </c>
      <c r="EU13">
        <f t="shared" si="61"/>
        <v>7</v>
      </c>
      <c r="EV13">
        <f t="shared" si="61"/>
        <v>7</v>
      </c>
      <c r="EW13">
        <f t="shared" si="61"/>
        <v>3</v>
      </c>
      <c r="EX13">
        <f t="shared" si="61"/>
        <v>5</v>
      </c>
      <c r="EY13">
        <f t="shared" si="61"/>
        <v>1</v>
      </c>
      <c r="EZ13">
        <f>VLOOKUP(ED13,'Tablas auxiliares'!$O$2:$Y$28,'Tablas auxiliares'!$C$4+1,FALSE)</f>
        <v>0</v>
      </c>
      <c r="FA13">
        <f>VLOOKUP(EE13,'Tablas auxiliares'!$O$2:$Y$28,'Tablas auxiliares'!$C$4+1,FALSE)</f>
        <v>8</v>
      </c>
      <c r="FB13">
        <f>VLOOKUP(EF13,'Tablas auxiliares'!$O$2:$Y$28,'Tablas auxiliares'!$C$4+1,FALSE)</f>
        <v>3</v>
      </c>
      <c r="FC13">
        <f>VLOOKUP(EG13,'Tablas auxiliares'!$O$2:$Y$28,'Tablas auxiliares'!$C$4+1,FALSE)</f>
        <v>1</v>
      </c>
      <c r="FD13">
        <f>VLOOKUP(EH13,'Tablas auxiliares'!$O$2:$Y$28,'Tablas auxiliares'!$C$4+1,FALSE)</f>
        <v>0</v>
      </c>
      <c r="FE13">
        <f>VLOOKUP(EI13,'Tablas auxiliares'!$O$2:$Y$28,'Tablas auxiliares'!$C$4+1,FALSE)</f>
        <v>0</v>
      </c>
      <c r="FF13">
        <f>VLOOKUP(EJ13,'Tablas auxiliares'!$O$2:$Y$28,'Tablas auxiliares'!$C$4+1,FALSE)</f>
        <v>0</v>
      </c>
      <c r="FG13">
        <f>VLOOKUP(EK13,'Tablas auxiliares'!$O$2:$Y$28,'Tablas auxiliares'!$C$4+1,FALSE)</f>
        <v>0</v>
      </c>
      <c r="FH13">
        <f>VLOOKUP(EL13,'Tablas auxiliares'!$O$2:$Y$28,'Tablas auxiliares'!$C$4+1,FALSE)</f>
        <v>5</v>
      </c>
      <c r="FI13">
        <f>VLOOKUP(EM13,'Tablas auxiliares'!$O$2:$Y$28,'Tablas auxiliares'!$C$4+1,FALSE)</f>
        <v>0</v>
      </c>
      <c r="FJ13">
        <f>VLOOKUP(EN13,'Tablas auxiliares'!$O$2:$Y$28,'Tablas auxiliares'!$C$4+1,FALSE)</f>
        <v>6</v>
      </c>
      <c r="FL13">
        <f>VLOOKUP(EP13,'Tablas auxiliares'!$O$2:$Y$28,'Tablas auxiliares'!$C$4+1,FALSE)</f>
        <v>0</v>
      </c>
      <c r="FM13">
        <f>VLOOKUP(EQ13,'Tablas auxiliares'!$O$2:$Y$28,'Tablas auxiliares'!$C$4+1,FALSE)</f>
        <v>10</v>
      </c>
      <c r="FN13">
        <f>VLOOKUP(ER13,'Tablas auxiliares'!$O$2:$Y$28,'Tablas auxiliares'!$C$4+1,FALSE)</f>
        <v>8</v>
      </c>
      <c r="FO13">
        <f>VLOOKUP(ES13,'Tablas auxiliares'!$O$2:$Y$28,'Tablas auxiliares'!$C$4+1,FALSE)</f>
        <v>6</v>
      </c>
      <c r="FP13">
        <f>VLOOKUP(ET13,'Tablas auxiliares'!$O$2:$Y$28,'Tablas auxiliares'!$C$4+1,FALSE)</f>
        <v>0</v>
      </c>
      <c r="FQ13">
        <f>VLOOKUP(EU13,'Tablas auxiliares'!$O$2:$Y$28,'Tablas auxiliares'!$C$4+1,FALSE)</f>
        <v>4</v>
      </c>
      <c r="FR13">
        <f>VLOOKUP(EV13,'Tablas auxiliares'!$O$2:$Y$28,'Tablas auxiliares'!$C$4+1,FALSE)</f>
        <v>4</v>
      </c>
      <c r="FS13">
        <f>VLOOKUP(EW13,'Tablas auxiliares'!$O$2:$Y$28,'Tablas auxiliares'!$C$4+1,FALSE)</f>
        <v>8</v>
      </c>
      <c r="FT13">
        <f>VLOOKUP(EX13,'Tablas auxiliares'!$O$2:$Y$28,'Tablas auxiliares'!$C$4+1,FALSE)</f>
        <v>6</v>
      </c>
      <c r="FU13">
        <f>VLOOKUP(EY13,'Tablas auxiliares'!$O$2:$Y$28,'Tablas auxiliares'!$C$4+1,FALSE)</f>
        <v>12</v>
      </c>
      <c r="FV13">
        <v>5</v>
      </c>
      <c r="FW13">
        <v>6</v>
      </c>
      <c r="FX13">
        <v>8</v>
      </c>
      <c r="FY13">
        <v>8</v>
      </c>
      <c r="FZ13">
        <v>6</v>
      </c>
      <c r="GA13">
        <v>8</v>
      </c>
      <c r="GB13">
        <v>7</v>
      </c>
      <c r="GC13">
        <v>6</v>
      </c>
      <c r="GD13">
        <v>5</v>
      </c>
      <c r="GE13">
        <v>5</v>
      </c>
      <c r="GF13">
        <v>9</v>
      </c>
      <c r="GH13">
        <v>1</v>
      </c>
      <c r="GI13">
        <v>3</v>
      </c>
      <c r="GJ13">
        <v>2</v>
      </c>
      <c r="GK13">
        <v>5</v>
      </c>
      <c r="GL13">
        <v>4</v>
      </c>
      <c r="GM13">
        <v>1</v>
      </c>
      <c r="GN13">
        <v>12</v>
      </c>
      <c r="GO13">
        <v>1</v>
      </c>
      <c r="GP13">
        <v>7</v>
      </c>
      <c r="GQ13">
        <v>10</v>
      </c>
      <c r="GR13">
        <f>VLOOKUP(FV13,'Tablas auxiliares'!$O$2:$Y$28,_xlfn.SINGLE('Tablas auxiliares'!$C$4)+1,FALSE)</f>
        <v>6</v>
      </c>
      <c r="GS13">
        <f>VLOOKUP(FW13,'Tablas auxiliares'!$O$2:$Y$28,_xlfn.SINGLE('Tablas auxiliares'!$C$4)+1,FALSE)</f>
        <v>5</v>
      </c>
      <c r="GT13">
        <f>VLOOKUP(FX13,'Tablas auxiliares'!$O$2:$Y$28,_xlfn.SINGLE('Tablas auxiliares'!$C$4)+1,FALSE)</f>
        <v>3</v>
      </c>
      <c r="GU13">
        <f>VLOOKUP(FY13,'Tablas auxiliares'!$O$2:$Y$28,_xlfn.SINGLE('Tablas auxiliares'!$C$4)+1,FALSE)</f>
        <v>3</v>
      </c>
      <c r="GV13">
        <f>VLOOKUP(FZ13,'Tablas auxiliares'!$O$2:$Y$28,_xlfn.SINGLE('Tablas auxiliares'!$C$4)+1,FALSE)</f>
        <v>5</v>
      </c>
      <c r="GW13">
        <f>VLOOKUP(GA13,'Tablas auxiliares'!$O$2:$Y$28,_xlfn.SINGLE('Tablas auxiliares'!$C$4)+1,FALSE)</f>
        <v>3</v>
      </c>
      <c r="GX13">
        <f>VLOOKUP(GB13,'Tablas auxiliares'!$O$2:$Y$28,_xlfn.SINGLE('Tablas auxiliares'!$C$4)+1,FALSE)</f>
        <v>4</v>
      </c>
      <c r="GY13">
        <f>VLOOKUP(GC13,'Tablas auxiliares'!$O$2:$Y$28,_xlfn.SINGLE('Tablas auxiliares'!$C$4)+1,FALSE)</f>
        <v>5</v>
      </c>
      <c r="GZ13">
        <f>VLOOKUP(GD13,'Tablas auxiliares'!$O$2:$Y$28,_xlfn.SINGLE('Tablas auxiliares'!$C$4)+1,FALSE)</f>
        <v>6</v>
      </c>
      <c r="HA13">
        <f>VLOOKUP(GE13,'Tablas auxiliares'!$O$2:$Y$28,_xlfn.SINGLE('Tablas auxiliares'!$C$4)+1,FALSE)</f>
        <v>6</v>
      </c>
      <c r="HB13">
        <f>VLOOKUP(GF13,'Tablas auxiliares'!$O$2:$Y$28,_xlfn.SINGLE('Tablas auxiliares'!$C$4)+1,FALSE)</f>
        <v>2</v>
      </c>
      <c r="HD13">
        <f>VLOOKUP(GH13,'Tablas auxiliares'!$O$2:$Y$28,_xlfn.SINGLE('Tablas auxiliares'!$C$4)+1,FALSE)</f>
        <v>12</v>
      </c>
      <c r="HE13">
        <f>VLOOKUP(GI13,'Tablas auxiliares'!$O$2:$Y$28,_xlfn.SINGLE('Tablas auxiliares'!$C$4)+1,FALSE)</f>
        <v>8</v>
      </c>
      <c r="HF13">
        <f>VLOOKUP(GJ13,'Tablas auxiliares'!$O$2:$Y$28,_xlfn.SINGLE('Tablas auxiliares'!$C$4)+1,FALSE)</f>
        <v>10</v>
      </c>
      <c r="HG13">
        <f>VLOOKUP(GK13,'Tablas auxiliares'!$O$2:$Y$28,_xlfn.SINGLE('Tablas auxiliares'!$C$4)+1,FALSE)</f>
        <v>6</v>
      </c>
      <c r="HH13">
        <f>VLOOKUP(GL13,'Tablas auxiliares'!$O$2:$Y$28,_xlfn.SINGLE('Tablas auxiliares'!$C$4)+1,FALSE)</f>
        <v>7</v>
      </c>
      <c r="HI13">
        <f>VLOOKUP(GM13,'Tablas auxiliares'!$O$2:$Y$28,_xlfn.SINGLE('Tablas auxiliares'!$C$4)+1,FALSE)</f>
        <v>12</v>
      </c>
      <c r="HJ13">
        <f>VLOOKUP(GN13,'Tablas auxiliares'!$O$2:$Y$28,_xlfn.SINGLE('Tablas auxiliares'!$C$4)+1,FALSE)</f>
        <v>0</v>
      </c>
      <c r="HK13">
        <f>VLOOKUP(GO13,'Tablas auxiliares'!$O$2:$Y$28,_xlfn.SINGLE('Tablas auxiliares'!$C$4)+1,FALSE)</f>
        <v>12</v>
      </c>
      <c r="HL13">
        <f>VLOOKUP(GP13,'Tablas auxiliares'!$O$2:$Y$28,_xlfn.SINGLE('Tablas auxiliares'!$C$4)+1,FALSE)</f>
        <v>4</v>
      </c>
      <c r="HM13">
        <f>VLOOKUP(GQ13,'Tablas auxiliares'!$O$2:$Y$28,_xlfn.SINGLE('Tablas auxiliares'!$C$4)+1,FALSE)</f>
        <v>1</v>
      </c>
      <c r="HN13">
        <f>IF('Tablas auxiliares'!$C$6&lt;&gt;2,SUM(EZ13:FU13),0)+IF('Tablas auxiliares'!$C$6&lt;&gt;3,SUM(GR13:HM13),0)</f>
        <v>201</v>
      </c>
      <c r="HO13">
        <f t="shared" si="37"/>
        <v>9.5050000000000008</v>
      </c>
      <c r="HP13">
        <f t="shared" si="1"/>
        <v>4.5060000000000002</v>
      </c>
      <c r="HQ13">
        <f t="shared" si="2"/>
        <v>8.0079999999999991</v>
      </c>
      <c r="HR13">
        <f t="shared" si="3"/>
        <v>9.0079999999999991</v>
      </c>
      <c r="HS13">
        <f t="shared" si="4"/>
        <v>8.5060000000000002</v>
      </c>
      <c r="HT13">
        <f t="shared" si="5"/>
        <v>10.007999999999999</v>
      </c>
      <c r="HU13">
        <f t="shared" si="6"/>
        <v>11.507</v>
      </c>
      <c r="HV13">
        <f t="shared" si="7"/>
        <v>9.0060000000000002</v>
      </c>
      <c r="HW13">
        <f t="shared" si="8"/>
        <v>5.5049999999999999</v>
      </c>
      <c r="HX13">
        <f t="shared" si="9"/>
        <v>8.5050000000000008</v>
      </c>
      <c r="HY13">
        <f t="shared" si="10"/>
        <v>7.0090000000000003</v>
      </c>
      <c r="IA13">
        <f t="shared" si="12"/>
        <v>8.5009999999999994</v>
      </c>
      <c r="IB13">
        <f t="shared" si="13"/>
        <v>2.5030000000000001</v>
      </c>
      <c r="IC13">
        <f t="shared" si="14"/>
        <v>2.5019999999999998</v>
      </c>
      <c r="ID13">
        <f t="shared" si="15"/>
        <v>5.0049999999999999</v>
      </c>
      <c r="IE13">
        <f t="shared" si="16"/>
        <v>10.004</v>
      </c>
      <c r="IF13">
        <f t="shared" si="17"/>
        <v>4.0010000000000003</v>
      </c>
      <c r="IG13">
        <f t="shared" si="18"/>
        <v>9.5120000000000005</v>
      </c>
      <c r="IH13">
        <f t="shared" si="19"/>
        <v>2.0009999999999999</v>
      </c>
      <c r="II13">
        <f t="shared" si="20"/>
        <v>6.0069999999999997</v>
      </c>
      <c r="IJ13">
        <f t="shared" si="21"/>
        <v>5.51</v>
      </c>
      <c r="IK13">
        <f>RANK(HO13,HO3:HO21,1)</f>
        <v>8</v>
      </c>
      <c r="IL13">
        <f t="shared" ref="IL13:JF13" si="62">RANK(HP13,HP3:HP21,1)</f>
        <v>4</v>
      </c>
      <c r="IM13">
        <f t="shared" si="62"/>
        <v>8</v>
      </c>
      <c r="IN13">
        <f t="shared" si="62"/>
        <v>9</v>
      </c>
      <c r="IO13">
        <f t="shared" si="62"/>
        <v>8</v>
      </c>
      <c r="IP13">
        <f t="shared" si="62"/>
        <v>11</v>
      </c>
      <c r="IQ13">
        <f t="shared" si="62"/>
        <v>13</v>
      </c>
      <c r="IR13">
        <f t="shared" si="62"/>
        <v>10</v>
      </c>
      <c r="IS13">
        <f t="shared" si="62"/>
        <v>4</v>
      </c>
      <c r="IT13">
        <f t="shared" si="62"/>
        <v>9</v>
      </c>
      <c r="IU13">
        <f t="shared" si="62"/>
        <v>7</v>
      </c>
      <c r="IW13">
        <f t="shared" si="62"/>
        <v>8</v>
      </c>
      <c r="IX13">
        <f t="shared" si="62"/>
        <v>3</v>
      </c>
      <c r="IY13">
        <f t="shared" si="62"/>
        <v>1</v>
      </c>
      <c r="IZ13">
        <f t="shared" si="62"/>
        <v>5</v>
      </c>
      <c r="JA13">
        <f t="shared" si="62"/>
        <v>7</v>
      </c>
      <c r="JB13">
        <f t="shared" si="62"/>
        <v>3</v>
      </c>
      <c r="JC13">
        <f t="shared" si="62"/>
        <v>9</v>
      </c>
      <c r="JD13">
        <f t="shared" si="62"/>
        <v>1</v>
      </c>
      <c r="JE13">
        <f t="shared" si="62"/>
        <v>5</v>
      </c>
      <c r="JF13">
        <f t="shared" si="62"/>
        <v>6</v>
      </c>
      <c r="JG13">
        <f>VLOOKUP(IK13,'Tablas auxiliares'!$O$2:$Y$28,_xlfn.SINGLE('Tablas auxiliares'!$C$4)+1,FALSE)</f>
        <v>3</v>
      </c>
      <c r="JH13">
        <f>VLOOKUP(IL13,'Tablas auxiliares'!$O$2:$Y$28,_xlfn.SINGLE('Tablas auxiliares'!$C$4)+1,FALSE)</f>
        <v>7</v>
      </c>
      <c r="JI13">
        <f>VLOOKUP(IM13,'Tablas auxiliares'!$O$2:$Y$28,_xlfn.SINGLE('Tablas auxiliares'!$C$4)+1,FALSE)</f>
        <v>3</v>
      </c>
      <c r="JJ13">
        <f>VLOOKUP(IN13,'Tablas auxiliares'!$O$2:$Y$28,_xlfn.SINGLE('Tablas auxiliares'!$C$4)+1,FALSE)</f>
        <v>2</v>
      </c>
      <c r="JK13">
        <f>VLOOKUP(IO13,'Tablas auxiliares'!$O$2:$Y$28,_xlfn.SINGLE('Tablas auxiliares'!$C$4)+1,FALSE)</f>
        <v>3</v>
      </c>
      <c r="JL13">
        <f>VLOOKUP(IP13,'Tablas auxiliares'!$O$2:$Y$28,_xlfn.SINGLE('Tablas auxiliares'!$C$4)+1,FALSE)</f>
        <v>0</v>
      </c>
      <c r="JM13">
        <f>VLOOKUP(IQ13,'Tablas auxiliares'!$O$2:$Y$28,_xlfn.SINGLE('Tablas auxiliares'!$C$4)+1,FALSE)</f>
        <v>0</v>
      </c>
      <c r="JN13">
        <f>VLOOKUP(IR13,'Tablas auxiliares'!$O$2:$Y$28,_xlfn.SINGLE('Tablas auxiliares'!$C$4)+1,FALSE)</f>
        <v>1</v>
      </c>
      <c r="JO13">
        <f>VLOOKUP(IS13,'Tablas auxiliares'!$O$2:$Y$28,_xlfn.SINGLE('Tablas auxiliares'!$C$4)+1,FALSE)</f>
        <v>7</v>
      </c>
      <c r="JP13">
        <f>VLOOKUP(IT13,'Tablas auxiliares'!$O$2:$Y$28,_xlfn.SINGLE('Tablas auxiliares'!$C$4)+1,FALSE)</f>
        <v>2</v>
      </c>
      <c r="JQ13">
        <f>VLOOKUP(IU13,'Tablas auxiliares'!$O$2:$Y$28,_xlfn.SINGLE('Tablas auxiliares'!$C$4)+1,FALSE)</f>
        <v>4</v>
      </c>
      <c r="JS13">
        <f>VLOOKUP(IW13,'Tablas auxiliares'!$O$2:$Y$28,_xlfn.SINGLE('Tablas auxiliares'!$C$4)+1,FALSE)</f>
        <v>3</v>
      </c>
      <c r="JT13">
        <f>VLOOKUP(IX13,'Tablas auxiliares'!$O$2:$Y$28,_xlfn.SINGLE('Tablas auxiliares'!$C$4)+1,FALSE)</f>
        <v>8</v>
      </c>
      <c r="JU13">
        <f>VLOOKUP(IY13,'Tablas auxiliares'!$O$2:$Y$28,_xlfn.SINGLE('Tablas auxiliares'!$C$4)+1,FALSE)</f>
        <v>12</v>
      </c>
      <c r="JV13">
        <f>VLOOKUP(IZ13,'Tablas auxiliares'!$O$2:$Y$28,_xlfn.SINGLE('Tablas auxiliares'!$C$4)+1,FALSE)</f>
        <v>6</v>
      </c>
      <c r="JW13">
        <f>VLOOKUP(JA13,'Tablas auxiliares'!$O$2:$Y$28,_xlfn.SINGLE('Tablas auxiliares'!$C$4)+1,FALSE)</f>
        <v>4</v>
      </c>
      <c r="JX13">
        <f>VLOOKUP(JB13,'Tablas auxiliares'!$O$2:$Y$28,_xlfn.SINGLE('Tablas auxiliares'!$C$4)+1,FALSE)</f>
        <v>8</v>
      </c>
      <c r="JY13">
        <f>VLOOKUP(JC13,'Tablas auxiliares'!$O$2:$Y$28,_xlfn.SINGLE('Tablas auxiliares'!$C$4)+1,FALSE)</f>
        <v>2</v>
      </c>
      <c r="JZ13">
        <f>VLOOKUP(JD13,'Tablas auxiliares'!$O$2:$Y$28,_xlfn.SINGLE('Tablas auxiliares'!$C$4)+1,FALSE)</f>
        <v>12</v>
      </c>
      <c r="KA13">
        <f>VLOOKUP(JE13,'Tablas auxiliares'!$O$2:$Y$28,_xlfn.SINGLE('Tablas auxiliares'!$C$4)+1,FALSE)</f>
        <v>6</v>
      </c>
      <c r="KB13">
        <f>VLOOKUP(JF13,'Tablas auxiliares'!$O$2:$Y$28,_xlfn.SINGLE('Tablas auxiliares'!$C$4)+1,FALSE)</f>
        <v>5</v>
      </c>
      <c r="KC13">
        <f t="shared" si="27"/>
        <v>98</v>
      </c>
      <c r="KD13">
        <v>0</v>
      </c>
      <c r="KE13">
        <v>10</v>
      </c>
      <c r="KF13">
        <v>3</v>
      </c>
      <c r="KG13">
        <v>1</v>
      </c>
      <c r="KH13">
        <v>0</v>
      </c>
      <c r="KI13">
        <v>0</v>
      </c>
      <c r="KJ13">
        <v>0</v>
      </c>
      <c r="KK13">
        <v>0</v>
      </c>
      <c r="KL13">
        <v>2</v>
      </c>
      <c r="KM13">
        <v>0</v>
      </c>
      <c r="KN13">
        <v>6</v>
      </c>
      <c r="KP13">
        <v>0</v>
      </c>
      <c r="KQ13">
        <v>10</v>
      </c>
      <c r="KR13">
        <v>7</v>
      </c>
      <c r="KS13">
        <v>6</v>
      </c>
      <c r="KT13">
        <v>0</v>
      </c>
      <c r="KU13">
        <v>4</v>
      </c>
      <c r="KV13">
        <v>4</v>
      </c>
      <c r="KW13">
        <v>10</v>
      </c>
      <c r="KX13">
        <v>6</v>
      </c>
      <c r="KY13">
        <v>12</v>
      </c>
      <c r="KZ13">
        <v>6</v>
      </c>
      <c r="LA13">
        <v>5</v>
      </c>
      <c r="LB13">
        <v>3</v>
      </c>
      <c r="LC13">
        <v>3</v>
      </c>
      <c r="LD13">
        <v>5</v>
      </c>
      <c r="LE13">
        <v>3</v>
      </c>
      <c r="LF13">
        <v>4</v>
      </c>
      <c r="LG13">
        <v>5</v>
      </c>
      <c r="LH13">
        <v>6</v>
      </c>
      <c r="LI13">
        <v>6</v>
      </c>
      <c r="LJ13">
        <v>2</v>
      </c>
      <c r="LL13">
        <v>12</v>
      </c>
      <c r="LM13">
        <v>8</v>
      </c>
      <c r="LN13">
        <v>10</v>
      </c>
      <c r="LO13">
        <v>6</v>
      </c>
      <c r="LP13">
        <v>7</v>
      </c>
      <c r="LQ13">
        <v>12</v>
      </c>
      <c r="LR13">
        <v>0</v>
      </c>
      <c r="LS13">
        <v>12</v>
      </c>
      <c r="LT13">
        <v>4</v>
      </c>
      <c r="LU13">
        <v>1</v>
      </c>
      <c r="LV13">
        <f t="shared" si="28"/>
        <v>6.0060000000000002</v>
      </c>
      <c r="LW13">
        <f t="shared" si="23"/>
        <v>15.005000000000001</v>
      </c>
      <c r="LX13">
        <f t="shared" si="23"/>
        <v>6.0030000000000001</v>
      </c>
      <c r="LY13">
        <f t="shared" si="23"/>
        <v>4.0030000000000001</v>
      </c>
      <c r="LZ13">
        <f t="shared" si="23"/>
        <v>5.0049999999999999</v>
      </c>
      <c r="MA13">
        <f t="shared" si="23"/>
        <v>3.0030000000000001</v>
      </c>
      <c r="MB13">
        <f t="shared" si="23"/>
        <v>4.0039999999999996</v>
      </c>
      <c r="MC13">
        <f t="shared" si="23"/>
        <v>5.0049999999999999</v>
      </c>
      <c r="MD13">
        <f t="shared" si="23"/>
        <v>8.0060000000000002</v>
      </c>
      <c r="ME13">
        <f t="shared" si="23"/>
        <v>6.0060000000000002</v>
      </c>
      <c r="MF13">
        <f t="shared" si="23"/>
        <v>8.0020000000000007</v>
      </c>
      <c r="MG13">
        <f t="shared" si="23"/>
        <v>0</v>
      </c>
      <c r="MH13">
        <f t="shared" si="23"/>
        <v>12.012</v>
      </c>
      <c r="MI13">
        <f t="shared" si="23"/>
        <v>18.007999999999999</v>
      </c>
      <c r="MJ13">
        <f t="shared" si="23"/>
        <v>17.010000000000002</v>
      </c>
      <c r="MK13">
        <f t="shared" si="23"/>
        <v>12.006</v>
      </c>
      <c r="ML13">
        <f t="shared" si="23"/>
        <v>7.0069999999999997</v>
      </c>
      <c r="MM13">
        <f t="shared" si="23"/>
        <v>16.012</v>
      </c>
      <c r="MN13">
        <f t="shared" si="23"/>
        <v>4</v>
      </c>
      <c r="MO13">
        <f t="shared" si="23"/>
        <v>22.012</v>
      </c>
      <c r="MP13">
        <f t="shared" si="23"/>
        <v>10.004</v>
      </c>
      <c r="MQ13">
        <f t="shared" si="23"/>
        <v>13.000999999999999</v>
      </c>
      <c r="MR13">
        <f>RANK(LV13,LV3:LV21,0)</f>
        <v>8</v>
      </c>
      <c r="MS13">
        <f t="shared" ref="MS13:NM13" si="63">RANK(LW13,LW3:LW21,0)</f>
        <v>3</v>
      </c>
      <c r="MT13">
        <f t="shared" si="63"/>
        <v>9</v>
      </c>
      <c r="MU13">
        <f t="shared" si="63"/>
        <v>12</v>
      </c>
      <c r="MV13">
        <f t="shared" si="63"/>
        <v>8</v>
      </c>
      <c r="MW13">
        <f t="shared" si="63"/>
        <v>12</v>
      </c>
      <c r="MX13">
        <f t="shared" si="63"/>
        <v>11</v>
      </c>
      <c r="MY13">
        <f t="shared" si="63"/>
        <v>11</v>
      </c>
      <c r="MZ13">
        <f t="shared" si="63"/>
        <v>6</v>
      </c>
      <c r="NA13">
        <f t="shared" si="63"/>
        <v>9</v>
      </c>
      <c r="NB13">
        <f t="shared" si="63"/>
        <v>8</v>
      </c>
      <c r="NC13">
        <f t="shared" si="63"/>
        <v>15</v>
      </c>
      <c r="ND13">
        <f t="shared" si="63"/>
        <v>3</v>
      </c>
      <c r="NE13">
        <f t="shared" si="63"/>
        <v>3</v>
      </c>
      <c r="NF13">
        <f t="shared" si="63"/>
        <v>1</v>
      </c>
      <c r="NG13">
        <f t="shared" si="63"/>
        <v>5</v>
      </c>
      <c r="NH13">
        <f t="shared" si="63"/>
        <v>7</v>
      </c>
      <c r="NI13">
        <f t="shared" si="63"/>
        <v>2</v>
      </c>
      <c r="NJ13">
        <f t="shared" si="63"/>
        <v>9</v>
      </c>
      <c r="NK13">
        <f t="shared" si="63"/>
        <v>1</v>
      </c>
      <c r="NL13">
        <f t="shared" si="63"/>
        <v>5</v>
      </c>
      <c r="NM13">
        <f t="shared" si="63"/>
        <v>3</v>
      </c>
      <c r="NN13">
        <f>VLOOKUP(MR13,'Tablas auxiliares'!$O$2:$P$28,2,FALSE)</f>
        <v>3</v>
      </c>
      <c r="NO13">
        <f>VLOOKUP(MS13,'Tablas auxiliares'!$O$2:$P$28,2,FALSE)</f>
        <v>8</v>
      </c>
      <c r="NP13">
        <f>VLOOKUP(MT13,'Tablas auxiliares'!$O$2:$P$28,2,FALSE)</f>
        <v>2</v>
      </c>
      <c r="NQ13">
        <f>VLOOKUP(MU13,'Tablas auxiliares'!$O$2:$P$28,2,FALSE)</f>
        <v>0</v>
      </c>
      <c r="NR13">
        <f>VLOOKUP(MV13,'Tablas auxiliares'!$O$2:$P$28,2,FALSE)</f>
        <v>3</v>
      </c>
      <c r="NS13">
        <f>VLOOKUP(MW13,'Tablas auxiliares'!$O$2:$P$28,2,FALSE)</f>
        <v>0</v>
      </c>
      <c r="NT13">
        <f>VLOOKUP(MX13,'Tablas auxiliares'!$O$2:$P$28,2,FALSE)</f>
        <v>0</v>
      </c>
      <c r="NU13">
        <f>VLOOKUP(MY13,'Tablas auxiliares'!$O$2:$P$28,2,FALSE)</f>
        <v>0</v>
      </c>
      <c r="NV13">
        <f>VLOOKUP(MZ13,'Tablas auxiliares'!$O$2:$P$28,2,FALSE)</f>
        <v>5</v>
      </c>
      <c r="NW13">
        <f>VLOOKUP(NA13,'Tablas auxiliares'!$O$2:$P$28,2,FALSE)</f>
        <v>2</v>
      </c>
      <c r="NX13">
        <f>VLOOKUP(NB13,'Tablas auxiliares'!$O$2:$P$28,2,FALSE)</f>
        <v>3</v>
      </c>
      <c r="NY13">
        <f>VLOOKUP(NC13,'Tablas auxiliares'!$O$2:$P$28,2,FALSE)</f>
        <v>0</v>
      </c>
      <c r="NZ13">
        <f>VLOOKUP(ND13,'Tablas auxiliares'!$O$2:$P$28,2,FALSE)</f>
        <v>8</v>
      </c>
      <c r="OA13">
        <f>VLOOKUP(NE13,'Tablas auxiliares'!$O$2:$P$28,2,FALSE)</f>
        <v>8</v>
      </c>
      <c r="OB13">
        <f>VLOOKUP(NF13,'Tablas auxiliares'!$O$2:$P$28,2,FALSE)</f>
        <v>12</v>
      </c>
      <c r="OC13">
        <f>VLOOKUP(NG13,'Tablas auxiliares'!$O$2:$P$28,2,FALSE)</f>
        <v>6</v>
      </c>
      <c r="OD13">
        <f>VLOOKUP(NH13,'Tablas auxiliares'!$O$2:$P$28,2,FALSE)</f>
        <v>4</v>
      </c>
      <c r="OE13">
        <f>VLOOKUP(NI13,'Tablas auxiliares'!$O$2:$P$28,2,FALSE)</f>
        <v>10</v>
      </c>
      <c r="OF13">
        <f>VLOOKUP(NJ13,'Tablas auxiliares'!$O$2:$P$28,2,FALSE)</f>
        <v>2</v>
      </c>
      <c r="OG13">
        <f>VLOOKUP(NK13,'Tablas auxiliares'!$O$2:$P$28,2,FALSE)</f>
        <v>12</v>
      </c>
      <c r="OH13">
        <f>VLOOKUP(NL13,'Tablas auxiliares'!$O$2:$P$28,2,FALSE)</f>
        <v>6</v>
      </c>
      <c r="OI13">
        <f>VLOOKUP(NM13,'Tablas auxiliares'!$O$2:$P$28,2,FALSE)</f>
        <v>8</v>
      </c>
      <c r="OJ13">
        <f t="shared" si="30"/>
        <v>102</v>
      </c>
      <c r="OL13">
        <f t="shared" si="31"/>
        <v>102.00149999999999</v>
      </c>
      <c r="OM13">
        <f t="shared" si="32"/>
        <v>98.001499999999993</v>
      </c>
      <c r="ON13">
        <f t="shared" si="33"/>
        <v>201.00149999999999</v>
      </c>
      <c r="OO13">
        <f>IF('Tablas auxiliares'!$C$3=1,OL13,IF('Tablas auxiliares'!$C$3=2,OM13,ON13))</f>
        <v>201.00149999999999</v>
      </c>
      <c r="OP13" t="s">
        <v>12</v>
      </c>
      <c r="OR13">
        <v>11</v>
      </c>
      <c r="OS13">
        <f t="shared" si="34"/>
        <v>94.002200000000002</v>
      </c>
      <c r="OT13" t="str">
        <f t="shared" si="35"/>
        <v>Azerbaiyán</v>
      </c>
    </row>
    <row r="14" spans="1:410" x14ac:dyDescent="0.25">
      <c r="A14" t="s">
        <v>57</v>
      </c>
      <c r="B14">
        <v>12</v>
      </c>
      <c r="C14">
        <v>16</v>
      </c>
      <c r="D14">
        <v>13</v>
      </c>
      <c r="E14">
        <v>13</v>
      </c>
      <c r="F14">
        <v>13</v>
      </c>
      <c r="G14">
        <v>4</v>
      </c>
      <c r="H14">
        <v>2</v>
      </c>
      <c r="I14">
        <v>10</v>
      </c>
      <c r="J14">
        <v>15</v>
      </c>
      <c r="K14">
        <v>9</v>
      </c>
      <c r="L14">
        <v>6</v>
      </c>
      <c r="M14">
        <v>5</v>
      </c>
      <c r="O14">
        <v>12</v>
      </c>
      <c r="P14">
        <v>14</v>
      </c>
      <c r="Q14">
        <v>4</v>
      </c>
      <c r="R14">
        <v>2</v>
      </c>
      <c r="S14">
        <v>14</v>
      </c>
      <c r="T14">
        <v>11</v>
      </c>
      <c r="U14">
        <v>16</v>
      </c>
      <c r="V14">
        <v>16</v>
      </c>
      <c r="W14">
        <v>7</v>
      </c>
      <c r="X14">
        <v>14</v>
      </c>
      <c r="Y14">
        <v>16</v>
      </c>
      <c r="Z14">
        <v>14</v>
      </c>
      <c r="AA14">
        <v>14</v>
      </c>
      <c r="AB14">
        <v>11</v>
      </c>
      <c r="AC14">
        <v>12</v>
      </c>
      <c r="AD14">
        <v>17</v>
      </c>
      <c r="AE14">
        <v>13</v>
      </c>
      <c r="AF14">
        <v>10</v>
      </c>
      <c r="AG14">
        <v>11</v>
      </c>
      <c r="AH14">
        <v>8</v>
      </c>
      <c r="AI14">
        <v>2</v>
      </c>
      <c r="AK14">
        <v>15</v>
      </c>
      <c r="AL14">
        <v>9</v>
      </c>
      <c r="AM14">
        <v>7</v>
      </c>
      <c r="AN14">
        <v>6</v>
      </c>
      <c r="AO14">
        <v>9</v>
      </c>
      <c r="AP14">
        <v>15</v>
      </c>
      <c r="AQ14">
        <v>14</v>
      </c>
      <c r="AR14">
        <v>11</v>
      </c>
      <c r="AS14">
        <v>10</v>
      </c>
      <c r="AT14">
        <v>13</v>
      </c>
      <c r="AU14">
        <v>17</v>
      </c>
      <c r="AV14">
        <v>9</v>
      </c>
      <c r="AW14">
        <v>14</v>
      </c>
      <c r="AX14">
        <v>13</v>
      </c>
      <c r="AY14">
        <v>14</v>
      </c>
      <c r="AZ14">
        <v>7</v>
      </c>
      <c r="BA14">
        <v>6</v>
      </c>
      <c r="BB14">
        <v>2</v>
      </c>
      <c r="BC14">
        <v>13</v>
      </c>
      <c r="BD14">
        <v>10</v>
      </c>
      <c r="BE14">
        <v>10</v>
      </c>
      <c r="BG14">
        <v>17</v>
      </c>
      <c r="BH14">
        <v>3</v>
      </c>
      <c r="BI14">
        <v>9</v>
      </c>
      <c r="BJ14">
        <v>7</v>
      </c>
      <c r="BK14">
        <v>11</v>
      </c>
      <c r="BL14">
        <v>12</v>
      </c>
      <c r="BM14">
        <v>18</v>
      </c>
      <c r="BN14">
        <v>11</v>
      </c>
      <c r="BO14">
        <v>4</v>
      </c>
      <c r="BP14">
        <v>12</v>
      </c>
      <c r="BQ14">
        <v>15</v>
      </c>
      <c r="BR14">
        <v>11</v>
      </c>
      <c r="BS14">
        <v>15</v>
      </c>
      <c r="BT14">
        <v>7</v>
      </c>
      <c r="BU14">
        <v>7</v>
      </c>
      <c r="BV14">
        <v>9</v>
      </c>
      <c r="BW14">
        <v>13</v>
      </c>
      <c r="BX14">
        <v>15</v>
      </c>
      <c r="BY14">
        <v>10</v>
      </c>
      <c r="BZ14">
        <v>9</v>
      </c>
      <c r="CA14">
        <v>13</v>
      </c>
      <c r="CC14">
        <v>13</v>
      </c>
      <c r="CD14">
        <v>3</v>
      </c>
      <c r="CE14">
        <v>11</v>
      </c>
      <c r="CF14">
        <v>10</v>
      </c>
      <c r="CG14">
        <v>12</v>
      </c>
      <c r="CH14">
        <v>14</v>
      </c>
      <c r="CI14">
        <v>18</v>
      </c>
      <c r="CJ14">
        <v>2</v>
      </c>
      <c r="CK14">
        <v>7</v>
      </c>
      <c r="CL14">
        <v>11</v>
      </c>
      <c r="CM14">
        <v>11</v>
      </c>
      <c r="CN14">
        <v>10</v>
      </c>
      <c r="CO14">
        <v>12</v>
      </c>
      <c r="CP14">
        <v>9</v>
      </c>
      <c r="CQ14">
        <v>16</v>
      </c>
      <c r="CR14">
        <v>17</v>
      </c>
      <c r="CS14">
        <v>12</v>
      </c>
      <c r="CT14">
        <v>17</v>
      </c>
      <c r="CU14">
        <v>11</v>
      </c>
      <c r="CV14">
        <v>10</v>
      </c>
      <c r="CW14">
        <v>11</v>
      </c>
      <c r="CY14">
        <v>11</v>
      </c>
      <c r="CZ14">
        <v>6</v>
      </c>
      <c r="DA14">
        <v>5</v>
      </c>
      <c r="DB14">
        <v>3</v>
      </c>
      <c r="DC14">
        <v>3</v>
      </c>
      <c r="DD14">
        <v>13</v>
      </c>
      <c r="DE14">
        <v>19</v>
      </c>
      <c r="DF14">
        <v>10</v>
      </c>
      <c r="DG14">
        <v>10</v>
      </c>
      <c r="DH14">
        <f>IF('Tablas auxiliares'!$C$7=1,AVERAGE(B14,X14,AT14,BP14,CL14)+B14/10000,(-1)*(SUM(VLOOKUP(B14,'Tablas auxiliares'!$BG$2:$BH$28,2,FALSE),VLOOKUP(X14,'Tablas auxiliares'!$BG$2:$BH$28,2,FALSE),VLOOKUP(AT14,'Tablas auxiliares'!$BG$2:$BH$28,2,FALSE),VLOOKUP(BP14,'Tablas auxiliares'!$BG$2:$BH$28,2,FALSE),VLOOKUP(CL14,'Tablas auxiliares'!$BG$2:$BH$28,2,FALSE))-B14/100000000))</f>
        <v>-7.0057433588957609</v>
      </c>
      <c r="DI14">
        <f>IF('Tablas auxiliares'!$C$7=1,AVERAGE(C14,Y14,AU14,BQ14,CM14)+C14/10000,(-1)*(SUM(VLOOKUP(C14,'Tablas auxiliares'!$BG$2:$BH$28,2,FALSE),VLOOKUP(Y14,'Tablas auxiliares'!$BG$2:$BH$28,2,FALSE),VLOOKUP(AU14,'Tablas auxiliares'!$BG$2:$BH$28,2,FALSE),VLOOKUP(BQ14,'Tablas auxiliares'!$BG$2:$BH$28,2,FALSE),VLOOKUP(CM14,'Tablas auxiliares'!$BG$2:$BH$28,2,FALSE))-C14/100000000))</f>
        <v>-4.5964843065339887</v>
      </c>
      <c r="DJ14">
        <f>IF('Tablas auxiliares'!$C$7=1,AVERAGE(D14,Z14,AV14,BR14,CN14)+D14/10000,(-1)*(SUM(VLOOKUP(D14,'Tablas auxiliares'!$BG$2:$BH$28,2,FALSE),VLOOKUP(Z14,'Tablas auxiliares'!$BG$2:$BH$28,2,FALSE),VLOOKUP(AV14,'Tablas auxiliares'!$BG$2:$BH$28,2,FALSE),VLOOKUP(BR14,'Tablas auxiliares'!$BG$2:$BH$28,2,FALSE),VLOOKUP(CN14,'Tablas auxiliares'!$BG$2:$BH$28,2,FALSE))-D14/100000000))</f>
        <v>-8.8321842441088876</v>
      </c>
      <c r="DK14">
        <f>IF('Tablas auxiliares'!$C$7=1,AVERAGE(E14,AA14,AW14,BS14,CO14)+E14/10000,(-1)*(SUM(VLOOKUP(E14,'Tablas auxiliares'!$BG$2:$BH$28,2,FALSE),VLOOKUP(AA14,'Tablas auxiliares'!$BG$2:$BH$28,2,FALSE),VLOOKUP(AW14,'Tablas auxiliares'!$BG$2:$BH$28,2,FALSE),VLOOKUP(BS14,'Tablas auxiliares'!$BG$2:$BH$28,2,FALSE),VLOOKUP(CO14,'Tablas auxiliares'!$BG$2:$BH$28,2,FALSE))-E14/100000000))</f>
        <v>-5.5810712573693237</v>
      </c>
      <c r="DL14">
        <f>IF('Tablas auxiliares'!$C$7=1,AVERAGE(F14,AB14,AX14,BT14,CP14)+F14/10000,(-1)*(SUM(VLOOKUP(F14,'Tablas auxiliares'!$BG$2:$BH$28,2,FALSE),VLOOKUP(AB14,'Tablas auxiliares'!$BG$2:$BH$28,2,FALSE),VLOOKUP(AX14,'Tablas auxiliares'!$BG$2:$BH$28,2,FALSE),VLOOKUP(BT14,'Tablas auxiliares'!$BG$2:$BH$28,2,FALSE),VLOOKUP(CP14,'Tablas auxiliares'!$BG$2:$BH$28,2,FALSE))-F14/100000000))</f>
        <v>-10.712015167066742</v>
      </c>
      <c r="DM14">
        <f>IF('Tablas auxiliares'!$C$7=1,AVERAGE(G14,AC14,AY14,BU14,CQ14)+G14/10000,(-1)*(SUM(VLOOKUP(G14,'Tablas auxiliares'!$BG$2:$BH$28,2,FALSE),VLOOKUP(AC14,'Tablas auxiliares'!$BG$2:$BH$28,2,FALSE),VLOOKUP(AY14,'Tablas auxiliares'!$BG$2:$BH$28,2,FALSE),VLOOKUP(BU14,'Tablas auxiliares'!$BG$2:$BH$28,2,FALSE),VLOOKUP(CQ14,'Tablas auxiliares'!$BG$2:$BH$28,2,FALSE))-G14/100000000))</f>
        <v>-13.817529274516387</v>
      </c>
      <c r="DN14">
        <f>IF('Tablas auxiliares'!$C$7=1,AVERAGE(H14,AD14,AZ14,BV14,CR14)+H14/10000,(-1)*(SUM(VLOOKUP(H14,'Tablas auxiliares'!$BG$2:$BH$28,2,FALSE),VLOOKUP(AD14,'Tablas auxiliares'!$BG$2:$BH$28,2,FALSE),VLOOKUP(AZ14,'Tablas auxiliares'!$BG$2:$BH$28,2,FALSE),VLOOKUP(BV14,'Tablas auxiliares'!$BG$2:$BH$28,2,FALSE),VLOOKUP(CR14,'Tablas auxiliares'!$BG$2:$BH$28,2,FALSE))-H14/100000000))</f>
        <v>-17.53391784040333</v>
      </c>
      <c r="DO14">
        <f>IF('Tablas auxiliares'!$C$7=1,AVERAGE(I14,AE14,BA14,BW14,CS14)+I14/10000,(-1)*(SUM(VLOOKUP(I14,'Tablas auxiliares'!$BG$2:$BH$28,2,FALSE),VLOOKUP(AE14,'Tablas auxiliares'!$BG$2:$BH$28,2,FALSE),VLOOKUP(BA14,'Tablas auxiliares'!$BG$2:$BH$28,2,FALSE),VLOOKUP(BW14,'Tablas auxiliares'!$BG$2:$BH$28,2,FALSE),VLOOKUP(CS14,'Tablas auxiliares'!$BG$2:$BH$28,2,FALSE))-I14/100000000))</f>
        <v>-10.750348283841836</v>
      </c>
      <c r="DP14">
        <f>IF('Tablas auxiliares'!$C$7=1,AVERAGE(J14,AF14,BB14,BX14,CT14)+J14/10000,(-1)*(SUM(VLOOKUP(J14,'Tablas auxiliares'!$BG$2:$BH$28,2,FALSE),VLOOKUP(AF14,'Tablas auxiliares'!$BG$2:$BH$28,2,FALSE),VLOOKUP(BB14,'Tablas auxiliares'!$BG$2:$BH$28,2,FALSE),VLOOKUP(BX14,'Tablas auxiliares'!$BG$2:$BH$28,2,FALSE),VLOOKUP(CT14,'Tablas auxiliares'!$BG$2:$BH$28,2,FALSE))-J14/100000000))</f>
        <v>-14.346674964527923</v>
      </c>
      <c r="DQ14">
        <f>IF('Tablas auxiliares'!$C$7=1,AVERAGE(K14,AG14,BC14,BY14,CU14)+K14/10000,(-1)*(SUM(VLOOKUP(K14,'Tablas auxiliares'!$BG$2:$BH$28,2,FALSE),VLOOKUP(AG14,'Tablas auxiliares'!$BG$2:$BH$28,2,FALSE),VLOOKUP(BC14,'Tablas auxiliares'!$BG$2:$BH$28,2,FALSE),VLOOKUP(BY14,'Tablas auxiliares'!$BG$2:$BH$28,2,FALSE),VLOOKUP(CU14,'Tablas auxiliares'!$BG$2:$BH$28,2,FALSE))-K14/100000000))</f>
        <v>-9.6119894067617331</v>
      </c>
      <c r="DR14">
        <f>IF('Tablas auxiliares'!$C$7=1,AVERAGE(L14,AH14,BD14,BZ14,CV14)+L14/10000,(-1)*(SUM(VLOOKUP(L14,'Tablas auxiliares'!$BG$2:$BH$28,2,FALSE),VLOOKUP(AH14,'Tablas auxiliares'!$BG$2:$BH$28,2,FALSE),VLOOKUP(BD14,'Tablas auxiliares'!$BG$2:$BH$28,2,FALSE),VLOOKUP(BZ14,'Tablas auxiliares'!$BG$2:$BH$28,2,FALSE),VLOOKUP(CV14,'Tablas auxiliares'!$BG$2:$BH$28,2,FALSE))-L14/100000000))</f>
        <v>-14.77994102328941</v>
      </c>
      <c r="DS14">
        <f>IF('Tablas auxiliares'!$C$7=1,AVERAGE(M14,AI14,BE14,CA14,CW14)+M14/10000,(-1)*(SUM(VLOOKUP(M14,'Tablas auxiliares'!$BG$2:$BH$28,2,FALSE),VLOOKUP(AI14,'Tablas auxiliares'!$BG$2:$BH$28,2,FALSE),VLOOKUP(BE14,'Tablas auxiliares'!$BG$2:$BH$28,2,FALSE),VLOOKUP(CA14,'Tablas auxiliares'!$BG$2:$BH$28,2,FALSE),VLOOKUP(CW14,'Tablas auxiliares'!$BG$2:$BH$28,2,FALSE))-M14/100000000))</f>
        <v>-20.728130104102792</v>
      </c>
      <c r="DU14">
        <f>IF('Tablas auxiliares'!$C$7=1,AVERAGE(O14,AK14,BG14,CC14,CY14)+O14/10000,(-1)*(SUM(VLOOKUP(O14,'Tablas auxiliares'!$BG$2:$BH$28,2,FALSE),VLOOKUP(AK14,'Tablas auxiliares'!$BG$2:$BH$28,2,FALSE),VLOOKUP(BG14,'Tablas auxiliares'!$BG$2:$BH$28,2,FALSE),VLOOKUP(CC14,'Tablas auxiliares'!$BG$2:$BH$28,2,FALSE),VLOOKUP(CY14,'Tablas auxiliares'!$BG$2:$BH$28,2,FALSE))-O14/100000000))</f>
        <v>-5.9198767559337719</v>
      </c>
      <c r="DV14">
        <f>IF('Tablas auxiliares'!$C$7=1,AVERAGE(P14,AL14,BH14,CD14,CZ14)+P14/10000,(-1)*(SUM(VLOOKUP(P14,'Tablas auxiliares'!$BG$2:$BH$28,2,FALSE),VLOOKUP(AL14,'Tablas auxiliares'!$BG$2:$BH$28,2,FALSE),VLOOKUP(BH14,'Tablas auxiliares'!$BG$2:$BH$28,2,FALSE),VLOOKUP(CD14,'Tablas auxiliares'!$BG$2:$BH$28,2,FALSE),VLOOKUP(CZ14,'Tablas auxiliares'!$BG$2:$BH$28,2,FALSE))-P14/100000000))</f>
        <v>-24.693126913995908</v>
      </c>
      <c r="DW14">
        <f>IF('Tablas auxiliares'!$C$7=1,AVERAGE(Q14,AM14,BI14,CE14,DA14)+Q14/10000,(-1)*(SUM(VLOOKUP(Q14,'Tablas auxiliares'!$BG$2:$BH$28,2,FALSE),VLOOKUP(AM14,'Tablas auxiliares'!$BG$2:$BH$28,2,FALSE),VLOOKUP(BI14,'Tablas auxiliares'!$BG$2:$BH$28,2,FALSE),VLOOKUP(CE14,'Tablas auxiliares'!$BG$2:$BH$28,2,FALSE),VLOOKUP(DA14,'Tablas auxiliares'!$BG$2:$BH$28,2,FALSE))-Q14/100000000))</f>
        <v>-20.655496684407201</v>
      </c>
      <c r="DX14">
        <f>IF('Tablas auxiliares'!$C$7=1,AVERAGE(R14,AN14,BJ14,CF14,DB14)+R14/10000,(-1)*(SUM(VLOOKUP(R14,'Tablas auxiliares'!$BG$2:$BH$28,2,FALSE),VLOOKUP(AN14,'Tablas auxiliares'!$BG$2:$BH$28,2,FALSE),VLOOKUP(BJ14,'Tablas auxiliares'!$BG$2:$BH$28,2,FALSE),VLOOKUP(CF14,'Tablas auxiliares'!$BG$2:$BH$28,2,FALSE),VLOOKUP(DB14,'Tablas auxiliares'!$BG$2:$BH$28,2,FALSE))-R14/100000000))</f>
        <v>-28.778956552523741</v>
      </c>
      <c r="DY14">
        <f>IF('Tablas auxiliares'!$C$7=1,AVERAGE(S14,AO14,BK14,CG14,DC14)+S14/10000,(-1)*(SUM(VLOOKUP(S14,'Tablas auxiliares'!$BG$2:$BH$28,2,FALSE),VLOOKUP(AO14,'Tablas auxiliares'!$BG$2:$BH$28,2,FALSE),VLOOKUP(BK14,'Tablas auxiliares'!$BG$2:$BH$28,2,FALSE),VLOOKUP(CG14,'Tablas auxiliares'!$BG$2:$BH$28,2,FALSE),VLOOKUP(DC14,'Tablas auxiliares'!$BG$2:$BH$28,2,FALSE))-S14/100000000))</f>
        <v>-15.124966782474702</v>
      </c>
      <c r="DZ14">
        <f>IF('Tablas auxiliares'!$C$7=1,AVERAGE(T14,AP14,BL14,CH14,DD14)+T14/10000,(-1)*(SUM(VLOOKUP(T14,'Tablas auxiliares'!$BG$2:$BH$28,2,FALSE),VLOOKUP(AP14,'Tablas auxiliares'!$BG$2:$BH$28,2,FALSE),VLOOKUP(BL14,'Tablas auxiliares'!$BG$2:$BH$28,2,FALSE),VLOOKUP(CH14,'Tablas auxiliares'!$BG$2:$BH$28,2,FALSE),VLOOKUP(DD14,'Tablas auxiliares'!$BG$2:$BH$28,2,FALSE))-T14/100000000))</f>
        <v>-6.3608764000221676</v>
      </c>
      <c r="EA14">
        <f>IF('Tablas auxiliares'!$C$7=1,AVERAGE(U14,AQ14,BM14,CI14,DE14)+U14/10000,(-1)*(SUM(VLOOKUP(U14,'Tablas auxiliares'!$BG$2:$BH$28,2,FALSE),VLOOKUP(AQ14,'Tablas auxiliares'!$BG$2:$BH$28,2,FALSE),VLOOKUP(BM14,'Tablas auxiliares'!$BG$2:$BH$28,2,FALSE),VLOOKUP(CI14,'Tablas auxiliares'!$BG$2:$BH$28,2,FALSE),VLOOKUP(DE14,'Tablas auxiliares'!$BG$2:$BH$28,2,FALSE))-U14/100000000))</f>
        <v>-3.0510791887066446</v>
      </c>
      <c r="EB14">
        <f>IF('Tablas auxiliares'!$C$7=1,AVERAGE(V14,AR14,BN14,CJ14,DF14)+V14/10000,(-1)*(SUM(VLOOKUP(V14,'Tablas auxiliares'!$BG$2:$BH$28,2,FALSE),VLOOKUP(AR14,'Tablas auxiliares'!$BG$2:$BH$28,2,FALSE),VLOOKUP(BN14,'Tablas auxiliares'!$BG$2:$BH$28,2,FALSE),VLOOKUP(CJ14,'Tablas auxiliares'!$BG$2:$BH$28,2,FALSE),VLOOKUP(DF14,'Tablas auxiliares'!$BG$2:$BH$28,2,FALSE))-V14/100000000))</f>
        <v>-16.377677670567117</v>
      </c>
      <c r="EC14">
        <f>IF('Tablas auxiliares'!$C$7=1,AVERAGE(W14,AS14,BO14,CK14,DG14)+W14/10000,(-1)*(SUM(VLOOKUP(W14,'Tablas auxiliares'!$BG$2:$BH$28,2,FALSE),VLOOKUP(AS14,'Tablas auxiliares'!$BG$2:$BH$28,2,FALSE),VLOOKUP(BO14,'Tablas auxiliares'!$BG$2:$BH$28,2,FALSE),VLOOKUP(CK14,'Tablas auxiliares'!$BG$2:$BH$28,2,FALSE),VLOOKUP(DG14,'Tablas auxiliares'!$BG$2:$BH$28,2,FALSE))-W14/100000000))</f>
        <v>-18.802740740796668</v>
      </c>
      <c r="ED14">
        <f>RANK(DH14,DH3:DH21,1)</f>
        <v>16</v>
      </c>
      <c r="EE14">
        <f t="shared" ref="EE14:EY14" si="64">RANK(DI14,DI3:DI21,1)</f>
        <v>17</v>
      </c>
      <c r="EF14">
        <f t="shared" si="64"/>
        <v>12</v>
      </c>
      <c r="EG14">
        <f t="shared" si="64"/>
        <v>14</v>
      </c>
      <c r="EH14">
        <f t="shared" si="64"/>
        <v>12</v>
      </c>
      <c r="EI14">
        <f t="shared" si="64"/>
        <v>8</v>
      </c>
      <c r="EJ14">
        <f t="shared" si="64"/>
        <v>10</v>
      </c>
      <c r="EK14">
        <f t="shared" si="64"/>
        <v>11</v>
      </c>
      <c r="EL14">
        <f t="shared" si="64"/>
        <v>9</v>
      </c>
      <c r="EM14">
        <f t="shared" si="64"/>
        <v>13</v>
      </c>
      <c r="EN14">
        <f t="shared" si="64"/>
        <v>10</v>
      </c>
      <c r="EO14">
        <f t="shared" si="64"/>
        <v>6</v>
      </c>
      <c r="EQ14">
        <f t="shared" si="64"/>
        <v>15</v>
      </c>
      <c r="ER14">
        <f t="shared" si="64"/>
        <v>6</v>
      </c>
      <c r="ES14">
        <f t="shared" si="64"/>
        <v>7</v>
      </c>
      <c r="ET14">
        <f t="shared" si="64"/>
        <v>4</v>
      </c>
      <c r="EU14">
        <f t="shared" si="64"/>
        <v>9</v>
      </c>
      <c r="EV14">
        <f t="shared" si="64"/>
        <v>12</v>
      </c>
      <c r="EW14">
        <f t="shared" si="64"/>
        <v>18</v>
      </c>
      <c r="EX14">
        <f t="shared" si="64"/>
        <v>8</v>
      </c>
      <c r="EY14">
        <f t="shared" si="64"/>
        <v>9</v>
      </c>
      <c r="EZ14">
        <f>VLOOKUP(ED14,'Tablas auxiliares'!$O$2:$Y$28,'Tablas auxiliares'!$C$4+1,FALSE)</f>
        <v>0</v>
      </c>
      <c r="FA14">
        <f>VLOOKUP(EE14,'Tablas auxiliares'!$O$2:$Y$28,'Tablas auxiliares'!$C$4+1,FALSE)</f>
        <v>0</v>
      </c>
      <c r="FB14">
        <f>VLOOKUP(EF14,'Tablas auxiliares'!$O$2:$Y$28,'Tablas auxiliares'!$C$4+1,FALSE)</f>
        <v>0</v>
      </c>
      <c r="FC14">
        <f>VLOOKUP(EG14,'Tablas auxiliares'!$O$2:$Y$28,'Tablas auxiliares'!$C$4+1,FALSE)</f>
        <v>0</v>
      </c>
      <c r="FD14">
        <f>VLOOKUP(EH14,'Tablas auxiliares'!$O$2:$Y$28,'Tablas auxiliares'!$C$4+1,FALSE)</f>
        <v>0</v>
      </c>
      <c r="FE14">
        <f>VLOOKUP(EI14,'Tablas auxiliares'!$O$2:$Y$28,'Tablas auxiliares'!$C$4+1,FALSE)</f>
        <v>3</v>
      </c>
      <c r="FF14">
        <f>VLOOKUP(EJ14,'Tablas auxiliares'!$O$2:$Y$28,'Tablas auxiliares'!$C$4+1,FALSE)</f>
        <v>1</v>
      </c>
      <c r="FG14">
        <f>VLOOKUP(EK14,'Tablas auxiliares'!$O$2:$Y$28,'Tablas auxiliares'!$C$4+1,FALSE)</f>
        <v>0</v>
      </c>
      <c r="FH14">
        <f>VLOOKUP(EL14,'Tablas auxiliares'!$O$2:$Y$28,'Tablas auxiliares'!$C$4+1,FALSE)</f>
        <v>2</v>
      </c>
      <c r="FI14">
        <f>VLOOKUP(EM14,'Tablas auxiliares'!$O$2:$Y$28,'Tablas auxiliares'!$C$4+1,FALSE)</f>
        <v>0</v>
      </c>
      <c r="FJ14">
        <f>VLOOKUP(EN14,'Tablas auxiliares'!$O$2:$Y$28,'Tablas auxiliares'!$C$4+1,FALSE)</f>
        <v>1</v>
      </c>
      <c r="FK14">
        <f>VLOOKUP(EO14,'Tablas auxiliares'!$O$2:$Y$28,'Tablas auxiliares'!$C$4+1,FALSE)</f>
        <v>5</v>
      </c>
      <c r="FM14">
        <f>VLOOKUP(EQ14,'Tablas auxiliares'!$O$2:$Y$28,'Tablas auxiliares'!$C$4+1,FALSE)</f>
        <v>0</v>
      </c>
      <c r="FN14">
        <f>VLOOKUP(ER14,'Tablas auxiliares'!$O$2:$Y$28,'Tablas auxiliares'!$C$4+1,FALSE)</f>
        <v>5</v>
      </c>
      <c r="FO14">
        <f>VLOOKUP(ES14,'Tablas auxiliares'!$O$2:$Y$28,'Tablas auxiliares'!$C$4+1,FALSE)</f>
        <v>4</v>
      </c>
      <c r="FP14">
        <f>VLOOKUP(ET14,'Tablas auxiliares'!$O$2:$Y$28,'Tablas auxiliares'!$C$4+1,FALSE)</f>
        <v>7</v>
      </c>
      <c r="FQ14">
        <f>VLOOKUP(EU14,'Tablas auxiliares'!$O$2:$Y$28,'Tablas auxiliares'!$C$4+1,FALSE)</f>
        <v>2</v>
      </c>
      <c r="FR14">
        <f>VLOOKUP(EV14,'Tablas auxiliares'!$O$2:$Y$28,'Tablas auxiliares'!$C$4+1,FALSE)</f>
        <v>0</v>
      </c>
      <c r="FS14">
        <f>VLOOKUP(EW14,'Tablas auxiliares'!$O$2:$Y$28,'Tablas auxiliares'!$C$4+1,FALSE)</f>
        <v>0</v>
      </c>
      <c r="FT14">
        <f>VLOOKUP(EX14,'Tablas auxiliares'!$O$2:$Y$28,'Tablas auxiliares'!$C$4+1,FALSE)</f>
        <v>3</v>
      </c>
      <c r="FU14">
        <f>VLOOKUP(EY14,'Tablas auxiliares'!$O$2:$Y$28,'Tablas auxiliares'!$C$4+1,FALSE)</f>
        <v>2</v>
      </c>
      <c r="FV14">
        <v>3</v>
      </c>
      <c r="FW14">
        <v>13</v>
      </c>
      <c r="FX14">
        <v>11</v>
      </c>
      <c r="FY14">
        <v>14</v>
      </c>
      <c r="FZ14">
        <v>9</v>
      </c>
      <c r="GA14">
        <v>13</v>
      </c>
      <c r="GB14">
        <v>10</v>
      </c>
      <c r="GC14">
        <v>10</v>
      </c>
      <c r="GD14">
        <v>12</v>
      </c>
      <c r="GE14">
        <v>13</v>
      </c>
      <c r="GF14">
        <v>5</v>
      </c>
      <c r="GG14">
        <v>1</v>
      </c>
      <c r="GI14">
        <v>14</v>
      </c>
      <c r="GJ14">
        <v>5</v>
      </c>
      <c r="GK14">
        <v>2</v>
      </c>
      <c r="GL14">
        <v>5</v>
      </c>
      <c r="GM14">
        <v>8</v>
      </c>
      <c r="GN14">
        <v>9</v>
      </c>
      <c r="GO14">
        <v>7</v>
      </c>
      <c r="GP14">
        <v>4</v>
      </c>
      <c r="GQ14">
        <v>6</v>
      </c>
      <c r="GR14">
        <f>VLOOKUP(FV14,'Tablas auxiliares'!$O$2:$Y$28,_xlfn.SINGLE('Tablas auxiliares'!$C$4)+1,FALSE)</f>
        <v>8</v>
      </c>
      <c r="GS14">
        <f>VLOOKUP(FW14,'Tablas auxiliares'!$O$2:$Y$28,_xlfn.SINGLE('Tablas auxiliares'!$C$4)+1,FALSE)</f>
        <v>0</v>
      </c>
      <c r="GT14">
        <f>VLOOKUP(FX14,'Tablas auxiliares'!$O$2:$Y$28,_xlfn.SINGLE('Tablas auxiliares'!$C$4)+1,FALSE)</f>
        <v>0</v>
      </c>
      <c r="GU14">
        <f>VLOOKUP(FY14,'Tablas auxiliares'!$O$2:$Y$28,_xlfn.SINGLE('Tablas auxiliares'!$C$4)+1,FALSE)</f>
        <v>0</v>
      </c>
      <c r="GV14">
        <f>VLOOKUP(FZ14,'Tablas auxiliares'!$O$2:$Y$28,_xlfn.SINGLE('Tablas auxiliares'!$C$4)+1,FALSE)</f>
        <v>2</v>
      </c>
      <c r="GW14">
        <f>VLOOKUP(GA14,'Tablas auxiliares'!$O$2:$Y$28,_xlfn.SINGLE('Tablas auxiliares'!$C$4)+1,FALSE)</f>
        <v>0</v>
      </c>
      <c r="GX14">
        <f>VLOOKUP(GB14,'Tablas auxiliares'!$O$2:$Y$28,_xlfn.SINGLE('Tablas auxiliares'!$C$4)+1,FALSE)</f>
        <v>1</v>
      </c>
      <c r="GY14">
        <f>VLOOKUP(GC14,'Tablas auxiliares'!$O$2:$Y$28,_xlfn.SINGLE('Tablas auxiliares'!$C$4)+1,FALSE)</f>
        <v>1</v>
      </c>
      <c r="GZ14">
        <f>VLOOKUP(GD14,'Tablas auxiliares'!$O$2:$Y$28,_xlfn.SINGLE('Tablas auxiliares'!$C$4)+1,FALSE)</f>
        <v>0</v>
      </c>
      <c r="HA14">
        <f>VLOOKUP(GE14,'Tablas auxiliares'!$O$2:$Y$28,_xlfn.SINGLE('Tablas auxiliares'!$C$4)+1,FALSE)</f>
        <v>0</v>
      </c>
      <c r="HB14">
        <f>VLOOKUP(GF14,'Tablas auxiliares'!$O$2:$Y$28,_xlfn.SINGLE('Tablas auxiliares'!$C$4)+1,FALSE)</f>
        <v>6</v>
      </c>
      <c r="HC14">
        <f>VLOOKUP(GG14,'Tablas auxiliares'!$O$2:$Y$28,_xlfn.SINGLE('Tablas auxiliares'!$C$4)+1,FALSE)</f>
        <v>12</v>
      </c>
      <c r="HE14">
        <f>VLOOKUP(GI14,'Tablas auxiliares'!$O$2:$Y$28,_xlfn.SINGLE('Tablas auxiliares'!$C$4)+1,FALSE)</f>
        <v>0</v>
      </c>
      <c r="HF14">
        <f>VLOOKUP(GJ14,'Tablas auxiliares'!$O$2:$Y$28,_xlfn.SINGLE('Tablas auxiliares'!$C$4)+1,FALSE)</f>
        <v>6</v>
      </c>
      <c r="HG14">
        <f>VLOOKUP(GK14,'Tablas auxiliares'!$O$2:$Y$28,_xlfn.SINGLE('Tablas auxiliares'!$C$4)+1,FALSE)</f>
        <v>10</v>
      </c>
      <c r="HH14">
        <f>VLOOKUP(GL14,'Tablas auxiliares'!$O$2:$Y$28,_xlfn.SINGLE('Tablas auxiliares'!$C$4)+1,FALSE)</f>
        <v>6</v>
      </c>
      <c r="HI14">
        <f>VLOOKUP(GM14,'Tablas auxiliares'!$O$2:$Y$28,_xlfn.SINGLE('Tablas auxiliares'!$C$4)+1,FALSE)</f>
        <v>3</v>
      </c>
      <c r="HJ14">
        <f>VLOOKUP(GN14,'Tablas auxiliares'!$O$2:$Y$28,_xlfn.SINGLE('Tablas auxiliares'!$C$4)+1,FALSE)</f>
        <v>2</v>
      </c>
      <c r="HK14">
        <f>VLOOKUP(GO14,'Tablas auxiliares'!$O$2:$Y$28,_xlfn.SINGLE('Tablas auxiliares'!$C$4)+1,FALSE)</f>
        <v>4</v>
      </c>
      <c r="HL14">
        <f>VLOOKUP(GP14,'Tablas auxiliares'!$O$2:$Y$28,_xlfn.SINGLE('Tablas auxiliares'!$C$4)+1,FALSE)</f>
        <v>7</v>
      </c>
      <c r="HM14">
        <f>VLOOKUP(GQ14,'Tablas auxiliares'!$O$2:$Y$28,_xlfn.SINGLE('Tablas auxiliares'!$C$4)+1,FALSE)</f>
        <v>5</v>
      </c>
      <c r="HN14">
        <f>IF('Tablas auxiliares'!$C$6&lt;&gt;2,SUM(EZ14:FU14),0)+IF('Tablas auxiliares'!$C$6&lt;&gt;3,SUM(GR14:HM14),0)</f>
        <v>108</v>
      </c>
      <c r="HO14">
        <f t="shared" si="37"/>
        <v>9.5030000000000001</v>
      </c>
      <c r="HP14">
        <f t="shared" si="1"/>
        <v>15.013</v>
      </c>
      <c r="HQ14">
        <f t="shared" si="2"/>
        <v>11.510999999999999</v>
      </c>
      <c r="HR14">
        <f t="shared" si="3"/>
        <v>14.013999999999999</v>
      </c>
      <c r="HS14">
        <f t="shared" si="4"/>
        <v>10.509</v>
      </c>
      <c r="HT14">
        <f t="shared" si="5"/>
        <v>10.513</v>
      </c>
      <c r="HU14">
        <f t="shared" si="6"/>
        <v>10.01</v>
      </c>
      <c r="HV14">
        <f t="shared" si="7"/>
        <v>10.51</v>
      </c>
      <c r="HW14">
        <f t="shared" si="8"/>
        <v>10.512</v>
      </c>
      <c r="HX14">
        <f t="shared" si="9"/>
        <v>13.013</v>
      </c>
      <c r="HY14">
        <f t="shared" si="10"/>
        <v>7.5049999999999999</v>
      </c>
      <c r="HZ14">
        <f t="shared" si="11"/>
        <v>3.5009999999999999</v>
      </c>
      <c r="IB14">
        <f t="shared" si="13"/>
        <v>14.513999999999999</v>
      </c>
      <c r="IC14">
        <f t="shared" si="14"/>
        <v>5.5049999999999999</v>
      </c>
      <c r="ID14">
        <f t="shared" si="15"/>
        <v>4.5019999999999998</v>
      </c>
      <c r="IE14">
        <f t="shared" si="16"/>
        <v>4.5049999999999999</v>
      </c>
      <c r="IF14">
        <f t="shared" si="17"/>
        <v>8.5079999999999991</v>
      </c>
      <c r="IG14">
        <f t="shared" si="18"/>
        <v>10.509</v>
      </c>
      <c r="IH14">
        <f t="shared" si="19"/>
        <v>12.507</v>
      </c>
      <c r="II14">
        <f t="shared" si="20"/>
        <v>6.0039999999999996</v>
      </c>
      <c r="IJ14">
        <f t="shared" si="21"/>
        <v>7.5060000000000002</v>
      </c>
      <c r="IK14">
        <f>RANK(HO14,HO3:HO21,1)</f>
        <v>7</v>
      </c>
      <c r="IL14">
        <f t="shared" ref="IL14:JF14" si="65">RANK(HP14,HP3:HP21,1)</f>
        <v>15</v>
      </c>
      <c r="IM14">
        <f t="shared" si="65"/>
        <v>14</v>
      </c>
      <c r="IN14">
        <f t="shared" si="65"/>
        <v>16</v>
      </c>
      <c r="IO14">
        <f t="shared" si="65"/>
        <v>11</v>
      </c>
      <c r="IP14">
        <f t="shared" si="65"/>
        <v>12</v>
      </c>
      <c r="IQ14">
        <f t="shared" si="65"/>
        <v>9</v>
      </c>
      <c r="IR14">
        <f t="shared" si="65"/>
        <v>11</v>
      </c>
      <c r="IS14">
        <f t="shared" si="65"/>
        <v>11</v>
      </c>
      <c r="IT14">
        <f t="shared" si="65"/>
        <v>14</v>
      </c>
      <c r="IU14">
        <f t="shared" si="65"/>
        <v>9</v>
      </c>
      <c r="IV14">
        <f t="shared" si="65"/>
        <v>3</v>
      </c>
      <c r="IX14">
        <f t="shared" si="65"/>
        <v>16</v>
      </c>
      <c r="IY14">
        <f t="shared" si="65"/>
        <v>5</v>
      </c>
      <c r="IZ14">
        <f t="shared" si="65"/>
        <v>4</v>
      </c>
      <c r="JA14">
        <f t="shared" si="65"/>
        <v>4</v>
      </c>
      <c r="JB14">
        <f t="shared" si="65"/>
        <v>7</v>
      </c>
      <c r="JC14">
        <f t="shared" si="65"/>
        <v>10</v>
      </c>
      <c r="JD14">
        <f t="shared" si="65"/>
        <v>15</v>
      </c>
      <c r="JE14">
        <f t="shared" si="65"/>
        <v>4</v>
      </c>
      <c r="JF14">
        <f t="shared" si="65"/>
        <v>8</v>
      </c>
      <c r="JG14">
        <f>VLOOKUP(IK14,'Tablas auxiliares'!$O$2:$Y$28,_xlfn.SINGLE('Tablas auxiliares'!$C$4)+1,FALSE)</f>
        <v>4</v>
      </c>
      <c r="JH14">
        <f>VLOOKUP(IL14,'Tablas auxiliares'!$O$2:$Y$28,_xlfn.SINGLE('Tablas auxiliares'!$C$4)+1,FALSE)</f>
        <v>0</v>
      </c>
      <c r="JI14">
        <f>VLOOKUP(IM14,'Tablas auxiliares'!$O$2:$Y$28,_xlfn.SINGLE('Tablas auxiliares'!$C$4)+1,FALSE)</f>
        <v>0</v>
      </c>
      <c r="JJ14">
        <f>VLOOKUP(IN14,'Tablas auxiliares'!$O$2:$Y$28,_xlfn.SINGLE('Tablas auxiliares'!$C$4)+1,FALSE)</f>
        <v>0</v>
      </c>
      <c r="JK14">
        <f>VLOOKUP(IO14,'Tablas auxiliares'!$O$2:$Y$28,_xlfn.SINGLE('Tablas auxiliares'!$C$4)+1,FALSE)</f>
        <v>0</v>
      </c>
      <c r="JL14">
        <f>VLOOKUP(IP14,'Tablas auxiliares'!$O$2:$Y$28,_xlfn.SINGLE('Tablas auxiliares'!$C$4)+1,FALSE)</f>
        <v>0</v>
      </c>
      <c r="JM14">
        <f>VLOOKUP(IQ14,'Tablas auxiliares'!$O$2:$Y$28,_xlfn.SINGLE('Tablas auxiliares'!$C$4)+1,FALSE)</f>
        <v>2</v>
      </c>
      <c r="JN14">
        <f>VLOOKUP(IR14,'Tablas auxiliares'!$O$2:$Y$28,_xlfn.SINGLE('Tablas auxiliares'!$C$4)+1,FALSE)</f>
        <v>0</v>
      </c>
      <c r="JO14">
        <f>VLOOKUP(IS14,'Tablas auxiliares'!$O$2:$Y$28,_xlfn.SINGLE('Tablas auxiliares'!$C$4)+1,FALSE)</f>
        <v>0</v>
      </c>
      <c r="JP14">
        <f>VLOOKUP(IT14,'Tablas auxiliares'!$O$2:$Y$28,_xlfn.SINGLE('Tablas auxiliares'!$C$4)+1,FALSE)</f>
        <v>0</v>
      </c>
      <c r="JQ14">
        <f>VLOOKUP(IU14,'Tablas auxiliares'!$O$2:$Y$28,_xlfn.SINGLE('Tablas auxiliares'!$C$4)+1,FALSE)</f>
        <v>2</v>
      </c>
      <c r="JR14">
        <f>VLOOKUP(IV14,'Tablas auxiliares'!$O$2:$Y$28,_xlfn.SINGLE('Tablas auxiliares'!$C$4)+1,FALSE)</f>
        <v>8</v>
      </c>
      <c r="JT14">
        <f>VLOOKUP(IX14,'Tablas auxiliares'!$O$2:$Y$28,_xlfn.SINGLE('Tablas auxiliares'!$C$4)+1,FALSE)</f>
        <v>0</v>
      </c>
      <c r="JU14">
        <f>VLOOKUP(IY14,'Tablas auxiliares'!$O$2:$Y$28,_xlfn.SINGLE('Tablas auxiliares'!$C$4)+1,FALSE)</f>
        <v>6</v>
      </c>
      <c r="JV14">
        <f>VLOOKUP(IZ14,'Tablas auxiliares'!$O$2:$Y$28,_xlfn.SINGLE('Tablas auxiliares'!$C$4)+1,FALSE)</f>
        <v>7</v>
      </c>
      <c r="JW14">
        <f>VLOOKUP(JA14,'Tablas auxiliares'!$O$2:$Y$28,_xlfn.SINGLE('Tablas auxiliares'!$C$4)+1,FALSE)</f>
        <v>7</v>
      </c>
      <c r="JX14">
        <f>VLOOKUP(JB14,'Tablas auxiliares'!$O$2:$Y$28,_xlfn.SINGLE('Tablas auxiliares'!$C$4)+1,FALSE)</f>
        <v>4</v>
      </c>
      <c r="JY14">
        <f>VLOOKUP(JC14,'Tablas auxiliares'!$O$2:$Y$28,_xlfn.SINGLE('Tablas auxiliares'!$C$4)+1,FALSE)</f>
        <v>1</v>
      </c>
      <c r="JZ14">
        <f>VLOOKUP(JD14,'Tablas auxiliares'!$O$2:$Y$28,_xlfn.SINGLE('Tablas auxiliares'!$C$4)+1,FALSE)</f>
        <v>0</v>
      </c>
      <c r="KA14">
        <f>VLOOKUP(JE14,'Tablas auxiliares'!$O$2:$Y$28,_xlfn.SINGLE('Tablas auxiliares'!$C$4)+1,FALSE)</f>
        <v>7</v>
      </c>
      <c r="KB14">
        <f>VLOOKUP(JF14,'Tablas auxiliares'!$O$2:$Y$28,_xlfn.SINGLE('Tablas auxiliares'!$C$4)+1,FALSE)</f>
        <v>3</v>
      </c>
      <c r="KC14">
        <f t="shared" si="27"/>
        <v>51</v>
      </c>
      <c r="KD14">
        <v>0</v>
      </c>
      <c r="KE14">
        <v>0</v>
      </c>
      <c r="KF14">
        <v>0</v>
      </c>
      <c r="KG14">
        <v>0</v>
      </c>
      <c r="KH14">
        <v>0</v>
      </c>
      <c r="KI14">
        <v>1</v>
      </c>
      <c r="KJ14">
        <v>0</v>
      </c>
      <c r="KK14">
        <v>0</v>
      </c>
      <c r="KL14">
        <v>0</v>
      </c>
      <c r="KM14">
        <v>2</v>
      </c>
      <c r="KN14">
        <v>2</v>
      </c>
      <c r="KO14">
        <v>5</v>
      </c>
      <c r="KQ14">
        <v>0</v>
      </c>
      <c r="KR14">
        <v>5</v>
      </c>
      <c r="KS14">
        <v>4</v>
      </c>
      <c r="KT14">
        <v>8</v>
      </c>
      <c r="KU14">
        <v>2</v>
      </c>
      <c r="KV14">
        <v>0</v>
      </c>
      <c r="KW14">
        <v>0</v>
      </c>
      <c r="KX14">
        <v>2</v>
      </c>
      <c r="KY14">
        <v>2</v>
      </c>
      <c r="KZ14">
        <v>8</v>
      </c>
      <c r="LA14">
        <v>0</v>
      </c>
      <c r="LB14">
        <v>0</v>
      </c>
      <c r="LC14">
        <v>0</v>
      </c>
      <c r="LD14">
        <v>2</v>
      </c>
      <c r="LE14">
        <v>0</v>
      </c>
      <c r="LF14">
        <v>1</v>
      </c>
      <c r="LG14">
        <v>1</v>
      </c>
      <c r="LH14">
        <v>0</v>
      </c>
      <c r="LI14">
        <v>0</v>
      </c>
      <c r="LJ14">
        <v>6</v>
      </c>
      <c r="LK14">
        <v>12</v>
      </c>
      <c r="LM14">
        <v>0</v>
      </c>
      <c r="LN14">
        <v>6</v>
      </c>
      <c r="LO14">
        <v>10</v>
      </c>
      <c r="LP14">
        <v>6</v>
      </c>
      <c r="LQ14">
        <v>3</v>
      </c>
      <c r="LR14">
        <v>2</v>
      </c>
      <c r="LS14">
        <v>4</v>
      </c>
      <c r="LT14">
        <v>7</v>
      </c>
      <c r="LU14">
        <v>5</v>
      </c>
      <c r="LV14">
        <f t="shared" si="28"/>
        <v>8.0079999999999991</v>
      </c>
      <c r="LW14">
        <f t="shared" si="23"/>
        <v>0</v>
      </c>
      <c r="LX14">
        <f t="shared" si="23"/>
        <v>0</v>
      </c>
      <c r="LY14">
        <f t="shared" si="23"/>
        <v>0</v>
      </c>
      <c r="LZ14">
        <f t="shared" si="23"/>
        <v>2.0019999999999998</v>
      </c>
      <c r="MA14">
        <f t="shared" si="23"/>
        <v>1</v>
      </c>
      <c r="MB14">
        <f t="shared" si="23"/>
        <v>1.0009999999999999</v>
      </c>
      <c r="MC14">
        <f t="shared" si="23"/>
        <v>1.0009999999999999</v>
      </c>
      <c r="MD14">
        <f t="shared" si="23"/>
        <v>0</v>
      </c>
      <c r="ME14">
        <f t="shared" si="23"/>
        <v>2</v>
      </c>
      <c r="MF14">
        <f t="shared" si="23"/>
        <v>8.0060000000000002</v>
      </c>
      <c r="MG14">
        <f t="shared" si="23"/>
        <v>17.012</v>
      </c>
      <c r="MH14">
        <f t="shared" si="23"/>
        <v>0</v>
      </c>
      <c r="MI14">
        <f t="shared" si="23"/>
        <v>0</v>
      </c>
      <c r="MJ14">
        <f t="shared" si="23"/>
        <v>11.006</v>
      </c>
      <c r="MK14">
        <f t="shared" si="23"/>
        <v>14.01</v>
      </c>
      <c r="ML14">
        <f t="shared" si="23"/>
        <v>14.006</v>
      </c>
      <c r="MM14">
        <f t="shared" si="23"/>
        <v>5.0030000000000001</v>
      </c>
      <c r="MN14">
        <f t="shared" si="23"/>
        <v>2.0019999999999998</v>
      </c>
      <c r="MO14">
        <f t="shared" si="23"/>
        <v>4.0039999999999996</v>
      </c>
      <c r="MP14">
        <f t="shared" si="23"/>
        <v>9.0069999999999997</v>
      </c>
      <c r="MQ14">
        <f t="shared" si="23"/>
        <v>7.0049999999999999</v>
      </c>
      <c r="MR14">
        <f>RANK(LV14,LV3:LV21,0)</f>
        <v>6</v>
      </c>
      <c r="MS14">
        <f t="shared" ref="MS14:NM14" si="66">RANK(LW14,LW3:LW21,0)</f>
        <v>13</v>
      </c>
      <c r="MT14">
        <f t="shared" si="66"/>
        <v>14</v>
      </c>
      <c r="MU14">
        <f t="shared" si="66"/>
        <v>16</v>
      </c>
      <c r="MV14">
        <f t="shared" si="66"/>
        <v>11</v>
      </c>
      <c r="MW14">
        <f t="shared" si="66"/>
        <v>14</v>
      </c>
      <c r="MX14">
        <f t="shared" si="66"/>
        <v>14</v>
      </c>
      <c r="MY14">
        <f t="shared" si="66"/>
        <v>14</v>
      </c>
      <c r="MZ14">
        <f t="shared" si="66"/>
        <v>15</v>
      </c>
      <c r="NA14">
        <f t="shared" si="66"/>
        <v>13</v>
      </c>
      <c r="NB14">
        <f t="shared" si="66"/>
        <v>7</v>
      </c>
      <c r="NC14">
        <f t="shared" si="66"/>
        <v>3</v>
      </c>
      <c r="ND14">
        <f t="shared" si="66"/>
        <v>14</v>
      </c>
      <c r="NE14">
        <f t="shared" si="66"/>
        <v>13</v>
      </c>
      <c r="NF14">
        <f t="shared" si="66"/>
        <v>6</v>
      </c>
      <c r="NG14">
        <f t="shared" si="66"/>
        <v>3</v>
      </c>
      <c r="NH14">
        <f t="shared" si="66"/>
        <v>4</v>
      </c>
      <c r="NI14">
        <f t="shared" si="66"/>
        <v>10</v>
      </c>
      <c r="NJ14">
        <f t="shared" si="66"/>
        <v>10</v>
      </c>
      <c r="NK14">
        <f t="shared" si="66"/>
        <v>10</v>
      </c>
      <c r="NL14">
        <f t="shared" si="66"/>
        <v>7</v>
      </c>
      <c r="NM14">
        <f t="shared" si="66"/>
        <v>9</v>
      </c>
      <c r="NN14">
        <f>VLOOKUP(MR14,'Tablas auxiliares'!$O$2:$P$28,2,FALSE)</f>
        <v>5</v>
      </c>
      <c r="NO14">
        <f>VLOOKUP(MS14,'Tablas auxiliares'!$O$2:$P$28,2,FALSE)</f>
        <v>0</v>
      </c>
      <c r="NP14">
        <f>VLOOKUP(MT14,'Tablas auxiliares'!$O$2:$P$28,2,FALSE)</f>
        <v>0</v>
      </c>
      <c r="NQ14">
        <f>VLOOKUP(MU14,'Tablas auxiliares'!$O$2:$P$28,2,FALSE)</f>
        <v>0</v>
      </c>
      <c r="NR14">
        <f>VLOOKUP(MV14,'Tablas auxiliares'!$O$2:$P$28,2,FALSE)</f>
        <v>0</v>
      </c>
      <c r="NS14">
        <f>VLOOKUP(MW14,'Tablas auxiliares'!$O$2:$P$28,2,FALSE)</f>
        <v>0</v>
      </c>
      <c r="NT14">
        <f>VLOOKUP(MX14,'Tablas auxiliares'!$O$2:$P$28,2,FALSE)</f>
        <v>0</v>
      </c>
      <c r="NU14">
        <f>VLOOKUP(MY14,'Tablas auxiliares'!$O$2:$P$28,2,FALSE)</f>
        <v>0</v>
      </c>
      <c r="NV14">
        <f>VLOOKUP(MZ14,'Tablas auxiliares'!$O$2:$P$28,2,FALSE)</f>
        <v>0</v>
      </c>
      <c r="NW14">
        <f>VLOOKUP(NA14,'Tablas auxiliares'!$O$2:$P$28,2,FALSE)</f>
        <v>0</v>
      </c>
      <c r="NX14">
        <f>VLOOKUP(NB14,'Tablas auxiliares'!$O$2:$P$28,2,FALSE)</f>
        <v>4</v>
      </c>
      <c r="NY14">
        <f>VLOOKUP(NC14,'Tablas auxiliares'!$O$2:$P$28,2,FALSE)</f>
        <v>8</v>
      </c>
      <c r="NZ14">
        <f>VLOOKUP(ND14,'Tablas auxiliares'!$O$2:$P$28,2,FALSE)</f>
        <v>0</v>
      </c>
      <c r="OA14">
        <f>VLOOKUP(NE14,'Tablas auxiliares'!$O$2:$P$28,2,FALSE)</f>
        <v>0</v>
      </c>
      <c r="OB14">
        <f>VLOOKUP(NF14,'Tablas auxiliares'!$O$2:$P$28,2,FALSE)</f>
        <v>5</v>
      </c>
      <c r="OC14">
        <f>VLOOKUP(NG14,'Tablas auxiliares'!$O$2:$P$28,2,FALSE)</f>
        <v>8</v>
      </c>
      <c r="OD14">
        <f>VLOOKUP(NH14,'Tablas auxiliares'!$O$2:$P$28,2,FALSE)</f>
        <v>7</v>
      </c>
      <c r="OE14">
        <f>VLOOKUP(NI14,'Tablas auxiliares'!$O$2:$P$28,2,FALSE)</f>
        <v>1</v>
      </c>
      <c r="OF14">
        <f>VLOOKUP(NJ14,'Tablas auxiliares'!$O$2:$P$28,2,FALSE)</f>
        <v>1</v>
      </c>
      <c r="OG14">
        <f>VLOOKUP(NK14,'Tablas auxiliares'!$O$2:$P$28,2,FALSE)</f>
        <v>1</v>
      </c>
      <c r="OH14">
        <f>VLOOKUP(NL14,'Tablas auxiliares'!$O$2:$P$28,2,FALSE)</f>
        <v>4</v>
      </c>
      <c r="OI14">
        <f>VLOOKUP(NM14,'Tablas auxiliares'!$O$2:$P$28,2,FALSE)</f>
        <v>2</v>
      </c>
      <c r="OJ14">
        <f t="shared" si="30"/>
        <v>46</v>
      </c>
      <c r="OL14">
        <f t="shared" si="31"/>
        <v>46.001399999999997</v>
      </c>
      <c r="OM14">
        <f t="shared" si="32"/>
        <v>51.001399999999997</v>
      </c>
      <c r="ON14">
        <f t="shared" si="33"/>
        <v>108.0014</v>
      </c>
      <c r="OO14">
        <f>IF('Tablas auxiliares'!$C$3=1,OL14,IF('Tablas auxiliares'!$C$3=2,OM14,ON14))</f>
        <v>108.0014</v>
      </c>
      <c r="OP14" t="s">
        <v>57</v>
      </c>
      <c r="OR14">
        <v>12</v>
      </c>
      <c r="OS14">
        <f t="shared" si="34"/>
        <v>91.002099999999999</v>
      </c>
      <c r="OT14" t="str">
        <f t="shared" si="35"/>
        <v>Bélgica</v>
      </c>
    </row>
    <row r="15" spans="1:410" x14ac:dyDescent="0.25">
      <c r="A15" t="s">
        <v>47</v>
      </c>
      <c r="B15">
        <v>4</v>
      </c>
      <c r="C15">
        <v>13</v>
      </c>
      <c r="D15">
        <v>10</v>
      </c>
      <c r="E15">
        <v>5</v>
      </c>
      <c r="F15">
        <v>16</v>
      </c>
      <c r="G15">
        <v>12</v>
      </c>
      <c r="H15">
        <v>17</v>
      </c>
      <c r="I15">
        <v>15</v>
      </c>
      <c r="J15">
        <v>5</v>
      </c>
      <c r="K15">
        <v>2</v>
      </c>
      <c r="L15">
        <v>18</v>
      </c>
      <c r="M15">
        <v>6</v>
      </c>
      <c r="N15">
        <v>11</v>
      </c>
      <c r="P15">
        <v>5</v>
      </c>
      <c r="Q15">
        <v>16</v>
      </c>
      <c r="R15">
        <v>15</v>
      </c>
      <c r="S15">
        <v>9</v>
      </c>
      <c r="T15">
        <v>15</v>
      </c>
      <c r="U15">
        <v>11</v>
      </c>
      <c r="V15">
        <v>17</v>
      </c>
      <c r="W15">
        <v>15</v>
      </c>
      <c r="X15">
        <v>4</v>
      </c>
      <c r="Y15">
        <v>9</v>
      </c>
      <c r="Z15">
        <v>15</v>
      </c>
      <c r="AA15">
        <v>2</v>
      </c>
      <c r="AB15">
        <v>16</v>
      </c>
      <c r="AC15">
        <v>17</v>
      </c>
      <c r="AD15">
        <v>15</v>
      </c>
      <c r="AE15">
        <v>16</v>
      </c>
      <c r="AF15">
        <v>1</v>
      </c>
      <c r="AG15">
        <v>13</v>
      </c>
      <c r="AH15">
        <v>19</v>
      </c>
      <c r="AI15">
        <v>7</v>
      </c>
      <c r="AJ15">
        <v>10</v>
      </c>
      <c r="AL15">
        <v>7</v>
      </c>
      <c r="AM15">
        <v>10</v>
      </c>
      <c r="AN15">
        <v>10</v>
      </c>
      <c r="AO15">
        <v>15</v>
      </c>
      <c r="AP15">
        <v>12</v>
      </c>
      <c r="AQ15">
        <v>10</v>
      </c>
      <c r="AR15">
        <v>7</v>
      </c>
      <c r="AS15">
        <v>14</v>
      </c>
      <c r="AT15">
        <v>11</v>
      </c>
      <c r="AU15">
        <v>1</v>
      </c>
      <c r="AV15">
        <v>14</v>
      </c>
      <c r="AW15">
        <v>4</v>
      </c>
      <c r="AX15">
        <v>14</v>
      </c>
      <c r="AY15">
        <v>9</v>
      </c>
      <c r="AZ15">
        <v>16</v>
      </c>
      <c r="BA15">
        <v>14</v>
      </c>
      <c r="BB15">
        <v>4</v>
      </c>
      <c r="BC15">
        <v>10</v>
      </c>
      <c r="BD15">
        <v>17</v>
      </c>
      <c r="BE15">
        <v>16</v>
      </c>
      <c r="BF15">
        <v>5</v>
      </c>
      <c r="BH15">
        <v>13</v>
      </c>
      <c r="BI15">
        <v>2</v>
      </c>
      <c r="BJ15">
        <v>17</v>
      </c>
      <c r="BK15">
        <v>14</v>
      </c>
      <c r="BL15">
        <v>8</v>
      </c>
      <c r="BM15">
        <v>11</v>
      </c>
      <c r="BN15">
        <v>7</v>
      </c>
      <c r="BO15">
        <v>16</v>
      </c>
      <c r="BP15">
        <v>5</v>
      </c>
      <c r="BQ15">
        <v>13</v>
      </c>
      <c r="BR15">
        <v>10</v>
      </c>
      <c r="BS15">
        <v>3</v>
      </c>
      <c r="BT15">
        <v>14</v>
      </c>
      <c r="BU15">
        <v>10</v>
      </c>
      <c r="BV15">
        <v>16</v>
      </c>
      <c r="BW15">
        <v>17</v>
      </c>
      <c r="BX15">
        <v>5</v>
      </c>
      <c r="BY15">
        <v>15</v>
      </c>
      <c r="BZ15">
        <v>19</v>
      </c>
      <c r="CA15">
        <v>12</v>
      </c>
      <c r="CB15">
        <v>11</v>
      </c>
      <c r="CD15">
        <v>16</v>
      </c>
      <c r="CE15">
        <v>13</v>
      </c>
      <c r="CF15">
        <v>15</v>
      </c>
      <c r="CG15">
        <v>13</v>
      </c>
      <c r="CH15">
        <v>18</v>
      </c>
      <c r="CI15">
        <v>14</v>
      </c>
      <c r="CJ15">
        <v>18</v>
      </c>
      <c r="CK15">
        <v>14</v>
      </c>
      <c r="CL15">
        <v>12</v>
      </c>
      <c r="CM15">
        <v>14</v>
      </c>
      <c r="CN15">
        <v>12</v>
      </c>
      <c r="CO15">
        <v>1</v>
      </c>
      <c r="CP15">
        <v>15</v>
      </c>
      <c r="CQ15">
        <v>17</v>
      </c>
      <c r="CR15">
        <v>14</v>
      </c>
      <c r="CS15">
        <v>16</v>
      </c>
      <c r="CT15">
        <v>6</v>
      </c>
      <c r="CU15">
        <v>8</v>
      </c>
      <c r="CV15">
        <v>18</v>
      </c>
      <c r="CW15">
        <v>12</v>
      </c>
      <c r="CX15">
        <v>15</v>
      </c>
      <c r="CZ15">
        <v>10</v>
      </c>
      <c r="DA15">
        <v>11</v>
      </c>
      <c r="DB15">
        <v>13</v>
      </c>
      <c r="DC15">
        <v>8</v>
      </c>
      <c r="DD15">
        <v>18</v>
      </c>
      <c r="DE15">
        <v>11</v>
      </c>
      <c r="DF15">
        <v>13</v>
      </c>
      <c r="DG15">
        <v>12</v>
      </c>
      <c r="DH15">
        <f>IF('Tablas auxiliares'!$C$7=1,AVERAGE(B15,X15,AT15,BP15,CL15)+B15/10000,(-1)*(SUM(VLOOKUP(B15,'Tablas auxiliares'!$BG$2:$BH$28,2,FALSE),VLOOKUP(X15,'Tablas auxiliares'!$BG$2:$BH$28,2,FALSE),VLOOKUP(AT15,'Tablas auxiliares'!$BG$2:$BH$28,2,FALSE),VLOOKUP(BP15,'Tablas auxiliares'!$BG$2:$BH$28,2,FALSE),VLOOKUP(CL15,'Tablas auxiliares'!$BG$2:$BH$28,2,FALSE))-B15/100000000))</f>
        <v>-22.463676673388878</v>
      </c>
      <c r="DI15">
        <f>IF('Tablas auxiliares'!$C$7=1,AVERAGE(C15,Y15,AU15,BQ15,CM15)+C15/10000,(-1)*(SUM(VLOOKUP(C15,'Tablas auxiliares'!$BG$2:$BH$28,2,FALSE),VLOOKUP(Y15,'Tablas auxiliares'!$BG$2:$BH$28,2,FALSE),VLOOKUP(AU15,'Tablas auxiliares'!$BG$2:$BH$28,2,FALSE),VLOOKUP(BQ15,'Tablas auxiliares'!$BG$2:$BH$28,2,FALSE),VLOOKUP(CM15,'Tablas auxiliares'!$BG$2:$BH$28,2,FALSE))-C15/100000000))</f>
        <v>-18.094381782618253</v>
      </c>
      <c r="DJ15">
        <f>IF('Tablas auxiliares'!$C$7=1,AVERAGE(D15,Z15,AV15,BR15,CN15)+D15/10000,(-1)*(SUM(VLOOKUP(D15,'Tablas auxiliares'!$BG$2:$BH$28,2,FALSE),VLOOKUP(Z15,'Tablas auxiliares'!$BG$2:$BH$28,2,FALSE),VLOOKUP(AV15,'Tablas auxiliares'!$BG$2:$BH$28,2,FALSE),VLOOKUP(BR15,'Tablas auxiliares'!$BG$2:$BH$28,2,FALSE),VLOOKUP(CN15,'Tablas auxiliares'!$BG$2:$BH$28,2,FALSE))-D15/100000000))</f>
        <v>-7.679421521575029</v>
      </c>
      <c r="DK15">
        <f>IF('Tablas auxiliares'!$C$7=1,AVERAGE(E15,AA15,AW15,BS15,CO15)+E15/10000,(-1)*(SUM(VLOOKUP(E15,'Tablas auxiliares'!$BG$2:$BH$28,2,FALSE),VLOOKUP(AA15,'Tablas auxiliares'!$BG$2:$BH$28,2,FALSE),VLOOKUP(AW15,'Tablas auxiliares'!$BG$2:$BH$28,2,FALSE),VLOOKUP(BS15,'Tablas auxiliares'!$BG$2:$BH$28,2,FALSE),VLOOKUP(CO15,'Tablas auxiliares'!$BG$2:$BH$28,2,FALSE))-E15/100000000))</f>
        <v>-42.528148856381975</v>
      </c>
      <c r="DL15">
        <f>IF('Tablas auxiliares'!$C$7=1,AVERAGE(F15,AB15,AX15,BT15,CP15)+F15/10000,(-1)*(SUM(VLOOKUP(F15,'Tablas auxiliares'!$BG$2:$BH$28,2,FALSE),VLOOKUP(AB15,'Tablas auxiliares'!$BG$2:$BH$28,2,FALSE),VLOOKUP(AX15,'Tablas auxiliares'!$BG$2:$BH$28,2,FALSE),VLOOKUP(BT15,'Tablas auxiliares'!$BG$2:$BH$28,2,FALSE),VLOOKUP(CP15,'Tablas auxiliares'!$BG$2:$BH$28,2,FALSE))-F15/100000000))</f>
        <v>-4.2576788179695395</v>
      </c>
      <c r="DM15">
        <f>IF('Tablas auxiliares'!$C$7=1,AVERAGE(G15,AC15,AY15,BU15,CQ15)+G15/10000,(-1)*(SUM(VLOOKUP(G15,'Tablas auxiliares'!$BG$2:$BH$28,2,FALSE),VLOOKUP(AC15,'Tablas auxiliares'!$BG$2:$BH$28,2,FALSE),VLOOKUP(AY15,'Tablas auxiliares'!$BG$2:$BH$28,2,FALSE),VLOOKUP(BU15,'Tablas auxiliares'!$BG$2:$BH$28,2,FALSE),VLOOKUP(CQ15,'Tablas auxiliares'!$BG$2:$BH$28,2,FALSE))-G15/100000000))</f>
        <v>-7.4272150125022618</v>
      </c>
      <c r="DN15">
        <f>IF('Tablas auxiliares'!$C$7=1,AVERAGE(H15,AD15,AZ15,BV15,CR15)+H15/10000,(-1)*(SUM(VLOOKUP(H15,'Tablas auxiliares'!$BG$2:$BH$28,2,FALSE),VLOOKUP(AD15,'Tablas auxiliares'!$BG$2:$BH$28,2,FALSE),VLOOKUP(AZ15,'Tablas auxiliares'!$BG$2:$BH$28,2,FALSE),VLOOKUP(BV15,'Tablas auxiliares'!$BG$2:$BH$28,2,FALSE),VLOOKUP(CR15,'Tablas auxiliares'!$BG$2:$BH$28,2,FALSE))-H15/100000000))</f>
        <v>-3.8166791738811439</v>
      </c>
      <c r="DO15">
        <f>IF('Tablas auxiliares'!$C$7=1,AVERAGE(I15,AE15,BA15,BW15,CS15)+I15/10000,(-1)*(SUM(VLOOKUP(I15,'Tablas auxiliares'!$BG$2:$BH$28,2,FALSE),VLOOKUP(AE15,'Tablas auxiliares'!$BG$2:$BH$28,2,FALSE),VLOOKUP(BA15,'Tablas auxiliares'!$BG$2:$BH$28,2,FALSE),VLOOKUP(BW15,'Tablas auxiliares'!$BG$2:$BH$28,2,FALSE),VLOOKUP(CS15,'Tablas auxiliares'!$BG$2:$BH$28,2,FALSE))-I15/100000000))</f>
        <v>-3.8166791938811437</v>
      </c>
      <c r="DP15">
        <f>IF('Tablas auxiliares'!$C$7=1,AVERAGE(J15,AF15,BB15,BX15,CT15)+J15/10000,(-1)*(SUM(VLOOKUP(J15,'Tablas auxiliares'!$BG$2:$BH$28,2,FALSE),VLOOKUP(AF15,'Tablas auxiliares'!$BG$2:$BH$28,2,FALSE),VLOOKUP(BB15,'Tablas auxiliares'!$BG$2:$BH$28,2,FALSE),VLOOKUP(BX15,'Tablas auxiliares'!$BG$2:$BH$28,2,FALSE),VLOOKUP(CT15,'Tablas auxiliares'!$BG$2:$BH$28,2,FALSE))-J15/100000000))</f>
        <v>-34.65119174408629</v>
      </c>
      <c r="DQ15">
        <f>IF('Tablas auxiliares'!$C$7=1,AVERAGE(K15,AG15,BC15,BY15,CU15)+K15/10000,(-1)*(SUM(VLOOKUP(K15,'Tablas auxiliares'!$BG$2:$BH$28,2,FALSE),VLOOKUP(AG15,'Tablas auxiliares'!$BG$2:$BH$28,2,FALSE),VLOOKUP(BC15,'Tablas auxiliares'!$BG$2:$BH$28,2,FALSE),VLOOKUP(BY15,'Tablas auxiliares'!$BG$2:$BH$28,2,FALSE),VLOOKUP(CU15,'Tablas auxiliares'!$BG$2:$BH$28,2,FALSE))-K15/100000000))</f>
        <v>-17.334415375846014</v>
      </c>
      <c r="DR15">
        <f>IF('Tablas auxiliares'!$C$7=1,AVERAGE(L15,AH15,BD15,BZ15,CV15)+L15/10000,(-1)*(SUM(VLOOKUP(L15,'Tablas auxiliares'!$BG$2:$BH$28,2,FALSE),VLOOKUP(AH15,'Tablas auxiliares'!$BG$2:$BH$28,2,FALSE),VLOOKUP(BD15,'Tablas auxiliares'!$BG$2:$BH$28,2,FALSE),VLOOKUP(BZ15,'Tablas auxiliares'!$BG$2:$BH$28,2,FALSE),VLOOKUP(CV15,'Tablas auxiliares'!$BG$2:$BH$28,2,FALSE))-L15/100000000))</f>
        <v>-2.3084969033884253</v>
      </c>
      <c r="DS15">
        <f>IF('Tablas auxiliares'!$C$7=1,AVERAGE(M15,AI15,BE15,CA15,CW15)+M15/10000,(-1)*(SUM(VLOOKUP(M15,'Tablas auxiliares'!$BG$2:$BH$28,2,FALSE),VLOOKUP(AI15,'Tablas auxiliares'!$BG$2:$BH$28,2,FALSE),VLOOKUP(BE15,'Tablas auxiliares'!$BG$2:$BH$28,2,FALSE),VLOOKUP(CA15,'Tablas auxiliares'!$BG$2:$BH$28,2,FALSE),VLOOKUP(CW15,'Tablas auxiliares'!$BG$2:$BH$28,2,FALSE))-M15/100000000))</f>
        <v>-12.141343593366638</v>
      </c>
      <c r="DT15">
        <f>IF('Tablas auxiliares'!$C$7=1,AVERAGE(N15,AJ15,BF15,CB15,CX15)+N15/10000,(-1)*(SUM(VLOOKUP(N15,'Tablas auxiliares'!$BG$2:$BH$28,2,FALSE),VLOOKUP(AJ15,'Tablas auxiliares'!$BG$2:$BH$28,2,FALSE),VLOOKUP(BF15,'Tablas auxiliares'!$BG$2:$BH$28,2,FALSE),VLOOKUP(CB15,'Tablas auxiliares'!$BG$2:$BH$28,2,FALSE),VLOOKUP(CX15,'Tablas auxiliares'!$BG$2:$BH$28,2,FALSE))-N15/100000000))</f>
        <v>-12.211412047803481</v>
      </c>
      <c r="DV15">
        <f>IF('Tablas auxiliares'!$C$7=1,AVERAGE(P15,AL15,BH15,CD15,CZ15)+P15/10000,(-1)*(SUM(VLOOKUP(P15,'Tablas auxiliares'!$BG$2:$BH$28,2,FALSE),VLOOKUP(AL15,'Tablas auxiliares'!$BG$2:$BH$28,2,FALSE),VLOOKUP(BH15,'Tablas auxiliares'!$BG$2:$BH$28,2,FALSE),VLOOKUP(CD15,'Tablas auxiliares'!$BG$2:$BH$28,2,FALSE),VLOOKUP(CZ15,'Tablas auxiliares'!$BG$2:$BH$28,2,FALSE))-P15/100000000))</f>
        <v>-13.541757178404534</v>
      </c>
      <c r="DW15">
        <f>IF('Tablas auxiliares'!$C$7=1,AVERAGE(Q15,AM15,BI15,CE15,DA15)+Q15/10000,(-1)*(SUM(VLOOKUP(Q15,'Tablas auxiliares'!$BG$2:$BH$28,2,FALSE),VLOOKUP(AM15,'Tablas auxiliares'!$BG$2:$BH$28,2,FALSE),VLOOKUP(BI15,'Tablas auxiliares'!$BG$2:$BH$28,2,FALSE),VLOOKUP(CE15,'Tablas auxiliares'!$BG$2:$BH$28,2,FALSE),VLOOKUP(DA15,'Tablas auxiliares'!$BG$2:$BH$28,2,FALSE))-Q15/100000000))</f>
        <v>-15.810264720481944</v>
      </c>
      <c r="DX15">
        <f>IF('Tablas auxiliares'!$C$7=1,AVERAGE(R15,AN15,BJ15,CF15,DB15)+R15/10000,(-1)*(SUM(VLOOKUP(R15,'Tablas auxiliares'!$BG$2:$BH$28,2,FALSE),VLOOKUP(AN15,'Tablas auxiliares'!$BG$2:$BH$28,2,FALSE),VLOOKUP(BJ15,'Tablas auxiliares'!$BG$2:$BH$28,2,FALSE),VLOOKUP(CF15,'Tablas auxiliares'!$BG$2:$BH$28,2,FALSE),VLOOKUP(DB15,'Tablas auxiliares'!$BG$2:$BH$28,2,FALSE))-R15/100000000))</f>
        <v>-5.6505758377940243</v>
      </c>
      <c r="DY15">
        <f>IF('Tablas auxiliares'!$C$7=1,AVERAGE(S15,AO15,BK15,CG15,DC15)+S15/10000,(-1)*(SUM(VLOOKUP(S15,'Tablas auxiliares'!$BG$2:$BH$28,2,FALSE),VLOOKUP(AO15,'Tablas auxiliares'!$BG$2:$BH$28,2,FALSE),VLOOKUP(BK15,'Tablas auxiliares'!$BG$2:$BH$28,2,FALSE),VLOOKUP(CG15,'Tablas auxiliares'!$BG$2:$BH$28,2,FALSE),VLOOKUP(DC15,'Tablas auxiliares'!$BG$2:$BH$28,2,FALSE))-S15/100000000))</f>
        <v>-8.8800771385655537</v>
      </c>
      <c r="DZ15">
        <f>IF('Tablas auxiliares'!$C$7=1,AVERAGE(T15,AP15,BL15,CH15,DD15)+T15/10000,(-1)*(SUM(VLOOKUP(T15,'Tablas auxiliares'!$BG$2:$BH$28,2,FALSE),VLOOKUP(AP15,'Tablas auxiliares'!$BG$2:$BH$28,2,FALSE),VLOOKUP(BL15,'Tablas auxiliares'!$BG$2:$BH$28,2,FALSE),VLOOKUP(CH15,'Tablas auxiliares'!$BG$2:$BH$28,2,FALSE),VLOOKUP(DD15,'Tablas auxiliares'!$BG$2:$BH$28,2,FALSE))-T15/100000000))</f>
        <v>-6.4467312472647791</v>
      </c>
      <c r="EA15">
        <f>IF('Tablas auxiliares'!$C$7=1,AVERAGE(U15,AQ15,BM15,CI15,DE15)+U15/10000,(-1)*(SUM(VLOOKUP(U15,'Tablas auxiliares'!$BG$2:$BH$28,2,FALSE),VLOOKUP(AQ15,'Tablas auxiliares'!$BG$2:$BH$28,2,FALSE),VLOOKUP(BM15,'Tablas auxiliares'!$BG$2:$BH$28,2,FALSE),VLOOKUP(CI15,'Tablas auxiliares'!$BG$2:$BH$28,2,FALSE),VLOOKUP(DE15,'Tablas auxiliares'!$BG$2:$BH$28,2,FALSE))-U15/100000000))</f>
        <v>-8.5698780014391023</v>
      </c>
      <c r="EB15">
        <f>IF('Tablas auxiliares'!$C$7=1,AVERAGE(V15,AR15,BN15,CJ15,DF15)+V15/10000,(-1)*(SUM(VLOOKUP(V15,'Tablas auxiliares'!$BG$2:$BH$28,2,FALSE),VLOOKUP(AR15,'Tablas auxiliares'!$BG$2:$BH$28,2,FALSE),VLOOKUP(BN15,'Tablas auxiliares'!$BG$2:$BH$28,2,FALSE),VLOOKUP(CJ15,'Tablas auxiliares'!$BG$2:$BH$28,2,FALSE),VLOOKUP(DF15,'Tablas auxiliares'!$BG$2:$BH$28,2,FALSE))-V15/100000000))</f>
        <v>-9.9517754935689062</v>
      </c>
      <c r="EC15">
        <f>IF('Tablas auxiliares'!$C$7=1,AVERAGE(W15,AS15,BO15,CK15,DG15)+W15/10000,(-1)*(SUM(VLOOKUP(W15,'Tablas auxiliares'!$BG$2:$BH$28,2,FALSE),VLOOKUP(AS15,'Tablas auxiliares'!$BG$2:$BH$28,2,FALSE),VLOOKUP(BO15,'Tablas auxiliares'!$BG$2:$BH$28,2,FALSE),VLOOKUP(CK15,'Tablas auxiliares'!$BG$2:$BH$28,2,FALSE),VLOOKUP(DG15,'Tablas auxiliares'!$BG$2:$BH$28,2,FALSE))-W15/100000000))</f>
        <v>-5.047792607280936</v>
      </c>
      <c r="ED15">
        <f>RANK(DH15,DH3:DH21,1)</f>
        <v>8</v>
      </c>
      <c r="EE15">
        <f t="shared" ref="EE15:EY15" si="67">RANK(DI15,DI3:DI21,1)</f>
        <v>9</v>
      </c>
      <c r="EF15">
        <f t="shared" si="67"/>
        <v>14</v>
      </c>
      <c r="EG15">
        <f t="shared" si="67"/>
        <v>2</v>
      </c>
      <c r="EH15">
        <f t="shared" si="67"/>
        <v>16</v>
      </c>
      <c r="EI15">
        <f t="shared" si="67"/>
        <v>14</v>
      </c>
      <c r="EJ15">
        <f t="shared" si="67"/>
        <v>17</v>
      </c>
      <c r="EK15">
        <f t="shared" si="67"/>
        <v>16</v>
      </c>
      <c r="EL15">
        <f t="shared" si="67"/>
        <v>3</v>
      </c>
      <c r="EM15">
        <f t="shared" si="67"/>
        <v>8</v>
      </c>
      <c r="EN15">
        <f t="shared" si="67"/>
        <v>19</v>
      </c>
      <c r="EO15">
        <f t="shared" si="67"/>
        <v>13</v>
      </c>
      <c r="EP15">
        <f t="shared" si="67"/>
        <v>11</v>
      </c>
      <c r="ER15">
        <f t="shared" si="67"/>
        <v>10</v>
      </c>
      <c r="ES15">
        <f t="shared" si="67"/>
        <v>10</v>
      </c>
      <c r="ET15">
        <f t="shared" si="67"/>
        <v>17</v>
      </c>
      <c r="EU15">
        <f t="shared" si="67"/>
        <v>12</v>
      </c>
      <c r="EV15">
        <f t="shared" si="67"/>
        <v>11</v>
      </c>
      <c r="EW15">
        <f t="shared" si="67"/>
        <v>11</v>
      </c>
      <c r="EX15">
        <f t="shared" si="67"/>
        <v>12</v>
      </c>
      <c r="EY15">
        <f t="shared" si="67"/>
        <v>15</v>
      </c>
      <c r="EZ15">
        <f>VLOOKUP(ED15,'Tablas auxiliares'!$O$2:$Y$28,'Tablas auxiliares'!$C$4+1,FALSE)</f>
        <v>3</v>
      </c>
      <c r="FA15">
        <f>VLOOKUP(EE15,'Tablas auxiliares'!$O$2:$Y$28,'Tablas auxiliares'!$C$4+1,FALSE)</f>
        <v>2</v>
      </c>
      <c r="FB15">
        <f>VLOOKUP(EF15,'Tablas auxiliares'!$O$2:$Y$28,'Tablas auxiliares'!$C$4+1,FALSE)</f>
        <v>0</v>
      </c>
      <c r="FC15">
        <f>VLOOKUP(EG15,'Tablas auxiliares'!$O$2:$Y$28,'Tablas auxiliares'!$C$4+1,FALSE)</f>
        <v>10</v>
      </c>
      <c r="FD15">
        <f>VLOOKUP(EH15,'Tablas auxiliares'!$O$2:$Y$28,'Tablas auxiliares'!$C$4+1,FALSE)</f>
        <v>0</v>
      </c>
      <c r="FE15">
        <f>VLOOKUP(EI15,'Tablas auxiliares'!$O$2:$Y$28,'Tablas auxiliares'!$C$4+1,FALSE)</f>
        <v>0</v>
      </c>
      <c r="FF15">
        <f>VLOOKUP(EJ15,'Tablas auxiliares'!$O$2:$Y$28,'Tablas auxiliares'!$C$4+1,FALSE)</f>
        <v>0</v>
      </c>
      <c r="FG15">
        <f>VLOOKUP(EK15,'Tablas auxiliares'!$O$2:$Y$28,'Tablas auxiliares'!$C$4+1,FALSE)</f>
        <v>0</v>
      </c>
      <c r="FH15">
        <f>VLOOKUP(EL15,'Tablas auxiliares'!$O$2:$Y$28,'Tablas auxiliares'!$C$4+1,FALSE)</f>
        <v>8</v>
      </c>
      <c r="FI15">
        <f>VLOOKUP(EM15,'Tablas auxiliares'!$O$2:$Y$28,'Tablas auxiliares'!$C$4+1,FALSE)</f>
        <v>3</v>
      </c>
      <c r="FJ15">
        <f>VLOOKUP(EN15,'Tablas auxiliares'!$O$2:$Y$28,'Tablas auxiliares'!$C$4+1,FALSE)</f>
        <v>0</v>
      </c>
      <c r="FK15">
        <f>VLOOKUP(EO15,'Tablas auxiliares'!$O$2:$Y$28,'Tablas auxiliares'!$C$4+1,FALSE)</f>
        <v>0</v>
      </c>
      <c r="FL15">
        <f>VLOOKUP(EP15,'Tablas auxiliares'!$O$2:$Y$28,'Tablas auxiliares'!$C$4+1,FALSE)</f>
        <v>0</v>
      </c>
      <c r="FN15">
        <f>VLOOKUP(ER15,'Tablas auxiliares'!$O$2:$Y$28,'Tablas auxiliares'!$C$4+1,FALSE)</f>
        <v>1</v>
      </c>
      <c r="FO15">
        <f>VLOOKUP(ES15,'Tablas auxiliares'!$O$2:$Y$28,'Tablas auxiliares'!$C$4+1,FALSE)</f>
        <v>1</v>
      </c>
      <c r="FP15">
        <f>VLOOKUP(ET15,'Tablas auxiliares'!$O$2:$Y$28,'Tablas auxiliares'!$C$4+1,FALSE)</f>
        <v>0</v>
      </c>
      <c r="FQ15">
        <f>VLOOKUP(EU15,'Tablas auxiliares'!$O$2:$Y$28,'Tablas auxiliares'!$C$4+1,FALSE)</f>
        <v>0</v>
      </c>
      <c r="FR15">
        <f>VLOOKUP(EV15,'Tablas auxiliares'!$O$2:$Y$28,'Tablas auxiliares'!$C$4+1,FALSE)</f>
        <v>0</v>
      </c>
      <c r="FS15">
        <f>VLOOKUP(EW15,'Tablas auxiliares'!$O$2:$Y$28,'Tablas auxiliares'!$C$4+1,FALSE)</f>
        <v>0</v>
      </c>
      <c r="FT15">
        <f>VLOOKUP(EX15,'Tablas auxiliares'!$O$2:$Y$28,'Tablas auxiliares'!$C$4+1,FALSE)</f>
        <v>0</v>
      </c>
      <c r="FU15">
        <f>VLOOKUP(EY15,'Tablas auxiliares'!$O$2:$Y$28,'Tablas auxiliares'!$C$4+1,FALSE)</f>
        <v>0</v>
      </c>
      <c r="FV15">
        <v>2</v>
      </c>
      <c r="FW15">
        <v>3</v>
      </c>
      <c r="FX15">
        <v>13</v>
      </c>
      <c r="FY15">
        <v>13</v>
      </c>
      <c r="FZ15">
        <v>10</v>
      </c>
      <c r="GA15">
        <v>14</v>
      </c>
      <c r="GB15">
        <v>2</v>
      </c>
      <c r="GC15">
        <v>12</v>
      </c>
      <c r="GD15">
        <v>1</v>
      </c>
      <c r="GE15">
        <v>8</v>
      </c>
      <c r="GF15">
        <v>12</v>
      </c>
      <c r="GG15">
        <v>14</v>
      </c>
      <c r="GH15">
        <v>11</v>
      </c>
      <c r="GJ15">
        <v>13</v>
      </c>
      <c r="GK15">
        <v>13</v>
      </c>
      <c r="GL15">
        <v>11</v>
      </c>
      <c r="GM15">
        <v>17</v>
      </c>
      <c r="GN15">
        <v>7</v>
      </c>
      <c r="GO15">
        <v>11</v>
      </c>
      <c r="GP15">
        <v>8</v>
      </c>
      <c r="GQ15">
        <v>9</v>
      </c>
      <c r="GR15">
        <f>VLOOKUP(FV15,'Tablas auxiliares'!$O$2:$Y$28,_xlfn.SINGLE('Tablas auxiliares'!$C$4)+1,FALSE)</f>
        <v>10</v>
      </c>
      <c r="GS15">
        <f>VLOOKUP(FW15,'Tablas auxiliares'!$O$2:$Y$28,_xlfn.SINGLE('Tablas auxiliares'!$C$4)+1,FALSE)</f>
        <v>8</v>
      </c>
      <c r="GT15">
        <f>VLOOKUP(FX15,'Tablas auxiliares'!$O$2:$Y$28,_xlfn.SINGLE('Tablas auxiliares'!$C$4)+1,FALSE)</f>
        <v>0</v>
      </c>
      <c r="GU15">
        <f>VLOOKUP(FY15,'Tablas auxiliares'!$O$2:$Y$28,_xlfn.SINGLE('Tablas auxiliares'!$C$4)+1,FALSE)</f>
        <v>0</v>
      </c>
      <c r="GV15">
        <f>VLOOKUP(FZ15,'Tablas auxiliares'!$O$2:$Y$28,_xlfn.SINGLE('Tablas auxiliares'!$C$4)+1,FALSE)</f>
        <v>1</v>
      </c>
      <c r="GW15">
        <f>VLOOKUP(GA15,'Tablas auxiliares'!$O$2:$Y$28,_xlfn.SINGLE('Tablas auxiliares'!$C$4)+1,FALSE)</f>
        <v>0</v>
      </c>
      <c r="GX15">
        <f>VLOOKUP(GB15,'Tablas auxiliares'!$O$2:$Y$28,_xlfn.SINGLE('Tablas auxiliares'!$C$4)+1,FALSE)</f>
        <v>10</v>
      </c>
      <c r="GY15">
        <f>VLOOKUP(GC15,'Tablas auxiliares'!$O$2:$Y$28,_xlfn.SINGLE('Tablas auxiliares'!$C$4)+1,FALSE)</f>
        <v>0</v>
      </c>
      <c r="GZ15">
        <f>VLOOKUP(GD15,'Tablas auxiliares'!$O$2:$Y$28,_xlfn.SINGLE('Tablas auxiliares'!$C$4)+1,FALSE)</f>
        <v>12</v>
      </c>
      <c r="HA15">
        <f>VLOOKUP(GE15,'Tablas auxiliares'!$O$2:$Y$28,_xlfn.SINGLE('Tablas auxiliares'!$C$4)+1,FALSE)</f>
        <v>3</v>
      </c>
      <c r="HB15">
        <f>VLOOKUP(GF15,'Tablas auxiliares'!$O$2:$Y$28,_xlfn.SINGLE('Tablas auxiliares'!$C$4)+1,FALSE)</f>
        <v>0</v>
      </c>
      <c r="HC15">
        <f>VLOOKUP(GG15,'Tablas auxiliares'!$O$2:$Y$28,_xlfn.SINGLE('Tablas auxiliares'!$C$4)+1,FALSE)</f>
        <v>0</v>
      </c>
      <c r="HD15">
        <f>VLOOKUP(GH15,'Tablas auxiliares'!$O$2:$Y$28,_xlfn.SINGLE('Tablas auxiliares'!$C$4)+1,FALSE)</f>
        <v>0</v>
      </c>
      <c r="HF15">
        <f>VLOOKUP(GJ15,'Tablas auxiliares'!$O$2:$Y$28,_xlfn.SINGLE('Tablas auxiliares'!$C$4)+1,FALSE)</f>
        <v>0</v>
      </c>
      <c r="HG15">
        <f>VLOOKUP(GK15,'Tablas auxiliares'!$O$2:$Y$28,_xlfn.SINGLE('Tablas auxiliares'!$C$4)+1,FALSE)</f>
        <v>0</v>
      </c>
      <c r="HH15">
        <f>VLOOKUP(GL15,'Tablas auxiliares'!$O$2:$Y$28,_xlfn.SINGLE('Tablas auxiliares'!$C$4)+1,FALSE)</f>
        <v>0</v>
      </c>
      <c r="HI15">
        <f>VLOOKUP(GM15,'Tablas auxiliares'!$O$2:$Y$28,_xlfn.SINGLE('Tablas auxiliares'!$C$4)+1,FALSE)</f>
        <v>0</v>
      </c>
      <c r="HJ15">
        <f>VLOOKUP(GN15,'Tablas auxiliares'!$O$2:$Y$28,_xlfn.SINGLE('Tablas auxiliares'!$C$4)+1,FALSE)</f>
        <v>4</v>
      </c>
      <c r="HK15">
        <f>VLOOKUP(GO15,'Tablas auxiliares'!$O$2:$Y$28,_xlfn.SINGLE('Tablas auxiliares'!$C$4)+1,FALSE)</f>
        <v>0</v>
      </c>
      <c r="HL15">
        <f>VLOOKUP(GP15,'Tablas auxiliares'!$O$2:$Y$28,_xlfn.SINGLE('Tablas auxiliares'!$C$4)+1,FALSE)</f>
        <v>3</v>
      </c>
      <c r="HM15">
        <f>VLOOKUP(GQ15,'Tablas auxiliares'!$O$2:$Y$28,_xlfn.SINGLE('Tablas auxiliares'!$C$4)+1,FALSE)</f>
        <v>2</v>
      </c>
      <c r="HN15">
        <f>IF('Tablas auxiliares'!$C$6&lt;&gt;2,SUM(EZ15:FU15),0)+IF('Tablas auxiliares'!$C$6&lt;&gt;3,SUM(GR15:HM15),0)</f>
        <v>81</v>
      </c>
      <c r="HO15">
        <f t="shared" si="37"/>
        <v>5.0019999999999998</v>
      </c>
      <c r="HP15">
        <f t="shared" si="1"/>
        <v>6.0030000000000001</v>
      </c>
      <c r="HQ15">
        <f t="shared" si="2"/>
        <v>13.513</v>
      </c>
      <c r="HR15">
        <f t="shared" si="3"/>
        <v>7.5129999999999999</v>
      </c>
      <c r="HS15">
        <f t="shared" si="4"/>
        <v>13.01</v>
      </c>
      <c r="HT15">
        <f t="shared" si="5"/>
        <v>14.013999999999999</v>
      </c>
      <c r="HU15">
        <f t="shared" si="6"/>
        <v>9.5020000000000007</v>
      </c>
      <c r="HV15">
        <f t="shared" si="7"/>
        <v>14.012</v>
      </c>
      <c r="HW15">
        <f t="shared" si="8"/>
        <v>2.0009999999999999</v>
      </c>
      <c r="HX15">
        <f t="shared" si="9"/>
        <v>8.0079999999999991</v>
      </c>
      <c r="HY15">
        <f t="shared" si="10"/>
        <v>15.512</v>
      </c>
      <c r="HZ15">
        <f t="shared" si="11"/>
        <v>13.513999999999999</v>
      </c>
      <c r="IA15">
        <f t="shared" si="12"/>
        <v>11.010999999999999</v>
      </c>
      <c r="IC15">
        <f t="shared" si="14"/>
        <v>11.513</v>
      </c>
      <c r="ID15">
        <f t="shared" si="15"/>
        <v>11.513</v>
      </c>
      <c r="IE15">
        <f t="shared" si="16"/>
        <v>14.010999999999999</v>
      </c>
      <c r="IF15">
        <f t="shared" si="17"/>
        <v>14.516999999999999</v>
      </c>
      <c r="IG15">
        <f t="shared" si="18"/>
        <v>9.0069999999999997</v>
      </c>
      <c r="IH15">
        <f t="shared" si="19"/>
        <v>11.010999999999999</v>
      </c>
      <c r="II15">
        <f t="shared" si="20"/>
        <v>10.007999999999999</v>
      </c>
      <c r="IJ15">
        <f t="shared" si="21"/>
        <v>12.009</v>
      </c>
      <c r="IK15">
        <f>RANK(HO15,HO3:HO21,1)</f>
        <v>3</v>
      </c>
      <c r="IL15">
        <f t="shared" ref="IL15:JF15" si="68">RANK(HP15,HP3:HP21,1)</f>
        <v>6</v>
      </c>
      <c r="IM15">
        <f t="shared" si="68"/>
        <v>15</v>
      </c>
      <c r="IN15">
        <f t="shared" si="68"/>
        <v>6</v>
      </c>
      <c r="IO15">
        <f t="shared" si="68"/>
        <v>14</v>
      </c>
      <c r="IP15">
        <f t="shared" si="68"/>
        <v>17</v>
      </c>
      <c r="IQ15">
        <f t="shared" si="68"/>
        <v>8</v>
      </c>
      <c r="IR15">
        <f t="shared" si="68"/>
        <v>16</v>
      </c>
      <c r="IS15">
        <f t="shared" si="68"/>
        <v>1</v>
      </c>
      <c r="IT15">
        <f t="shared" si="68"/>
        <v>8</v>
      </c>
      <c r="IU15">
        <f t="shared" si="68"/>
        <v>16</v>
      </c>
      <c r="IV15">
        <f t="shared" si="68"/>
        <v>16</v>
      </c>
      <c r="IW15">
        <f t="shared" si="68"/>
        <v>12</v>
      </c>
      <c r="IY15">
        <f t="shared" si="68"/>
        <v>12</v>
      </c>
      <c r="IZ15">
        <f t="shared" si="68"/>
        <v>13</v>
      </c>
      <c r="JA15">
        <f t="shared" si="68"/>
        <v>15</v>
      </c>
      <c r="JB15">
        <f t="shared" si="68"/>
        <v>17</v>
      </c>
      <c r="JC15">
        <f t="shared" si="68"/>
        <v>8</v>
      </c>
      <c r="JD15">
        <f t="shared" si="68"/>
        <v>12</v>
      </c>
      <c r="JE15">
        <f t="shared" si="68"/>
        <v>11</v>
      </c>
      <c r="JF15">
        <f t="shared" si="68"/>
        <v>12</v>
      </c>
      <c r="JG15">
        <f>VLOOKUP(IK15,'Tablas auxiliares'!$O$2:$Y$28,_xlfn.SINGLE('Tablas auxiliares'!$C$4)+1,FALSE)</f>
        <v>8</v>
      </c>
      <c r="JH15">
        <f>VLOOKUP(IL15,'Tablas auxiliares'!$O$2:$Y$28,_xlfn.SINGLE('Tablas auxiliares'!$C$4)+1,FALSE)</f>
        <v>5</v>
      </c>
      <c r="JI15">
        <f>VLOOKUP(IM15,'Tablas auxiliares'!$O$2:$Y$28,_xlfn.SINGLE('Tablas auxiliares'!$C$4)+1,FALSE)</f>
        <v>0</v>
      </c>
      <c r="JJ15">
        <f>VLOOKUP(IN15,'Tablas auxiliares'!$O$2:$Y$28,_xlfn.SINGLE('Tablas auxiliares'!$C$4)+1,FALSE)</f>
        <v>5</v>
      </c>
      <c r="JK15">
        <f>VLOOKUP(IO15,'Tablas auxiliares'!$O$2:$Y$28,_xlfn.SINGLE('Tablas auxiliares'!$C$4)+1,FALSE)</f>
        <v>0</v>
      </c>
      <c r="JL15">
        <f>VLOOKUP(IP15,'Tablas auxiliares'!$O$2:$Y$28,_xlfn.SINGLE('Tablas auxiliares'!$C$4)+1,FALSE)</f>
        <v>0</v>
      </c>
      <c r="JM15">
        <f>VLOOKUP(IQ15,'Tablas auxiliares'!$O$2:$Y$28,_xlfn.SINGLE('Tablas auxiliares'!$C$4)+1,FALSE)</f>
        <v>3</v>
      </c>
      <c r="JN15">
        <f>VLOOKUP(IR15,'Tablas auxiliares'!$O$2:$Y$28,_xlfn.SINGLE('Tablas auxiliares'!$C$4)+1,FALSE)</f>
        <v>0</v>
      </c>
      <c r="JO15">
        <f>VLOOKUP(IS15,'Tablas auxiliares'!$O$2:$Y$28,_xlfn.SINGLE('Tablas auxiliares'!$C$4)+1,FALSE)</f>
        <v>12</v>
      </c>
      <c r="JP15">
        <f>VLOOKUP(IT15,'Tablas auxiliares'!$O$2:$Y$28,_xlfn.SINGLE('Tablas auxiliares'!$C$4)+1,FALSE)</f>
        <v>3</v>
      </c>
      <c r="JQ15">
        <f>VLOOKUP(IU15,'Tablas auxiliares'!$O$2:$Y$28,_xlfn.SINGLE('Tablas auxiliares'!$C$4)+1,FALSE)</f>
        <v>0</v>
      </c>
      <c r="JR15">
        <f>VLOOKUP(IV15,'Tablas auxiliares'!$O$2:$Y$28,_xlfn.SINGLE('Tablas auxiliares'!$C$4)+1,FALSE)</f>
        <v>0</v>
      </c>
      <c r="JS15">
        <f>VLOOKUP(IW15,'Tablas auxiliares'!$O$2:$Y$28,_xlfn.SINGLE('Tablas auxiliares'!$C$4)+1,FALSE)</f>
        <v>0</v>
      </c>
      <c r="JU15">
        <f>VLOOKUP(IY15,'Tablas auxiliares'!$O$2:$Y$28,_xlfn.SINGLE('Tablas auxiliares'!$C$4)+1,FALSE)</f>
        <v>0</v>
      </c>
      <c r="JV15">
        <f>VLOOKUP(IZ15,'Tablas auxiliares'!$O$2:$Y$28,_xlfn.SINGLE('Tablas auxiliares'!$C$4)+1,FALSE)</f>
        <v>0</v>
      </c>
      <c r="JW15">
        <f>VLOOKUP(JA15,'Tablas auxiliares'!$O$2:$Y$28,_xlfn.SINGLE('Tablas auxiliares'!$C$4)+1,FALSE)</f>
        <v>0</v>
      </c>
      <c r="JX15">
        <f>VLOOKUP(JB15,'Tablas auxiliares'!$O$2:$Y$28,_xlfn.SINGLE('Tablas auxiliares'!$C$4)+1,FALSE)</f>
        <v>0</v>
      </c>
      <c r="JY15">
        <f>VLOOKUP(JC15,'Tablas auxiliares'!$O$2:$Y$28,_xlfn.SINGLE('Tablas auxiliares'!$C$4)+1,FALSE)</f>
        <v>3</v>
      </c>
      <c r="JZ15">
        <f>VLOOKUP(JD15,'Tablas auxiliares'!$O$2:$Y$28,_xlfn.SINGLE('Tablas auxiliares'!$C$4)+1,FALSE)</f>
        <v>0</v>
      </c>
      <c r="KA15">
        <f>VLOOKUP(JE15,'Tablas auxiliares'!$O$2:$Y$28,_xlfn.SINGLE('Tablas auxiliares'!$C$4)+1,FALSE)</f>
        <v>0</v>
      </c>
      <c r="KB15">
        <f>VLOOKUP(JF15,'Tablas auxiliares'!$O$2:$Y$28,_xlfn.SINGLE('Tablas auxiliares'!$C$4)+1,FALSE)</f>
        <v>0</v>
      </c>
      <c r="KC15">
        <f t="shared" si="27"/>
        <v>39</v>
      </c>
      <c r="KD15">
        <v>4</v>
      </c>
      <c r="KE15">
        <v>1</v>
      </c>
      <c r="KF15">
        <v>0</v>
      </c>
      <c r="KG15">
        <v>10</v>
      </c>
      <c r="KH15">
        <v>0</v>
      </c>
      <c r="KI15">
        <v>0</v>
      </c>
      <c r="KJ15">
        <v>0</v>
      </c>
      <c r="KK15">
        <v>0</v>
      </c>
      <c r="KL15">
        <v>8</v>
      </c>
      <c r="KM15">
        <v>3</v>
      </c>
      <c r="KN15">
        <v>0</v>
      </c>
      <c r="KO15">
        <v>0</v>
      </c>
      <c r="KP15">
        <v>0</v>
      </c>
      <c r="KR15">
        <v>1</v>
      </c>
      <c r="KS15">
        <v>0</v>
      </c>
      <c r="KT15">
        <v>0</v>
      </c>
      <c r="KU15">
        <v>0</v>
      </c>
      <c r="KV15">
        <v>0</v>
      </c>
      <c r="KW15">
        <v>0</v>
      </c>
      <c r="KX15">
        <v>0</v>
      </c>
      <c r="KY15">
        <v>0</v>
      </c>
      <c r="KZ15">
        <v>10</v>
      </c>
      <c r="LA15">
        <v>8</v>
      </c>
      <c r="LB15">
        <v>0</v>
      </c>
      <c r="LC15">
        <v>0</v>
      </c>
      <c r="LD15">
        <v>1</v>
      </c>
      <c r="LE15">
        <v>0</v>
      </c>
      <c r="LF15">
        <v>10</v>
      </c>
      <c r="LG15">
        <v>0</v>
      </c>
      <c r="LH15">
        <v>12</v>
      </c>
      <c r="LI15">
        <v>3</v>
      </c>
      <c r="LJ15">
        <v>0</v>
      </c>
      <c r="LK15">
        <v>0</v>
      </c>
      <c r="LL15">
        <v>0</v>
      </c>
      <c r="LN15">
        <v>0</v>
      </c>
      <c r="LO15">
        <v>0</v>
      </c>
      <c r="LP15">
        <v>0</v>
      </c>
      <c r="LQ15">
        <v>0</v>
      </c>
      <c r="LR15">
        <v>4</v>
      </c>
      <c r="LS15">
        <v>0</v>
      </c>
      <c r="LT15">
        <v>3</v>
      </c>
      <c r="LU15">
        <v>2</v>
      </c>
      <c r="LV15">
        <f t="shared" si="28"/>
        <v>14.01</v>
      </c>
      <c r="LW15">
        <f t="shared" si="23"/>
        <v>9.0079999999999991</v>
      </c>
      <c r="LX15">
        <f t="shared" si="23"/>
        <v>0</v>
      </c>
      <c r="LY15">
        <f t="shared" si="23"/>
        <v>10</v>
      </c>
      <c r="LZ15">
        <f t="shared" ref="LZ15:LZ21" si="69">SUM(KH15,LD15)+LD15/1000</f>
        <v>1.0009999999999999</v>
      </c>
      <c r="MA15">
        <f t="shared" ref="MA15:MA21" si="70">SUM(KI15,LE15)+LE15/1000</f>
        <v>0</v>
      </c>
      <c r="MB15">
        <f t="shared" ref="MB15:MB21" si="71">SUM(KJ15,LF15)+LF15/1000</f>
        <v>10.01</v>
      </c>
      <c r="MC15">
        <f t="shared" ref="MC15:MC21" si="72">SUM(KK15,LG15)+LG15/1000</f>
        <v>0</v>
      </c>
      <c r="MD15">
        <f t="shared" ref="MD15:MD21" si="73">SUM(KL15,LH15)+LH15/1000</f>
        <v>20.012</v>
      </c>
      <c r="ME15">
        <f t="shared" ref="ME15:ME21" si="74">SUM(KM15,LI15)+LI15/1000</f>
        <v>6.0030000000000001</v>
      </c>
      <c r="MF15">
        <f t="shared" ref="MF15:MF21" si="75">SUM(KN15,LJ15)+LJ15/1000</f>
        <v>0</v>
      </c>
      <c r="MG15">
        <f t="shared" ref="MG15:MG21" si="76">SUM(KO15,LK15)+LK15/1000</f>
        <v>0</v>
      </c>
      <c r="MH15">
        <f t="shared" ref="MH15:MH21" si="77">SUM(KP15,LL15)+LL15/1000</f>
        <v>0</v>
      </c>
      <c r="MI15">
        <f t="shared" ref="MI15:MI21" si="78">SUM(KQ15,LM15)+LM15/1000</f>
        <v>0</v>
      </c>
      <c r="MJ15">
        <f t="shared" ref="MJ15:MJ21" si="79">SUM(KR15,LN15)+LN15/1000</f>
        <v>1</v>
      </c>
      <c r="MK15">
        <f t="shared" ref="MK15:MK21" si="80">SUM(KS15,LO15)+LO15/1000</f>
        <v>0</v>
      </c>
      <c r="ML15">
        <f t="shared" ref="ML15:ML21" si="81">SUM(KT15,LP15)+LP15/1000</f>
        <v>0</v>
      </c>
      <c r="MM15">
        <f t="shared" ref="MM15:MM21" si="82">SUM(KU15,LQ15)+LQ15/1000</f>
        <v>0</v>
      </c>
      <c r="MN15">
        <f t="shared" ref="MN15:MN21" si="83">SUM(KV15,LR15)+LR15/1000</f>
        <v>4.0039999999999996</v>
      </c>
      <c r="MO15">
        <f t="shared" ref="MO15:MO21" si="84">SUM(KW15,LS15)+LS15/1000</f>
        <v>0</v>
      </c>
      <c r="MP15">
        <f t="shared" ref="MP15:MP21" si="85">SUM(KX15,LT15)+LT15/1000</f>
        <v>3.0030000000000001</v>
      </c>
      <c r="MQ15">
        <f t="shared" ref="MQ15:MQ21" si="86">SUM(KY15,LU15)+LU15/1000</f>
        <v>2.0019999999999998</v>
      </c>
      <c r="MR15">
        <f>RANK(LV15,LV3:LV21,0)</f>
        <v>2</v>
      </c>
      <c r="MS15">
        <f t="shared" ref="MS15:NM15" si="87">RANK(LW15,LW3:LW21,0)</f>
        <v>6</v>
      </c>
      <c r="MT15">
        <f t="shared" si="87"/>
        <v>14</v>
      </c>
      <c r="MU15">
        <f t="shared" si="87"/>
        <v>4</v>
      </c>
      <c r="MV15">
        <f t="shared" si="87"/>
        <v>13</v>
      </c>
      <c r="MW15">
        <f t="shared" si="87"/>
        <v>15</v>
      </c>
      <c r="MX15">
        <f t="shared" si="87"/>
        <v>5</v>
      </c>
      <c r="MY15">
        <f t="shared" si="87"/>
        <v>15</v>
      </c>
      <c r="MZ15">
        <f t="shared" si="87"/>
        <v>1</v>
      </c>
      <c r="NA15">
        <f t="shared" si="87"/>
        <v>10</v>
      </c>
      <c r="NB15">
        <f t="shared" si="87"/>
        <v>12</v>
      </c>
      <c r="NC15">
        <f t="shared" si="87"/>
        <v>15</v>
      </c>
      <c r="ND15">
        <f t="shared" si="87"/>
        <v>14</v>
      </c>
      <c r="NE15">
        <f t="shared" si="87"/>
        <v>13</v>
      </c>
      <c r="NF15">
        <f t="shared" si="87"/>
        <v>12</v>
      </c>
      <c r="NG15">
        <f t="shared" si="87"/>
        <v>14</v>
      </c>
      <c r="NH15">
        <f t="shared" si="87"/>
        <v>13</v>
      </c>
      <c r="NI15">
        <f t="shared" si="87"/>
        <v>13</v>
      </c>
      <c r="NJ15">
        <f t="shared" si="87"/>
        <v>8</v>
      </c>
      <c r="NK15">
        <f t="shared" si="87"/>
        <v>16</v>
      </c>
      <c r="NL15">
        <f t="shared" si="87"/>
        <v>12</v>
      </c>
      <c r="NM15">
        <f t="shared" si="87"/>
        <v>12</v>
      </c>
      <c r="NN15">
        <f>VLOOKUP(MR15,'Tablas auxiliares'!$O$2:$P$28,2,FALSE)</f>
        <v>10</v>
      </c>
      <c r="NO15">
        <f>VLOOKUP(MS15,'Tablas auxiliares'!$O$2:$P$28,2,FALSE)</f>
        <v>5</v>
      </c>
      <c r="NP15">
        <f>VLOOKUP(MT15,'Tablas auxiliares'!$O$2:$P$28,2,FALSE)</f>
        <v>0</v>
      </c>
      <c r="NQ15">
        <f>VLOOKUP(MU15,'Tablas auxiliares'!$O$2:$P$28,2,FALSE)</f>
        <v>7</v>
      </c>
      <c r="NR15">
        <f>VLOOKUP(MV15,'Tablas auxiliares'!$O$2:$P$28,2,FALSE)</f>
        <v>0</v>
      </c>
      <c r="NS15">
        <f>VLOOKUP(MW15,'Tablas auxiliares'!$O$2:$P$28,2,FALSE)</f>
        <v>0</v>
      </c>
      <c r="NT15">
        <f>VLOOKUP(MX15,'Tablas auxiliares'!$O$2:$P$28,2,FALSE)</f>
        <v>6</v>
      </c>
      <c r="NU15">
        <f>VLOOKUP(MY15,'Tablas auxiliares'!$O$2:$P$28,2,FALSE)</f>
        <v>0</v>
      </c>
      <c r="NV15">
        <f>VLOOKUP(MZ15,'Tablas auxiliares'!$O$2:$P$28,2,FALSE)</f>
        <v>12</v>
      </c>
      <c r="NW15">
        <f>VLOOKUP(NA15,'Tablas auxiliares'!$O$2:$P$28,2,FALSE)</f>
        <v>1</v>
      </c>
      <c r="NX15">
        <f>VLOOKUP(NB15,'Tablas auxiliares'!$O$2:$P$28,2,FALSE)</f>
        <v>0</v>
      </c>
      <c r="NY15">
        <f>VLOOKUP(NC15,'Tablas auxiliares'!$O$2:$P$28,2,FALSE)</f>
        <v>0</v>
      </c>
      <c r="NZ15">
        <f>VLOOKUP(ND15,'Tablas auxiliares'!$O$2:$P$28,2,FALSE)</f>
        <v>0</v>
      </c>
      <c r="OA15">
        <f>VLOOKUP(NE15,'Tablas auxiliares'!$O$2:$P$28,2,FALSE)</f>
        <v>0</v>
      </c>
      <c r="OB15">
        <f>VLOOKUP(NF15,'Tablas auxiliares'!$O$2:$P$28,2,FALSE)</f>
        <v>0</v>
      </c>
      <c r="OC15">
        <f>VLOOKUP(NG15,'Tablas auxiliares'!$O$2:$P$28,2,FALSE)</f>
        <v>0</v>
      </c>
      <c r="OD15">
        <f>VLOOKUP(NH15,'Tablas auxiliares'!$O$2:$P$28,2,FALSE)</f>
        <v>0</v>
      </c>
      <c r="OE15">
        <f>VLOOKUP(NI15,'Tablas auxiliares'!$O$2:$P$28,2,FALSE)</f>
        <v>0</v>
      </c>
      <c r="OF15">
        <f>VLOOKUP(NJ15,'Tablas auxiliares'!$O$2:$P$28,2,FALSE)</f>
        <v>3</v>
      </c>
      <c r="OG15">
        <f>VLOOKUP(NK15,'Tablas auxiliares'!$O$2:$P$28,2,FALSE)</f>
        <v>0</v>
      </c>
      <c r="OH15">
        <f>VLOOKUP(NL15,'Tablas auxiliares'!$O$2:$P$28,2,FALSE)</f>
        <v>0</v>
      </c>
      <c r="OI15">
        <f>VLOOKUP(NM15,'Tablas auxiliares'!$O$2:$P$28,2,FALSE)</f>
        <v>0</v>
      </c>
      <c r="OJ15">
        <f t="shared" si="30"/>
        <v>44</v>
      </c>
      <c r="OL15">
        <f t="shared" si="31"/>
        <v>44.001300000000001</v>
      </c>
      <c r="OM15">
        <f t="shared" si="32"/>
        <v>39.001300000000001</v>
      </c>
      <c r="ON15">
        <f t="shared" si="33"/>
        <v>81.001300000000001</v>
      </c>
      <c r="OO15">
        <f>IF('Tablas auxiliares'!$C$3=1,OL15,IF('Tablas auxiliares'!$C$3=2,OM15,ON15))</f>
        <v>81.001300000000001</v>
      </c>
      <c r="OP15" t="s">
        <v>47</v>
      </c>
      <c r="OR15">
        <v>13</v>
      </c>
      <c r="OS15">
        <f t="shared" si="34"/>
        <v>86.000699999999995</v>
      </c>
      <c r="OT15" t="str">
        <f t="shared" si="35"/>
        <v>Suiza</v>
      </c>
    </row>
    <row r="16" spans="1:410" x14ac:dyDescent="0.25">
      <c r="A16" t="s">
        <v>58</v>
      </c>
      <c r="B16">
        <v>16</v>
      </c>
      <c r="C16">
        <v>7</v>
      </c>
      <c r="D16">
        <v>7</v>
      </c>
      <c r="E16">
        <v>10</v>
      </c>
      <c r="F16">
        <v>6</v>
      </c>
      <c r="G16">
        <v>14</v>
      </c>
      <c r="H16">
        <v>15</v>
      </c>
      <c r="I16">
        <v>9</v>
      </c>
      <c r="J16">
        <v>11</v>
      </c>
      <c r="K16">
        <v>7</v>
      </c>
      <c r="L16">
        <v>11</v>
      </c>
      <c r="M16">
        <v>11</v>
      </c>
      <c r="N16">
        <v>5</v>
      </c>
      <c r="O16">
        <v>10</v>
      </c>
      <c r="Q16">
        <v>8</v>
      </c>
      <c r="R16">
        <v>6</v>
      </c>
      <c r="S16">
        <v>2</v>
      </c>
      <c r="T16">
        <v>10</v>
      </c>
      <c r="U16">
        <v>10</v>
      </c>
      <c r="V16">
        <v>14</v>
      </c>
      <c r="W16">
        <v>2</v>
      </c>
      <c r="X16">
        <v>18</v>
      </c>
      <c r="Y16">
        <v>14</v>
      </c>
      <c r="Z16">
        <v>3</v>
      </c>
      <c r="AA16">
        <v>11</v>
      </c>
      <c r="AB16">
        <v>10</v>
      </c>
      <c r="AC16">
        <v>6</v>
      </c>
      <c r="AD16">
        <v>12</v>
      </c>
      <c r="AE16">
        <v>6</v>
      </c>
      <c r="AF16">
        <v>12</v>
      </c>
      <c r="AG16">
        <v>2</v>
      </c>
      <c r="AH16">
        <v>6</v>
      </c>
      <c r="AI16">
        <v>9</v>
      </c>
      <c r="AJ16">
        <v>8</v>
      </c>
      <c r="AK16">
        <v>9</v>
      </c>
      <c r="AM16">
        <v>2</v>
      </c>
      <c r="AN16">
        <v>15</v>
      </c>
      <c r="AO16">
        <v>3</v>
      </c>
      <c r="AP16">
        <v>10</v>
      </c>
      <c r="AQ16">
        <v>17</v>
      </c>
      <c r="AR16">
        <v>13</v>
      </c>
      <c r="AS16">
        <v>6</v>
      </c>
      <c r="AT16">
        <v>14</v>
      </c>
      <c r="AU16">
        <v>10</v>
      </c>
      <c r="AV16">
        <v>10</v>
      </c>
      <c r="AW16">
        <v>11</v>
      </c>
      <c r="AX16">
        <v>2</v>
      </c>
      <c r="AY16">
        <v>10</v>
      </c>
      <c r="AZ16">
        <v>18</v>
      </c>
      <c r="BA16">
        <v>2</v>
      </c>
      <c r="BB16">
        <v>7</v>
      </c>
      <c r="BC16">
        <v>4</v>
      </c>
      <c r="BD16">
        <v>7</v>
      </c>
      <c r="BE16">
        <v>5</v>
      </c>
      <c r="BF16">
        <v>15</v>
      </c>
      <c r="BG16">
        <v>11</v>
      </c>
      <c r="BI16">
        <v>13</v>
      </c>
      <c r="BJ16">
        <v>11</v>
      </c>
      <c r="BK16">
        <v>1</v>
      </c>
      <c r="BL16">
        <v>9</v>
      </c>
      <c r="BM16">
        <v>12</v>
      </c>
      <c r="BN16">
        <v>10</v>
      </c>
      <c r="BO16">
        <v>8</v>
      </c>
      <c r="BP16">
        <v>15</v>
      </c>
      <c r="BQ16">
        <v>7</v>
      </c>
      <c r="BR16">
        <v>5</v>
      </c>
      <c r="BS16">
        <v>12</v>
      </c>
      <c r="BT16">
        <v>4</v>
      </c>
      <c r="BU16">
        <v>11</v>
      </c>
      <c r="BV16">
        <v>8</v>
      </c>
      <c r="BW16">
        <v>1</v>
      </c>
      <c r="BX16">
        <v>12</v>
      </c>
      <c r="BY16">
        <v>8</v>
      </c>
      <c r="BZ16">
        <v>8</v>
      </c>
      <c r="CA16">
        <v>3</v>
      </c>
      <c r="CB16">
        <v>15</v>
      </c>
      <c r="CC16">
        <v>10</v>
      </c>
      <c r="CE16">
        <v>3</v>
      </c>
      <c r="CF16">
        <v>12</v>
      </c>
      <c r="CG16">
        <v>2</v>
      </c>
      <c r="CH16">
        <v>12</v>
      </c>
      <c r="CI16">
        <v>10</v>
      </c>
      <c r="CJ16">
        <v>4</v>
      </c>
      <c r="CK16">
        <v>4</v>
      </c>
      <c r="CL16">
        <v>6</v>
      </c>
      <c r="CM16">
        <v>16</v>
      </c>
      <c r="CN16">
        <v>5</v>
      </c>
      <c r="CO16">
        <v>11</v>
      </c>
      <c r="CP16">
        <v>6</v>
      </c>
      <c r="CQ16">
        <v>10</v>
      </c>
      <c r="CR16">
        <v>15</v>
      </c>
      <c r="CS16">
        <v>2</v>
      </c>
      <c r="CT16">
        <v>14</v>
      </c>
      <c r="CU16">
        <v>17</v>
      </c>
      <c r="CV16">
        <v>9</v>
      </c>
      <c r="CW16">
        <v>9</v>
      </c>
      <c r="CX16">
        <v>3</v>
      </c>
      <c r="CY16">
        <v>13</v>
      </c>
      <c r="DA16">
        <v>1</v>
      </c>
      <c r="DB16">
        <v>15</v>
      </c>
      <c r="DC16">
        <v>2</v>
      </c>
      <c r="DD16">
        <v>9</v>
      </c>
      <c r="DE16">
        <v>15</v>
      </c>
      <c r="DF16">
        <v>9</v>
      </c>
      <c r="DG16">
        <v>1</v>
      </c>
      <c r="DH16">
        <f>IF('Tablas auxiliares'!$C$7=1,AVERAGE(B16,X16,AT16,BP16,CL16)+B16/10000,(-1)*(SUM(VLOOKUP(B16,'Tablas auxiliares'!$BG$2:$BH$28,2,FALSE),VLOOKUP(X16,'Tablas auxiliares'!$BG$2:$BH$28,2,FALSE),VLOOKUP(AT16,'Tablas auxiliares'!$BG$2:$BH$28,2,FALSE),VLOOKUP(BP16,'Tablas auxiliares'!$BG$2:$BH$28,2,FALSE),VLOOKUP(CL16,'Tablas auxiliares'!$BG$2:$BH$28,2,FALSE))-B16/100000000))</f>
        <v>-7.6641109263675018</v>
      </c>
      <c r="DI16">
        <f>IF('Tablas auxiliares'!$C$7=1,AVERAGE(C16,Y16,AU16,BQ16,CM16)+C16/10000,(-1)*(SUM(VLOOKUP(C16,'Tablas auxiliares'!$BG$2:$BH$28,2,FALSE),VLOOKUP(Y16,'Tablas auxiliares'!$BG$2:$BH$28,2,FALSE),VLOOKUP(AU16,'Tablas auxiliares'!$BG$2:$BH$28,2,FALSE),VLOOKUP(BQ16,'Tablas auxiliares'!$BG$2:$BH$28,2,FALSE),VLOOKUP(CM16,'Tablas auxiliares'!$BG$2:$BH$28,2,FALSE))-C16/100000000))</f>
        <v>-11.555196123513596</v>
      </c>
      <c r="DJ16">
        <f>IF('Tablas auxiliares'!$C$7=1,AVERAGE(D16,Z16,AV16,BR16,CN16)+D16/10000,(-1)*(SUM(VLOOKUP(D16,'Tablas auxiliares'!$BG$2:$BH$28,2,FALSE),VLOOKUP(Z16,'Tablas auxiliares'!$BG$2:$BH$28,2,FALSE),VLOOKUP(AV16,'Tablas auxiliares'!$BG$2:$BH$28,2,FALSE),VLOOKUP(BR16,'Tablas auxiliares'!$BG$2:$BH$28,2,FALSE),VLOOKUP(CN16,'Tablas auxiliares'!$BG$2:$BH$28,2,FALSE))-D16/100000000))</f>
        <v>-25.438548861987204</v>
      </c>
      <c r="DK16">
        <f>IF('Tablas auxiliares'!$C$7=1,AVERAGE(E16,AA16,AW16,BS16,CO16)+E16/10000,(-1)*(SUM(VLOOKUP(E16,'Tablas auxiliares'!$BG$2:$BH$28,2,FALSE),VLOOKUP(AA16,'Tablas auxiliares'!$BG$2:$BH$28,2,FALSE),VLOOKUP(AW16,'Tablas auxiliares'!$BG$2:$BH$28,2,FALSE),VLOOKUP(BS16,'Tablas auxiliares'!$BG$2:$BH$28,2,FALSE),VLOOKUP(CO16,'Tablas auxiliares'!$BG$2:$BH$28,2,FALSE))-E16/100000000))</f>
        <v>-9.0391053332297844</v>
      </c>
      <c r="DL16">
        <f>IF('Tablas auxiliares'!$C$7=1,AVERAGE(F16,AB16,AX16,BT16,CP16)+F16/10000,(-1)*(SUM(VLOOKUP(F16,'Tablas auxiliares'!$BG$2:$BH$28,2,FALSE),VLOOKUP(AB16,'Tablas auxiliares'!$BG$2:$BH$28,2,FALSE),VLOOKUP(AX16,'Tablas auxiliares'!$BG$2:$BH$28,2,FALSE),VLOOKUP(BT16,'Tablas auxiliares'!$BG$2:$BH$28,2,FALSE),VLOOKUP(CP16,'Tablas auxiliares'!$BG$2:$BH$28,2,FALSE))-F16/100000000))</f>
        <v>-28.161988886028286</v>
      </c>
      <c r="DM16">
        <f>IF('Tablas auxiliares'!$C$7=1,AVERAGE(G16,AC16,AY16,BU16,CQ16)+G16/10000,(-1)*(SUM(VLOOKUP(G16,'Tablas auxiliares'!$BG$2:$BH$28,2,FALSE),VLOOKUP(AC16,'Tablas auxiliares'!$BG$2:$BH$28,2,FALSE),VLOOKUP(AY16,'Tablas auxiliares'!$BG$2:$BH$28,2,FALSE),VLOOKUP(BU16,'Tablas auxiliares'!$BG$2:$BH$28,2,FALSE),VLOOKUP(CQ16,'Tablas auxiliares'!$BG$2:$BH$28,2,FALSE))-G16/100000000))</f>
        <v>-11.791512902955343</v>
      </c>
      <c r="DN16">
        <f>IF('Tablas auxiliares'!$C$7=1,AVERAGE(H16,AD16,AZ16,BV16,CR16)+H16/10000,(-1)*(SUM(VLOOKUP(H16,'Tablas auxiliares'!$BG$2:$BH$28,2,FALSE),VLOOKUP(AD16,'Tablas auxiliares'!$BG$2:$BH$28,2,FALSE),VLOOKUP(AZ16,'Tablas auxiliares'!$BG$2:$BH$28,2,FALSE),VLOOKUP(BV16,'Tablas auxiliares'!$BG$2:$BH$28,2,FALSE),VLOOKUP(CR16,'Tablas auxiliares'!$BG$2:$BH$28,2,FALSE))-H16/100000000))</f>
        <v>-6.8114199227398586</v>
      </c>
      <c r="DO16">
        <f>IF('Tablas auxiliares'!$C$7=1,AVERAGE(I16,AE16,BA16,BW16,CS16)+I16/10000,(-1)*(SUM(VLOOKUP(I16,'Tablas auxiliares'!$BG$2:$BH$28,2,FALSE),VLOOKUP(AE16,'Tablas auxiliares'!$BG$2:$BH$28,2,FALSE),VLOOKUP(BA16,'Tablas auxiliares'!$BG$2:$BH$28,2,FALSE),VLOOKUP(BW16,'Tablas auxiliares'!$BG$2:$BH$28,2,FALSE),VLOOKUP(CS16,'Tablas auxiliares'!$BG$2:$BH$28,2,FALSE))-I16/100000000))</f>
        <v>-39.11245404952129</v>
      </c>
      <c r="DP16">
        <f>IF('Tablas auxiliares'!$C$7=1,AVERAGE(J16,AF16,BB16,BX16,CT16)+J16/10000,(-1)*(SUM(VLOOKUP(J16,'Tablas auxiliares'!$BG$2:$BH$28,2,FALSE),VLOOKUP(AF16,'Tablas auxiliares'!$BG$2:$BH$28,2,FALSE),VLOOKUP(BB16,'Tablas auxiliares'!$BG$2:$BH$28,2,FALSE),VLOOKUP(BX16,'Tablas auxiliares'!$BG$2:$BH$28,2,FALSE),VLOOKUP(CT16,'Tablas auxiliares'!$BG$2:$BH$28,2,FALSE))-J16/100000000))</f>
        <v>-9.6161611501049578</v>
      </c>
      <c r="DQ16">
        <f>IF('Tablas auxiliares'!$C$7=1,AVERAGE(K16,AG16,BC16,BY16,CU16)+K16/10000,(-1)*(SUM(VLOOKUP(K16,'Tablas auxiliares'!$BG$2:$BH$28,2,FALSE),VLOOKUP(AG16,'Tablas auxiliares'!$BG$2:$BH$28,2,FALSE),VLOOKUP(BC16,'Tablas auxiliares'!$BG$2:$BH$28,2,FALSE),VLOOKUP(BY16,'Tablas auxiliares'!$BG$2:$BH$28,2,FALSE),VLOOKUP(CU16,'Tablas auxiliares'!$BG$2:$BH$28,2,FALSE))-K16/100000000))</f>
        <v>-24.295388873038707</v>
      </c>
      <c r="DR16">
        <f>IF('Tablas auxiliares'!$C$7=1,AVERAGE(L16,AH16,BD16,BZ16,CV16)+L16/10000,(-1)*(SUM(VLOOKUP(L16,'Tablas auxiliares'!$BG$2:$BH$28,2,FALSE),VLOOKUP(AH16,'Tablas auxiliares'!$BG$2:$BH$28,2,FALSE),VLOOKUP(BD16,'Tablas auxiliares'!$BG$2:$BH$28,2,FALSE),VLOOKUP(BZ16,'Tablas auxiliares'!$BG$2:$BH$28,2,FALSE),VLOOKUP(CV16,'Tablas auxiliares'!$BG$2:$BH$28,2,FALSE))-L16/100000000))</f>
        <v>-16.071813642945749</v>
      </c>
      <c r="DS16">
        <f>IF('Tablas auxiliares'!$C$7=1,AVERAGE(M16,AI16,BE16,CA16,CW16)+M16/10000,(-1)*(SUM(VLOOKUP(M16,'Tablas auxiliares'!$BG$2:$BH$28,2,FALSE),VLOOKUP(AI16,'Tablas auxiliares'!$BG$2:$BH$28,2,FALSE),VLOOKUP(BE16,'Tablas auxiliares'!$BG$2:$BH$28,2,FALSE),VLOOKUP(CA16,'Tablas auxiliares'!$BG$2:$BH$28,2,FALSE),VLOOKUP(CW16,'Tablas auxiliares'!$BG$2:$BH$28,2,FALSE))-M16/100000000))</f>
        <v>-20.862242642191958</v>
      </c>
      <c r="DT16">
        <f>IF('Tablas auxiliares'!$C$7=1,AVERAGE(N16,AJ16,BF16,CB16,CX16)+N16/10000,(-1)*(SUM(VLOOKUP(N16,'Tablas auxiliares'!$BG$2:$BH$28,2,FALSE),VLOOKUP(AJ16,'Tablas auxiliares'!$BG$2:$BH$28,2,FALSE),VLOOKUP(BF16,'Tablas auxiliares'!$BG$2:$BH$28,2,FALSE),VLOOKUP(CB16,'Tablas auxiliares'!$BG$2:$BH$28,2,FALSE),VLOOKUP(CX16,'Tablas auxiliares'!$BG$2:$BH$28,2,FALSE))-N16/100000000))</f>
        <v>-18.670818442136795</v>
      </c>
      <c r="DU16">
        <f>IF('Tablas auxiliares'!$C$7=1,AVERAGE(O16,AK16,BG16,CC16,CY16)+O16/10000,(-1)*(SUM(VLOOKUP(O16,'Tablas auxiliares'!$BG$2:$BH$28,2,FALSE),VLOOKUP(AK16,'Tablas auxiliares'!$BG$2:$BH$28,2,FALSE),VLOOKUP(BG16,'Tablas auxiliares'!$BG$2:$BH$28,2,FALSE),VLOOKUP(CC16,'Tablas auxiliares'!$BG$2:$BH$28,2,FALSE),VLOOKUP(CY16,'Tablas auxiliares'!$BG$2:$BH$28,2,FALSE))-O16/100000000))</f>
        <v>-9.9875554774955777</v>
      </c>
      <c r="DW16">
        <f>IF('Tablas auxiliares'!$C$7=1,AVERAGE(Q16,AM16,BI16,CE16,DA16)+Q16/10000,(-1)*(SUM(VLOOKUP(Q16,'Tablas auxiliares'!$BG$2:$BH$28,2,FALSE),VLOOKUP(AM16,'Tablas auxiliares'!$BG$2:$BH$28,2,FALSE),VLOOKUP(BI16,'Tablas auxiliares'!$BG$2:$BH$28,2,FALSE),VLOOKUP(CE16,'Tablas auxiliares'!$BG$2:$BH$28,2,FALSE),VLOOKUP(DA16,'Tablas auxiliares'!$BG$2:$BH$28,2,FALSE))-Q16/100000000))</f>
        <v>-34.530984054052958</v>
      </c>
      <c r="DX16">
        <f>IF('Tablas auxiliares'!$C$7=1,AVERAGE(R16,AN16,BJ16,CF16,DB16)+R16/10000,(-1)*(SUM(VLOOKUP(R16,'Tablas auxiliares'!$BG$2:$BH$28,2,FALSE),VLOOKUP(AN16,'Tablas auxiliares'!$BG$2:$BH$28,2,FALSE),VLOOKUP(BJ16,'Tablas auxiliares'!$BG$2:$BH$28,2,FALSE),VLOOKUP(CF16,'Tablas auxiliares'!$BG$2:$BH$28,2,FALSE),VLOOKUP(DB16,'Tablas auxiliares'!$BG$2:$BH$28,2,FALSE))-R16/100000000))</f>
        <v>-9.5987186038068213</v>
      </c>
      <c r="DY16">
        <f>IF('Tablas auxiliares'!$C$7=1,AVERAGE(S16,AO16,BK16,CG16,DC16)+S16/10000,(-1)*(SUM(VLOOKUP(S16,'Tablas auxiliares'!$BG$2:$BH$28,2,FALSE),VLOOKUP(AO16,'Tablas auxiliares'!$BG$2:$BH$28,2,FALSE),VLOOKUP(BK16,'Tablas auxiliares'!$BG$2:$BH$28,2,FALSE),VLOOKUP(CG16,'Tablas auxiliares'!$BG$2:$BH$28,2,FALSE),VLOOKUP(DC16,'Tablas auxiliares'!$BG$2:$BH$28,2,FALSE))-S16/100000000))</f>
        <v>-49.976865712509316</v>
      </c>
      <c r="DZ16">
        <f>IF('Tablas auxiliares'!$C$7=1,AVERAGE(T16,AP16,BL16,CH16,DD16)+T16/10000,(-1)*(SUM(VLOOKUP(T16,'Tablas auxiliares'!$BG$2:$BH$28,2,FALSE),VLOOKUP(AP16,'Tablas auxiliares'!$BG$2:$BH$28,2,FALSE),VLOOKUP(BL16,'Tablas auxiliares'!$BG$2:$BH$28,2,FALSE),VLOOKUP(CH16,'Tablas auxiliares'!$BG$2:$BH$28,2,FALSE),VLOOKUP(DD16,'Tablas auxiliares'!$BG$2:$BH$28,2,FALSE))-T16/100000000))</f>
        <v>-11.074109839473541</v>
      </c>
      <c r="EA16">
        <f>IF('Tablas auxiliares'!$C$7=1,AVERAGE(U16,AQ16,BM16,CI16,DE16)+U16/10000,(-1)*(SUM(VLOOKUP(U16,'Tablas auxiliares'!$BG$2:$BH$28,2,FALSE),VLOOKUP(AQ16,'Tablas auxiliares'!$BG$2:$BH$28,2,FALSE),VLOOKUP(BM16,'Tablas auxiliares'!$BG$2:$BH$28,2,FALSE),VLOOKUP(CI16,'Tablas auxiliares'!$BG$2:$BH$28,2,FALSE),VLOOKUP(DE16,'Tablas auxiliares'!$BG$2:$BH$28,2,FALSE))-U16/100000000))</f>
        <v>-7.2384218874866333</v>
      </c>
      <c r="EB16">
        <f>IF('Tablas auxiliares'!$C$7=1,AVERAGE(V16,AR16,BN16,CJ16,DF16)+V16/10000,(-1)*(SUM(VLOOKUP(V16,'Tablas auxiliares'!$BG$2:$BH$28,2,FALSE),VLOOKUP(AR16,'Tablas auxiliares'!$BG$2:$BH$28,2,FALSE),VLOOKUP(BN16,'Tablas auxiliares'!$BG$2:$BH$28,2,FALSE),VLOOKUP(CJ16,'Tablas auxiliares'!$BG$2:$BH$28,2,FALSE),VLOOKUP(DF16,'Tablas auxiliares'!$BG$2:$BH$28,2,FALSE))-V16/100000000))</f>
        <v>-13.823666067831711</v>
      </c>
      <c r="EC16">
        <f>IF('Tablas auxiliares'!$C$7=1,AVERAGE(W16,AS16,BO16,CK16,DG16)+W16/10000,(-1)*(SUM(VLOOKUP(W16,'Tablas auxiliares'!$BG$2:$BH$28,2,FALSE),VLOOKUP(AS16,'Tablas auxiliares'!$BG$2:$BH$28,2,FALSE),VLOOKUP(BO16,'Tablas auxiliares'!$BG$2:$BH$28,2,FALSE),VLOOKUP(CK16,'Tablas auxiliares'!$BG$2:$BH$28,2,FALSE),VLOOKUP(DG16,'Tablas auxiliares'!$BG$2:$BH$28,2,FALSE))-W16/100000000))</f>
        <v>-36.52443426876669</v>
      </c>
      <c r="ED16">
        <f>RANK(DH16,DH3:DH21,1)</f>
        <v>15</v>
      </c>
      <c r="EE16">
        <f t="shared" ref="EE16:EY16" si="88">RANK(DI16,DI3:DI21,1)</f>
        <v>11</v>
      </c>
      <c r="EF16">
        <f t="shared" si="88"/>
        <v>6</v>
      </c>
      <c r="EG16">
        <f t="shared" si="88"/>
        <v>11</v>
      </c>
      <c r="EH16">
        <f t="shared" si="88"/>
        <v>6</v>
      </c>
      <c r="EI16">
        <f t="shared" si="88"/>
        <v>9</v>
      </c>
      <c r="EJ16">
        <f t="shared" si="88"/>
        <v>14</v>
      </c>
      <c r="EK16">
        <f t="shared" si="88"/>
        <v>3</v>
      </c>
      <c r="EL16">
        <f t="shared" si="88"/>
        <v>14</v>
      </c>
      <c r="EM16">
        <f t="shared" si="88"/>
        <v>4</v>
      </c>
      <c r="EN16">
        <f t="shared" si="88"/>
        <v>9</v>
      </c>
      <c r="EO16">
        <f t="shared" si="88"/>
        <v>5</v>
      </c>
      <c r="EP16">
        <f t="shared" si="88"/>
        <v>7</v>
      </c>
      <c r="EQ16">
        <f t="shared" si="88"/>
        <v>12</v>
      </c>
      <c r="ES16">
        <f t="shared" si="88"/>
        <v>3</v>
      </c>
      <c r="ET16">
        <f t="shared" si="88"/>
        <v>15</v>
      </c>
      <c r="EU16">
        <f t="shared" si="88"/>
        <v>1</v>
      </c>
      <c r="EV16">
        <f t="shared" si="88"/>
        <v>10</v>
      </c>
      <c r="EW16">
        <f t="shared" si="88"/>
        <v>13</v>
      </c>
      <c r="EX16">
        <f t="shared" si="88"/>
        <v>10</v>
      </c>
      <c r="EY16">
        <f t="shared" si="88"/>
        <v>2</v>
      </c>
      <c r="EZ16">
        <f>VLOOKUP(ED16,'Tablas auxiliares'!$O$2:$Y$28,'Tablas auxiliares'!$C$4+1,FALSE)</f>
        <v>0</v>
      </c>
      <c r="FA16">
        <f>VLOOKUP(EE16,'Tablas auxiliares'!$O$2:$Y$28,'Tablas auxiliares'!$C$4+1,FALSE)</f>
        <v>0</v>
      </c>
      <c r="FB16">
        <f>VLOOKUP(EF16,'Tablas auxiliares'!$O$2:$Y$28,'Tablas auxiliares'!$C$4+1,FALSE)</f>
        <v>5</v>
      </c>
      <c r="FC16">
        <f>VLOOKUP(EG16,'Tablas auxiliares'!$O$2:$Y$28,'Tablas auxiliares'!$C$4+1,FALSE)</f>
        <v>0</v>
      </c>
      <c r="FD16">
        <f>VLOOKUP(EH16,'Tablas auxiliares'!$O$2:$Y$28,'Tablas auxiliares'!$C$4+1,FALSE)</f>
        <v>5</v>
      </c>
      <c r="FE16">
        <f>VLOOKUP(EI16,'Tablas auxiliares'!$O$2:$Y$28,'Tablas auxiliares'!$C$4+1,FALSE)</f>
        <v>2</v>
      </c>
      <c r="FF16">
        <f>VLOOKUP(EJ16,'Tablas auxiliares'!$O$2:$Y$28,'Tablas auxiliares'!$C$4+1,FALSE)</f>
        <v>0</v>
      </c>
      <c r="FG16">
        <f>VLOOKUP(EK16,'Tablas auxiliares'!$O$2:$Y$28,'Tablas auxiliares'!$C$4+1,FALSE)</f>
        <v>8</v>
      </c>
      <c r="FH16">
        <f>VLOOKUP(EL16,'Tablas auxiliares'!$O$2:$Y$28,'Tablas auxiliares'!$C$4+1,FALSE)</f>
        <v>0</v>
      </c>
      <c r="FI16">
        <f>VLOOKUP(EM16,'Tablas auxiliares'!$O$2:$Y$28,'Tablas auxiliares'!$C$4+1,FALSE)</f>
        <v>7</v>
      </c>
      <c r="FJ16">
        <f>VLOOKUP(EN16,'Tablas auxiliares'!$O$2:$Y$28,'Tablas auxiliares'!$C$4+1,FALSE)</f>
        <v>2</v>
      </c>
      <c r="FK16">
        <f>VLOOKUP(EO16,'Tablas auxiliares'!$O$2:$Y$28,'Tablas auxiliares'!$C$4+1,FALSE)</f>
        <v>6</v>
      </c>
      <c r="FL16">
        <f>VLOOKUP(EP16,'Tablas auxiliares'!$O$2:$Y$28,'Tablas auxiliares'!$C$4+1,FALSE)</f>
        <v>4</v>
      </c>
      <c r="FM16">
        <f>VLOOKUP(EQ16,'Tablas auxiliares'!$O$2:$Y$28,'Tablas auxiliares'!$C$4+1,FALSE)</f>
        <v>0</v>
      </c>
      <c r="FO16">
        <f>VLOOKUP(ES16,'Tablas auxiliares'!$O$2:$Y$28,'Tablas auxiliares'!$C$4+1,FALSE)</f>
        <v>8</v>
      </c>
      <c r="FP16">
        <f>VLOOKUP(ET16,'Tablas auxiliares'!$O$2:$Y$28,'Tablas auxiliares'!$C$4+1,FALSE)</f>
        <v>0</v>
      </c>
      <c r="FQ16">
        <f>VLOOKUP(EU16,'Tablas auxiliares'!$O$2:$Y$28,'Tablas auxiliares'!$C$4+1,FALSE)</f>
        <v>12</v>
      </c>
      <c r="FR16">
        <f>VLOOKUP(EV16,'Tablas auxiliares'!$O$2:$Y$28,'Tablas auxiliares'!$C$4+1,FALSE)</f>
        <v>1</v>
      </c>
      <c r="FS16">
        <f>VLOOKUP(EW16,'Tablas auxiliares'!$O$2:$Y$28,'Tablas auxiliares'!$C$4+1,FALSE)</f>
        <v>0</v>
      </c>
      <c r="FT16">
        <f>VLOOKUP(EX16,'Tablas auxiliares'!$O$2:$Y$28,'Tablas auxiliares'!$C$4+1,FALSE)</f>
        <v>1</v>
      </c>
      <c r="FU16">
        <f>VLOOKUP(EY16,'Tablas auxiliares'!$O$2:$Y$28,'Tablas auxiliares'!$C$4+1,FALSE)</f>
        <v>10</v>
      </c>
      <c r="FV16">
        <v>14</v>
      </c>
      <c r="FW16">
        <v>14</v>
      </c>
      <c r="FX16">
        <v>1</v>
      </c>
      <c r="FY16">
        <v>5</v>
      </c>
      <c r="FZ16">
        <v>1</v>
      </c>
      <c r="GA16">
        <v>10</v>
      </c>
      <c r="GB16">
        <v>11</v>
      </c>
      <c r="GC16">
        <v>7</v>
      </c>
      <c r="GD16">
        <v>9</v>
      </c>
      <c r="GE16">
        <v>3</v>
      </c>
      <c r="GF16">
        <v>1</v>
      </c>
      <c r="GG16">
        <v>6</v>
      </c>
      <c r="GH16">
        <v>5</v>
      </c>
      <c r="GI16">
        <v>7</v>
      </c>
      <c r="GK16">
        <v>7</v>
      </c>
      <c r="GL16">
        <v>7</v>
      </c>
      <c r="GM16">
        <v>7</v>
      </c>
      <c r="GN16">
        <v>13</v>
      </c>
      <c r="GO16">
        <v>3</v>
      </c>
      <c r="GP16">
        <v>2</v>
      </c>
      <c r="GQ16">
        <v>5</v>
      </c>
      <c r="GR16">
        <f>VLOOKUP(FV16,'Tablas auxiliares'!$O$2:$Y$28,_xlfn.SINGLE('Tablas auxiliares'!$C$4)+1,FALSE)</f>
        <v>0</v>
      </c>
      <c r="GS16">
        <f>VLOOKUP(FW16,'Tablas auxiliares'!$O$2:$Y$28,_xlfn.SINGLE('Tablas auxiliares'!$C$4)+1,FALSE)</f>
        <v>0</v>
      </c>
      <c r="GT16">
        <f>VLOOKUP(FX16,'Tablas auxiliares'!$O$2:$Y$28,_xlfn.SINGLE('Tablas auxiliares'!$C$4)+1,FALSE)</f>
        <v>12</v>
      </c>
      <c r="GU16">
        <f>VLOOKUP(FY16,'Tablas auxiliares'!$O$2:$Y$28,_xlfn.SINGLE('Tablas auxiliares'!$C$4)+1,FALSE)</f>
        <v>6</v>
      </c>
      <c r="GV16">
        <f>VLOOKUP(FZ16,'Tablas auxiliares'!$O$2:$Y$28,_xlfn.SINGLE('Tablas auxiliares'!$C$4)+1,FALSE)</f>
        <v>12</v>
      </c>
      <c r="GW16">
        <f>VLOOKUP(GA16,'Tablas auxiliares'!$O$2:$Y$28,_xlfn.SINGLE('Tablas auxiliares'!$C$4)+1,FALSE)</f>
        <v>1</v>
      </c>
      <c r="GX16">
        <f>VLOOKUP(GB16,'Tablas auxiliares'!$O$2:$Y$28,_xlfn.SINGLE('Tablas auxiliares'!$C$4)+1,FALSE)</f>
        <v>0</v>
      </c>
      <c r="GY16">
        <f>VLOOKUP(GC16,'Tablas auxiliares'!$O$2:$Y$28,_xlfn.SINGLE('Tablas auxiliares'!$C$4)+1,FALSE)</f>
        <v>4</v>
      </c>
      <c r="GZ16">
        <f>VLOOKUP(GD16,'Tablas auxiliares'!$O$2:$Y$28,_xlfn.SINGLE('Tablas auxiliares'!$C$4)+1,FALSE)</f>
        <v>2</v>
      </c>
      <c r="HA16">
        <f>VLOOKUP(GE16,'Tablas auxiliares'!$O$2:$Y$28,_xlfn.SINGLE('Tablas auxiliares'!$C$4)+1,FALSE)</f>
        <v>8</v>
      </c>
      <c r="HB16">
        <f>VLOOKUP(GF16,'Tablas auxiliares'!$O$2:$Y$28,_xlfn.SINGLE('Tablas auxiliares'!$C$4)+1,FALSE)</f>
        <v>12</v>
      </c>
      <c r="HC16">
        <f>VLOOKUP(GG16,'Tablas auxiliares'!$O$2:$Y$28,_xlfn.SINGLE('Tablas auxiliares'!$C$4)+1,FALSE)</f>
        <v>5</v>
      </c>
      <c r="HD16">
        <f>VLOOKUP(GH16,'Tablas auxiliares'!$O$2:$Y$28,_xlfn.SINGLE('Tablas auxiliares'!$C$4)+1,FALSE)</f>
        <v>6</v>
      </c>
      <c r="HE16">
        <f>VLOOKUP(GI16,'Tablas auxiliares'!$O$2:$Y$28,_xlfn.SINGLE('Tablas auxiliares'!$C$4)+1,FALSE)</f>
        <v>4</v>
      </c>
      <c r="HG16">
        <f>VLOOKUP(GK16,'Tablas auxiliares'!$O$2:$Y$28,_xlfn.SINGLE('Tablas auxiliares'!$C$4)+1,FALSE)</f>
        <v>4</v>
      </c>
      <c r="HH16">
        <f>VLOOKUP(GL16,'Tablas auxiliares'!$O$2:$Y$28,_xlfn.SINGLE('Tablas auxiliares'!$C$4)+1,FALSE)</f>
        <v>4</v>
      </c>
      <c r="HI16">
        <f>VLOOKUP(GM16,'Tablas auxiliares'!$O$2:$Y$28,_xlfn.SINGLE('Tablas auxiliares'!$C$4)+1,FALSE)</f>
        <v>4</v>
      </c>
      <c r="HJ16">
        <f>VLOOKUP(GN16,'Tablas auxiliares'!$O$2:$Y$28,_xlfn.SINGLE('Tablas auxiliares'!$C$4)+1,FALSE)</f>
        <v>0</v>
      </c>
      <c r="HK16">
        <f>VLOOKUP(GO16,'Tablas auxiliares'!$O$2:$Y$28,_xlfn.SINGLE('Tablas auxiliares'!$C$4)+1,FALSE)</f>
        <v>8</v>
      </c>
      <c r="HL16">
        <f>VLOOKUP(GP16,'Tablas auxiliares'!$O$2:$Y$28,_xlfn.SINGLE('Tablas auxiliares'!$C$4)+1,FALSE)</f>
        <v>10</v>
      </c>
      <c r="HM16">
        <f>VLOOKUP(GQ16,'Tablas auxiliares'!$O$2:$Y$28,_xlfn.SINGLE('Tablas auxiliares'!$C$4)+1,FALSE)</f>
        <v>6</v>
      </c>
      <c r="HN16">
        <f>IF('Tablas auxiliares'!$C$6&lt;&gt;2,SUM(EZ16:FU16),0)+IF('Tablas auxiliares'!$C$6&lt;&gt;3,SUM(GR16:HM16),0)</f>
        <v>179</v>
      </c>
      <c r="HO16">
        <f t="shared" si="37"/>
        <v>14.513999999999999</v>
      </c>
      <c r="HP16">
        <f t="shared" si="1"/>
        <v>12.513999999999999</v>
      </c>
      <c r="HQ16">
        <f t="shared" si="2"/>
        <v>3.5009999999999999</v>
      </c>
      <c r="HR16">
        <f t="shared" si="3"/>
        <v>8.0050000000000008</v>
      </c>
      <c r="HS16">
        <f t="shared" si="4"/>
        <v>3.5009999999999999</v>
      </c>
      <c r="HT16">
        <f t="shared" si="5"/>
        <v>9.51</v>
      </c>
      <c r="HU16">
        <f t="shared" si="6"/>
        <v>12.510999999999999</v>
      </c>
      <c r="HV16">
        <f t="shared" si="7"/>
        <v>5.0069999999999997</v>
      </c>
      <c r="HW16">
        <f t="shared" si="8"/>
        <v>11.509</v>
      </c>
      <c r="HX16">
        <f t="shared" si="9"/>
        <v>3.5030000000000001</v>
      </c>
      <c r="HY16">
        <f t="shared" si="10"/>
        <v>5.0010000000000003</v>
      </c>
      <c r="HZ16">
        <f t="shared" si="11"/>
        <v>5.5060000000000002</v>
      </c>
      <c r="IA16">
        <f t="shared" si="12"/>
        <v>6.0049999999999999</v>
      </c>
      <c r="IB16">
        <f t="shared" si="13"/>
        <v>9.5069999999999997</v>
      </c>
      <c r="ID16">
        <f t="shared" si="15"/>
        <v>5.0069999999999997</v>
      </c>
      <c r="IE16">
        <f t="shared" si="16"/>
        <v>11.007</v>
      </c>
      <c r="IF16">
        <f t="shared" si="17"/>
        <v>4.0069999999999997</v>
      </c>
      <c r="IG16">
        <f t="shared" si="18"/>
        <v>11.513</v>
      </c>
      <c r="IH16">
        <f t="shared" si="19"/>
        <v>8.0030000000000001</v>
      </c>
      <c r="II16">
        <f t="shared" si="20"/>
        <v>6.0019999999999998</v>
      </c>
      <c r="IJ16">
        <f t="shared" si="21"/>
        <v>3.5049999999999999</v>
      </c>
      <c r="IK16">
        <f>RANK(HO16,HO3:HO21,1)</f>
        <v>16</v>
      </c>
      <c r="IL16">
        <f t="shared" ref="IL16:JF16" si="89">RANK(HP16,HP3:HP21,1)</f>
        <v>14</v>
      </c>
      <c r="IM16">
        <f t="shared" si="89"/>
        <v>3</v>
      </c>
      <c r="IN16">
        <f t="shared" si="89"/>
        <v>7</v>
      </c>
      <c r="IO16">
        <f t="shared" si="89"/>
        <v>3</v>
      </c>
      <c r="IP16">
        <f t="shared" si="89"/>
        <v>10</v>
      </c>
      <c r="IQ16">
        <f t="shared" si="89"/>
        <v>16</v>
      </c>
      <c r="IR16">
        <f t="shared" si="89"/>
        <v>2</v>
      </c>
      <c r="IS16">
        <f t="shared" si="89"/>
        <v>13</v>
      </c>
      <c r="IT16">
        <f t="shared" si="89"/>
        <v>2</v>
      </c>
      <c r="IU16">
        <f t="shared" si="89"/>
        <v>3</v>
      </c>
      <c r="IV16">
        <f t="shared" si="89"/>
        <v>5</v>
      </c>
      <c r="IW16">
        <f t="shared" si="89"/>
        <v>4</v>
      </c>
      <c r="IX16">
        <f t="shared" si="89"/>
        <v>8</v>
      </c>
      <c r="IZ16">
        <f t="shared" si="89"/>
        <v>6</v>
      </c>
      <c r="JA16">
        <f t="shared" si="89"/>
        <v>11</v>
      </c>
      <c r="JB16">
        <f t="shared" si="89"/>
        <v>4</v>
      </c>
      <c r="JC16">
        <f t="shared" si="89"/>
        <v>11</v>
      </c>
      <c r="JD16">
        <f t="shared" si="89"/>
        <v>5</v>
      </c>
      <c r="JE16">
        <f t="shared" si="89"/>
        <v>3</v>
      </c>
      <c r="JF16">
        <f t="shared" si="89"/>
        <v>2</v>
      </c>
      <c r="JG16">
        <f>VLOOKUP(IK16,'Tablas auxiliares'!$O$2:$Y$28,_xlfn.SINGLE('Tablas auxiliares'!$C$4)+1,FALSE)</f>
        <v>0</v>
      </c>
      <c r="JH16">
        <f>VLOOKUP(IL16,'Tablas auxiliares'!$O$2:$Y$28,_xlfn.SINGLE('Tablas auxiliares'!$C$4)+1,FALSE)</f>
        <v>0</v>
      </c>
      <c r="JI16">
        <f>VLOOKUP(IM16,'Tablas auxiliares'!$O$2:$Y$28,_xlfn.SINGLE('Tablas auxiliares'!$C$4)+1,FALSE)</f>
        <v>8</v>
      </c>
      <c r="JJ16">
        <f>VLOOKUP(IN16,'Tablas auxiliares'!$O$2:$Y$28,_xlfn.SINGLE('Tablas auxiliares'!$C$4)+1,FALSE)</f>
        <v>4</v>
      </c>
      <c r="JK16">
        <f>VLOOKUP(IO16,'Tablas auxiliares'!$O$2:$Y$28,_xlfn.SINGLE('Tablas auxiliares'!$C$4)+1,FALSE)</f>
        <v>8</v>
      </c>
      <c r="JL16">
        <f>VLOOKUP(IP16,'Tablas auxiliares'!$O$2:$Y$28,_xlfn.SINGLE('Tablas auxiliares'!$C$4)+1,FALSE)</f>
        <v>1</v>
      </c>
      <c r="JM16">
        <f>VLOOKUP(IQ16,'Tablas auxiliares'!$O$2:$Y$28,_xlfn.SINGLE('Tablas auxiliares'!$C$4)+1,FALSE)</f>
        <v>0</v>
      </c>
      <c r="JN16">
        <f>VLOOKUP(IR16,'Tablas auxiliares'!$O$2:$Y$28,_xlfn.SINGLE('Tablas auxiliares'!$C$4)+1,FALSE)</f>
        <v>10</v>
      </c>
      <c r="JO16">
        <f>VLOOKUP(IS16,'Tablas auxiliares'!$O$2:$Y$28,_xlfn.SINGLE('Tablas auxiliares'!$C$4)+1,FALSE)</f>
        <v>0</v>
      </c>
      <c r="JP16">
        <f>VLOOKUP(IT16,'Tablas auxiliares'!$O$2:$Y$28,_xlfn.SINGLE('Tablas auxiliares'!$C$4)+1,FALSE)</f>
        <v>10</v>
      </c>
      <c r="JQ16">
        <f>VLOOKUP(IU16,'Tablas auxiliares'!$O$2:$Y$28,_xlfn.SINGLE('Tablas auxiliares'!$C$4)+1,FALSE)</f>
        <v>8</v>
      </c>
      <c r="JR16">
        <f>VLOOKUP(IV16,'Tablas auxiliares'!$O$2:$Y$28,_xlfn.SINGLE('Tablas auxiliares'!$C$4)+1,FALSE)</f>
        <v>6</v>
      </c>
      <c r="JS16">
        <f>VLOOKUP(IW16,'Tablas auxiliares'!$O$2:$Y$28,_xlfn.SINGLE('Tablas auxiliares'!$C$4)+1,FALSE)</f>
        <v>7</v>
      </c>
      <c r="JT16">
        <f>VLOOKUP(IX16,'Tablas auxiliares'!$O$2:$Y$28,_xlfn.SINGLE('Tablas auxiliares'!$C$4)+1,FALSE)</f>
        <v>3</v>
      </c>
      <c r="JV16">
        <f>VLOOKUP(IZ16,'Tablas auxiliares'!$O$2:$Y$28,_xlfn.SINGLE('Tablas auxiliares'!$C$4)+1,FALSE)</f>
        <v>5</v>
      </c>
      <c r="JW16">
        <f>VLOOKUP(JA16,'Tablas auxiliares'!$O$2:$Y$28,_xlfn.SINGLE('Tablas auxiliares'!$C$4)+1,FALSE)</f>
        <v>0</v>
      </c>
      <c r="JX16">
        <f>VLOOKUP(JB16,'Tablas auxiliares'!$O$2:$Y$28,_xlfn.SINGLE('Tablas auxiliares'!$C$4)+1,FALSE)</f>
        <v>7</v>
      </c>
      <c r="JY16">
        <f>VLOOKUP(JC16,'Tablas auxiliares'!$O$2:$Y$28,_xlfn.SINGLE('Tablas auxiliares'!$C$4)+1,FALSE)</f>
        <v>0</v>
      </c>
      <c r="JZ16">
        <f>VLOOKUP(JD16,'Tablas auxiliares'!$O$2:$Y$28,_xlfn.SINGLE('Tablas auxiliares'!$C$4)+1,FALSE)</f>
        <v>6</v>
      </c>
      <c r="KA16">
        <f>VLOOKUP(JE16,'Tablas auxiliares'!$O$2:$Y$28,_xlfn.SINGLE('Tablas auxiliares'!$C$4)+1,FALSE)</f>
        <v>8</v>
      </c>
      <c r="KB16">
        <f>VLOOKUP(JF16,'Tablas auxiliares'!$O$2:$Y$28,_xlfn.SINGLE('Tablas auxiliares'!$C$4)+1,FALSE)</f>
        <v>10</v>
      </c>
      <c r="KC16">
        <f t="shared" si="27"/>
        <v>101</v>
      </c>
      <c r="KD16">
        <v>0</v>
      </c>
      <c r="KE16">
        <v>0</v>
      </c>
      <c r="KF16">
        <v>6</v>
      </c>
      <c r="KG16">
        <v>0</v>
      </c>
      <c r="KH16">
        <v>5</v>
      </c>
      <c r="KI16">
        <v>3</v>
      </c>
      <c r="KJ16">
        <v>0</v>
      </c>
      <c r="KK16">
        <v>7</v>
      </c>
      <c r="KL16">
        <v>0</v>
      </c>
      <c r="KM16">
        <v>7</v>
      </c>
      <c r="KN16">
        <v>3</v>
      </c>
      <c r="KO16">
        <v>7</v>
      </c>
      <c r="KP16">
        <v>2</v>
      </c>
      <c r="KQ16">
        <v>1</v>
      </c>
      <c r="KS16">
        <v>8</v>
      </c>
      <c r="KT16">
        <v>0</v>
      </c>
      <c r="KU16">
        <v>12</v>
      </c>
      <c r="KV16">
        <v>1</v>
      </c>
      <c r="KW16">
        <v>0</v>
      </c>
      <c r="KX16">
        <v>3</v>
      </c>
      <c r="KY16">
        <v>10</v>
      </c>
      <c r="KZ16">
        <v>0</v>
      </c>
      <c r="LA16">
        <v>0</v>
      </c>
      <c r="LB16">
        <v>12</v>
      </c>
      <c r="LC16">
        <v>6</v>
      </c>
      <c r="LD16">
        <v>12</v>
      </c>
      <c r="LE16">
        <v>1</v>
      </c>
      <c r="LF16">
        <v>0</v>
      </c>
      <c r="LG16">
        <v>4</v>
      </c>
      <c r="LH16">
        <v>2</v>
      </c>
      <c r="LI16">
        <v>8</v>
      </c>
      <c r="LJ16">
        <v>12</v>
      </c>
      <c r="LK16">
        <v>5</v>
      </c>
      <c r="LL16">
        <v>6</v>
      </c>
      <c r="LM16">
        <v>4</v>
      </c>
      <c r="LO16">
        <v>4</v>
      </c>
      <c r="LP16">
        <v>4</v>
      </c>
      <c r="LQ16">
        <v>4</v>
      </c>
      <c r="LR16">
        <v>0</v>
      </c>
      <c r="LS16">
        <v>8</v>
      </c>
      <c r="LT16">
        <v>10</v>
      </c>
      <c r="LU16">
        <v>6</v>
      </c>
      <c r="LV16">
        <f t="shared" si="28"/>
        <v>0</v>
      </c>
      <c r="LW16">
        <f t="shared" ref="LW16:LW21" si="90">SUM(KE16,LA16)+LA16/1000</f>
        <v>0</v>
      </c>
      <c r="LX16">
        <f t="shared" ref="LX16:LX21" si="91">SUM(KF16,LB16)+LB16/1000</f>
        <v>18.012</v>
      </c>
      <c r="LY16">
        <f t="shared" ref="LY16:LY21" si="92">SUM(KG16,LC16)+LC16/1000</f>
        <v>6.0060000000000002</v>
      </c>
      <c r="LZ16">
        <f t="shared" si="69"/>
        <v>17.012</v>
      </c>
      <c r="MA16">
        <f t="shared" si="70"/>
        <v>4.0010000000000003</v>
      </c>
      <c r="MB16">
        <f t="shared" si="71"/>
        <v>0</v>
      </c>
      <c r="MC16">
        <f t="shared" si="72"/>
        <v>11.004</v>
      </c>
      <c r="MD16">
        <f t="shared" si="73"/>
        <v>2.0019999999999998</v>
      </c>
      <c r="ME16">
        <f t="shared" si="74"/>
        <v>15.007999999999999</v>
      </c>
      <c r="MF16">
        <f t="shared" si="75"/>
        <v>15.012</v>
      </c>
      <c r="MG16">
        <f t="shared" si="76"/>
        <v>12.005000000000001</v>
      </c>
      <c r="MH16">
        <f t="shared" si="77"/>
        <v>8.0060000000000002</v>
      </c>
      <c r="MI16">
        <f t="shared" si="78"/>
        <v>5.0039999999999996</v>
      </c>
      <c r="MJ16">
        <f t="shared" si="79"/>
        <v>0</v>
      </c>
      <c r="MK16">
        <f t="shared" si="80"/>
        <v>12.004</v>
      </c>
      <c r="ML16">
        <f t="shared" si="81"/>
        <v>4.0039999999999996</v>
      </c>
      <c r="MM16">
        <f t="shared" si="82"/>
        <v>16.004000000000001</v>
      </c>
      <c r="MN16">
        <f t="shared" si="83"/>
        <v>1</v>
      </c>
      <c r="MO16">
        <f t="shared" si="84"/>
        <v>8.0079999999999991</v>
      </c>
      <c r="MP16">
        <f t="shared" si="85"/>
        <v>13.01</v>
      </c>
      <c r="MQ16">
        <f t="shared" si="86"/>
        <v>16.006</v>
      </c>
      <c r="MR16">
        <f>RANK(LV16,LV3:LV21,0)</f>
        <v>15</v>
      </c>
      <c r="MS16">
        <f t="shared" ref="MS16:NM16" si="93">RANK(LW16,LW3:LW21,0)</f>
        <v>13</v>
      </c>
      <c r="MT16">
        <f t="shared" si="93"/>
        <v>1</v>
      </c>
      <c r="MU16">
        <f t="shared" si="93"/>
        <v>7</v>
      </c>
      <c r="MV16">
        <f t="shared" si="93"/>
        <v>3</v>
      </c>
      <c r="MW16">
        <f t="shared" si="93"/>
        <v>11</v>
      </c>
      <c r="MX16">
        <f t="shared" si="93"/>
        <v>15</v>
      </c>
      <c r="MY16">
        <f t="shared" si="93"/>
        <v>3</v>
      </c>
      <c r="MZ16">
        <f t="shared" si="93"/>
        <v>13</v>
      </c>
      <c r="NA16">
        <f t="shared" si="93"/>
        <v>2</v>
      </c>
      <c r="NB16">
        <f t="shared" si="93"/>
        <v>3</v>
      </c>
      <c r="NC16">
        <f t="shared" si="93"/>
        <v>5</v>
      </c>
      <c r="ND16">
        <f t="shared" si="93"/>
        <v>6</v>
      </c>
      <c r="NE16">
        <f t="shared" si="93"/>
        <v>8</v>
      </c>
      <c r="NF16">
        <f t="shared" si="93"/>
        <v>13</v>
      </c>
      <c r="NG16">
        <f t="shared" si="93"/>
        <v>6</v>
      </c>
      <c r="NH16">
        <f t="shared" si="93"/>
        <v>10</v>
      </c>
      <c r="NI16">
        <f t="shared" si="93"/>
        <v>4</v>
      </c>
      <c r="NJ16">
        <f t="shared" si="93"/>
        <v>13</v>
      </c>
      <c r="NK16">
        <f t="shared" si="93"/>
        <v>5</v>
      </c>
      <c r="NL16">
        <f t="shared" si="93"/>
        <v>2</v>
      </c>
      <c r="NM16">
        <f t="shared" si="93"/>
        <v>2</v>
      </c>
      <c r="NN16">
        <f>VLOOKUP(MR16,'Tablas auxiliares'!$O$2:$P$28,2,FALSE)</f>
        <v>0</v>
      </c>
      <c r="NO16">
        <f>VLOOKUP(MS16,'Tablas auxiliares'!$O$2:$P$28,2,FALSE)</f>
        <v>0</v>
      </c>
      <c r="NP16">
        <f>VLOOKUP(MT16,'Tablas auxiliares'!$O$2:$P$28,2,FALSE)</f>
        <v>12</v>
      </c>
      <c r="NQ16">
        <f>VLOOKUP(MU16,'Tablas auxiliares'!$O$2:$P$28,2,FALSE)</f>
        <v>4</v>
      </c>
      <c r="NR16">
        <f>VLOOKUP(MV16,'Tablas auxiliares'!$O$2:$P$28,2,FALSE)</f>
        <v>8</v>
      </c>
      <c r="NS16">
        <f>VLOOKUP(MW16,'Tablas auxiliares'!$O$2:$P$28,2,FALSE)</f>
        <v>0</v>
      </c>
      <c r="NT16">
        <f>VLOOKUP(MX16,'Tablas auxiliares'!$O$2:$P$28,2,FALSE)</f>
        <v>0</v>
      </c>
      <c r="NU16">
        <f>VLOOKUP(MY16,'Tablas auxiliares'!$O$2:$P$28,2,FALSE)</f>
        <v>8</v>
      </c>
      <c r="NV16">
        <f>VLOOKUP(MZ16,'Tablas auxiliares'!$O$2:$P$28,2,FALSE)</f>
        <v>0</v>
      </c>
      <c r="NW16">
        <f>VLOOKUP(NA16,'Tablas auxiliares'!$O$2:$P$28,2,FALSE)</f>
        <v>10</v>
      </c>
      <c r="NX16">
        <f>VLOOKUP(NB16,'Tablas auxiliares'!$O$2:$P$28,2,FALSE)</f>
        <v>8</v>
      </c>
      <c r="NY16">
        <f>VLOOKUP(NC16,'Tablas auxiliares'!$O$2:$P$28,2,FALSE)</f>
        <v>6</v>
      </c>
      <c r="NZ16">
        <f>VLOOKUP(ND16,'Tablas auxiliares'!$O$2:$P$28,2,FALSE)</f>
        <v>5</v>
      </c>
      <c r="OA16">
        <f>VLOOKUP(NE16,'Tablas auxiliares'!$O$2:$P$28,2,FALSE)</f>
        <v>3</v>
      </c>
      <c r="OB16">
        <f>VLOOKUP(NF16,'Tablas auxiliares'!$O$2:$P$28,2,FALSE)</f>
        <v>0</v>
      </c>
      <c r="OC16">
        <f>VLOOKUP(NG16,'Tablas auxiliares'!$O$2:$P$28,2,FALSE)</f>
        <v>5</v>
      </c>
      <c r="OD16">
        <f>VLOOKUP(NH16,'Tablas auxiliares'!$O$2:$P$28,2,FALSE)</f>
        <v>1</v>
      </c>
      <c r="OE16">
        <f>VLOOKUP(NI16,'Tablas auxiliares'!$O$2:$P$28,2,FALSE)</f>
        <v>7</v>
      </c>
      <c r="OF16">
        <f>VLOOKUP(NJ16,'Tablas auxiliares'!$O$2:$P$28,2,FALSE)</f>
        <v>0</v>
      </c>
      <c r="OG16">
        <f>VLOOKUP(NK16,'Tablas auxiliares'!$O$2:$P$28,2,FALSE)</f>
        <v>6</v>
      </c>
      <c r="OH16">
        <f>VLOOKUP(NL16,'Tablas auxiliares'!$O$2:$P$28,2,FALSE)</f>
        <v>10</v>
      </c>
      <c r="OI16">
        <f>VLOOKUP(NM16,'Tablas auxiliares'!$O$2:$P$28,2,FALSE)</f>
        <v>10</v>
      </c>
      <c r="OJ16">
        <f t="shared" si="30"/>
        <v>103</v>
      </c>
      <c r="OL16">
        <f t="shared" si="31"/>
        <v>103.0012</v>
      </c>
      <c r="OM16">
        <f t="shared" si="32"/>
        <v>101.0012</v>
      </c>
      <c r="ON16">
        <f t="shared" si="33"/>
        <v>179.00120000000001</v>
      </c>
      <c r="OO16">
        <f>IF('Tablas auxiliares'!$C$3=1,OL16,IF('Tablas auxiliares'!$C$3=2,OM16,ON16))</f>
        <v>179.00120000000001</v>
      </c>
      <c r="OP16" t="s">
        <v>58</v>
      </c>
      <c r="OR16">
        <v>14</v>
      </c>
      <c r="OS16">
        <f t="shared" si="34"/>
        <v>81.001300000000001</v>
      </c>
      <c r="OT16" t="str">
        <f t="shared" si="35"/>
        <v>Grecia</v>
      </c>
    </row>
    <row r="17" spans="1:410" x14ac:dyDescent="0.25">
      <c r="A17" t="s">
        <v>60</v>
      </c>
      <c r="B17">
        <v>17</v>
      </c>
      <c r="C17">
        <v>17</v>
      </c>
      <c r="D17">
        <v>17</v>
      </c>
      <c r="E17">
        <v>14</v>
      </c>
      <c r="F17">
        <v>10</v>
      </c>
      <c r="G17">
        <v>5</v>
      </c>
      <c r="H17">
        <v>18</v>
      </c>
      <c r="I17">
        <v>3</v>
      </c>
      <c r="J17">
        <v>17</v>
      </c>
      <c r="K17">
        <v>16</v>
      </c>
      <c r="L17">
        <v>16</v>
      </c>
      <c r="M17">
        <v>12</v>
      </c>
      <c r="N17">
        <v>13</v>
      </c>
      <c r="O17">
        <v>18</v>
      </c>
      <c r="P17">
        <v>18</v>
      </c>
      <c r="R17">
        <v>16</v>
      </c>
      <c r="S17">
        <v>7</v>
      </c>
      <c r="T17">
        <v>9</v>
      </c>
      <c r="U17">
        <v>19</v>
      </c>
      <c r="V17">
        <v>9</v>
      </c>
      <c r="W17">
        <v>10</v>
      </c>
      <c r="X17">
        <v>10</v>
      </c>
      <c r="Y17">
        <v>6</v>
      </c>
      <c r="Z17">
        <v>8</v>
      </c>
      <c r="AA17">
        <v>12</v>
      </c>
      <c r="AB17">
        <v>5</v>
      </c>
      <c r="AC17">
        <v>5</v>
      </c>
      <c r="AD17">
        <v>18</v>
      </c>
      <c r="AE17">
        <v>10</v>
      </c>
      <c r="AF17">
        <v>18</v>
      </c>
      <c r="AG17">
        <v>7</v>
      </c>
      <c r="AH17">
        <v>13</v>
      </c>
      <c r="AI17">
        <v>5</v>
      </c>
      <c r="AJ17">
        <v>12</v>
      </c>
      <c r="AK17">
        <v>18</v>
      </c>
      <c r="AL17">
        <v>16</v>
      </c>
      <c r="AN17">
        <v>18</v>
      </c>
      <c r="AO17">
        <v>14</v>
      </c>
      <c r="AP17">
        <v>6</v>
      </c>
      <c r="AQ17">
        <v>19</v>
      </c>
      <c r="AR17">
        <v>19</v>
      </c>
      <c r="AS17">
        <v>9</v>
      </c>
      <c r="AT17">
        <v>16</v>
      </c>
      <c r="AU17">
        <v>12</v>
      </c>
      <c r="AV17">
        <v>12</v>
      </c>
      <c r="AW17">
        <v>13</v>
      </c>
      <c r="AX17">
        <v>12</v>
      </c>
      <c r="AY17">
        <v>5</v>
      </c>
      <c r="AZ17">
        <v>13</v>
      </c>
      <c r="BA17">
        <v>8</v>
      </c>
      <c r="BB17">
        <v>15</v>
      </c>
      <c r="BC17">
        <v>9</v>
      </c>
      <c r="BD17">
        <v>18</v>
      </c>
      <c r="BE17">
        <v>9</v>
      </c>
      <c r="BF17">
        <v>6</v>
      </c>
      <c r="BG17">
        <v>18</v>
      </c>
      <c r="BH17">
        <v>17</v>
      </c>
      <c r="BJ17">
        <v>14</v>
      </c>
      <c r="BK17">
        <v>12</v>
      </c>
      <c r="BL17">
        <v>10</v>
      </c>
      <c r="BM17">
        <v>14</v>
      </c>
      <c r="BN17">
        <v>14</v>
      </c>
      <c r="BO17">
        <v>5</v>
      </c>
      <c r="BP17">
        <v>17</v>
      </c>
      <c r="BQ17">
        <v>14</v>
      </c>
      <c r="BR17">
        <v>14</v>
      </c>
      <c r="BS17">
        <v>13</v>
      </c>
      <c r="BT17">
        <v>10</v>
      </c>
      <c r="BU17">
        <v>2</v>
      </c>
      <c r="BV17">
        <v>18</v>
      </c>
      <c r="BW17">
        <v>9</v>
      </c>
      <c r="BX17">
        <v>11</v>
      </c>
      <c r="BY17">
        <v>17</v>
      </c>
      <c r="BZ17">
        <v>18</v>
      </c>
      <c r="CA17">
        <v>9</v>
      </c>
      <c r="CB17">
        <v>12</v>
      </c>
      <c r="CC17">
        <v>17</v>
      </c>
      <c r="CD17">
        <v>15</v>
      </c>
      <c r="CF17">
        <v>4</v>
      </c>
      <c r="CG17">
        <v>16</v>
      </c>
      <c r="CH17">
        <v>9</v>
      </c>
      <c r="CI17">
        <v>13</v>
      </c>
      <c r="CJ17">
        <v>17</v>
      </c>
      <c r="CK17">
        <v>5</v>
      </c>
      <c r="CL17">
        <v>16</v>
      </c>
      <c r="CM17">
        <v>12</v>
      </c>
      <c r="CN17">
        <v>13</v>
      </c>
      <c r="CO17">
        <v>14</v>
      </c>
      <c r="CP17">
        <v>14</v>
      </c>
      <c r="CQ17">
        <v>4</v>
      </c>
      <c r="CR17">
        <v>16</v>
      </c>
      <c r="CS17">
        <v>11</v>
      </c>
      <c r="CT17">
        <v>11</v>
      </c>
      <c r="CU17">
        <v>12</v>
      </c>
      <c r="CV17">
        <v>19</v>
      </c>
      <c r="CW17">
        <v>17</v>
      </c>
      <c r="CX17">
        <v>9</v>
      </c>
      <c r="CY17">
        <v>17</v>
      </c>
      <c r="CZ17">
        <v>17</v>
      </c>
      <c r="DB17">
        <v>4</v>
      </c>
      <c r="DC17">
        <v>12</v>
      </c>
      <c r="DD17">
        <v>8</v>
      </c>
      <c r="DE17">
        <v>14</v>
      </c>
      <c r="DF17">
        <v>14</v>
      </c>
      <c r="DG17">
        <v>13</v>
      </c>
      <c r="DH17">
        <f>IF('Tablas auxiliares'!$C$7=1,AVERAGE(B17,X17,AT17,BP17,CL17)+B17/10000,(-1)*(SUM(VLOOKUP(B17,'Tablas auxiliares'!$BG$2:$BH$28,2,FALSE),VLOOKUP(X17,'Tablas auxiliares'!$BG$2:$BH$28,2,FALSE),VLOOKUP(AT17,'Tablas auxiliares'!$BG$2:$BH$28,2,FALSE),VLOOKUP(BP17,'Tablas auxiliares'!$BG$2:$BH$28,2,FALSE),VLOOKUP(CL17,'Tablas auxiliares'!$BG$2:$BH$28,2,FALSE))-B17/100000000))</f>
        <v>-4.7066903902623496</v>
      </c>
      <c r="DI17">
        <f>IF('Tablas auxiliares'!$C$7=1,AVERAGE(C17,Y17,AU17,BQ17,CM17)+C17/10000,(-1)*(SUM(VLOOKUP(C17,'Tablas auxiliares'!$BG$2:$BH$28,2,FALSE),VLOOKUP(Y17,'Tablas auxiliares'!$BG$2:$BH$28,2,FALSE),VLOOKUP(AU17,'Tablas auxiliares'!$BG$2:$BH$28,2,FALSE),VLOOKUP(BQ17,'Tablas auxiliares'!$BG$2:$BH$28,2,FALSE),VLOOKUP(CM17,'Tablas auxiliares'!$BG$2:$BH$28,2,FALSE))-C17/100000000))</f>
        <v>-9.1984203530220867</v>
      </c>
      <c r="DJ17">
        <f>IF('Tablas auxiliares'!$C$7=1,AVERAGE(D17,Z17,AV17,BR17,CN17)+D17/10000,(-1)*(SUM(VLOOKUP(D17,'Tablas auxiliares'!$BG$2:$BH$28,2,FALSE),VLOOKUP(Z17,'Tablas auxiliares'!$BG$2:$BH$28,2,FALSE),VLOOKUP(AV17,'Tablas auxiliares'!$BG$2:$BH$28,2,FALSE),VLOOKUP(BR17,'Tablas auxiliares'!$BG$2:$BH$28,2,FALSE),VLOOKUP(CN17,'Tablas auxiliares'!$BG$2:$BH$28,2,FALSE))-D17/100000000))</f>
        <v>-7.4744200579429521</v>
      </c>
      <c r="DK17">
        <f>IF('Tablas auxiliares'!$C$7=1,AVERAGE(E17,AA17,AW17,BS17,CO17)+E17/10000,(-1)*(SUM(VLOOKUP(E17,'Tablas auxiliares'!$BG$2:$BH$28,2,FALSE),VLOOKUP(AA17,'Tablas auxiliares'!$BG$2:$BH$28,2,FALSE),VLOOKUP(AW17,'Tablas auxiliares'!$BG$2:$BH$28,2,FALSE),VLOOKUP(BS17,'Tablas auxiliares'!$BG$2:$BH$28,2,FALSE),VLOOKUP(CO17,'Tablas auxiliares'!$BG$2:$BH$28,2,FALSE))-E17/100000000))</f>
        <v>-5.9691030670199092</v>
      </c>
      <c r="DL17">
        <f>IF('Tablas auxiliares'!$C$7=1,AVERAGE(F17,AB17,AX17,BT17,CP17)+F17/10000,(-1)*(SUM(VLOOKUP(F17,'Tablas auxiliares'!$BG$2:$BH$28,2,FALSE),VLOOKUP(AB17,'Tablas auxiliares'!$BG$2:$BH$28,2,FALSE),VLOOKUP(AX17,'Tablas auxiliares'!$BG$2:$BH$28,2,FALSE),VLOOKUP(BT17,'Tablas auxiliares'!$BG$2:$BH$28,2,FALSE),VLOOKUP(CP17,'Tablas auxiliares'!$BG$2:$BH$28,2,FALSE))-F17/100000000))</f>
        <v>-12.452039984758077</v>
      </c>
      <c r="DM17">
        <f>IF('Tablas auxiliares'!$C$7=1,AVERAGE(G17,AC17,AY17,BU17,CQ17)+G17/10000,(-1)*(SUM(VLOOKUP(G17,'Tablas auxiliares'!$BG$2:$BH$28,2,FALSE),VLOOKUP(AC17,'Tablas auxiliares'!$BG$2:$BH$28,2,FALSE),VLOOKUP(AY17,'Tablas auxiliares'!$BG$2:$BH$28,2,FALSE),VLOOKUP(BU17,'Tablas auxiliares'!$BG$2:$BH$28,2,FALSE),VLOOKUP(CQ17,'Tablas auxiliares'!$BG$2:$BH$28,2,FALSE))-G17/100000000))</f>
        <v>-33.545806194071531</v>
      </c>
      <c r="DN17">
        <f>IF('Tablas auxiliares'!$C$7=1,AVERAGE(H17,AD17,AZ17,BV17,CR17)+H17/10000,(-1)*(SUM(VLOOKUP(H17,'Tablas auxiliares'!$BG$2:$BH$28,2,FALSE),VLOOKUP(AD17,'Tablas auxiliares'!$BG$2:$BH$28,2,FALSE),VLOOKUP(AZ17,'Tablas auxiliares'!$BG$2:$BH$28,2,FALSE),VLOOKUP(BV17,'Tablas auxiliares'!$BG$2:$BH$28,2,FALSE),VLOOKUP(CR17,'Tablas auxiliares'!$BG$2:$BH$28,2,FALSE))-H17/100000000))</f>
        <v>-3.3456121074668648</v>
      </c>
      <c r="DO17">
        <f>IF('Tablas auxiliares'!$C$7=1,AVERAGE(I17,AE17,BA17,BW17,CS17)+I17/10000,(-1)*(SUM(VLOOKUP(I17,'Tablas auxiliares'!$BG$2:$BH$28,2,FALSE),VLOOKUP(AE17,'Tablas auxiliares'!$BG$2:$BH$28,2,FALSE),VLOOKUP(BA17,'Tablas auxiliares'!$BG$2:$BH$28,2,FALSE),VLOOKUP(BW17,'Tablas auxiliares'!$BG$2:$BH$28,2,FALSE),VLOOKUP(CS17,'Tablas auxiliares'!$BG$2:$BH$28,2,FALSE))-I17/100000000))</f>
        <v>-17.969819601649821</v>
      </c>
      <c r="DP17">
        <f>IF('Tablas auxiliares'!$C$7=1,AVERAGE(J17,AF17,BB17,BX17,CT17)+J17/10000,(-1)*(SUM(VLOOKUP(J17,'Tablas auxiliares'!$BG$2:$BH$28,2,FALSE),VLOOKUP(AF17,'Tablas auxiliares'!$BG$2:$BH$28,2,FALSE),VLOOKUP(BB17,'Tablas auxiliares'!$BG$2:$BH$28,2,FALSE),VLOOKUP(BX17,'Tablas auxiliares'!$BG$2:$BH$28,2,FALSE),VLOOKUP(CT17,'Tablas auxiliares'!$BG$2:$BH$28,2,FALSE))-J17/100000000))</f>
        <v>-5.4777340116702709</v>
      </c>
      <c r="DQ17">
        <f>IF('Tablas auxiliares'!$C$7=1,AVERAGE(K17,AG17,BC17,BY17,CU17)+K17/10000,(-1)*(SUM(VLOOKUP(K17,'Tablas auxiliares'!$BG$2:$BH$28,2,FALSE),VLOOKUP(AG17,'Tablas auxiliares'!$BG$2:$BH$28,2,FALSE),VLOOKUP(BC17,'Tablas auxiliares'!$BG$2:$BH$28,2,FALSE),VLOOKUP(BY17,'Tablas auxiliares'!$BG$2:$BH$28,2,FALSE),VLOOKUP(CU17,'Tablas auxiliares'!$BG$2:$BH$28,2,FALSE))-K17/100000000))</f>
        <v>-9.2147668994601215</v>
      </c>
      <c r="DR17">
        <f>IF('Tablas auxiliares'!$C$7=1,AVERAGE(L17,AH17,BD17,BZ17,CV17)+L17/10000,(-1)*(SUM(VLOOKUP(L17,'Tablas auxiliares'!$BG$2:$BH$28,2,FALSE),VLOOKUP(AH17,'Tablas auxiliares'!$BG$2:$BH$28,2,FALSE),VLOOKUP(BD17,'Tablas auxiliares'!$BG$2:$BH$28,2,FALSE),VLOOKUP(BZ17,'Tablas auxiliares'!$BG$2:$BH$28,2,FALSE),VLOOKUP(CV17,'Tablas auxiliares'!$BG$2:$BH$28,2,FALSE))-L17/100000000))</f>
        <v>-3.263471361274318</v>
      </c>
      <c r="DS17">
        <f>IF('Tablas auxiliares'!$C$7=1,AVERAGE(M17,AI17,BE17,CA17,CW17)+M17/10000,(-1)*(SUM(VLOOKUP(M17,'Tablas auxiliares'!$BG$2:$BH$28,2,FALSE),VLOOKUP(AI17,'Tablas auxiliares'!$BG$2:$BH$28,2,FALSE),VLOOKUP(BE17,'Tablas auxiliares'!$BG$2:$BH$28,2,FALSE),VLOOKUP(CA17,'Tablas auxiliares'!$BG$2:$BH$28,2,FALSE),VLOOKUP(CW17,'Tablas auxiliares'!$BG$2:$BH$28,2,FALSE))-M17/100000000))</f>
        <v>-12.919346594711902</v>
      </c>
      <c r="DT17">
        <f>IF('Tablas auxiliares'!$C$7=1,AVERAGE(N17,AJ17,BF17,CB17,CX17)+N17/10000,(-1)*(SUM(VLOOKUP(N17,'Tablas auxiliares'!$BG$2:$BH$28,2,FALSE),VLOOKUP(AJ17,'Tablas auxiliares'!$BG$2:$BH$28,2,FALSE),VLOOKUP(BF17,'Tablas auxiliares'!$BG$2:$BH$28,2,FALSE),VLOOKUP(CB17,'Tablas auxiliares'!$BG$2:$BH$28,2,FALSE),VLOOKUP(CX17,'Tablas auxiliares'!$BG$2:$BH$28,2,FALSE))-N17/100000000))</f>
        <v>-11.461336535085955</v>
      </c>
      <c r="DU17">
        <f>IF('Tablas auxiliares'!$C$7=1,AVERAGE(O17,AK17,BG17,CC17,CY17)+O17/10000,(-1)*(SUM(VLOOKUP(O17,'Tablas auxiliares'!$BG$2:$BH$28,2,FALSE),VLOOKUP(AK17,'Tablas auxiliares'!$BG$2:$BH$28,2,FALSE),VLOOKUP(BG17,'Tablas auxiliares'!$BG$2:$BH$28,2,FALSE),VLOOKUP(CC17,'Tablas auxiliares'!$BG$2:$BH$28,2,FALSE),VLOOKUP(CY17,'Tablas auxiliares'!$BG$2:$BH$28,2,FALSE))-O17/100000000))</f>
        <v>-2.5721071242431153</v>
      </c>
      <c r="DV17">
        <f>IF('Tablas auxiliares'!$C$7=1,AVERAGE(P17,AL17,BH17,CD17,CZ17)+P17/10000,(-1)*(SUM(VLOOKUP(P17,'Tablas auxiliares'!$BG$2:$BH$28,2,FALSE),VLOOKUP(AL17,'Tablas auxiliares'!$BG$2:$BH$28,2,FALSE),VLOOKUP(BH17,'Tablas auxiliares'!$BG$2:$BH$28,2,FALSE),VLOOKUP(CD17,'Tablas auxiliares'!$BG$2:$BH$28,2,FALSE),VLOOKUP(CZ17,'Tablas auxiliares'!$BG$2:$BH$28,2,FALSE))-P17/100000000))</f>
        <v>-3.1562376647554715</v>
      </c>
      <c r="DX17">
        <f>IF('Tablas auxiliares'!$C$7=1,AVERAGE(R17,AN17,BJ17,CF17,DB17)+R17/10000,(-1)*(SUM(VLOOKUP(R17,'Tablas auxiliares'!$BG$2:$BH$28,2,FALSE),VLOOKUP(AN17,'Tablas auxiliares'!$BG$2:$BH$28,2,FALSE),VLOOKUP(BJ17,'Tablas auxiliares'!$BG$2:$BH$28,2,FALSE),VLOOKUP(CF17,'Tablas auxiliares'!$BG$2:$BH$28,2,FALSE),VLOOKUP(DB17,'Tablas auxiliares'!$BG$2:$BH$28,2,FALSE))-R17/100000000))</f>
        <v>-15.756450512766511</v>
      </c>
      <c r="DY17">
        <f>IF('Tablas auxiliares'!$C$7=1,AVERAGE(S17,AO17,BK17,CG17,DC17)+S17/10000,(-1)*(SUM(VLOOKUP(S17,'Tablas auxiliares'!$BG$2:$BH$28,2,FALSE),VLOOKUP(AO17,'Tablas auxiliares'!$BG$2:$BH$28,2,FALSE),VLOOKUP(BK17,'Tablas auxiliares'!$BG$2:$BH$28,2,FALSE),VLOOKUP(CG17,'Tablas auxiliares'!$BG$2:$BH$28,2,FALSE),VLOOKUP(DC17,'Tablas auxiliares'!$BG$2:$BH$28,2,FALSE))-S17/100000000))</f>
        <v>-8.5154696099313991</v>
      </c>
      <c r="DZ17">
        <f>IF('Tablas auxiliares'!$C$7=1,AVERAGE(T17,AP17,BL17,CH17,DD17)+T17/10000,(-1)*(SUM(VLOOKUP(T17,'Tablas auxiliares'!$BG$2:$BH$28,2,FALSE),VLOOKUP(AP17,'Tablas auxiliares'!$BG$2:$BH$28,2,FALSE),VLOOKUP(BL17,'Tablas auxiliares'!$BG$2:$BH$28,2,FALSE),VLOOKUP(CH17,'Tablas auxiliares'!$BG$2:$BH$28,2,FALSE),VLOOKUP(DD17,'Tablas auxiliares'!$BG$2:$BH$28,2,FALSE))-T17/100000000))</f>
        <v>-15.234094125310522</v>
      </c>
      <c r="EA17">
        <f>IF('Tablas auxiliares'!$C$7=1,AVERAGE(U17,AQ17,BM17,CI17,DE17)+U17/10000,(-1)*(SUM(VLOOKUP(U17,'Tablas auxiliares'!$BG$2:$BH$28,2,FALSE),VLOOKUP(AQ17,'Tablas auxiliares'!$BG$2:$BH$28,2,FALSE),VLOOKUP(BM17,'Tablas auxiliares'!$BG$2:$BH$28,2,FALSE),VLOOKUP(CI17,'Tablas auxiliares'!$BG$2:$BH$28,2,FALSE),VLOOKUP(DE17,'Tablas auxiliares'!$BG$2:$BH$28,2,FALSE))-U17/100000000))</f>
        <v>-4.0425453451604776</v>
      </c>
      <c r="EB17">
        <f>IF('Tablas auxiliares'!$C$7=1,AVERAGE(V17,AR17,BN17,CJ17,DF17)+V17/10000,(-1)*(SUM(VLOOKUP(V17,'Tablas auxiliares'!$BG$2:$BH$28,2,FALSE),VLOOKUP(AR17,'Tablas auxiliares'!$BG$2:$BH$28,2,FALSE),VLOOKUP(BN17,'Tablas auxiliares'!$BG$2:$BH$28,2,FALSE),VLOOKUP(CJ17,'Tablas auxiliares'!$BG$2:$BH$28,2,FALSE),VLOOKUP(DF17,'Tablas auxiliares'!$BG$2:$BH$28,2,FALSE))-V17/100000000))</f>
        <v>-5.6211470626627476</v>
      </c>
      <c r="EC17">
        <f>IF('Tablas auxiliares'!$C$7=1,AVERAGE(W17,AS17,BO17,CK17,DG17)+W17/10000,(-1)*(SUM(VLOOKUP(W17,'Tablas auxiliares'!$BG$2:$BH$28,2,FALSE),VLOOKUP(AS17,'Tablas auxiliares'!$BG$2:$BH$28,2,FALSE),VLOOKUP(BO17,'Tablas auxiliares'!$BG$2:$BH$28,2,FALSE),VLOOKUP(CK17,'Tablas auxiliares'!$BG$2:$BH$28,2,FALSE),VLOOKUP(DG17,'Tablas auxiliares'!$BG$2:$BH$28,2,FALSE))-W17/100000000))</f>
        <v>-17.246336783656311</v>
      </c>
      <c r="ED17">
        <f>RANK(DH17,DH3:DH21,1)</f>
        <v>17</v>
      </c>
      <c r="EE17">
        <f t="shared" ref="EE17:EY17" si="94">RANK(DI17,DI3:DI21,1)</f>
        <v>14</v>
      </c>
      <c r="EF17">
        <f t="shared" si="94"/>
        <v>15</v>
      </c>
      <c r="EG17">
        <f t="shared" si="94"/>
        <v>13</v>
      </c>
      <c r="EH17">
        <f t="shared" si="94"/>
        <v>10</v>
      </c>
      <c r="EI17">
        <f t="shared" si="94"/>
        <v>4</v>
      </c>
      <c r="EJ17">
        <f t="shared" si="94"/>
        <v>18</v>
      </c>
      <c r="EK17">
        <f t="shared" si="94"/>
        <v>7</v>
      </c>
      <c r="EL17">
        <f t="shared" si="94"/>
        <v>17</v>
      </c>
      <c r="EM17">
        <f t="shared" si="94"/>
        <v>14</v>
      </c>
      <c r="EN17">
        <f t="shared" si="94"/>
        <v>18</v>
      </c>
      <c r="EO17">
        <f t="shared" si="94"/>
        <v>11</v>
      </c>
      <c r="EP17">
        <f t="shared" si="94"/>
        <v>13</v>
      </c>
      <c r="EQ17">
        <f t="shared" si="94"/>
        <v>18</v>
      </c>
      <c r="ER17">
        <f t="shared" si="94"/>
        <v>17</v>
      </c>
      <c r="ET17">
        <f t="shared" si="94"/>
        <v>11</v>
      </c>
      <c r="EU17">
        <f t="shared" si="94"/>
        <v>13</v>
      </c>
      <c r="EV17">
        <f t="shared" si="94"/>
        <v>9</v>
      </c>
      <c r="EW17">
        <f t="shared" si="94"/>
        <v>16</v>
      </c>
      <c r="EX17">
        <f t="shared" si="94"/>
        <v>17</v>
      </c>
      <c r="EY17">
        <f t="shared" si="94"/>
        <v>10</v>
      </c>
      <c r="EZ17">
        <f>VLOOKUP(ED17,'Tablas auxiliares'!$O$2:$Y$28,'Tablas auxiliares'!$C$4+1,FALSE)</f>
        <v>0</v>
      </c>
      <c r="FA17">
        <f>VLOOKUP(EE17,'Tablas auxiliares'!$O$2:$Y$28,'Tablas auxiliares'!$C$4+1,FALSE)</f>
        <v>0</v>
      </c>
      <c r="FB17">
        <f>VLOOKUP(EF17,'Tablas auxiliares'!$O$2:$Y$28,'Tablas auxiliares'!$C$4+1,FALSE)</f>
        <v>0</v>
      </c>
      <c r="FC17">
        <f>VLOOKUP(EG17,'Tablas auxiliares'!$O$2:$Y$28,'Tablas auxiliares'!$C$4+1,FALSE)</f>
        <v>0</v>
      </c>
      <c r="FD17">
        <f>VLOOKUP(EH17,'Tablas auxiliares'!$O$2:$Y$28,'Tablas auxiliares'!$C$4+1,FALSE)</f>
        <v>1</v>
      </c>
      <c r="FE17">
        <f>VLOOKUP(EI17,'Tablas auxiliares'!$O$2:$Y$28,'Tablas auxiliares'!$C$4+1,FALSE)</f>
        <v>7</v>
      </c>
      <c r="FF17">
        <f>VLOOKUP(EJ17,'Tablas auxiliares'!$O$2:$Y$28,'Tablas auxiliares'!$C$4+1,FALSE)</f>
        <v>0</v>
      </c>
      <c r="FG17">
        <f>VLOOKUP(EK17,'Tablas auxiliares'!$O$2:$Y$28,'Tablas auxiliares'!$C$4+1,FALSE)</f>
        <v>4</v>
      </c>
      <c r="FH17">
        <f>VLOOKUP(EL17,'Tablas auxiliares'!$O$2:$Y$28,'Tablas auxiliares'!$C$4+1,FALSE)</f>
        <v>0</v>
      </c>
      <c r="FI17">
        <f>VLOOKUP(EM17,'Tablas auxiliares'!$O$2:$Y$28,'Tablas auxiliares'!$C$4+1,FALSE)</f>
        <v>0</v>
      </c>
      <c r="FJ17">
        <f>VLOOKUP(EN17,'Tablas auxiliares'!$O$2:$Y$28,'Tablas auxiliares'!$C$4+1,FALSE)</f>
        <v>0</v>
      </c>
      <c r="FK17">
        <f>VLOOKUP(EO17,'Tablas auxiliares'!$O$2:$Y$28,'Tablas auxiliares'!$C$4+1,FALSE)</f>
        <v>0</v>
      </c>
      <c r="FL17">
        <f>VLOOKUP(EP17,'Tablas auxiliares'!$O$2:$Y$28,'Tablas auxiliares'!$C$4+1,FALSE)</f>
        <v>0</v>
      </c>
      <c r="FM17">
        <f>VLOOKUP(EQ17,'Tablas auxiliares'!$O$2:$Y$28,'Tablas auxiliares'!$C$4+1,FALSE)</f>
        <v>0</v>
      </c>
      <c r="FN17">
        <f>VLOOKUP(ER17,'Tablas auxiliares'!$O$2:$Y$28,'Tablas auxiliares'!$C$4+1,FALSE)</f>
        <v>0</v>
      </c>
      <c r="FP17">
        <f>VLOOKUP(ET17,'Tablas auxiliares'!$O$2:$Y$28,'Tablas auxiliares'!$C$4+1,FALSE)</f>
        <v>0</v>
      </c>
      <c r="FQ17">
        <f>VLOOKUP(EU17,'Tablas auxiliares'!$O$2:$Y$28,'Tablas auxiliares'!$C$4+1,FALSE)</f>
        <v>0</v>
      </c>
      <c r="FR17">
        <f>VLOOKUP(EV17,'Tablas auxiliares'!$O$2:$Y$28,'Tablas auxiliares'!$C$4+1,FALSE)</f>
        <v>2</v>
      </c>
      <c r="FS17">
        <f>VLOOKUP(EW17,'Tablas auxiliares'!$O$2:$Y$28,'Tablas auxiliares'!$C$4+1,FALSE)</f>
        <v>0</v>
      </c>
      <c r="FT17">
        <f>VLOOKUP(EX17,'Tablas auxiliares'!$O$2:$Y$28,'Tablas auxiliares'!$C$4+1,FALSE)</f>
        <v>0</v>
      </c>
      <c r="FU17">
        <f>VLOOKUP(EY17,'Tablas auxiliares'!$O$2:$Y$28,'Tablas auxiliares'!$C$4+1,FALSE)</f>
        <v>1</v>
      </c>
      <c r="FV17">
        <v>18</v>
      </c>
      <c r="FW17">
        <v>18</v>
      </c>
      <c r="FX17">
        <v>17</v>
      </c>
      <c r="FY17">
        <v>15</v>
      </c>
      <c r="FZ17">
        <v>15</v>
      </c>
      <c r="GA17">
        <v>17</v>
      </c>
      <c r="GB17">
        <v>18</v>
      </c>
      <c r="GC17">
        <v>18</v>
      </c>
      <c r="GD17">
        <v>18</v>
      </c>
      <c r="GE17">
        <v>18</v>
      </c>
      <c r="GF17">
        <v>15</v>
      </c>
      <c r="GG17">
        <v>16</v>
      </c>
      <c r="GH17">
        <v>13</v>
      </c>
      <c r="GI17">
        <v>18</v>
      </c>
      <c r="GJ17">
        <v>16</v>
      </c>
      <c r="GL17">
        <v>17</v>
      </c>
      <c r="GM17">
        <v>15</v>
      </c>
      <c r="GN17">
        <v>17</v>
      </c>
      <c r="GO17">
        <v>16</v>
      </c>
      <c r="GP17">
        <v>16</v>
      </c>
      <c r="GQ17">
        <v>16</v>
      </c>
      <c r="GR17">
        <f>VLOOKUP(FV17,'Tablas auxiliares'!$O$2:$Y$28,_xlfn.SINGLE('Tablas auxiliares'!$C$4)+1,FALSE)</f>
        <v>0</v>
      </c>
      <c r="GS17">
        <f>VLOOKUP(FW17,'Tablas auxiliares'!$O$2:$Y$28,_xlfn.SINGLE('Tablas auxiliares'!$C$4)+1,FALSE)</f>
        <v>0</v>
      </c>
      <c r="GT17">
        <f>VLOOKUP(FX17,'Tablas auxiliares'!$O$2:$Y$28,_xlfn.SINGLE('Tablas auxiliares'!$C$4)+1,FALSE)</f>
        <v>0</v>
      </c>
      <c r="GU17">
        <f>VLOOKUP(FY17,'Tablas auxiliares'!$O$2:$Y$28,_xlfn.SINGLE('Tablas auxiliares'!$C$4)+1,FALSE)</f>
        <v>0</v>
      </c>
      <c r="GV17">
        <f>VLOOKUP(FZ17,'Tablas auxiliares'!$O$2:$Y$28,_xlfn.SINGLE('Tablas auxiliares'!$C$4)+1,FALSE)</f>
        <v>0</v>
      </c>
      <c r="GW17">
        <f>VLOOKUP(GA17,'Tablas auxiliares'!$O$2:$Y$28,_xlfn.SINGLE('Tablas auxiliares'!$C$4)+1,FALSE)</f>
        <v>0</v>
      </c>
      <c r="GX17">
        <f>VLOOKUP(GB17,'Tablas auxiliares'!$O$2:$Y$28,_xlfn.SINGLE('Tablas auxiliares'!$C$4)+1,FALSE)</f>
        <v>0</v>
      </c>
      <c r="GY17">
        <f>VLOOKUP(GC17,'Tablas auxiliares'!$O$2:$Y$28,_xlfn.SINGLE('Tablas auxiliares'!$C$4)+1,FALSE)</f>
        <v>0</v>
      </c>
      <c r="GZ17">
        <f>VLOOKUP(GD17,'Tablas auxiliares'!$O$2:$Y$28,_xlfn.SINGLE('Tablas auxiliares'!$C$4)+1,FALSE)</f>
        <v>0</v>
      </c>
      <c r="HA17">
        <f>VLOOKUP(GE17,'Tablas auxiliares'!$O$2:$Y$28,_xlfn.SINGLE('Tablas auxiliares'!$C$4)+1,FALSE)</f>
        <v>0</v>
      </c>
      <c r="HB17">
        <f>VLOOKUP(GF17,'Tablas auxiliares'!$O$2:$Y$28,_xlfn.SINGLE('Tablas auxiliares'!$C$4)+1,FALSE)</f>
        <v>0</v>
      </c>
      <c r="HC17">
        <f>VLOOKUP(GG17,'Tablas auxiliares'!$O$2:$Y$28,_xlfn.SINGLE('Tablas auxiliares'!$C$4)+1,FALSE)</f>
        <v>0</v>
      </c>
      <c r="HD17">
        <f>VLOOKUP(GH17,'Tablas auxiliares'!$O$2:$Y$28,_xlfn.SINGLE('Tablas auxiliares'!$C$4)+1,FALSE)</f>
        <v>0</v>
      </c>
      <c r="HE17">
        <f>VLOOKUP(GI17,'Tablas auxiliares'!$O$2:$Y$28,_xlfn.SINGLE('Tablas auxiliares'!$C$4)+1,FALSE)</f>
        <v>0</v>
      </c>
      <c r="HF17">
        <f>VLOOKUP(GJ17,'Tablas auxiliares'!$O$2:$Y$28,_xlfn.SINGLE('Tablas auxiliares'!$C$4)+1,FALSE)</f>
        <v>0</v>
      </c>
      <c r="HH17">
        <f>VLOOKUP(GL17,'Tablas auxiliares'!$O$2:$Y$28,_xlfn.SINGLE('Tablas auxiliares'!$C$4)+1,FALSE)</f>
        <v>0</v>
      </c>
      <c r="HI17">
        <f>VLOOKUP(GM17,'Tablas auxiliares'!$O$2:$Y$28,_xlfn.SINGLE('Tablas auxiliares'!$C$4)+1,FALSE)</f>
        <v>0</v>
      </c>
      <c r="HJ17">
        <f>VLOOKUP(GN17,'Tablas auxiliares'!$O$2:$Y$28,_xlfn.SINGLE('Tablas auxiliares'!$C$4)+1,FALSE)</f>
        <v>0</v>
      </c>
      <c r="HK17">
        <f>VLOOKUP(GO17,'Tablas auxiliares'!$O$2:$Y$28,_xlfn.SINGLE('Tablas auxiliares'!$C$4)+1,FALSE)</f>
        <v>0</v>
      </c>
      <c r="HL17">
        <f>VLOOKUP(GP17,'Tablas auxiliares'!$O$2:$Y$28,_xlfn.SINGLE('Tablas auxiliares'!$C$4)+1,FALSE)</f>
        <v>0</v>
      </c>
      <c r="HM17">
        <f>VLOOKUP(GQ17,'Tablas auxiliares'!$O$2:$Y$28,_xlfn.SINGLE('Tablas auxiliares'!$C$4)+1,FALSE)</f>
        <v>0</v>
      </c>
      <c r="HN17">
        <f>IF('Tablas auxiliares'!$C$6&lt;&gt;2,SUM(EZ17:FU17),0)+IF('Tablas auxiliares'!$C$6&lt;&gt;3,SUM(GR17:HM17),0)</f>
        <v>15</v>
      </c>
      <c r="HO17">
        <f t="shared" si="37"/>
        <v>17.518000000000001</v>
      </c>
      <c r="HP17">
        <f t="shared" si="1"/>
        <v>16.018000000000001</v>
      </c>
      <c r="HQ17">
        <f t="shared" si="2"/>
        <v>16.016999999999999</v>
      </c>
      <c r="HR17">
        <f t="shared" si="3"/>
        <v>14.015000000000001</v>
      </c>
      <c r="HS17">
        <f t="shared" si="4"/>
        <v>12.515000000000001</v>
      </c>
      <c r="HT17">
        <f t="shared" si="5"/>
        <v>10.516999999999999</v>
      </c>
      <c r="HU17">
        <f t="shared" si="6"/>
        <v>18.018000000000001</v>
      </c>
      <c r="HV17">
        <f t="shared" si="7"/>
        <v>12.518000000000001</v>
      </c>
      <c r="HW17">
        <f t="shared" si="8"/>
        <v>17.518000000000001</v>
      </c>
      <c r="HX17">
        <f t="shared" si="9"/>
        <v>16.018000000000001</v>
      </c>
      <c r="HY17">
        <f t="shared" si="10"/>
        <v>16.515000000000001</v>
      </c>
      <c r="HZ17">
        <f t="shared" si="11"/>
        <v>13.516</v>
      </c>
      <c r="IA17">
        <f t="shared" si="12"/>
        <v>13.013</v>
      </c>
      <c r="IB17">
        <f t="shared" si="13"/>
        <v>18.018000000000001</v>
      </c>
      <c r="IC17">
        <f t="shared" si="14"/>
        <v>16.515999999999998</v>
      </c>
      <c r="IE17">
        <f t="shared" si="16"/>
        <v>14.016999999999999</v>
      </c>
      <c r="IF17">
        <f t="shared" si="17"/>
        <v>14.015000000000001</v>
      </c>
      <c r="IG17">
        <f t="shared" si="18"/>
        <v>13.016999999999999</v>
      </c>
      <c r="IH17">
        <f t="shared" si="19"/>
        <v>16.015999999999998</v>
      </c>
      <c r="II17">
        <f t="shared" si="20"/>
        <v>16.515999999999998</v>
      </c>
      <c r="IJ17">
        <f t="shared" si="21"/>
        <v>13.016</v>
      </c>
      <c r="IK17">
        <f>RANK(HO17,HO3:HO21,1)</f>
        <v>18</v>
      </c>
      <c r="IL17">
        <f t="shared" ref="IL17:JF17" si="95">RANK(HP17,HP3:HP21,1)</f>
        <v>17</v>
      </c>
      <c r="IM17">
        <f t="shared" si="95"/>
        <v>16</v>
      </c>
      <c r="IN17">
        <f t="shared" si="95"/>
        <v>17</v>
      </c>
      <c r="IO17">
        <f t="shared" si="95"/>
        <v>13</v>
      </c>
      <c r="IP17">
        <f t="shared" si="95"/>
        <v>13</v>
      </c>
      <c r="IQ17">
        <f t="shared" si="95"/>
        <v>18</v>
      </c>
      <c r="IR17">
        <f t="shared" si="95"/>
        <v>14</v>
      </c>
      <c r="IS17">
        <f t="shared" si="95"/>
        <v>18</v>
      </c>
      <c r="IT17">
        <f t="shared" si="95"/>
        <v>17</v>
      </c>
      <c r="IU17">
        <f t="shared" si="95"/>
        <v>18</v>
      </c>
      <c r="IV17">
        <f t="shared" si="95"/>
        <v>17</v>
      </c>
      <c r="IW17">
        <f t="shared" si="95"/>
        <v>15</v>
      </c>
      <c r="IX17">
        <f t="shared" si="95"/>
        <v>18</v>
      </c>
      <c r="IY17">
        <f t="shared" si="95"/>
        <v>17</v>
      </c>
      <c r="JA17">
        <f t="shared" si="95"/>
        <v>16</v>
      </c>
      <c r="JB17">
        <f t="shared" si="95"/>
        <v>15</v>
      </c>
      <c r="JC17">
        <f t="shared" si="95"/>
        <v>13</v>
      </c>
      <c r="JD17">
        <f t="shared" si="95"/>
        <v>18</v>
      </c>
      <c r="JE17">
        <f t="shared" si="95"/>
        <v>18</v>
      </c>
      <c r="JF17">
        <f t="shared" si="95"/>
        <v>13</v>
      </c>
      <c r="JG17">
        <f>VLOOKUP(IK17,'Tablas auxiliares'!$O$2:$Y$28,_xlfn.SINGLE('Tablas auxiliares'!$C$4)+1,FALSE)</f>
        <v>0</v>
      </c>
      <c r="JH17">
        <f>VLOOKUP(IL17,'Tablas auxiliares'!$O$2:$Y$28,_xlfn.SINGLE('Tablas auxiliares'!$C$4)+1,FALSE)</f>
        <v>0</v>
      </c>
      <c r="JI17">
        <f>VLOOKUP(IM17,'Tablas auxiliares'!$O$2:$Y$28,_xlfn.SINGLE('Tablas auxiliares'!$C$4)+1,FALSE)</f>
        <v>0</v>
      </c>
      <c r="JJ17">
        <f>VLOOKUP(IN17,'Tablas auxiliares'!$O$2:$Y$28,_xlfn.SINGLE('Tablas auxiliares'!$C$4)+1,FALSE)</f>
        <v>0</v>
      </c>
      <c r="JK17">
        <f>VLOOKUP(IO17,'Tablas auxiliares'!$O$2:$Y$28,_xlfn.SINGLE('Tablas auxiliares'!$C$4)+1,FALSE)</f>
        <v>0</v>
      </c>
      <c r="JL17">
        <f>VLOOKUP(IP17,'Tablas auxiliares'!$O$2:$Y$28,_xlfn.SINGLE('Tablas auxiliares'!$C$4)+1,FALSE)</f>
        <v>0</v>
      </c>
      <c r="JM17">
        <f>VLOOKUP(IQ17,'Tablas auxiliares'!$O$2:$Y$28,_xlfn.SINGLE('Tablas auxiliares'!$C$4)+1,FALSE)</f>
        <v>0</v>
      </c>
      <c r="JN17">
        <f>VLOOKUP(IR17,'Tablas auxiliares'!$O$2:$Y$28,_xlfn.SINGLE('Tablas auxiliares'!$C$4)+1,FALSE)</f>
        <v>0</v>
      </c>
      <c r="JO17">
        <f>VLOOKUP(IS17,'Tablas auxiliares'!$O$2:$Y$28,_xlfn.SINGLE('Tablas auxiliares'!$C$4)+1,FALSE)</f>
        <v>0</v>
      </c>
      <c r="JP17">
        <f>VLOOKUP(IT17,'Tablas auxiliares'!$O$2:$Y$28,_xlfn.SINGLE('Tablas auxiliares'!$C$4)+1,FALSE)</f>
        <v>0</v>
      </c>
      <c r="JQ17">
        <f>VLOOKUP(IU17,'Tablas auxiliares'!$O$2:$Y$28,_xlfn.SINGLE('Tablas auxiliares'!$C$4)+1,FALSE)</f>
        <v>0</v>
      </c>
      <c r="JR17">
        <f>VLOOKUP(IV17,'Tablas auxiliares'!$O$2:$Y$28,_xlfn.SINGLE('Tablas auxiliares'!$C$4)+1,FALSE)</f>
        <v>0</v>
      </c>
      <c r="JS17">
        <f>VLOOKUP(IW17,'Tablas auxiliares'!$O$2:$Y$28,_xlfn.SINGLE('Tablas auxiliares'!$C$4)+1,FALSE)</f>
        <v>0</v>
      </c>
      <c r="JT17">
        <f>VLOOKUP(IX17,'Tablas auxiliares'!$O$2:$Y$28,_xlfn.SINGLE('Tablas auxiliares'!$C$4)+1,FALSE)</f>
        <v>0</v>
      </c>
      <c r="JU17">
        <f>VLOOKUP(IY17,'Tablas auxiliares'!$O$2:$Y$28,_xlfn.SINGLE('Tablas auxiliares'!$C$4)+1,FALSE)</f>
        <v>0</v>
      </c>
      <c r="JW17">
        <f>VLOOKUP(JA17,'Tablas auxiliares'!$O$2:$Y$28,_xlfn.SINGLE('Tablas auxiliares'!$C$4)+1,FALSE)</f>
        <v>0</v>
      </c>
      <c r="JX17">
        <f>VLOOKUP(JB17,'Tablas auxiliares'!$O$2:$Y$28,_xlfn.SINGLE('Tablas auxiliares'!$C$4)+1,FALSE)</f>
        <v>0</v>
      </c>
      <c r="JY17">
        <f>VLOOKUP(JC17,'Tablas auxiliares'!$O$2:$Y$28,_xlfn.SINGLE('Tablas auxiliares'!$C$4)+1,FALSE)</f>
        <v>0</v>
      </c>
      <c r="JZ17">
        <f>VLOOKUP(JD17,'Tablas auxiliares'!$O$2:$Y$28,_xlfn.SINGLE('Tablas auxiliares'!$C$4)+1,FALSE)</f>
        <v>0</v>
      </c>
      <c r="KA17">
        <f>VLOOKUP(JE17,'Tablas auxiliares'!$O$2:$Y$28,_xlfn.SINGLE('Tablas auxiliares'!$C$4)+1,FALSE)</f>
        <v>0</v>
      </c>
      <c r="KB17">
        <f>VLOOKUP(JF17,'Tablas auxiliares'!$O$2:$Y$28,_xlfn.SINGLE('Tablas auxiliares'!$C$4)+1,FALSE)</f>
        <v>0</v>
      </c>
      <c r="KC17">
        <f t="shared" si="27"/>
        <v>0</v>
      </c>
      <c r="KD17">
        <v>0</v>
      </c>
      <c r="KE17">
        <v>0</v>
      </c>
      <c r="KF17">
        <v>0</v>
      </c>
      <c r="KG17">
        <v>0</v>
      </c>
      <c r="KH17">
        <v>1</v>
      </c>
      <c r="KI17">
        <v>7</v>
      </c>
      <c r="KJ17">
        <v>0</v>
      </c>
      <c r="KK17">
        <v>4</v>
      </c>
      <c r="KL17">
        <v>0</v>
      </c>
      <c r="KM17">
        <v>0</v>
      </c>
      <c r="KN17">
        <v>0</v>
      </c>
      <c r="KO17">
        <v>0</v>
      </c>
      <c r="KP17">
        <v>0</v>
      </c>
      <c r="KQ17">
        <v>0</v>
      </c>
      <c r="KR17">
        <v>0</v>
      </c>
      <c r="KT17">
        <v>0</v>
      </c>
      <c r="KU17">
        <v>0</v>
      </c>
      <c r="KV17">
        <v>2</v>
      </c>
      <c r="KW17">
        <v>0</v>
      </c>
      <c r="KX17">
        <v>0</v>
      </c>
      <c r="KY17">
        <v>1</v>
      </c>
      <c r="KZ17">
        <v>0</v>
      </c>
      <c r="LA17">
        <v>0</v>
      </c>
      <c r="LB17">
        <v>0</v>
      </c>
      <c r="LC17">
        <v>0</v>
      </c>
      <c r="LD17">
        <v>0</v>
      </c>
      <c r="LE17">
        <v>0</v>
      </c>
      <c r="LF17">
        <v>0</v>
      </c>
      <c r="LG17">
        <v>0</v>
      </c>
      <c r="LH17">
        <v>0</v>
      </c>
      <c r="LI17">
        <v>0</v>
      </c>
      <c r="LJ17">
        <v>0</v>
      </c>
      <c r="LK17">
        <v>0</v>
      </c>
      <c r="LL17">
        <v>0</v>
      </c>
      <c r="LM17">
        <v>0</v>
      </c>
      <c r="LN17">
        <v>0</v>
      </c>
      <c r="LP17">
        <v>0</v>
      </c>
      <c r="LQ17">
        <v>0</v>
      </c>
      <c r="LR17">
        <v>0</v>
      </c>
      <c r="LS17">
        <v>0</v>
      </c>
      <c r="LT17">
        <v>0</v>
      </c>
      <c r="LU17">
        <v>0</v>
      </c>
      <c r="LV17">
        <f t="shared" si="28"/>
        <v>0</v>
      </c>
      <c r="LW17">
        <f t="shared" si="90"/>
        <v>0</v>
      </c>
      <c r="LX17">
        <f t="shared" si="91"/>
        <v>0</v>
      </c>
      <c r="LY17">
        <f t="shared" si="92"/>
        <v>0</v>
      </c>
      <c r="LZ17">
        <f t="shared" si="69"/>
        <v>1</v>
      </c>
      <c r="MA17">
        <f t="shared" si="70"/>
        <v>7</v>
      </c>
      <c r="MB17">
        <f t="shared" si="71"/>
        <v>0</v>
      </c>
      <c r="MC17">
        <f t="shared" si="72"/>
        <v>4</v>
      </c>
      <c r="MD17">
        <f t="shared" si="73"/>
        <v>0</v>
      </c>
      <c r="ME17">
        <f t="shared" si="74"/>
        <v>0</v>
      </c>
      <c r="MF17">
        <f t="shared" si="75"/>
        <v>0</v>
      </c>
      <c r="MG17">
        <f t="shared" si="76"/>
        <v>0</v>
      </c>
      <c r="MH17">
        <f t="shared" si="77"/>
        <v>0</v>
      </c>
      <c r="MI17">
        <f t="shared" si="78"/>
        <v>0</v>
      </c>
      <c r="MJ17">
        <f t="shared" si="79"/>
        <v>0</v>
      </c>
      <c r="MK17">
        <f t="shared" si="80"/>
        <v>0</v>
      </c>
      <c r="ML17">
        <f t="shared" si="81"/>
        <v>0</v>
      </c>
      <c r="MM17">
        <f t="shared" si="82"/>
        <v>0</v>
      </c>
      <c r="MN17">
        <f t="shared" si="83"/>
        <v>2</v>
      </c>
      <c r="MO17">
        <f t="shared" si="84"/>
        <v>0</v>
      </c>
      <c r="MP17">
        <f t="shared" si="85"/>
        <v>0</v>
      </c>
      <c r="MQ17">
        <f t="shared" si="86"/>
        <v>1</v>
      </c>
      <c r="MR17">
        <f>RANK(LV17,LV3:LV21,0)</f>
        <v>15</v>
      </c>
      <c r="MS17">
        <f t="shared" ref="MS17:NM17" si="96">RANK(LW17,LW3:LW21,0)</f>
        <v>13</v>
      </c>
      <c r="MT17">
        <f t="shared" si="96"/>
        <v>14</v>
      </c>
      <c r="MU17">
        <f t="shared" si="96"/>
        <v>16</v>
      </c>
      <c r="MV17">
        <f t="shared" si="96"/>
        <v>14</v>
      </c>
      <c r="MW17">
        <f t="shared" si="96"/>
        <v>8</v>
      </c>
      <c r="MX17">
        <f t="shared" si="96"/>
        <v>15</v>
      </c>
      <c r="MY17">
        <f t="shared" si="96"/>
        <v>12</v>
      </c>
      <c r="MZ17">
        <f t="shared" si="96"/>
        <v>15</v>
      </c>
      <c r="NA17">
        <f t="shared" si="96"/>
        <v>15</v>
      </c>
      <c r="NB17">
        <f t="shared" si="96"/>
        <v>12</v>
      </c>
      <c r="NC17">
        <f t="shared" si="96"/>
        <v>15</v>
      </c>
      <c r="ND17">
        <f t="shared" si="96"/>
        <v>14</v>
      </c>
      <c r="NE17">
        <f t="shared" si="96"/>
        <v>13</v>
      </c>
      <c r="NF17">
        <f t="shared" si="96"/>
        <v>13</v>
      </c>
      <c r="NG17">
        <f t="shared" si="96"/>
        <v>14</v>
      </c>
      <c r="NH17">
        <f t="shared" si="96"/>
        <v>13</v>
      </c>
      <c r="NI17">
        <f t="shared" si="96"/>
        <v>13</v>
      </c>
      <c r="NJ17">
        <f t="shared" si="96"/>
        <v>11</v>
      </c>
      <c r="NK17">
        <f t="shared" si="96"/>
        <v>16</v>
      </c>
      <c r="NL17">
        <f t="shared" si="96"/>
        <v>15</v>
      </c>
      <c r="NM17">
        <f t="shared" si="96"/>
        <v>13</v>
      </c>
      <c r="NN17">
        <f>VLOOKUP(MR17,'Tablas auxiliares'!$O$2:$P$28,2,FALSE)</f>
        <v>0</v>
      </c>
      <c r="NO17">
        <f>VLOOKUP(MS17,'Tablas auxiliares'!$O$2:$P$28,2,FALSE)</f>
        <v>0</v>
      </c>
      <c r="NP17">
        <f>VLOOKUP(MT17,'Tablas auxiliares'!$O$2:$P$28,2,FALSE)</f>
        <v>0</v>
      </c>
      <c r="NQ17">
        <f>VLOOKUP(MU17,'Tablas auxiliares'!$O$2:$P$28,2,FALSE)</f>
        <v>0</v>
      </c>
      <c r="NR17">
        <f>VLOOKUP(MV17,'Tablas auxiliares'!$O$2:$P$28,2,FALSE)</f>
        <v>0</v>
      </c>
      <c r="NS17">
        <f>VLOOKUP(MW17,'Tablas auxiliares'!$O$2:$P$28,2,FALSE)</f>
        <v>3</v>
      </c>
      <c r="NT17">
        <f>VLOOKUP(MX17,'Tablas auxiliares'!$O$2:$P$28,2,FALSE)</f>
        <v>0</v>
      </c>
      <c r="NU17">
        <f>VLOOKUP(MY17,'Tablas auxiliares'!$O$2:$P$28,2,FALSE)</f>
        <v>0</v>
      </c>
      <c r="NV17">
        <f>VLOOKUP(MZ17,'Tablas auxiliares'!$O$2:$P$28,2,FALSE)</f>
        <v>0</v>
      </c>
      <c r="NW17">
        <f>VLOOKUP(NA17,'Tablas auxiliares'!$O$2:$P$28,2,FALSE)</f>
        <v>0</v>
      </c>
      <c r="NX17">
        <f>VLOOKUP(NB17,'Tablas auxiliares'!$O$2:$P$28,2,FALSE)</f>
        <v>0</v>
      </c>
      <c r="NY17">
        <f>VLOOKUP(NC17,'Tablas auxiliares'!$O$2:$P$28,2,FALSE)</f>
        <v>0</v>
      </c>
      <c r="NZ17">
        <f>VLOOKUP(ND17,'Tablas auxiliares'!$O$2:$P$28,2,FALSE)</f>
        <v>0</v>
      </c>
      <c r="OA17">
        <f>VLOOKUP(NE17,'Tablas auxiliares'!$O$2:$P$28,2,FALSE)</f>
        <v>0</v>
      </c>
      <c r="OB17">
        <f>VLOOKUP(NF17,'Tablas auxiliares'!$O$2:$P$28,2,FALSE)</f>
        <v>0</v>
      </c>
      <c r="OC17">
        <f>VLOOKUP(NG17,'Tablas auxiliares'!$O$2:$P$28,2,FALSE)</f>
        <v>0</v>
      </c>
      <c r="OD17">
        <f>VLOOKUP(NH17,'Tablas auxiliares'!$O$2:$P$28,2,FALSE)</f>
        <v>0</v>
      </c>
      <c r="OE17">
        <f>VLOOKUP(NI17,'Tablas auxiliares'!$O$2:$P$28,2,FALSE)</f>
        <v>0</v>
      </c>
      <c r="OF17">
        <f>VLOOKUP(NJ17,'Tablas auxiliares'!$O$2:$P$28,2,FALSE)</f>
        <v>0</v>
      </c>
      <c r="OG17">
        <f>VLOOKUP(NK17,'Tablas auxiliares'!$O$2:$P$28,2,FALSE)</f>
        <v>0</v>
      </c>
      <c r="OH17">
        <f>VLOOKUP(NL17,'Tablas auxiliares'!$O$2:$P$28,2,FALSE)</f>
        <v>0</v>
      </c>
      <c r="OI17">
        <f>VLOOKUP(NM17,'Tablas auxiliares'!$O$2:$P$28,2,FALSE)</f>
        <v>0</v>
      </c>
      <c r="OJ17">
        <f t="shared" si="30"/>
        <v>3</v>
      </c>
      <c r="OL17">
        <f t="shared" si="31"/>
        <v>3.0011000000000001</v>
      </c>
      <c r="OM17">
        <f t="shared" si="32"/>
        <v>1.1000000000000001E-3</v>
      </c>
      <c r="ON17">
        <f t="shared" si="33"/>
        <v>15.001099999999999</v>
      </c>
      <c r="OO17">
        <f>IF('Tablas auxiliares'!$C$3=1,OL17,IF('Tablas auxiliares'!$C$3=2,OM17,ON17))</f>
        <v>15.001099999999999</v>
      </c>
      <c r="OP17" t="s">
        <v>60</v>
      </c>
      <c r="OR17">
        <v>15</v>
      </c>
      <c r="OS17">
        <f t="shared" si="34"/>
        <v>79.002399999999994</v>
      </c>
      <c r="OT17" t="str">
        <f t="shared" si="35"/>
        <v>Armenia</v>
      </c>
    </row>
    <row r="18" spans="1:410" x14ac:dyDescent="0.25">
      <c r="A18" t="s">
        <v>4</v>
      </c>
      <c r="B18">
        <v>5</v>
      </c>
      <c r="C18">
        <v>1</v>
      </c>
      <c r="D18">
        <v>2</v>
      </c>
      <c r="E18">
        <v>8</v>
      </c>
      <c r="F18">
        <v>5</v>
      </c>
      <c r="G18">
        <v>8</v>
      </c>
      <c r="H18">
        <v>4</v>
      </c>
      <c r="I18">
        <v>4</v>
      </c>
      <c r="J18">
        <v>1</v>
      </c>
      <c r="K18">
        <v>1</v>
      </c>
      <c r="L18">
        <v>2</v>
      </c>
      <c r="M18">
        <v>17</v>
      </c>
      <c r="N18">
        <v>1</v>
      </c>
      <c r="O18">
        <v>11</v>
      </c>
      <c r="P18">
        <v>2</v>
      </c>
      <c r="Q18">
        <v>5</v>
      </c>
      <c r="S18">
        <v>11</v>
      </c>
      <c r="T18">
        <v>8</v>
      </c>
      <c r="U18">
        <v>7</v>
      </c>
      <c r="V18">
        <v>7</v>
      </c>
      <c r="W18">
        <v>4</v>
      </c>
      <c r="X18">
        <v>6</v>
      </c>
      <c r="Y18">
        <v>2</v>
      </c>
      <c r="Z18">
        <v>1</v>
      </c>
      <c r="AA18">
        <v>6</v>
      </c>
      <c r="AB18">
        <v>9</v>
      </c>
      <c r="AC18">
        <v>2</v>
      </c>
      <c r="AD18">
        <v>10</v>
      </c>
      <c r="AE18">
        <v>2</v>
      </c>
      <c r="AF18">
        <v>4</v>
      </c>
      <c r="AG18">
        <v>3</v>
      </c>
      <c r="AH18">
        <v>1</v>
      </c>
      <c r="AI18">
        <v>14</v>
      </c>
      <c r="AJ18">
        <v>1</v>
      </c>
      <c r="AK18">
        <v>5</v>
      </c>
      <c r="AL18">
        <v>4</v>
      </c>
      <c r="AM18">
        <v>3</v>
      </c>
      <c r="AO18">
        <v>2</v>
      </c>
      <c r="AP18">
        <v>8</v>
      </c>
      <c r="AQ18">
        <v>9</v>
      </c>
      <c r="AR18">
        <v>5</v>
      </c>
      <c r="AS18">
        <v>1</v>
      </c>
      <c r="AT18">
        <v>3</v>
      </c>
      <c r="AU18">
        <v>8</v>
      </c>
      <c r="AV18">
        <v>4</v>
      </c>
      <c r="AW18">
        <v>5</v>
      </c>
      <c r="AX18">
        <v>6</v>
      </c>
      <c r="AY18">
        <v>4</v>
      </c>
      <c r="AZ18">
        <v>4</v>
      </c>
      <c r="BA18">
        <v>1</v>
      </c>
      <c r="BB18">
        <v>1</v>
      </c>
      <c r="BC18">
        <v>3</v>
      </c>
      <c r="BD18">
        <v>2</v>
      </c>
      <c r="BE18">
        <v>2</v>
      </c>
      <c r="BF18">
        <v>3</v>
      </c>
      <c r="BG18">
        <v>5</v>
      </c>
      <c r="BH18">
        <v>2</v>
      </c>
      <c r="BI18">
        <v>3</v>
      </c>
      <c r="BK18">
        <v>4</v>
      </c>
      <c r="BL18">
        <v>2</v>
      </c>
      <c r="BM18">
        <v>8</v>
      </c>
      <c r="BN18">
        <v>4</v>
      </c>
      <c r="BO18">
        <v>6</v>
      </c>
      <c r="BP18">
        <v>6</v>
      </c>
      <c r="BQ18">
        <v>2</v>
      </c>
      <c r="BR18">
        <v>1</v>
      </c>
      <c r="BS18">
        <v>7</v>
      </c>
      <c r="BT18">
        <v>3</v>
      </c>
      <c r="BU18">
        <v>14</v>
      </c>
      <c r="BV18">
        <v>6</v>
      </c>
      <c r="BW18">
        <v>2</v>
      </c>
      <c r="BX18">
        <v>2</v>
      </c>
      <c r="BY18">
        <v>1</v>
      </c>
      <c r="BZ18">
        <v>1</v>
      </c>
      <c r="CA18">
        <v>17</v>
      </c>
      <c r="CB18">
        <v>1</v>
      </c>
      <c r="CC18">
        <v>12</v>
      </c>
      <c r="CD18">
        <v>5</v>
      </c>
      <c r="CE18">
        <v>5</v>
      </c>
      <c r="CG18">
        <v>3</v>
      </c>
      <c r="CH18">
        <v>6</v>
      </c>
      <c r="CI18">
        <v>6</v>
      </c>
      <c r="CJ18">
        <v>1</v>
      </c>
      <c r="CK18">
        <v>12</v>
      </c>
      <c r="CL18">
        <v>3</v>
      </c>
      <c r="CM18">
        <v>2</v>
      </c>
      <c r="CN18">
        <v>2</v>
      </c>
      <c r="CO18">
        <v>7</v>
      </c>
      <c r="CP18">
        <v>3</v>
      </c>
      <c r="CQ18">
        <v>7</v>
      </c>
      <c r="CR18">
        <v>7</v>
      </c>
      <c r="CS18">
        <v>3</v>
      </c>
      <c r="CT18">
        <v>3</v>
      </c>
      <c r="CU18">
        <v>2</v>
      </c>
      <c r="CV18">
        <v>2</v>
      </c>
      <c r="CW18">
        <v>18</v>
      </c>
      <c r="CX18">
        <v>1</v>
      </c>
      <c r="CY18">
        <v>10</v>
      </c>
      <c r="CZ18">
        <v>3</v>
      </c>
      <c r="DA18">
        <v>2</v>
      </c>
      <c r="DC18">
        <v>5</v>
      </c>
      <c r="DD18">
        <v>3</v>
      </c>
      <c r="DE18">
        <v>10</v>
      </c>
      <c r="DF18">
        <v>3</v>
      </c>
      <c r="DG18">
        <v>14</v>
      </c>
      <c r="DH18">
        <f>IF('Tablas auxiliares'!$C$7=1,AVERAGE(B18,X18,AT18,BP18,CL18)+B18/10000,(-1)*(SUM(VLOOKUP(B18,'Tablas auxiliares'!$BG$2:$BH$28,2,FALSE),VLOOKUP(X18,'Tablas auxiliares'!$BG$2:$BH$28,2,FALSE),VLOOKUP(AT18,'Tablas auxiliares'!$BG$2:$BH$28,2,FALSE),VLOOKUP(BP18,'Tablas auxiliares'!$BG$2:$BH$28,2,FALSE),VLOOKUP(CL18,'Tablas auxiliares'!$BG$2:$BH$28,2,FALSE))-B18/100000000))</f>
        <v>-31.30645545812348</v>
      </c>
      <c r="DI18">
        <f>IF('Tablas auxiliares'!$C$7=1,AVERAGE(C18,Y18,AU18,BQ18,CM18)+C18/10000,(-1)*(SUM(VLOOKUP(C18,'Tablas auxiliares'!$BG$2:$BH$28,2,FALSE),VLOOKUP(Y18,'Tablas auxiliares'!$BG$2:$BH$28,2,FALSE),VLOOKUP(AU18,'Tablas auxiliares'!$BG$2:$BH$28,2,FALSE),VLOOKUP(BQ18,'Tablas auxiliares'!$BG$2:$BH$28,2,FALSE),VLOOKUP(CM18,'Tablas auxiliares'!$BG$2:$BH$28,2,FALSE))-C18/100000000))</f>
        <v>-44.944255947558929</v>
      </c>
      <c r="DJ18">
        <f>IF('Tablas auxiliares'!$C$7=1,AVERAGE(D18,Z18,AV18,BR18,CN18)+D18/10000,(-1)*(SUM(VLOOKUP(D18,'Tablas auxiliares'!$BG$2:$BH$28,2,FALSE),VLOOKUP(Z18,'Tablas auxiliares'!$BG$2:$BH$28,2,FALSE),VLOOKUP(AV18,'Tablas auxiliares'!$BG$2:$BH$28,2,FALSE),VLOOKUP(BR18,'Tablas auxiliares'!$BG$2:$BH$28,2,FALSE),VLOOKUP(CN18,'Tablas auxiliares'!$BG$2:$BH$28,2,FALSE))-D18/100000000))</f>
        <v>-50.633324459035137</v>
      </c>
      <c r="DK18">
        <f>IF('Tablas auxiliares'!$C$7=1,AVERAGE(E18,AA18,AW18,BS18,CO18)+E18/10000,(-1)*(SUM(VLOOKUP(E18,'Tablas auxiliares'!$BG$2:$BH$28,2,FALSE),VLOOKUP(AA18,'Tablas auxiliares'!$BG$2:$BH$28,2,FALSE),VLOOKUP(AW18,'Tablas auxiliares'!$BG$2:$BH$28,2,FALSE),VLOOKUP(BS18,'Tablas auxiliares'!$BG$2:$BH$28,2,FALSE),VLOOKUP(CO18,'Tablas auxiliares'!$BG$2:$BH$28,2,FALSE))-E18/100000000))</f>
        <v>-21.102272984762106</v>
      </c>
      <c r="DL18">
        <f>IF('Tablas auxiliares'!$C$7=1,AVERAGE(F18,AB18,AX18,BT18,CP18)+F18/10000,(-1)*(SUM(VLOOKUP(F18,'Tablas auxiliares'!$BG$2:$BH$28,2,FALSE),VLOOKUP(AB18,'Tablas auxiliares'!$BG$2:$BH$28,2,FALSE),VLOOKUP(AX18,'Tablas auxiliares'!$BG$2:$BH$28,2,FALSE),VLOOKUP(BT18,'Tablas auxiliares'!$BG$2:$BH$28,2,FALSE),VLOOKUP(CP18,'Tablas auxiliares'!$BG$2:$BH$28,2,FALSE))-F18/100000000))</f>
        <v>-29.290105820096041</v>
      </c>
      <c r="DM18">
        <f>IF('Tablas auxiliares'!$C$7=1,AVERAGE(G18,AC18,AY18,BU18,CQ18)+G18/10000,(-1)*(SUM(VLOOKUP(G18,'Tablas auxiliares'!$BG$2:$BH$28,2,FALSE),VLOOKUP(AC18,'Tablas auxiliares'!$BG$2:$BH$28,2,FALSE),VLOOKUP(AY18,'Tablas auxiliares'!$BG$2:$BH$28,2,FALSE),VLOOKUP(BU18,'Tablas auxiliares'!$BG$2:$BH$28,2,FALSE),VLOOKUP(CQ18,'Tablas auxiliares'!$BG$2:$BH$28,2,FALSE))-G18/100000000))</f>
        <v>-24.736388497127106</v>
      </c>
      <c r="DN18">
        <f>IF('Tablas auxiliares'!$C$7=1,AVERAGE(H18,AD18,AZ18,BV18,CR18)+H18/10000,(-1)*(SUM(VLOOKUP(H18,'Tablas auxiliares'!$BG$2:$BH$28,2,FALSE),VLOOKUP(AD18,'Tablas auxiliares'!$BG$2:$BH$28,2,FALSE),VLOOKUP(AZ18,'Tablas auxiliares'!$BG$2:$BH$28,2,FALSE),VLOOKUP(BV18,'Tablas auxiliares'!$BG$2:$BH$28,2,FALSE),VLOOKUP(CR18,'Tablas auxiliares'!$BG$2:$BH$28,2,FALSE))-H18/100000000))</f>
        <v>-24.221720543444015</v>
      </c>
      <c r="DO18">
        <f>IF('Tablas auxiliares'!$C$7=1,AVERAGE(I18,AE18,BA18,BW18,CS18)+I18/10000,(-1)*(SUM(VLOOKUP(I18,'Tablas auxiliares'!$BG$2:$BH$28,2,FALSE),VLOOKUP(AE18,'Tablas auxiliares'!$BG$2:$BH$28,2,FALSE),VLOOKUP(BA18,'Tablas auxiliares'!$BG$2:$BH$28,2,FALSE),VLOOKUP(BW18,'Tablas auxiliares'!$BG$2:$BH$28,2,FALSE),VLOOKUP(CS18,'Tablas auxiliares'!$BG$2:$BH$28,2,FALSE))-I18/100000000))</f>
        <v>-46.839661349583409</v>
      </c>
      <c r="DP18">
        <f>IF('Tablas auxiliares'!$C$7=1,AVERAGE(J18,AF18,BB18,BX18,CT18)+J18/10000,(-1)*(SUM(VLOOKUP(J18,'Tablas auxiliares'!$BG$2:$BH$28,2,FALSE),VLOOKUP(AF18,'Tablas auxiliares'!$BG$2:$BH$28,2,FALSE),VLOOKUP(BB18,'Tablas auxiliares'!$BG$2:$BH$28,2,FALSE),VLOOKUP(BX18,'Tablas auxiliares'!$BG$2:$BH$28,2,FALSE),VLOOKUP(CT18,'Tablas auxiliares'!$BG$2:$BH$28,2,FALSE))-J18/100000000))</f>
        <v>-48.916151772263056</v>
      </c>
      <c r="DQ18">
        <f>IF('Tablas auxiliares'!$C$7=1,AVERAGE(K18,AG18,BC18,BY18,CU18)+K18/10000,(-1)*(SUM(VLOOKUP(K18,'Tablas auxiliares'!$BG$2:$BH$28,2,FALSE),VLOOKUP(AG18,'Tablas auxiliares'!$BG$2:$BH$28,2,FALSE),VLOOKUP(BC18,'Tablas auxiliares'!$BG$2:$BH$28,2,FALSE),VLOOKUP(BY18,'Tablas auxiliares'!$BG$2:$BH$28,2,FALSE),VLOOKUP(CU18,'Tablas auxiliares'!$BG$2:$BH$28,2,FALSE))-K18/100000000))</f>
        <v>-50.336183418416887</v>
      </c>
      <c r="DR18">
        <f>IF('Tablas auxiliares'!$C$7=1,AVERAGE(L18,AH18,BD18,BZ18,CV18)+L18/10000,(-1)*(SUM(VLOOKUP(L18,'Tablas auxiliares'!$BG$2:$BH$28,2,FALSE),VLOOKUP(AH18,'Tablas auxiliares'!$BG$2:$BH$28,2,FALSE),VLOOKUP(BD18,'Tablas auxiliares'!$BG$2:$BH$28,2,FALSE),VLOOKUP(BZ18,'Tablas auxiliares'!$BG$2:$BH$28,2,FALSE),VLOOKUP(CV18,'Tablas auxiliares'!$BG$2:$BH$28,2,FALSE))-L18/100000000))</f>
        <v>-53.770528801961042</v>
      </c>
      <c r="DS18">
        <f>IF('Tablas auxiliares'!$C$7=1,AVERAGE(M18,AI18,BE18,CA18,CW18)+M18/10000,(-1)*(SUM(VLOOKUP(M18,'Tablas auxiliares'!$BG$2:$BH$28,2,FALSE),VLOOKUP(AI18,'Tablas auxiliares'!$BG$2:$BH$28,2,FALSE),VLOOKUP(BE18,'Tablas auxiliares'!$BG$2:$BH$28,2,FALSE),VLOOKUP(CA18,'Tablas auxiliares'!$BG$2:$BH$28,2,FALSE),VLOOKUP(CW18,'Tablas auxiliares'!$BG$2:$BH$28,2,FALSE))-M18/100000000))</f>
        <v>-12.56125507866067</v>
      </c>
      <c r="DT18">
        <f>IF('Tablas auxiliares'!$C$7=1,AVERAGE(N18,AJ18,BF18,CB18,CX18)+N18/10000,(-1)*(SUM(VLOOKUP(N18,'Tablas auxiliares'!$BG$2:$BH$28,2,FALSE),VLOOKUP(AJ18,'Tablas auxiliares'!$BG$2:$BH$28,2,FALSE),VLOOKUP(BF18,'Tablas auxiliares'!$BG$2:$BH$28,2,FALSE),VLOOKUP(CB18,'Tablas auxiliares'!$BG$2:$BH$28,2,FALSE),VLOOKUP(CX18,'Tablas auxiliares'!$BG$2:$BH$28,2,FALSE))-N18/100000000))</f>
        <v>-56.206336900548273</v>
      </c>
      <c r="DU18">
        <f>IF('Tablas auxiliares'!$C$7=1,AVERAGE(O18,AK18,BG18,CC18,CY18)+O18/10000,(-1)*(SUM(VLOOKUP(O18,'Tablas auxiliares'!$BG$2:$BH$28,2,FALSE),VLOOKUP(AK18,'Tablas auxiliares'!$BG$2:$BH$28,2,FALSE),VLOOKUP(BG18,'Tablas auxiliares'!$BG$2:$BH$28,2,FALSE),VLOOKUP(CC18,'Tablas auxiliares'!$BG$2:$BH$28,2,FALSE),VLOOKUP(CY18,'Tablas auxiliares'!$BG$2:$BH$28,2,FALSE))-O18/100000000))</f>
        <v>-16.673452710124366</v>
      </c>
      <c r="DV18">
        <f>IF('Tablas auxiliares'!$C$7=1,AVERAGE(P18,AL18,BH18,CD18,CZ18)+P18/10000,(-1)*(SUM(VLOOKUP(P18,'Tablas auxiliares'!$BG$2:$BH$28,2,FALSE),VLOOKUP(AL18,'Tablas auxiliares'!$BG$2:$BH$28,2,FALSE),VLOOKUP(BH18,'Tablas auxiliares'!$BG$2:$BH$28,2,FALSE),VLOOKUP(CD18,'Tablas auxiliares'!$BG$2:$BH$28,2,FALSE),VLOOKUP(CZ18,'Tablas auxiliares'!$BG$2:$BH$28,2,FALSE))-P18/100000000))</f>
        <v>-40.451658493702325</v>
      </c>
      <c r="DW18">
        <f>IF('Tablas auxiliares'!$C$7=1,AVERAGE(Q18,AM18,BI18,CE18,DA18)+Q18/10000,(-1)*(SUM(VLOOKUP(Q18,'Tablas auxiliares'!$BG$2:$BH$28,2,FALSE),VLOOKUP(AM18,'Tablas auxiliares'!$BG$2:$BH$28,2,FALSE),VLOOKUP(BI18,'Tablas auxiliares'!$BG$2:$BH$28,2,FALSE),VLOOKUP(CE18,'Tablas auxiliares'!$BG$2:$BH$28,2,FALSE),VLOOKUP(DA18,'Tablas auxiliares'!$BG$2:$BH$28,2,FALSE))-Q18/100000000))</f>
        <v>-37.560177626654713</v>
      </c>
      <c r="DY18">
        <f>IF('Tablas auxiliares'!$C$7=1,AVERAGE(S18,AO18,BK18,CG18,DC18)+S18/10000,(-1)*(SUM(VLOOKUP(S18,'Tablas auxiliares'!$BG$2:$BH$28,2,FALSE),VLOOKUP(AO18,'Tablas auxiliares'!$BG$2:$BH$28,2,FALSE),VLOOKUP(BK18,'Tablas auxiliares'!$BG$2:$BH$28,2,FALSE),VLOOKUP(CG18,'Tablas auxiliares'!$BG$2:$BH$28,2,FALSE),VLOOKUP(DC18,'Tablas auxiliares'!$BG$2:$BH$28,2,FALSE))-S18/100000000))</f>
        <v>-32.32297222705359</v>
      </c>
      <c r="DZ18">
        <f>IF('Tablas auxiliares'!$C$7=1,AVERAGE(T18,AP18,BL18,CH18,DD18)+T18/10000,(-1)*(SUM(VLOOKUP(T18,'Tablas auxiliares'!$BG$2:$BH$28,2,FALSE),VLOOKUP(AP18,'Tablas auxiliares'!$BG$2:$BH$28,2,FALSE),VLOOKUP(BL18,'Tablas auxiliares'!$BG$2:$BH$28,2,FALSE),VLOOKUP(CH18,'Tablas auxiliares'!$BG$2:$BH$28,2,FALSE),VLOOKUP(DD18,'Tablas auxiliares'!$BG$2:$BH$28,2,FALSE))-T18/100000000))</f>
        <v>-29.118192990518409</v>
      </c>
      <c r="EA18">
        <f>IF('Tablas auxiliares'!$C$7=1,AVERAGE(U18,AQ18,BM18,CI18,DE18)+U18/10000,(-1)*(SUM(VLOOKUP(U18,'Tablas auxiliares'!$BG$2:$BH$28,2,FALSE),VLOOKUP(AQ18,'Tablas auxiliares'!$BG$2:$BH$28,2,FALSE),VLOOKUP(BM18,'Tablas auxiliares'!$BG$2:$BH$28,2,FALSE),VLOOKUP(CI18,'Tablas auxiliares'!$BG$2:$BH$28,2,FALSE),VLOOKUP(DE18,'Tablas auxiliares'!$BG$2:$BH$28,2,FALSE))-U18/100000000))</f>
        <v>-16.447379763679592</v>
      </c>
      <c r="EB18">
        <f>IF('Tablas auxiliares'!$C$7=1,AVERAGE(V18,AR18,BN18,CJ18,DF18)+V18/10000,(-1)*(SUM(VLOOKUP(V18,'Tablas auxiliares'!$BG$2:$BH$28,2,FALSE),VLOOKUP(AR18,'Tablas auxiliares'!$BG$2:$BH$28,2,FALSE),VLOOKUP(BN18,'Tablas auxiliares'!$BG$2:$BH$28,2,FALSE),VLOOKUP(CJ18,'Tablas auxiliares'!$BG$2:$BH$28,2,FALSE),VLOOKUP(DF18,'Tablas auxiliares'!$BG$2:$BH$28,2,FALSE))-V18/100000000))</f>
        <v>-36.442467490857268</v>
      </c>
      <c r="EC18">
        <f>IF('Tablas auxiliares'!$C$7=1,AVERAGE(W18,AS18,BO18,CK18,DG18)+W18/10000,(-1)*(SUM(VLOOKUP(W18,'Tablas auxiliares'!$BG$2:$BH$28,2,FALSE),VLOOKUP(AS18,'Tablas auxiliares'!$BG$2:$BH$28,2,FALSE),VLOOKUP(BO18,'Tablas auxiliares'!$BG$2:$BH$28,2,FALSE),VLOOKUP(CK18,'Tablas auxiliares'!$BG$2:$BH$28,2,FALSE),VLOOKUP(DG18,'Tablas auxiliares'!$BG$2:$BH$28,2,FALSE))-W18/100000000))</f>
        <v>-25.92646144367669</v>
      </c>
      <c r="ED18">
        <f>RANK(DH18,DH3:DH21,1)</f>
        <v>2</v>
      </c>
      <c r="EE18">
        <f t="shared" ref="EE18:EY18" si="97">RANK(DI18,DI3:DI21,1)</f>
        <v>1</v>
      </c>
      <c r="EF18">
        <f t="shared" si="97"/>
        <v>1</v>
      </c>
      <c r="EG18">
        <f t="shared" si="97"/>
        <v>7</v>
      </c>
      <c r="EH18">
        <f t="shared" si="97"/>
        <v>4</v>
      </c>
      <c r="EI18">
        <f t="shared" si="97"/>
        <v>5</v>
      </c>
      <c r="EJ18">
        <f t="shared" si="97"/>
        <v>6</v>
      </c>
      <c r="EK18">
        <f t="shared" si="97"/>
        <v>1</v>
      </c>
      <c r="EL18">
        <f t="shared" si="97"/>
        <v>1</v>
      </c>
      <c r="EM18">
        <f t="shared" si="97"/>
        <v>1</v>
      </c>
      <c r="EN18">
        <f t="shared" si="97"/>
        <v>1</v>
      </c>
      <c r="EO18">
        <f t="shared" si="97"/>
        <v>12</v>
      </c>
      <c r="EP18">
        <f t="shared" si="97"/>
        <v>1</v>
      </c>
      <c r="EQ18">
        <f t="shared" si="97"/>
        <v>7</v>
      </c>
      <c r="ER18">
        <f t="shared" si="97"/>
        <v>2</v>
      </c>
      <c r="ES18">
        <f t="shared" si="97"/>
        <v>2</v>
      </c>
      <c r="EU18">
        <f t="shared" si="97"/>
        <v>4</v>
      </c>
      <c r="EV18">
        <f t="shared" si="97"/>
        <v>6</v>
      </c>
      <c r="EW18">
        <f t="shared" si="97"/>
        <v>9</v>
      </c>
      <c r="EX18">
        <f t="shared" si="97"/>
        <v>3</v>
      </c>
      <c r="EY18">
        <f t="shared" si="97"/>
        <v>6</v>
      </c>
      <c r="EZ18">
        <f>VLOOKUP(ED18,'Tablas auxiliares'!$O$2:$Y$28,'Tablas auxiliares'!$C$4+1,FALSE)</f>
        <v>10</v>
      </c>
      <c r="FA18">
        <f>VLOOKUP(EE18,'Tablas auxiliares'!$O$2:$Y$28,'Tablas auxiliares'!$C$4+1,FALSE)</f>
        <v>12</v>
      </c>
      <c r="FB18">
        <f>VLOOKUP(EF18,'Tablas auxiliares'!$O$2:$Y$28,'Tablas auxiliares'!$C$4+1,FALSE)</f>
        <v>12</v>
      </c>
      <c r="FC18">
        <f>VLOOKUP(EG18,'Tablas auxiliares'!$O$2:$Y$28,'Tablas auxiliares'!$C$4+1,FALSE)</f>
        <v>4</v>
      </c>
      <c r="FD18">
        <f>VLOOKUP(EH18,'Tablas auxiliares'!$O$2:$Y$28,'Tablas auxiliares'!$C$4+1,FALSE)</f>
        <v>7</v>
      </c>
      <c r="FE18">
        <f>VLOOKUP(EI18,'Tablas auxiliares'!$O$2:$Y$28,'Tablas auxiliares'!$C$4+1,FALSE)</f>
        <v>6</v>
      </c>
      <c r="FF18">
        <f>VLOOKUP(EJ18,'Tablas auxiliares'!$O$2:$Y$28,'Tablas auxiliares'!$C$4+1,FALSE)</f>
        <v>5</v>
      </c>
      <c r="FG18">
        <f>VLOOKUP(EK18,'Tablas auxiliares'!$O$2:$Y$28,'Tablas auxiliares'!$C$4+1,FALSE)</f>
        <v>12</v>
      </c>
      <c r="FH18">
        <f>VLOOKUP(EL18,'Tablas auxiliares'!$O$2:$Y$28,'Tablas auxiliares'!$C$4+1,FALSE)</f>
        <v>12</v>
      </c>
      <c r="FI18">
        <f>VLOOKUP(EM18,'Tablas auxiliares'!$O$2:$Y$28,'Tablas auxiliares'!$C$4+1,FALSE)</f>
        <v>12</v>
      </c>
      <c r="FJ18">
        <f>VLOOKUP(EN18,'Tablas auxiliares'!$O$2:$Y$28,'Tablas auxiliares'!$C$4+1,FALSE)</f>
        <v>12</v>
      </c>
      <c r="FK18">
        <f>VLOOKUP(EO18,'Tablas auxiliares'!$O$2:$Y$28,'Tablas auxiliares'!$C$4+1,FALSE)</f>
        <v>0</v>
      </c>
      <c r="FL18">
        <f>VLOOKUP(EP18,'Tablas auxiliares'!$O$2:$Y$28,'Tablas auxiliares'!$C$4+1,FALSE)</f>
        <v>12</v>
      </c>
      <c r="FM18">
        <f>VLOOKUP(EQ18,'Tablas auxiliares'!$O$2:$Y$28,'Tablas auxiliares'!$C$4+1,FALSE)</f>
        <v>4</v>
      </c>
      <c r="FN18">
        <f>VLOOKUP(ER18,'Tablas auxiliares'!$O$2:$Y$28,'Tablas auxiliares'!$C$4+1,FALSE)</f>
        <v>10</v>
      </c>
      <c r="FO18">
        <f>VLOOKUP(ES18,'Tablas auxiliares'!$O$2:$Y$28,'Tablas auxiliares'!$C$4+1,FALSE)</f>
        <v>10</v>
      </c>
      <c r="FQ18">
        <f>VLOOKUP(EU18,'Tablas auxiliares'!$O$2:$Y$28,'Tablas auxiliares'!$C$4+1,FALSE)</f>
        <v>7</v>
      </c>
      <c r="FR18">
        <f>VLOOKUP(EV18,'Tablas auxiliares'!$O$2:$Y$28,'Tablas auxiliares'!$C$4+1,FALSE)</f>
        <v>5</v>
      </c>
      <c r="FS18">
        <f>VLOOKUP(EW18,'Tablas auxiliares'!$O$2:$Y$28,'Tablas auxiliares'!$C$4+1,FALSE)</f>
        <v>2</v>
      </c>
      <c r="FT18">
        <f>VLOOKUP(EX18,'Tablas auxiliares'!$O$2:$Y$28,'Tablas auxiliares'!$C$4+1,FALSE)</f>
        <v>8</v>
      </c>
      <c r="FU18">
        <f>VLOOKUP(EY18,'Tablas auxiliares'!$O$2:$Y$28,'Tablas auxiliares'!$C$4+1,FALSE)</f>
        <v>5</v>
      </c>
      <c r="FV18">
        <v>7</v>
      </c>
      <c r="FW18">
        <v>7</v>
      </c>
      <c r="FX18">
        <v>5</v>
      </c>
      <c r="FY18">
        <v>2</v>
      </c>
      <c r="FZ18">
        <v>8</v>
      </c>
      <c r="GA18">
        <v>2</v>
      </c>
      <c r="GB18">
        <v>4</v>
      </c>
      <c r="GC18">
        <v>1</v>
      </c>
      <c r="GD18">
        <v>3</v>
      </c>
      <c r="GE18">
        <v>11</v>
      </c>
      <c r="GF18">
        <v>4</v>
      </c>
      <c r="GG18">
        <v>10</v>
      </c>
      <c r="GH18">
        <v>2</v>
      </c>
      <c r="GI18">
        <v>9</v>
      </c>
      <c r="GJ18">
        <v>6</v>
      </c>
      <c r="GK18">
        <v>3</v>
      </c>
      <c r="GM18">
        <v>10</v>
      </c>
      <c r="GN18">
        <v>8</v>
      </c>
      <c r="GO18">
        <v>9</v>
      </c>
      <c r="GP18">
        <v>6</v>
      </c>
      <c r="GQ18">
        <v>3</v>
      </c>
      <c r="GR18">
        <f>VLOOKUP(FV18,'Tablas auxiliares'!$O$2:$Y$28,_xlfn.SINGLE('Tablas auxiliares'!$C$4)+1,FALSE)</f>
        <v>4</v>
      </c>
      <c r="GS18">
        <f>VLOOKUP(FW18,'Tablas auxiliares'!$O$2:$Y$28,_xlfn.SINGLE('Tablas auxiliares'!$C$4)+1,FALSE)</f>
        <v>4</v>
      </c>
      <c r="GT18">
        <f>VLOOKUP(FX18,'Tablas auxiliares'!$O$2:$Y$28,_xlfn.SINGLE('Tablas auxiliares'!$C$4)+1,FALSE)</f>
        <v>6</v>
      </c>
      <c r="GU18">
        <f>VLOOKUP(FY18,'Tablas auxiliares'!$O$2:$Y$28,_xlfn.SINGLE('Tablas auxiliares'!$C$4)+1,FALSE)</f>
        <v>10</v>
      </c>
      <c r="GV18">
        <f>VLOOKUP(FZ18,'Tablas auxiliares'!$O$2:$Y$28,_xlfn.SINGLE('Tablas auxiliares'!$C$4)+1,FALSE)</f>
        <v>3</v>
      </c>
      <c r="GW18">
        <f>VLOOKUP(GA18,'Tablas auxiliares'!$O$2:$Y$28,_xlfn.SINGLE('Tablas auxiliares'!$C$4)+1,FALSE)</f>
        <v>10</v>
      </c>
      <c r="GX18">
        <f>VLOOKUP(GB18,'Tablas auxiliares'!$O$2:$Y$28,_xlfn.SINGLE('Tablas auxiliares'!$C$4)+1,FALSE)</f>
        <v>7</v>
      </c>
      <c r="GY18">
        <f>VLOOKUP(GC18,'Tablas auxiliares'!$O$2:$Y$28,_xlfn.SINGLE('Tablas auxiliares'!$C$4)+1,FALSE)</f>
        <v>12</v>
      </c>
      <c r="GZ18">
        <f>VLOOKUP(GD18,'Tablas auxiliares'!$O$2:$Y$28,_xlfn.SINGLE('Tablas auxiliares'!$C$4)+1,FALSE)</f>
        <v>8</v>
      </c>
      <c r="HA18">
        <f>VLOOKUP(GE18,'Tablas auxiliares'!$O$2:$Y$28,_xlfn.SINGLE('Tablas auxiliares'!$C$4)+1,FALSE)</f>
        <v>0</v>
      </c>
      <c r="HB18">
        <f>VLOOKUP(GF18,'Tablas auxiliares'!$O$2:$Y$28,_xlfn.SINGLE('Tablas auxiliares'!$C$4)+1,FALSE)</f>
        <v>7</v>
      </c>
      <c r="HC18">
        <f>VLOOKUP(GG18,'Tablas auxiliares'!$O$2:$Y$28,_xlfn.SINGLE('Tablas auxiliares'!$C$4)+1,FALSE)</f>
        <v>1</v>
      </c>
      <c r="HD18">
        <f>VLOOKUP(GH18,'Tablas auxiliares'!$O$2:$Y$28,_xlfn.SINGLE('Tablas auxiliares'!$C$4)+1,FALSE)</f>
        <v>10</v>
      </c>
      <c r="HE18">
        <f>VLOOKUP(GI18,'Tablas auxiliares'!$O$2:$Y$28,_xlfn.SINGLE('Tablas auxiliares'!$C$4)+1,FALSE)</f>
        <v>2</v>
      </c>
      <c r="HF18">
        <f>VLOOKUP(GJ18,'Tablas auxiliares'!$O$2:$Y$28,_xlfn.SINGLE('Tablas auxiliares'!$C$4)+1,FALSE)</f>
        <v>5</v>
      </c>
      <c r="HG18">
        <f>VLOOKUP(GK18,'Tablas auxiliares'!$O$2:$Y$28,_xlfn.SINGLE('Tablas auxiliares'!$C$4)+1,FALSE)</f>
        <v>8</v>
      </c>
      <c r="HI18">
        <f>VLOOKUP(GM18,'Tablas auxiliares'!$O$2:$Y$28,_xlfn.SINGLE('Tablas auxiliares'!$C$4)+1,FALSE)</f>
        <v>1</v>
      </c>
      <c r="HJ18">
        <f>VLOOKUP(GN18,'Tablas auxiliares'!$O$2:$Y$28,_xlfn.SINGLE('Tablas auxiliares'!$C$4)+1,FALSE)</f>
        <v>3</v>
      </c>
      <c r="HK18">
        <f>VLOOKUP(GO18,'Tablas auxiliares'!$O$2:$Y$28,_xlfn.SINGLE('Tablas auxiliares'!$C$4)+1,FALSE)</f>
        <v>2</v>
      </c>
      <c r="HL18">
        <f>VLOOKUP(GP18,'Tablas auxiliares'!$O$2:$Y$28,_xlfn.SINGLE('Tablas auxiliares'!$C$4)+1,FALSE)</f>
        <v>5</v>
      </c>
      <c r="HM18">
        <f>VLOOKUP(GQ18,'Tablas auxiliares'!$O$2:$Y$28,_xlfn.SINGLE('Tablas auxiliares'!$C$4)+1,FALSE)</f>
        <v>8</v>
      </c>
      <c r="HN18">
        <f>IF('Tablas auxiliares'!$C$6&lt;&gt;2,SUM(EZ18:FU18),0)+IF('Tablas auxiliares'!$C$6&lt;&gt;3,SUM(GR18:HM18),0)</f>
        <v>283</v>
      </c>
      <c r="HO18">
        <f t="shared" si="37"/>
        <v>4.5069999999999997</v>
      </c>
      <c r="HP18">
        <f t="shared" si="1"/>
        <v>4.0069999999999997</v>
      </c>
      <c r="HQ18">
        <f t="shared" si="2"/>
        <v>3.0049999999999999</v>
      </c>
      <c r="HR18">
        <f t="shared" si="3"/>
        <v>4.5019999999999998</v>
      </c>
      <c r="HS18">
        <f t="shared" si="4"/>
        <v>6.008</v>
      </c>
      <c r="HT18">
        <f t="shared" si="5"/>
        <v>3.5019999999999998</v>
      </c>
      <c r="HU18">
        <f t="shared" si="6"/>
        <v>5.0039999999999996</v>
      </c>
      <c r="HV18">
        <f t="shared" si="7"/>
        <v>1.0009999999999999</v>
      </c>
      <c r="HW18">
        <f t="shared" si="8"/>
        <v>2.0030000000000001</v>
      </c>
      <c r="HX18">
        <f t="shared" si="9"/>
        <v>6.0110000000000001</v>
      </c>
      <c r="HY18">
        <f t="shared" si="10"/>
        <v>2.504</v>
      </c>
      <c r="HZ18">
        <f t="shared" si="11"/>
        <v>11.01</v>
      </c>
      <c r="IA18">
        <f t="shared" si="12"/>
        <v>1.502</v>
      </c>
      <c r="IB18">
        <f t="shared" si="13"/>
        <v>8.0090000000000003</v>
      </c>
      <c r="IC18">
        <f t="shared" si="14"/>
        <v>4.0060000000000002</v>
      </c>
      <c r="ID18">
        <f t="shared" si="15"/>
        <v>2.5030000000000001</v>
      </c>
      <c r="IF18">
        <f t="shared" si="17"/>
        <v>7.01</v>
      </c>
      <c r="IG18">
        <f t="shared" si="18"/>
        <v>7.008</v>
      </c>
      <c r="IH18">
        <f t="shared" si="19"/>
        <v>9.0090000000000003</v>
      </c>
      <c r="II18">
        <f t="shared" si="20"/>
        <v>4.5060000000000002</v>
      </c>
      <c r="IJ18">
        <f t="shared" si="21"/>
        <v>4.5030000000000001</v>
      </c>
      <c r="IK18">
        <f>RANK(HO18,HO3:HO21,1)</f>
        <v>2</v>
      </c>
      <c r="IL18">
        <f t="shared" ref="IL18:JF18" si="98">RANK(HP18,HP3:HP21,1)</f>
        <v>3</v>
      </c>
      <c r="IM18">
        <f t="shared" si="98"/>
        <v>2</v>
      </c>
      <c r="IN18">
        <f t="shared" si="98"/>
        <v>3</v>
      </c>
      <c r="IO18">
        <f t="shared" si="98"/>
        <v>6</v>
      </c>
      <c r="IP18">
        <f t="shared" si="98"/>
        <v>2</v>
      </c>
      <c r="IQ18">
        <f t="shared" si="98"/>
        <v>3</v>
      </c>
      <c r="IR18">
        <f t="shared" si="98"/>
        <v>1</v>
      </c>
      <c r="IS18">
        <f t="shared" si="98"/>
        <v>2</v>
      </c>
      <c r="IT18">
        <f t="shared" si="98"/>
        <v>4</v>
      </c>
      <c r="IU18">
        <f t="shared" si="98"/>
        <v>2</v>
      </c>
      <c r="IV18">
        <f t="shared" si="98"/>
        <v>11</v>
      </c>
      <c r="IW18">
        <f t="shared" si="98"/>
        <v>1</v>
      </c>
      <c r="IX18">
        <f t="shared" si="98"/>
        <v>7</v>
      </c>
      <c r="IY18">
        <f t="shared" si="98"/>
        <v>4</v>
      </c>
      <c r="IZ18">
        <f t="shared" si="98"/>
        <v>1</v>
      </c>
      <c r="JB18">
        <f t="shared" si="98"/>
        <v>6</v>
      </c>
      <c r="JC18">
        <f t="shared" si="98"/>
        <v>7</v>
      </c>
      <c r="JD18">
        <f t="shared" si="98"/>
        <v>7</v>
      </c>
      <c r="JE18">
        <f t="shared" si="98"/>
        <v>2</v>
      </c>
      <c r="JF18">
        <f t="shared" si="98"/>
        <v>3</v>
      </c>
      <c r="JG18">
        <f>VLOOKUP(IK18,'Tablas auxiliares'!$O$2:$Y$28,_xlfn.SINGLE('Tablas auxiliares'!$C$4)+1,FALSE)</f>
        <v>10</v>
      </c>
      <c r="JH18">
        <f>VLOOKUP(IL18,'Tablas auxiliares'!$O$2:$Y$28,_xlfn.SINGLE('Tablas auxiliares'!$C$4)+1,FALSE)</f>
        <v>8</v>
      </c>
      <c r="JI18">
        <f>VLOOKUP(IM18,'Tablas auxiliares'!$O$2:$Y$28,_xlfn.SINGLE('Tablas auxiliares'!$C$4)+1,FALSE)</f>
        <v>10</v>
      </c>
      <c r="JJ18">
        <f>VLOOKUP(IN18,'Tablas auxiliares'!$O$2:$Y$28,_xlfn.SINGLE('Tablas auxiliares'!$C$4)+1,FALSE)</f>
        <v>8</v>
      </c>
      <c r="JK18">
        <f>VLOOKUP(IO18,'Tablas auxiliares'!$O$2:$Y$28,_xlfn.SINGLE('Tablas auxiliares'!$C$4)+1,FALSE)</f>
        <v>5</v>
      </c>
      <c r="JL18">
        <f>VLOOKUP(IP18,'Tablas auxiliares'!$O$2:$Y$28,_xlfn.SINGLE('Tablas auxiliares'!$C$4)+1,FALSE)</f>
        <v>10</v>
      </c>
      <c r="JM18">
        <f>VLOOKUP(IQ18,'Tablas auxiliares'!$O$2:$Y$28,_xlfn.SINGLE('Tablas auxiliares'!$C$4)+1,FALSE)</f>
        <v>8</v>
      </c>
      <c r="JN18">
        <f>VLOOKUP(IR18,'Tablas auxiliares'!$O$2:$Y$28,_xlfn.SINGLE('Tablas auxiliares'!$C$4)+1,FALSE)</f>
        <v>12</v>
      </c>
      <c r="JO18">
        <f>VLOOKUP(IS18,'Tablas auxiliares'!$O$2:$Y$28,_xlfn.SINGLE('Tablas auxiliares'!$C$4)+1,FALSE)</f>
        <v>10</v>
      </c>
      <c r="JP18">
        <f>VLOOKUP(IT18,'Tablas auxiliares'!$O$2:$Y$28,_xlfn.SINGLE('Tablas auxiliares'!$C$4)+1,FALSE)</f>
        <v>7</v>
      </c>
      <c r="JQ18">
        <f>VLOOKUP(IU18,'Tablas auxiliares'!$O$2:$Y$28,_xlfn.SINGLE('Tablas auxiliares'!$C$4)+1,FALSE)</f>
        <v>10</v>
      </c>
      <c r="JR18">
        <f>VLOOKUP(IV18,'Tablas auxiliares'!$O$2:$Y$28,_xlfn.SINGLE('Tablas auxiliares'!$C$4)+1,FALSE)</f>
        <v>0</v>
      </c>
      <c r="JS18">
        <f>VLOOKUP(IW18,'Tablas auxiliares'!$O$2:$Y$28,_xlfn.SINGLE('Tablas auxiliares'!$C$4)+1,FALSE)</f>
        <v>12</v>
      </c>
      <c r="JT18">
        <f>VLOOKUP(IX18,'Tablas auxiliares'!$O$2:$Y$28,_xlfn.SINGLE('Tablas auxiliares'!$C$4)+1,FALSE)</f>
        <v>4</v>
      </c>
      <c r="JU18">
        <f>VLOOKUP(IY18,'Tablas auxiliares'!$O$2:$Y$28,_xlfn.SINGLE('Tablas auxiliares'!$C$4)+1,FALSE)</f>
        <v>7</v>
      </c>
      <c r="JV18">
        <f>VLOOKUP(IZ18,'Tablas auxiliares'!$O$2:$Y$28,_xlfn.SINGLE('Tablas auxiliares'!$C$4)+1,FALSE)</f>
        <v>12</v>
      </c>
      <c r="JX18">
        <f>VLOOKUP(JB18,'Tablas auxiliares'!$O$2:$Y$28,_xlfn.SINGLE('Tablas auxiliares'!$C$4)+1,FALSE)</f>
        <v>5</v>
      </c>
      <c r="JY18">
        <f>VLOOKUP(JC18,'Tablas auxiliares'!$O$2:$Y$28,_xlfn.SINGLE('Tablas auxiliares'!$C$4)+1,FALSE)</f>
        <v>4</v>
      </c>
      <c r="JZ18">
        <f>VLOOKUP(JD18,'Tablas auxiliares'!$O$2:$Y$28,_xlfn.SINGLE('Tablas auxiliares'!$C$4)+1,FALSE)</f>
        <v>4</v>
      </c>
      <c r="KA18">
        <f>VLOOKUP(JE18,'Tablas auxiliares'!$O$2:$Y$28,_xlfn.SINGLE('Tablas auxiliares'!$C$4)+1,FALSE)</f>
        <v>10</v>
      </c>
      <c r="KB18">
        <f>VLOOKUP(JF18,'Tablas auxiliares'!$O$2:$Y$28,_xlfn.SINGLE('Tablas auxiliares'!$C$4)+1,FALSE)</f>
        <v>8</v>
      </c>
      <c r="KC18">
        <f t="shared" si="27"/>
        <v>164</v>
      </c>
      <c r="KD18">
        <v>10</v>
      </c>
      <c r="KE18">
        <v>12</v>
      </c>
      <c r="KF18">
        <v>12</v>
      </c>
      <c r="KG18">
        <v>4</v>
      </c>
      <c r="KH18">
        <v>6</v>
      </c>
      <c r="KI18">
        <v>5</v>
      </c>
      <c r="KJ18">
        <v>6</v>
      </c>
      <c r="KK18">
        <v>12</v>
      </c>
      <c r="KL18">
        <v>12</v>
      </c>
      <c r="KM18">
        <v>12</v>
      </c>
      <c r="KN18">
        <v>12</v>
      </c>
      <c r="KO18">
        <v>0</v>
      </c>
      <c r="KP18">
        <v>12</v>
      </c>
      <c r="KQ18">
        <v>2</v>
      </c>
      <c r="KR18">
        <v>12</v>
      </c>
      <c r="KS18">
        <v>10</v>
      </c>
      <c r="KU18">
        <v>6</v>
      </c>
      <c r="KV18">
        <v>5</v>
      </c>
      <c r="KW18">
        <v>2</v>
      </c>
      <c r="KX18">
        <v>8</v>
      </c>
      <c r="KY18">
        <v>4</v>
      </c>
      <c r="KZ18">
        <v>4</v>
      </c>
      <c r="LA18">
        <v>4</v>
      </c>
      <c r="LB18">
        <v>6</v>
      </c>
      <c r="LC18">
        <v>10</v>
      </c>
      <c r="LD18">
        <v>3</v>
      </c>
      <c r="LE18">
        <v>10</v>
      </c>
      <c r="LF18">
        <v>7</v>
      </c>
      <c r="LG18">
        <v>12</v>
      </c>
      <c r="LH18">
        <v>8</v>
      </c>
      <c r="LI18">
        <v>0</v>
      </c>
      <c r="LJ18">
        <v>7</v>
      </c>
      <c r="LK18">
        <v>1</v>
      </c>
      <c r="LL18">
        <v>10</v>
      </c>
      <c r="LM18">
        <v>2</v>
      </c>
      <c r="LN18">
        <v>5</v>
      </c>
      <c r="LO18">
        <v>8</v>
      </c>
      <c r="LQ18">
        <v>1</v>
      </c>
      <c r="LR18">
        <v>3</v>
      </c>
      <c r="LS18">
        <v>2</v>
      </c>
      <c r="LT18">
        <v>5</v>
      </c>
      <c r="LU18">
        <v>8</v>
      </c>
      <c r="LV18">
        <f t="shared" si="28"/>
        <v>14.004</v>
      </c>
      <c r="LW18">
        <f t="shared" si="90"/>
        <v>16.004000000000001</v>
      </c>
      <c r="LX18">
        <f t="shared" si="91"/>
        <v>18.006</v>
      </c>
      <c r="LY18">
        <f t="shared" si="92"/>
        <v>14.01</v>
      </c>
      <c r="LZ18">
        <f t="shared" si="69"/>
        <v>9.0030000000000001</v>
      </c>
      <c r="MA18">
        <f t="shared" si="70"/>
        <v>15.01</v>
      </c>
      <c r="MB18">
        <f t="shared" si="71"/>
        <v>13.007</v>
      </c>
      <c r="MC18">
        <f t="shared" si="72"/>
        <v>24.012</v>
      </c>
      <c r="MD18">
        <f t="shared" si="73"/>
        <v>20.007999999999999</v>
      </c>
      <c r="ME18">
        <f t="shared" si="74"/>
        <v>12</v>
      </c>
      <c r="MF18">
        <f t="shared" si="75"/>
        <v>19.007000000000001</v>
      </c>
      <c r="MG18">
        <f t="shared" si="76"/>
        <v>1.0009999999999999</v>
      </c>
      <c r="MH18">
        <f t="shared" si="77"/>
        <v>22.01</v>
      </c>
      <c r="MI18">
        <f t="shared" si="78"/>
        <v>4.0019999999999998</v>
      </c>
      <c r="MJ18">
        <f t="shared" si="79"/>
        <v>17.004999999999999</v>
      </c>
      <c r="MK18">
        <f t="shared" si="80"/>
        <v>18.007999999999999</v>
      </c>
      <c r="ML18">
        <f t="shared" si="81"/>
        <v>0</v>
      </c>
      <c r="MM18">
        <f t="shared" si="82"/>
        <v>7.0010000000000003</v>
      </c>
      <c r="MN18">
        <f t="shared" si="83"/>
        <v>8.0030000000000001</v>
      </c>
      <c r="MO18">
        <f t="shared" si="84"/>
        <v>4.0019999999999998</v>
      </c>
      <c r="MP18">
        <f t="shared" si="85"/>
        <v>13.005000000000001</v>
      </c>
      <c r="MQ18">
        <f t="shared" si="86"/>
        <v>12.007999999999999</v>
      </c>
      <c r="MR18">
        <f>RANK(LV18,LV3:LV21,0)</f>
        <v>3</v>
      </c>
      <c r="MS18">
        <f t="shared" ref="MS18:NM18" si="99">RANK(LW18,LW3:LW21,0)</f>
        <v>2</v>
      </c>
      <c r="MT18">
        <f t="shared" si="99"/>
        <v>3</v>
      </c>
      <c r="MU18">
        <f t="shared" si="99"/>
        <v>3</v>
      </c>
      <c r="MV18">
        <f t="shared" si="99"/>
        <v>6</v>
      </c>
      <c r="MW18">
        <f t="shared" si="99"/>
        <v>3</v>
      </c>
      <c r="MX18">
        <f t="shared" si="99"/>
        <v>3</v>
      </c>
      <c r="MY18">
        <f t="shared" si="99"/>
        <v>1</v>
      </c>
      <c r="MZ18">
        <f t="shared" si="99"/>
        <v>2</v>
      </c>
      <c r="NA18">
        <f t="shared" si="99"/>
        <v>4</v>
      </c>
      <c r="NB18">
        <f t="shared" si="99"/>
        <v>2</v>
      </c>
      <c r="NC18">
        <f t="shared" si="99"/>
        <v>13</v>
      </c>
      <c r="ND18">
        <f t="shared" si="99"/>
        <v>1</v>
      </c>
      <c r="NE18">
        <f t="shared" si="99"/>
        <v>10</v>
      </c>
      <c r="NF18">
        <f t="shared" si="99"/>
        <v>3</v>
      </c>
      <c r="NG18">
        <f t="shared" si="99"/>
        <v>1</v>
      </c>
      <c r="NH18">
        <f t="shared" si="99"/>
        <v>13</v>
      </c>
      <c r="NI18">
        <f t="shared" si="99"/>
        <v>6</v>
      </c>
      <c r="NJ18">
        <f t="shared" si="99"/>
        <v>7</v>
      </c>
      <c r="NK18">
        <f t="shared" si="99"/>
        <v>11</v>
      </c>
      <c r="NL18">
        <f t="shared" si="99"/>
        <v>3</v>
      </c>
      <c r="NM18">
        <f t="shared" si="99"/>
        <v>4</v>
      </c>
      <c r="NN18">
        <f>VLOOKUP(MR18,'Tablas auxiliares'!$O$2:$P$28,2,FALSE)</f>
        <v>8</v>
      </c>
      <c r="NO18">
        <f>VLOOKUP(MS18,'Tablas auxiliares'!$O$2:$P$28,2,FALSE)</f>
        <v>10</v>
      </c>
      <c r="NP18">
        <f>VLOOKUP(MT18,'Tablas auxiliares'!$O$2:$P$28,2,FALSE)</f>
        <v>8</v>
      </c>
      <c r="NQ18">
        <f>VLOOKUP(MU18,'Tablas auxiliares'!$O$2:$P$28,2,FALSE)</f>
        <v>8</v>
      </c>
      <c r="NR18">
        <f>VLOOKUP(MV18,'Tablas auxiliares'!$O$2:$P$28,2,FALSE)</f>
        <v>5</v>
      </c>
      <c r="NS18">
        <f>VLOOKUP(MW18,'Tablas auxiliares'!$O$2:$P$28,2,FALSE)</f>
        <v>8</v>
      </c>
      <c r="NT18">
        <f>VLOOKUP(MX18,'Tablas auxiliares'!$O$2:$P$28,2,FALSE)</f>
        <v>8</v>
      </c>
      <c r="NU18">
        <f>VLOOKUP(MY18,'Tablas auxiliares'!$O$2:$P$28,2,FALSE)</f>
        <v>12</v>
      </c>
      <c r="NV18">
        <f>VLOOKUP(MZ18,'Tablas auxiliares'!$O$2:$P$28,2,FALSE)</f>
        <v>10</v>
      </c>
      <c r="NW18">
        <f>VLOOKUP(NA18,'Tablas auxiliares'!$O$2:$P$28,2,FALSE)</f>
        <v>7</v>
      </c>
      <c r="NX18">
        <f>VLOOKUP(NB18,'Tablas auxiliares'!$O$2:$P$28,2,FALSE)</f>
        <v>10</v>
      </c>
      <c r="NY18">
        <f>VLOOKUP(NC18,'Tablas auxiliares'!$O$2:$P$28,2,FALSE)</f>
        <v>0</v>
      </c>
      <c r="NZ18">
        <f>VLOOKUP(ND18,'Tablas auxiliares'!$O$2:$P$28,2,FALSE)</f>
        <v>12</v>
      </c>
      <c r="OA18">
        <f>VLOOKUP(NE18,'Tablas auxiliares'!$O$2:$P$28,2,FALSE)</f>
        <v>1</v>
      </c>
      <c r="OB18">
        <f>VLOOKUP(NF18,'Tablas auxiliares'!$O$2:$P$28,2,FALSE)</f>
        <v>8</v>
      </c>
      <c r="OC18">
        <f>VLOOKUP(NG18,'Tablas auxiliares'!$O$2:$P$28,2,FALSE)</f>
        <v>12</v>
      </c>
      <c r="OD18">
        <f>VLOOKUP(NH18,'Tablas auxiliares'!$O$2:$P$28,2,FALSE)</f>
        <v>0</v>
      </c>
      <c r="OE18">
        <f>VLOOKUP(NI18,'Tablas auxiliares'!$O$2:$P$28,2,FALSE)</f>
        <v>5</v>
      </c>
      <c r="OF18">
        <f>VLOOKUP(NJ18,'Tablas auxiliares'!$O$2:$P$28,2,FALSE)</f>
        <v>4</v>
      </c>
      <c r="OG18">
        <f>VLOOKUP(NK18,'Tablas auxiliares'!$O$2:$P$28,2,FALSE)</f>
        <v>0</v>
      </c>
      <c r="OH18">
        <f>VLOOKUP(NL18,'Tablas auxiliares'!$O$2:$P$28,2,FALSE)</f>
        <v>8</v>
      </c>
      <c r="OI18">
        <f>VLOOKUP(NM18,'Tablas auxiliares'!$O$2:$P$28,2,FALSE)</f>
        <v>7</v>
      </c>
      <c r="OJ18">
        <f t="shared" si="30"/>
        <v>151</v>
      </c>
      <c r="OL18">
        <f t="shared" si="31"/>
        <v>151.001</v>
      </c>
      <c r="OM18">
        <f t="shared" si="32"/>
        <v>164.001</v>
      </c>
      <c r="ON18">
        <f t="shared" si="33"/>
        <v>283.00099999999998</v>
      </c>
      <c r="OO18">
        <f>IF('Tablas auxiliares'!$C$3=1,OL18,IF('Tablas auxiliares'!$C$3=2,OM18,ON18))</f>
        <v>283.00099999999998</v>
      </c>
      <c r="OP18" t="s">
        <v>4</v>
      </c>
      <c r="OR18">
        <v>16</v>
      </c>
      <c r="OS18">
        <f t="shared" si="34"/>
        <v>65.001999999999995</v>
      </c>
      <c r="OT18" t="str">
        <f t="shared" si="35"/>
        <v>Bielorrusia</v>
      </c>
    </row>
    <row r="19" spans="1:410" x14ac:dyDescent="0.25">
      <c r="A19" t="s">
        <v>26</v>
      </c>
      <c r="B19">
        <v>13</v>
      </c>
      <c r="C19">
        <v>15</v>
      </c>
      <c r="D19">
        <v>15</v>
      </c>
      <c r="E19">
        <v>16</v>
      </c>
      <c r="F19">
        <v>14</v>
      </c>
      <c r="G19">
        <v>7</v>
      </c>
      <c r="H19">
        <v>10</v>
      </c>
      <c r="I19">
        <v>12</v>
      </c>
      <c r="J19">
        <v>13</v>
      </c>
      <c r="K19">
        <v>4</v>
      </c>
      <c r="L19">
        <v>17</v>
      </c>
      <c r="M19">
        <v>13</v>
      </c>
      <c r="N19">
        <v>14</v>
      </c>
      <c r="O19">
        <v>16</v>
      </c>
      <c r="P19">
        <v>15</v>
      </c>
      <c r="Q19">
        <v>6</v>
      </c>
      <c r="R19">
        <v>14</v>
      </c>
      <c r="T19">
        <v>16</v>
      </c>
      <c r="U19">
        <v>6</v>
      </c>
      <c r="V19">
        <v>18</v>
      </c>
      <c r="W19">
        <v>5</v>
      </c>
      <c r="X19">
        <v>13</v>
      </c>
      <c r="Y19">
        <v>17</v>
      </c>
      <c r="Z19">
        <v>7</v>
      </c>
      <c r="AA19">
        <v>16</v>
      </c>
      <c r="AB19">
        <v>13</v>
      </c>
      <c r="AC19">
        <v>14</v>
      </c>
      <c r="AD19">
        <v>4</v>
      </c>
      <c r="AE19">
        <v>4</v>
      </c>
      <c r="AF19">
        <v>6</v>
      </c>
      <c r="AG19">
        <v>5</v>
      </c>
      <c r="AH19">
        <v>9</v>
      </c>
      <c r="AI19">
        <v>3</v>
      </c>
      <c r="AJ19">
        <v>6</v>
      </c>
      <c r="AK19">
        <v>11</v>
      </c>
      <c r="AL19">
        <v>14</v>
      </c>
      <c r="AM19">
        <v>15</v>
      </c>
      <c r="AN19">
        <v>3</v>
      </c>
      <c r="AP19">
        <v>13</v>
      </c>
      <c r="AQ19">
        <v>2</v>
      </c>
      <c r="AR19">
        <v>17</v>
      </c>
      <c r="AS19">
        <v>8</v>
      </c>
      <c r="AT19">
        <v>2</v>
      </c>
      <c r="AU19">
        <v>3</v>
      </c>
      <c r="AV19">
        <v>5</v>
      </c>
      <c r="AW19">
        <v>16</v>
      </c>
      <c r="AX19">
        <v>10</v>
      </c>
      <c r="AY19">
        <v>16</v>
      </c>
      <c r="AZ19">
        <v>3</v>
      </c>
      <c r="BA19">
        <v>12</v>
      </c>
      <c r="BB19">
        <v>12</v>
      </c>
      <c r="BC19">
        <v>2</v>
      </c>
      <c r="BD19">
        <v>15</v>
      </c>
      <c r="BE19">
        <v>1</v>
      </c>
      <c r="BF19">
        <v>9</v>
      </c>
      <c r="BG19">
        <v>4</v>
      </c>
      <c r="BH19">
        <v>10</v>
      </c>
      <c r="BI19">
        <v>11</v>
      </c>
      <c r="BJ19">
        <v>16</v>
      </c>
      <c r="BL19">
        <v>18</v>
      </c>
      <c r="BM19">
        <v>1</v>
      </c>
      <c r="BN19">
        <v>15</v>
      </c>
      <c r="BO19">
        <v>1</v>
      </c>
      <c r="BP19">
        <v>9</v>
      </c>
      <c r="BQ19">
        <v>16</v>
      </c>
      <c r="BR19">
        <v>15</v>
      </c>
      <c r="BS19">
        <v>17</v>
      </c>
      <c r="BT19">
        <v>11</v>
      </c>
      <c r="BU19">
        <v>15</v>
      </c>
      <c r="BV19">
        <v>1</v>
      </c>
      <c r="BW19">
        <v>8</v>
      </c>
      <c r="BX19">
        <v>10</v>
      </c>
      <c r="BY19">
        <v>2</v>
      </c>
      <c r="BZ19">
        <v>14</v>
      </c>
      <c r="CA19">
        <v>2</v>
      </c>
      <c r="CB19">
        <v>6</v>
      </c>
      <c r="CC19">
        <v>18</v>
      </c>
      <c r="CD19">
        <v>9</v>
      </c>
      <c r="CE19">
        <v>9</v>
      </c>
      <c r="CF19">
        <v>5</v>
      </c>
      <c r="CH19">
        <v>11</v>
      </c>
      <c r="CI19">
        <v>1</v>
      </c>
      <c r="CJ19">
        <v>19</v>
      </c>
      <c r="CK19">
        <v>10</v>
      </c>
      <c r="CL19">
        <v>9</v>
      </c>
      <c r="CM19">
        <v>17</v>
      </c>
      <c r="CN19">
        <v>7</v>
      </c>
      <c r="CO19">
        <v>16</v>
      </c>
      <c r="CP19">
        <v>11</v>
      </c>
      <c r="CQ19">
        <v>6</v>
      </c>
      <c r="CR19">
        <v>4</v>
      </c>
      <c r="CS19">
        <v>6</v>
      </c>
      <c r="CT19">
        <v>18</v>
      </c>
      <c r="CU19">
        <v>1</v>
      </c>
      <c r="CV19">
        <v>14</v>
      </c>
      <c r="CW19">
        <v>2</v>
      </c>
      <c r="CX19">
        <v>11</v>
      </c>
      <c r="CY19">
        <v>18</v>
      </c>
      <c r="CZ19">
        <v>14</v>
      </c>
      <c r="DA19">
        <v>17</v>
      </c>
      <c r="DB19">
        <v>17</v>
      </c>
      <c r="DD19">
        <v>14</v>
      </c>
      <c r="DE19">
        <v>1</v>
      </c>
      <c r="DF19">
        <v>16</v>
      </c>
      <c r="DG19">
        <v>3</v>
      </c>
      <c r="DH19">
        <f>IF('Tablas auxiliares'!$C$7=1,AVERAGE(B19,X19,AT19,BP19,CL19)+B19/10000,(-1)*(SUM(VLOOKUP(B19,'Tablas auxiliares'!$BG$2:$BH$28,2,FALSE),VLOOKUP(X19,'Tablas auxiliares'!$BG$2:$BH$28,2,FALSE),VLOOKUP(AT19,'Tablas auxiliares'!$BG$2:$BH$28,2,FALSE),VLOOKUP(BP19,'Tablas auxiliares'!$BG$2:$BH$28,2,FALSE),VLOOKUP(CL19,'Tablas auxiliares'!$BG$2:$BH$28,2,FALSE))-B19/100000000))</f>
        <v>-17.627415725346399</v>
      </c>
      <c r="DI19">
        <f>IF('Tablas auxiliares'!$C$7=1,AVERAGE(C19,Y19,AU19,BQ19,CM19)+C19/10000,(-1)*(SUM(VLOOKUP(C19,'Tablas auxiliares'!$BG$2:$BH$28,2,FALSE),VLOOKUP(Y19,'Tablas auxiliares'!$BG$2:$BH$28,2,FALSE),VLOOKUP(AU19,'Tablas auxiliares'!$BG$2:$BH$28,2,FALSE),VLOOKUP(BQ19,'Tablas auxiliares'!$BG$2:$BH$28,2,FALSE),VLOOKUP(CM19,'Tablas auxiliares'!$BG$2:$BH$28,2,FALSE))-C19/100000000))</f>
        <v>-10.887884619842957</v>
      </c>
      <c r="DJ19">
        <f>IF('Tablas auxiliares'!$C$7=1,AVERAGE(D19,Z19,AV19,BR19,CN19)+D19/10000,(-1)*(SUM(VLOOKUP(D19,'Tablas auxiliares'!$BG$2:$BH$28,2,FALSE),VLOOKUP(Z19,'Tablas auxiliares'!$BG$2:$BH$28,2,FALSE),VLOOKUP(AV19,'Tablas auxiliares'!$BG$2:$BH$28,2,FALSE),VLOOKUP(BR19,'Tablas auxiliares'!$BG$2:$BH$28,2,FALSE),VLOOKUP(CN19,'Tablas auxiliares'!$BG$2:$BH$28,2,FALSE))-D19/100000000))</f>
        <v>-14.966410819581933</v>
      </c>
      <c r="DK19">
        <f>IF('Tablas auxiliares'!$C$7=1,AVERAGE(E19,AA19,AW19,BS19,CO19)+E19/10000,(-1)*(SUM(VLOOKUP(E19,'Tablas auxiliares'!$BG$2:$BH$28,2,FALSE),VLOOKUP(AA19,'Tablas auxiliares'!$BG$2:$BH$28,2,FALSE),VLOOKUP(AW19,'Tablas auxiliares'!$BG$2:$BH$28,2,FALSE),VLOOKUP(BS19,'Tablas auxiliares'!$BG$2:$BH$28,2,FALSE),VLOOKUP(CO19,'Tablas auxiliares'!$BG$2:$BH$28,2,FALSE))-E19/100000000))</f>
        <v>-3.3505459159226265</v>
      </c>
      <c r="DL19">
        <f>IF('Tablas auxiliares'!$C$7=1,AVERAGE(F19,AB19,AX19,BT19,CP19)+F19/10000,(-1)*(SUM(VLOOKUP(F19,'Tablas auxiliares'!$BG$2:$BH$28,2,FALSE),VLOOKUP(AB19,'Tablas auxiliares'!$BG$2:$BH$28,2,FALSE),VLOOKUP(AX19,'Tablas auxiliares'!$BG$2:$BH$28,2,FALSE),VLOOKUP(BT19,'Tablas auxiliares'!$BG$2:$BH$28,2,FALSE),VLOOKUP(CP19,'Tablas auxiliares'!$BG$2:$BH$28,2,FALSE))-F19/100000000))</f>
        <v>-8.0024650213539328</v>
      </c>
      <c r="DM19">
        <f>IF('Tablas auxiliares'!$C$7=1,AVERAGE(G19,AC19,AY19,BU19,CQ19)+G19/10000,(-1)*(SUM(VLOOKUP(G19,'Tablas auxiliares'!$BG$2:$BH$28,2,FALSE),VLOOKUP(AC19,'Tablas auxiliares'!$BG$2:$BH$28,2,FALSE),VLOOKUP(AY19,'Tablas auxiliares'!$BG$2:$BH$28,2,FALSE),VLOOKUP(BU19,'Tablas auxiliares'!$BG$2:$BH$28,2,FALSE),VLOOKUP(CQ19,'Tablas auxiliares'!$BG$2:$BH$28,2,FALSE))-G19/100000000))</f>
        <v>-11.027249292702363</v>
      </c>
      <c r="DN19">
        <f>IF('Tablas auxiliares'!$C$7=1,AVERAGE(H19,AD19,AZ19,BV19,CR19)+H19/10000,(-1)*(SUM(VLOOKUP(H19,'Tablas auxiliares'!$BG$2:$BH$28,2,FALSE),VLOOKUP(AD19,'Tablas auxiliares'!$BG$2:$BH$28,2,FALSE),VLOOKUP(AZ19,'Tablas auxiliares'!$BG$2:$BH$28,2,FALSE),VLOOKUP(BV19,'Tablas auxiliares'!$BG$2:$BH$28,2,FALSE),VLOOKUP(CR19,'Tablas auxiliares'!$BG$2:$BH$28,2,FALSE))-H19/100000000))</f>
        <v>-35.949336850742625</v>
      </c>
      <c r="DO19">
        <f>IF('Tablas auxiliares'!$C$7=1,AVERAGE(I19,AE19,BA19,BW19,CS19)+I19/10000,(-1)*(SUM(VLOOKUP(I19,'Tablas auxiliares'!$BG$2:$BH$28,2,FALSE),VLOOKUP(AE19,'Tablas auxiliares'!$BG$2:$BH$28,2,FALSE),VLOOKUP(BA19,'Tablas auxiliares'!$BG$2:$BH$28,2,FALSE),VLOOKUP(BW19,'Tablas auxiliares'!$BG$2:$BH$28,2,FALSE),VLOOKUP(CS19,'Tablas auxiliares'!$BG$2:$BH$28,2,FALSE))-I19/100000000))</f>
        <v>-17.569415821065263</v>
      </c>
      <c r="DP19">
        <f>IF('Tablas auxiliares'!$C$7=1,AVERAGE(J19,AF19,BB19,BX19,CT19)+J19/10000,(-1)*(SUM(VLOOKUP(J19,'Tablas auxiliares'!$BG$2:$BH$28,2,FALSE),VLOOKUP(AF19,'Tablas auxiliares'!$BG$2:$BH$28,2,FALSE),VLOOKUP(BB19,'Tablas auxiliares'!$BG$2:$BH$28,2,FALSE),VLOOKUP(BX19,'Tablas auxiliares'!$BG$2:$BH$28,2,FALSE),VLOOKUP(CT19,'Tablas auxiliares'!$BG$2:$BH$28,2,FALSE))-J19/100000000))</f>
        <v>-9.9976277587161722</v>
      </c>
      <c r="DQ19">
        <f>IF('Tablas auxiliares'!$C$7=1,AVERAGE(K19,AG19,BC19,BY19,CU19)+K19/10000,(-1)*(SUM(VLOOKUP(K19,'Tablas auxiliares'!$BG$2:$BH$28,2,FALSE),VLOOKUP(AG19,'Tablas auxiliares'!$BG$2:$BH$28,2,FALSE),VLOOKUP(BC19,'Tablas auxiliares'!$BG$2:$BH$28,2,FALSE),VLOOKUP(BY19,'Tablas auxiliares'!$BG$2:$BH$28,2,FALSE),VLOOKUP(CU19,'Tablas auxiliares'!$BG$2:$BH$28,2,FALSE))-K19/100000000))</f>
        <v>-44.24532156315405</v>
      </c>
      <c r="DR19">
        <f>IF('Tablas auxiliares'!$C$7=1,AVERAGE(L19,AH19,BD19,BZ19,CV19)+L19/10000,(-1)*(SUM(VLOOKUP(L19,'Tablas auxiliares'!$BG$2:$BH$28,2,FALSE),VLOOKUP(AH19,'Tablas auxiliares'!$BG$2:$BH$28,2,FALSE),VLOOKUP(BD19,'Tablas auxiliares'!$BG$2:$BH$28,2,FALSE),VLOOKUP(BZ19,'Tablas auxiliares'!$BG$2:$BH$28,2,FALSE),VLOOKUP(CV19,'Tablas auxiliares'!$BG$2:$BH$28,2,FALSE))-L19/100000000))</f>
        <v>-6.0679764243303742</v>
      </c>
      <c r="DS19">
        <f>IF('Tablas auxiliares'!$C$7=1,AVERAGE(M19,AI19,BE19,CA19,CW19)+M19/10000,(-1)*(SUM(VLOOKUP(M19,'Tablas auxiliares'!$BG$2:$BH$28,2,FALSE),VLOOKUP(AI19,'Tablas auxiliares'!$BG$2:$BH$28,2,FALSE),VLOOKUP(BE19,'Tablas auxiliares'!$BG$2:$BH$28,2,FALSE),VLOOKUP(CA19,'Tablas auxiliares'!$BG$2:$BH$28,2,FALSE),VLOOKUP(CW19,'Tablas auxiliares'!$BG$2:$BH$28,2,FALSE))-M19/100000000))</f>
        <v>-41.280766475775415</v>
      </c>
      <c r="DT19">
        <f>IF('Tablas auxiliares'!$C$7=1,AVERAGE(N19,AJ19,BF19,CB19,CX19)+N19/10000,(-1)*(SUM(VLOOKUP(N19,'Tablas auxiliares'!$BG$2:$BH$28,2,FALSE),VLOOKUP(AJ19,'Tablas auxiliares'!$BG$2:$BH$28,2,FALSE),VLOOKUP(BF19,'Tablas auxiliares'!$BG$2:$BH$28,2,FALSE),VLOOKUP(CB19,'Tablas auxiliares'!$BG$2:$BH$28,2,FALSE),VLOOKUP(CX19,'Tablas auxiliares'!$BG$2:$BH$28,2,FALSE))-N19/100000000))</f>
        <v>-14.716168805025005</v>
      </c>
      <c r="DU19">
        <f>IF('Tablas auxiliares'!$C$7=1,AVERAGE(O19,AK19,BG19,CC19,CY19)+O19/10000,(-1)*(SUM(VLOOKUP(O19,'Tablas auxiliares'!$BG$2:$BH$28,2,FALSE),VLOOKUP(AK19,'Tablas auxiliares'!$BG$2:$BH$28,2,FALSE),VLOOKUP(BG19,'Tablas auxiliares'!$BG$2:$BH$28,2,FALSE),VLOOKUP(CC19,'Tablas auxiliares'!$BG$2:$BH$28,2,FALSE),VLOOKUP(CY19,'Tablas auxiliares'!$BG$2:$BH$28,2,FALSE))-O19/100000000))</f>
        <v>-10.224640356485695</v>
      </c>
      <c r="DV19">
        <f>IF('Tablas auxiliares'!$C$7=1,AVERAGE(P19,AL19,BH19,CD19,CZ19)+P19/10000,(-1)*(SUM(VLOOKUP(P19,'Tablas auxiliares'!$BG$2:$BH$28,2,FALSE),VLOOKUP(AL19,'Tablas auxiliares'!$BG$2:$BH$28,2,FALSE),VLOOKUP(BH19,'Tablas auxiliares'!$BG$2:$BH$28,2,FALSE),VLOOKUP(CD19,'Tablas auxiliares'!$BG$2:$BH$28,2,FALSE),VLOOKUP(CZ19,'Tablas auxiliares'!$BG$2:$BH$28,2,FALSE))-P19/100000000))</f>
        <v>-7.6643472818054592</v>
      </c>
      <c r="DW19">
        <f>IF('Tablas auxiliares'!$C$7=1,AVERAGE(Q19,AM19,BI19,CE19,DA19)+Q19/10000,(-1)*(SUM(VLOOKUP(Q19,'Tablas auxiliares'!$BG$2:$BH$28,2,FALSE),VLOOKUP(AM19,'Tablas auxiliares'!$BG$2:$BH$28,2,FALSE),VLOOKUP(BI19,'Tablas auxiliares'!$BG$2:$BH$28,2,FALSE),VLOOKUP(CE19,'Tablas auxiliares'!$BG$2:$BH$28,2,FALSE),VLOOKUP(DA19,'Tablas auxiliares'!$BG$2:$BH$28,2,FALSE))-Q19/100000000))</f>
        <v>-10.473655630418456</v>
      </c>
      <c r="DX19">
        <f>IF('Tablas auxiliares'!$C$7=1,AVERAGE(R19,AN19,BJ19,CF19,DB19)+R19/10000,(-1)*(SUM(VLOOKUP(R19,'Tablas auxiliares'!$BG$2:$BH$28,2,FALSE),VLOOKUP(AN19,'Tablas auxiliares'!$BG$2:$BH$28,2,FALSE),VLOOKUP(BJ19,'Tablas auxiliares'!$BG$2:$BH$28,2,FALSE),VLOOKUP(CF19,'Tablas auxiliares'!$BG$2:$BH$28,2,FALSE),VLOOKUP(DB19,'Tablas auxiliares'!$BG$2:$BH$28,2,FALSE))-R19/100000000))</f>
        <v>-16.101502727114397</v>
      </c>
      <c r="DZ19">
        <f>IF('Tablas auxiliares'!$C$7=1,AVERAGE(T19,AP19,BL19,CH19,DD19)+T19/10000,(-1)*(SUM(VLOOKUP(T19,'Tablas auxiliares'!$BG$2:$BH$28,2,FALSE),VLOOKUP(AP19,'Tablas auxiliares'!$BG$2:$BH$28,2,FALSE),VLOOKUP(BL19,'Tablas auxiliares'!$BG$2:$BH$28,2,FALSE),VLOOKUP(CH19,'Tablas auxiliares'!$BG$2:$BH$28,2,FALSE),VLOOKUP(DD19,'Tablas auxiliares'!$BG$2:$BH$28,2,FALSE))-T19/100000000))</f>
        <v>-5.2060738952356926</v>
      </c>
      <c r="EA19">
        <f>IF('Tablas auxiliares'!$C$7=1,AVERAGE(U19,AQ19,BM19,CI19,DE19)+U19/10000,(-1)*(SUM(VLOOKUP(U19,'Tablas auxiliares'!$BG$2:$BH$28,2,FALSE),VLOOKUP(AQ19,'Tablas auxiliares'!$BG$2:$BH$28,2,FALSE),VLOOKUP(BM19,'Tablas auxiliares'!$BG$2:$BH$28,2,FALSE),VLOOKUP(CI19,'Tablas auxiliares'!$BG$2:$BH$28,2,FALSE),VLOOKUP(DE19,'Tablas auxiliares'!$BG$2:$BH$28,2,FALSE))-U19/100000000))</f>
        <v>-50.564401828774365</v>
      </c>
      <c r="EB19">
        <f>IF('Tablas auxiliares'!$C$7=1,AVERAGE(V19,AR19,BN19,CJ19,DF19)+V19/10000,(-1)*(SUM(VLOOKUP(V19,'Tablas auxiliares'!$BG$2:$BH$28,2,FALSE),VLOOKUP(AR19,'Tablas auxiliares'!$BG$2:$BH$28,2,FALSE),VLOOKUP(BN19,'Tablas auxiliares'!$BG$2:$BH$28,2,FALSE),VLOOKUP(CJ19,'Tablas auxiliares'!$BG$2:$BH$28,2,FALSE),VLOOKUP(DF19,'Tablas auxiliares'!$BG$2:$BH$28,2,FALSE))-V19/100000000))</f>
        <v>-2.974768210093329</v>
      </c>
      <c r="EC19">
        <f>IF('Tablas auxiliares'!$C$7=1,AVERAGE(W19,AS19,BO19,CK19,DG19)+W19/10000,(-1)*(SUM(VLOOKUP(W19,'Tablas auxiliares'!$BG$2:$BH$28,2,FALSE),VLOOKUP(AS19,'Tablas auxiliares'!$BG$2:$BH$28,2,FALSE),VLOOKUP(BO19,'Tablas auxiliares'!$BG$2:$BH$28,2,FALSE),VLOOKUP(CK19,'Tablas auxiliares'!$BG$2:$BH$28,2,FALSE),VLOOKUP(DG19,'Tablas auxiliares'!$BG$2:$BH$28,2,FALSE))-W19/100000000))</f>
        <v>-31.162450631670534</v>
      </c>
      <c r="ED19">
        <f>RANK(DH19,DH3:DH21,1)</f>
        <v>10</v>
      </c>
      <c r="EE19">
        <f t="shared" ref="EE19:EY19" si="100">RANK(DI19,DI3:DI21,1)</f>
        <v>13</v>
      </c>
      <c r="EF19">
        <f t="shared" si="100"/>
        <v>9</v>
      </c>
      <c r="EG19">
        <f t="shared" si="100"/>
        <v>16</v>
      </c>
      <c r="EH19">
        <f t="shared" si="100"/>
        <v>13</v>
      </c>
      <c r="EI19">
        <f t="shared" si="100"/>
        <v>11</v>
      </c>
      <c r="EJ19">
        <f t="shared" si="100"/>
        <v>2</v>
      </c>
      <c r="EK19">
        <f t="shared" si="100"/>
        <v>8</v>
      </c>
      <c r="EL19">
        <f t="shared" si="100"/>
        <v>13</v>
      </c>
      <c r="EM19">
        <f t="shared" si="100"/>
        <v>3</v>
      </c>
      <c r="EN19">
        <f t="shared" si="100"/>
        <v>14</v>
      </c>
      <c r="EO19">
        <f t="shared" si="100"/>
        <v>2</v>
      </c>
      <c r="EP19">
        <f t="shared" si="100"/>
        <v>9</v>
      </c>
      <c r="EQ19">
        <f t="shared" si="100"/>
        <v>11</v>
      </c>
      <c r="ER19">
        <f t="shared" si="100"/>
        <v>15</v>
      </c>
      <c r="ES19">
        <f t="shared" si="100"/>
        <v>13</v>
      </c>
      <c r="ET19">
        <f t="shared" si="100"/>
        <v>9</v>
      </c>
      <c r="EV19">
        <f t="shared" si="100"/>
        <v>16</v>
      </c>
      <c r="EW19">
        <f t="shared" si="100"/>
        <v>1</v>
      </c>
      <c r="EX19">
        <f t="shared" si="100"/>
        <v>19</v>
      </c>
      <c r="EY19">
        <f t="shared" si="100"/>
        <v>4</v>
      </c>
      <c r="EZ19">
        <f>VLOOKUP(ED19,'Tablas auxiliares'!$O$2:$Y$28,'Tablas auxiliares'!$C$4+1,FALSE)</f>
        <v>1</v>
      </c>
      <c r="FA19">
        <f>VLOOKUP(EE19,'Tablas auxiliares'!$O$2:$Y$28,'Tablas auxiliares'!$C$4+1,FALSE)</f>
        <v>0</v>
      </c>
      <c r="FB19">
        <f>VLOOKUP(EF19,'Tablas auxiliares'!$O$2:$Y$28,'Tablas auxiliares'!$C$4+1,FALSE)</f>
        <v>2</v>
      </c>
      <c r="FC19">
        <f>VLOOKUP(EG19,'Tablas auxiliares'!$O$2:$Y$28,'Tablas auxiliares'!$C$4+1,FALSE)</f>
        <v>0</v>
      </c>
      <c r="FD19">
        <f>VLOOKUP(EH19,'Tablas auxiliares'!$O$2:$Y$28,'Tablas auxiliares'!$C$4+1,FALSE)</f>
        <v>0</v>
      </c>
      <c r="FE19">
        <f>VLOOKUP(EI19,'Tablas auxiliares'!$O$2:$Y$28,'Tablas auxiliares'!$C$4+1,FALSE)</f>
        <v>0</v>
      </c>
      <c r="FF19">
        <f>VLOOKUP(EJ19,'Tablas auxiliares'!$O$2:$Y$28,'Tablas auxiliares'!$C$4+1,FALSE)</f>
        <v>10</v>
      </c>
      <c r="FG19">
        <f>VLOOKUP(EK19,'Tablas auxiliares'!$O$2:$Y$28,'Tablas auxiliares'!$C$4+1,FALSE)</f>
        <v>3</v>
      </c>
      <c r="FH19">
        <f>VLOOKUP(EL19,'Tablas auxiliares'!$O$2:$Y$28,'Tablas auxiliares'!$C$4+1,FALSE)</f>
        <v>0</v>
      </c>
      <c r="FI19">
        <f>VLOOKUP(EM19,'Tablas auxiliares'!$O$2:$Y$28,'Tablas auxiliares'!$C$4+1,FALSE)</f>
        <v>8</v>
      </c>
      <c r="FJ19">
        <f>VLOOKUP(EN19,'Tablas auxiliares'!$O$2:$Y$28,'Tablas auxiliares'!$C$4+1,FALSE)</f>
        <v>0</v>
      </c>
      <c r="FK19">
        <f>VLOOKUP(EO19,'Tablas auxiliares'!$O$2:$Y$28,'Tablas auxiliares'!$C$4+1,FALSE)</f>
        <v>10</v>
      </c>
      <c r="FL19">
        <f>VLOOKUP(EP19,'Tablas auxiliares'!$O$2:$Y$28,'Tablas auxiliares'!$C$4+1,FALSE)</f>
        <v>2</v>
      </c>
      <c r="FM19">
        <f>VLOOKUP(EQ19,'Tablas auxiliares'!$O$2:$Y$28,'Tablas auxiliares'!$C$4+1,FALSE)</f>
        <v>0</v>
      </c>
      <c r="FN19">
        <f>VLOOKUP(ER19,'Tablas auxiliares'!$O$2:$Y$28,'Tablas auxiliares'!$C$4+1,FALSE)</f>
        <v>0</v>
      </c>
      <c r="FO19">
        <f>VLOOKUP(ES19,'Tablas auxiliares'!$O$2:$Y$28,'Tablas auxiliares'!$C$4+1,FALSE)</f>
        <v>0</v>
      </c>
      <c r="FP19">
        <f>VLOOKUP(ET19,'Tablas auxiliares'!$O$2:$Y$28,'Tablas auxiliares'!$C$4+1,FALSE)</f>
        <v>2</v>
      </c>
      <c r="FR19">
        <f>VLOOKUP(EV19,'Tablas auxiliares'!$O$2:$Y$28,'Tablas auxiliares'!$C$4+1,FALSE)</f>
        <v>0</v>
      </c>
      <c r="FS19">
        <f>VLOOKUP(EW19,'Tablas auxiliares'!$O$2:$Y$28,'Tablas auxiliares'!$C$4+1,FALSE)</f>
        <v>12</v>
      </c>
      <c r="FT19">
        <f>VLOOKUP(EX19,'Tablas auxiliares'!$O$2:$Y$28,'Tablas auxiliares'!$C$4+1,FALSE)</f>
        <v>0</v>
      </c>
      <c r="FU19">
        <f>VLOOKUP(EY19,'Tablas auxiliares'!$O$2:$Y$28,'Tablas auxiliares'!$C$4+1,FALSE)</f>
        <v>7</v>
      </c>
      <c r="FV19">
        <v>11</v>
      </c>
      <c r="FW19">
        <v>12</v>
      </c>
      <c r="FX19">
        <v>12</v>
      </c>
      <c r="FY19">
        <v>10</v>
      </c>
      <c r="FZ19">
        <v>7</v>
      </c>
      <c r="GA19">
        <v>5</v>
      </c>
      <c r="GB19">
        <v>14</v>
      </c>
      <c r="GC19">
        <v>14</v>
      </c>
      <c r="GD19">
        <v>8</v>
      </c>
      <c r="GE19">
        <v>14</v>
      </c>
      <c r="GF19">
        <v>8</v>
      </c>
      <c r="GG19">
        <v>2</v>
      </c>
      <c r="GH19">
        <v>9</v>
      </c>
      <c r="GI19">
        <v>13</v>
      </c>
      <c r="GJ19">
        <v>1</v>
      </c>
      <c r="GK19">
        <v>8</v>
      </c>
      <c r="GL19">
        <v>15</v>
      </c>
      <c r="GN19">
        <v>16</v>
      </c>
      <c r="GO19">
        <v>5</v>
      </c>
      <c r="GP19">
        <v>1</v>
      </c>
      <c r="GQ19">
        <v>12</v>
      </c>
      <c r="GR19">
        <f>VLOOKUP(FV19,'Tablas auxiliares'!$O$2:$Y$28,_xlfn.SINGLE('Tablas auxiliares'!$C$4)+1,FALSE)</f>
        <v>0</v>
      </c>
      <c r="GS19">
        <f>VLOOKUP(FW19,'Tablas auxiliares'!$O$2:$Y$28,_xlfn.SINGLE('Tablas auxiliares'!$C$4)+1,FALSE)</f>
        <v>0</v>
      </c>
      <c r="GT19">
        <f>VLOOKUP(FX19,'Tablas auxiliares'!$O$2:$Y$28,_xlfn.SINGLE('Tablas auxiliares'!$C$4)+1,FALSE)</f>
        <v>0</v>
      </c>
      <c r="GU19">
        <f>VLOOKUP(FY19,'Tablas auxiliares'!$O$2:$Y$28,_xlfn.SINGLE('Tablas auxiliares'!$C$4)+1,FALSE)</f>
        <v>1</v>
      </c>
      <c r="GV19">
        <f>VLOOKUP(FZ19,'Tablas auxiliares'!$O$2:$Y$28,_xlfn.SINGLE('Tablas auxiliares'!$C$4)+1,FALSE)</f>
        <v>4</v>
      </c>
      <c r="GW19">
        <f>VLOOKUP(GA19,'Tablas auxiliares'!$O$2:$Y$28,_xlfn.SINGLE('Tablas auxiliares'!$C$4)+1,FALSE)</f>
        <v>6</v>
      </c>
      <c r="GX19">
        <f>VLOOKUP(GB19,'Tablas auxiliares'!$O$2:$Y$28,_xlfn.SINGLE('Tablas auxiliares'!$C$4)+1,FALSE)</f>
        <v>0</v>
      </c>
      <c r="GY19">
        <f>VLOOKUP(GC19,'Tablas auxiliares'!$O$2:$Y$28,_xlfn.SINGLE('Tablas auxiliares'!$C$4)+1,FALSE)</f>
        <v>0</v>
      </c>
      <c r="GZ19">
        <f>VLOOKUP(GD19,'Tablas auxiliares'!$O$2:$Y$28,_xlfn.SINGLE('Tablas auxiliares'!$C$4)+1,FALSE)</f>
        <v>3</v>
      </c>
      <c r="HA19">
        <f>VLOOKUP(GE19,'Tablas auxiliares'!$O$2:$Y$28,_xlfn.SINGLE('Tablas auxiliares'!$C$4)+1,FALSE)</f>
        <v>0</v>
      </c>
      <c r="HB19">
        <f>VLOOKUP(GF19,'Tablas auxiliares'!$O$2:$Y$28,_xlfn.SINGLE('Tablas auxiliares'!$C$4)+1,FALSE)</f>
        <v>3</v>
      </c>
      <c r="HC19">
        <f>VLOOKUP(GG19,'Tablas auxiliares'!$O$2:$Y$28,_xlfn.SINGLE('Tablas auxiliares'!$C$4)+1,FALSE)</f>
        <v>10</v>
      </c>
      <c r="HD19">
        <f>VLOOKUP(GH19,'Tablas auxiliares'!$O$2:$Y$28,_xlfn.SINGLE('Tablas auxiliares'!$C$4)+1,FALSE)</f>
        <v>2</v>
      </c>
      <c r="HE19">
        <f>VLOOKUP(GI19,'Tablas auxiliares'!$O$2:$Y$28,_xlfn.SINGLE('Tablas auxiliares'!$C$4)+1,FALSE)</f>
        <v>0</v>
      </c>
      <c r="HF19">
        <f>VLOOKUP(GJ19,'Tablas auxiliares'!$O$2:$Y$28,_xlfn.SINGLE('Tablas auxiliares'!$C$4)+1,FALSE)</f>
        <v>12</v>
      </c>
      <c r="HG19">
        <f>VLOOKUP(GK19,'Tablas auxiliares'!$O$2:$Y$28,_xlfn.SINGLE('Tablas auxiliares'!$C$4)+1,FALSE)</f>
        <v>3</v>
      </c>
      <c r="HH19">
        <f>VLOOKUP(GL19,'Tablas auxiliares'!$O$2:$Y$28,_xlfn.SINGLE('Tablas auxiliares'!$C$4)+1,FALSE)</f>
        <v>0</v>
      </c>
      <c r="HJ19">
        <f>VLOOKUP(GN19,'Tablas auxiliares'!$O$2:$Y$28,_xlfn.SINGLE('Tablas auxiliares'!$C$4)+1,FALSE)</f>
        <v>0</v>
      </c>
      <c r="HK19">
        <f>VLOOKUP(GO19,'Tablas auxiliares'!$O$2:$Y$28,_xlfn.SINGLE('Tablas auxiliares'!$C$4)+1,FALSE)</f>
        <v>6</v>
      </c>
      <c r="HL19">
        <f>VLOOKUP(GP19,'Tablas auxiliares'!$O$2:$Y$28,_xlfn.SINGLE('Tablas auxiliares'!$C$4)+1,FALSE)</f>
        <v>12</v>
      </c>
      <c r="HM19">
        <f>VLOOKUP(GQ19,'Tablas auxiliares'!$O$2:$Y$28,_xlfn.SINGLE('Tablas auxiliares'!$C$4)+1,FALSE)</f>
        <v>0</v>
      </c>
      <c r="HN19">
        <f>IF('Tablas auxiliares'!$C$6&lt;&gt;2,SUM(EZ19:FU19),0)+IF('Tablas auxiliares'!$C$6&lt;&gt;3,SUM(GR19:HM19),0)</f>
        <v>119</v>
      </c>
      <c r="HO19">
        <f t="shared" si="37"/>
        <v>10.510999999999999</v>
      </c>
      <c r="HP19">
        <f t="shared" si="1"/>
        <v>12.512</v>
      </c>
      <c r="HQ19">
        <f t="shared" si="2"/>
        <v>10.512</v>
      </c>
      <c r="HR19">
        <f t="shared" si="3"/>
        <v>13.01</v>
      </c>
      <c r="HS19">
        <f t="shared" si="4"/>
        <v>10.007</v>
      </c>
      <c r="HT19">
        <f t="shared" si="5"/>
        <v>8.0050000000000008</v>
      </c>
      <c r="HU19">
        <f t="shared" si="6"/>
        <v>8.0139999999999993</v>
      </c>
      <c r="HV19">
        <f t="shared" si="7"/>
        <v>11.013999999999999</v>
      </c>
      <c r="HW19">
        <f t="shared" si="8"/>
        <v>10.507999999999999</v>
      </c>
      <c r="HX19">
        <f t="shared" si="9"/>
        <v>8.5139999999999993</v>
      </c>
      <c r="HY19">
        <f t="shared" si="10"/>
        <v>11.007999999999999</v>
      </c>
      <c r="HZ19">
        <f t="shared" si="11"/>
        <v>2.0019999999999998</v>
      </c>
      <c r="IA19">
        <f t="shared" si="12"/>
        <v>9.0090000000000003</v>
      </c>
      <c r="IB19">
        <f t="shared" si="13"/>
        <v>12.013</v>
      </c>
      <c r="IC19">
        <f t="shared" si="14"/>
        <v>8.0009999999999994</v>
      </c>
      <c r="ID19">
        <f t="shared" si="15"/>
        <v>10.507999999999999</v>
      </c>
      <c r="IE19">
        <f t="shared" si="16"/>
        <v>12.015000000000001</v>
      </c>
      <c r="IG19">
        <f t="shared" si="18"/>
        <v>16.015999999999998</v>
      </c>
      <c r="IH19">
        <f t="shared" si="19"/>
        <v>3.0049999999999999</v>
      </c>
      <c r="II19">
        <f t="shared" si="20"/>
        <v>10.000999999999999</v>
      </c>
      <c r="IJ19">
        <f t="shared" si="21"/>
        <v>8.0120000000000005</v>
      </c>
      <c r="IK19">
        <f>RANK(HO19,HO3:HO21,1)</f>
        <v>12</v>
      </c>
      <c r="IL19">
        <f t="shared" ref="IL19:JF19" si="101">RANK(HP19,HP3:HP21,1)</f>
        <v>13</v>
      </c>
      <c r="IM19">
        <f t="shared" si="101"/>
        <v>11</v>
      </c>
      <c r="IN19">
        <f t="shared" si="101"/>
        <v>15</v>
      </c>
      <c r="IO19">
        <f t="shared" si="101"/>
        <v>10</v>
      </c>
      <c r="IP19">
        <f t="shared" si="101"/>
        <v>5</v>
      </c>
      <c r="IQ19">
        <f t="shared" si="101"/>
        <v>6</v>
      </c>
      <c r="IR19">
        <f t="shared" si="101"/>
        <v>13</v>
      </c>
      <c r="IS19">
        <f t="shared" si="101"/>
        <v>10</v>
      </c>
      <c r="IT19">
        <f t="shared" si="101"/>
        <v>11</v>
      </c>
      <c r="IU19">
        <f t="shared" si="101"/>
        <v>11</v>
      </c>
      <c r="IV19">
        <f t="shared" si="101"/>
        <v>1</v>
      </c>
      <c r="IW19">
        <f t="shared" si="101"/>
        <v>10</v>
      </c>
      <c r="IX19">
        <f t="shared" si="101"/>
        <v>13</v>
      </c>
      <c r="IY19">
        <f t="shared" si="101"/>
        <v>8</v>
      </c>
      <c r="IZ19">
        <f t="shared" si="101"/>
        <v>10</v>
      </c>
      <c r="JA19">
        <f t="shared" si="101"/>
        <v>14</v>
      </c>
      <c r="JC19">
        <f t="shared" si="101"/>
        <v>17</v>
      </c>
      <c r="JD19">
        <f t="shared" si="101"/>
        <v>2</v>
      </c>
      <c r="JE19">
        <f t="shared" si="101"/>
        <v>10</v>
      </c>
      <c r="JF19">
        <f t="shared" si="101"/>
        <v>9</v>
      </c>
      <c r="JG19">
        <f>VLOOKUP(IK19,'Tablas auxiliares'!$O$2:$Y$28,_xlfn.SINGLE('Tablas auxiliares'!$C$4)+1,FALSE)</f>
        <v>0</v>
      </c>
      <c r="JH19">
        <f>VLOOKUP(IL19,'Tablas auxiliares'!$O$2:$Y$28,_xlfn.SINGLE('Tablas auxiliares'!$C$4)+1,FALSE)</f>
        <v>0</v>
      </c>
      <c r="JI19">
        <f>VLOOKUP(IM19,'Tablas auxiliares'!$O$2:$Y$28,_xlfn.SINGLE('Tablas auxiliares'!$C$4)+1,FALSE)</f>
        <v>0</v>
      </c>
      <c r="JJ19">
        <f>VLOOKUP(IN19,'Tablas auxiliares'!$O$2:$Y$28,_xlfn.SINGLE('Tablas auxiliares'!$C$4)+1,FALSE)</f>
        <v>0</v>
      </c>
      <c r="JK19">
        <f>VLOOKUP(IO19,'Tablas auxiliares'!$O$2:$Y$28,_xlfn.SINGLE('Tablas auxiliares'!$C$4)+1,FALSE)</f>
        <v>1</v>
      </c>
      <c r="JL19">
        <f>VLOOKUP(IP19,'Tablas auxiliares'!$O$2:$Y$28,_xlfn.SINGLE('Tablas auxiliares'!$C$4)+1,FALSE)</f>
        <v>6</v>
      </c>
      <c r="JM19">
        <f>VLOOKUP(IQ19,'Tablas auxiliares'!$O$2:$Y$28,_xlfn.SINGLE('Tablas auxiliares'!$C$4)+1,FALSE)</f>
        <v>5</v>
      </c>
      <c r="JN19">
        <f>VLOOKUP(IR19,'Tablas auxiliares'!$O$2:$Y$28,_xlfn.SINGLE('Tablas auxiliares'!$C$4)+1,FALSE)</f>
        <v>0</v>
      </c>
      <c r="JO19">
        <f>VLOOKUP(IS19,'Tablas auxiliares'!$O$2:$Y$28,_xlfn.SINGLE('Tablas auxiliares'!$C$4)+1,FALSE)</f>
        <v>1</v>
      </c>
      <c r="JP19">
        <f>VLOOKUP(IT19,'Tablas auxiliares'!$O$2:$Y$28,_xlfn.SINGLE('Tablas auxiliares'!$C$4)+1,FALSE)</f>
        <v>0</v>
      </c>
      <c r="JQ19">
        <f>VLOOKUP(IU19,'Tablas auxiliares'!$O$2:$Y$28,_xlfn.SINGLE('Tablas auxiliares'!$C$4)+1,FALSE)</f>
        <v>0</v>
      </c>
      <c r="JR19">
        <f>VLOOKUP(IV19,'Tablas auxiliares'!$O$2:$Y$28,_xlfn.SINGLE('Tablas auxiliares'!$C$4)+1,FALSE)</f>
        <v>12</v>
      </c>
      <c r="JS19">
        <f>VLOOKUP(IW19,'Tablas auxiliares'!$O$2:$Y$28,_xlfn.SINGLE('Tablas auxiliares'!$C$4)+1,FALSE)</f>
        <v>1</v>
      </c>
      <c r="JT19">
        <f>VLOOKUP(IX19,'Tablas auxiliares'!$O$2:$Y$28,_xlfn.SINGLE('Tablas auxiliares'!$C$4)+1,FALSE)</f>
        <v>0</v>
      </c>
      <c r="JU19">
        <f>VLOOKUP(IY19,'Tablas auxiliares'!$O$2:$Y$28,_xlfn.SINGLE('Tablas auxiliares'!$C$4)+1,FALSE)</f>
        <v>3</v>
      </c>
      <c r="JV19">
        <f>VLOOKUP(IZ19,'Tablas auxiliares'!$O$2:$Y$28,_xlfn.SINGLE('Tablas auxiliares'!$C$4)+1,FALSE)</f>
        <v>1</v>
      </c>
      <c r="JW19">
        <f>VLOOKUP(JA19,'Tablas auxiliares'!$O$2:$Y$28,_xlfn.SINGLE('Tablas auxiliares'!$C$4)+1,FALSE)</f>
        <v>0</v>
      </c>
      <c r="JY19">
        <f>VLOOKUP(JC19,'Tablas auxiliares'!$O$2:$Y$28,_xlfn.SINGLE('Tablas auxiliares'!$C$4)+1,FALSE)</f>
        <v>0</v>
      </c>
      <c r="JZ19">
        <f>VLOOKUP(JD19,'Tablas auxiliares'!$O$2:$Y$28,_xlfn.SINGLE('Tablas auxiliares'!$C$4)+1,FALSE)</f>
        <v>10</v>
      </c>
      <c r="KA19">
        <f>VLOOKUP(JE19,'Tablas auxiliares'!$O$2:$Y$28,_xlfn.SINGLE('Tablas auxiliares'!$C$4)+1,FALSE)</f>
        <v>1</v>
      </c>
      <c r="KB19">
        <f>VLOOKUP(JF19,'Tablas auxiliares'!$O$2:$Y$28,_xlfn.SINGLE('Tablas auxiliares'!$C$4)+1,FALSE)</f>
        <v>2</v>
      </c>
      <c r="KC19">
        <f t="shared" si="27"/>
        <v>43</v>
      </c>
      <c r="KD19">
        <v>1</v>
      </c>
      <c r="KE19">
        <v>0</v>
      </c>
      <c r="KF19">
        <v>1</v>
      </c>
      <c r="KG19">
        <v>0</v>
      </c>
      <c r="KH19">
        <v>0</v>
      </c>
      <c r="KI19">
        <v>0</v>
      </c>
      <c r="KJ19">
        <v>8</v>
      </c>
      <c r="KK19">
        <v>2</v>
      </c>
      <c r="KL19">
        <v>0</v>
      </c>
      <c r="KM19">
        <v>8</v>
      </c>
      <c r="KN19">
        <v>0</v>
      </c>
      <c r="KO19">
        <v>8</v>
      </c>
      <c r="KP19">
        <v>1</v>
      </c>
      <c r="KQ19">
        <v>0</v>
      </c>
      <c r="KR19">
        <v>0</v>
      </c>
      <c r="KS19">
        <v>0</v>
      </c>
      <c r="KT19">
        <v>0</v>
      </c>
      <c r="KV19">
        <v>0</v>
      </c>
      <c r="KW19">
        <v>12</v>
      </c>
      <c r="KX19">
        <v>0</v>
      </c>
      <c r="KY19">
        <v>8</v>
      </c>
      <c r="KZ19">
        <v>0</v>
      </c>
      <c r="LA19">
        <v>0</v>
      </c>
      <c r="LB19">
        <v>0</v>
      </c>
      <c r="LC19">
        <v>1</v>
      </c>
      <c r="LD19">
        <v>4</v>
      </c>
      <c r="LE19">
        <v>6</v>
      </c>
      <c r="LF19">
        <v>0</v>
      </c>
      <c r="LG19">
        <v>0</v>
      </c>
      <c r="LH19">
        <v>3</v>
      </c>
      <c r="LI19">
        <v>0</v>
      </c>
      <c r="LJ19">
        <v>3</v>
      </c>
      <c r="LK19">
        <v>10</v>
      </c>
      <c r="LL19">
        <v>2</v>
      </c>
      <c r="LM19">
        <v>0</v>
      </c>
      <c r="LN19">
        <v>12</v>
      </c>
      <c r="LO19">
        <v>3</v>
      </c>
      <c r="LP19">
        <v>0</v>
      </c>
      <c r="LR19">
        <v>0</v>
      </c>
      <c r="LS19">
        <v>6</v>
      </c>
      <c r="LT19">
        <v>12</v>
      </c>
      <c r="LU19">
        <v>0</v>
      </c>
      <c r="LV19">
        <f t="shared" si="28"/>
        <v>1</v>
      </c>
      <c r="LW19">
        <f t="shared" si="90"/>
        <v>0</v>
      </c>
      <c r="LX19">
        <f t="shared" si="91"/>
        <v>1</v>
      </c>
      <c r="LY19">
        <f t="shared" si="92"/>
        <v>1.0009999999999999</v>
      </c>
      <c r="LZ19">
        <f t="shared" si="69"/>
        <v>4.0039999999999996</v>
      </c>
      <c r="MA19">
        <f t="shared" si="70"/>
        <v>6.0060000000000002</v>
      </c>
      <c r="MB19">
        <f t="shared" si="71"/>
        <v>8</v>
      </c>
      <c r="MC19">
        <f t="shared" si="72"/>
        <v>2</v>
      </c>
      <c r="MD19">
        <f t="shared" si="73"/>
        <v>3.0030000000000001</v>
      </c>
      <c r="ME19">
        <f t="shared" si="74"/>
        <v>8</v>
      </c>
      <c r="MF19">
        <f t="shared" si="75"/>
        <v>3.0030000000000001</v>
      </c>
      <c r="MG19">
        <f t="shared" si="76"/>
        <v>18.010000000000002</v>
      </c>
      <c r="MH19">
        <f t="shared" si="77"/>
        <v>3.0019999999999998</v>
      </c>
      <c r="MI19">
        <f t="shared" si="78"/>
        <v>0</v>
      </c>
      <c r="MJ19">
        <f t="shared" si="79"/>
        <v>12.012</v>
      </c>
      <c r="MK19">
        <f t="shared" si="80"/>
        <v>3.0030000000000001</v>
      </c>
      <c r="ML19">
        <f t="shared" si="81"/>
        <v>0</v>
      </c>
      <c r="MM19">
        <f t="shared" si="82"/>
        <v>0</v>
      </c>
      <c r="MN19">
        <f t="shared" si="83"/>
        <v>0</v>
      </c>
      <c r="MO19">
        <f t="shared" si="84"/>
        <v>18.006</v>
      </c>
      <c r="MP19">
        <f t="shared" si="85"/>
        <v>12.012</v>
      </c>
      <c r="MQ19">
        <f t="shared" si="86"/>
        <v>8</v>
      </c>
      <c r="MR19">
        <f>RANK(LV19,LV3:LV21,0)</f>
        <v>14</v>
      </c>
      <c r="MS19">
        <f t="shared" ref="MS19:NM19" si="102">RANK(LW19,LW3:LW21,0)</f>
        <v>13</v>
      </c>
      <c r="MT19">
        <f t="shared" si="102"/>
        <v>13</v>
      </c>
      <c r="MU19">
        <f t="shared" si="102"/>
        <v>15</v>
      </c>
      <c r="MV19">
        <f t="shared" si="102"/>
        <v>9</v>
      </c>
      <c r="MW19">
        <f t="shared" si="102"/>
        <v>9</v>
      </c>
      <c r="MX19">
        <f t="shared" si="102"/>
        <v>8</v>
      </c>
      <c r="MY19">
        <f t="shared" si="102"/>
        <v>13</v>
      </c>
      <c r="MZ19">
        <f t="shared" si="102"/>
        <v>11</v>
      </c>
      <c r="NA19">
        <f t="shared" si="102"/>
        <v>7</v>
      </c>
      <c r="NB19">
        <f t="shared" si="102"/>
        <v>11</v>
      </c>
      <c r="NC19">
        <f t="shared" si="102"/>
        <v>2</v>
      </c>
      <c r="ND19">
        <f t="shared" si="102"/>
        <v>13</v>
      </c>
      <c r="NE19">
        <f t="shared" si="102"/>
        <v>13</v>
      </c>
      <c r="NF19">
        <f t="shared" si="102"/>
        <v>5</v>
      </c>
      <c r="NG19">
        <f t="shared" si="102"/>
        <v>10</v>
      </c>
      <c r="NH19">
        <f t="shared" si="102"/>
        <v>13</v>
      </c>
      <c r="NI19">
        <f t="shared" si="102"/>
        <v>13</v>
      </c>
      <c r="NJ19">
        <f t="shared" si="102"/>
        <v>14</v>
      </c>
      <c r="NK19">
        <f t="shared" si="102"/>
        <v>2</v>
      </c>
      <c r="NL19">
        <f t="shared" si="102"/>
        <v>4</v>
      </c>
      <c r="NM19">
        <f t="shared" si="102"/>
        <v>8</v>
      </c>
      <c r="NN19">
        <f>VLOOKUP(MR19,'Tablas auxiliares'!$O$2:$P$28,2,FALSE)</f>
        <v>0</v>
      </c>
      <c r="NO19">
        <f>VLOOKUP(MS19,'Tablas auxiliares'!$O$2:$P$28,2,FALSE)</f>
        <v>0</v>
      </c>
      <c r="NP19">
        <f>VLOOKUP(MT19,'Tablas auxiliares'!$O$2:$P$28,2,FALSE)</f>
        <v>0</v>
      </c>
      <c r="NQ19">
        <f>VLOOKUP(MU19,'Tablas auxiliares'!$O$2:$P$28,2,FALSE)</f>
        <v>0</v>
      </c>
      <c r="NR19">
        <f>VLOOKUP(MV19,'Tablas auxiliares'!$O$2:$P$28,2,FALSE)</f>
        <v>2</v>
      </c>
      <c r="NS19">
        <f>VLOOKUP(MW19,'Tablas auxiliares'!$O$2:$P$28,2,FALSE)</f>
        <v>2</v>
      </c>
      <c r="NT19">
        <f>VLOOKUP(MX19,'Tablas auxiliares'!$O$2:$P$28,2,FALSE)</f>
        <v>3</v>
      </c>
      <c r="NU19">
        <f>VLOOKUP(MY19,'Tablas auxiliares'!$O$2:$P$28,2,FALSE)</f>
        <v>0</v>
      </c>
      <c r="NV19">
        <f>VLOOKUP(MZ19,'Tablas auxiliares'!$O$2:$P$28,2,FALSE)</f>
        <v>0</v>
      </c>
      <c r="NW19">
        <f>VLOOKUP(NA19,'Tablas auxiliares'!$O$2:$P$28,2,FALSE)</f>
        <v>4</v>
      </c>
      <c r="NX19">
        <f>VLOOKUP(NB19,'Tablas auxiliares'!$O$2:$P$28,2,FALSE)</f>
        <v>0</v>
      </c>
      <c r="NY19">
        <f>VLOOKUP(NC19,'Tablas auxiliares'!$O$2:$P$28,2,FALSE)</f>
        <v>10</v>
      </c>
      <c r="NZ19">
        <f>VLOOKUP(ND19,'Tablas auxiliares'!$O$2:$P$28,2,FALSE)</f>
        <v>0</v>
      </c>
      <c r="OA19">
        <f>VLOOKUP(NE19,'Tablas auxiliares'!$O$2:$P$28,2,FALSE)</f>
        <v>0</v>
      </c>
      <c r="OB19">
        <f>VLOOKUP(NF19,'Tablas auxiliares'!$O$2:$P$28,2,FALSE)</f>
        <v>6</v>
      </c>
      <c r="OC19">
        <f>VLOOKUP(NG19,'Tablas auxiliares'!$O$2:$P$28,2,FALSE)</f>
        <v>1</v>
      </c>
      <c r="OD19">
        <f>VLOOKUP(NH19,'Tablas auxiliares'!$O$2:$P$28,2,FALSE)</f>
        <v>0</v>
      </c>
      <c r="OE19">
        <f>VLOOKUP(NI19,'Tablas auxiliares'!$O$2:$P$28,2,FALSE)</f>
        <v>0</v>
      </c>
      <c r="OF19">
        <f>VLOOKUP(NJ19,'Tablas auxiliares'!$O$2:$P$28,2,FALSE)</f>
        <v>0</v>
      </c>
      <c r="OG19">
        <f>VLOOKUP(NK19,'Tablas auxiliares'!$O$2:$P$28,2,FALSE)</f>
        <v>10</v>
      </c>
      <c r="OH19">
        <f>VLOOKUP(NL19,'Tablas auxiliares'!$O$2:$P$28,2,FALSE)</f>
        <v>7</v>
      </c>
      <c r="OI19">
        <f>VLOOKUP(NM19,'Tablas auxiliares'!$O$2:$P$28,2,FALSE)</f>
        <v>3</v>
      </c>
      <c r="OJ19">
        <f t="shared" si="30"/>
        <v>48</v>
      </c>
      <c r="OL19">
        <f t="shared" si="31"/>
        <v>48.000900000000001</v>
      </c>
      <c r="OM19">
        <f t="shared" si="32"/>
        <v>43.000900000000001</v>
      </c>
      <c r="ON19">
        <f t="shared" si="33"/>
        <v>119.0009</v>
      </c>
      <c r="OO19">
        <f>IF('Tablas auxiliares'!$C$3=1,OL19,IF('Tablas auxiliares'!$C$3=2,OM19,ON19))</f>
        <v>119.0009</v>
      </c>
      <c r="OP19" t="s">
        <v>26</v>
      </c>
      <c r="OR19">
        <v>17</v>
      </c>
      <c r="OS19">
        <f t="shared" si="34"/>
        <v>63.001600000000003</v>
      </c>
      <c r="OT19" t="str">
        <f t="shared" si="35"/>
        <v>Croacia</v>
      </c>
    </row>
    <row r="20" spans="1:410" x14ac:dyDescent="0.25">
      <c r="A20" t="s">
        <v>83</v>
      </c>
      <c r="B20">
        <v>2</v>
      </c>
      <c r="C20">
        <v>12</v>
      </c>
      <c r="D20">
        <v>18</v>
      </c>
      <c r="E20">
        <v>4</v>
      </c>
      <c r="F20">
        <v>17</v>
      </c>
      <c r="G20">
        <v>16</v>
      </c>
      <c r="H20">
        <v>13</v>
      </c>
      <c r="I20">
        <v>16</v>
      </c>
      <c r="J20">
        <v>10</v>
      </c>
      <c r="K20">
        <v>14</v>
      </c>
      <c r="L20">
        <v>13</v>
      </c>
      <c r="M20">
        <v>16</v>
      </c>
      <c r="N20">
        <v>16</v>
      </c>
      <c r="O20">
        <v>8</v>
      </c>
      <c r="P20">
        <v>11</v>
      </c>
      <c r="Q20">
        <v>12</v>
      </c>
      <c r="R20">
        <v>18</v>
      </c>
      <c r="S20">
        <v>15</v>
      </c>
      <c r="U20">
        <v>17</v>
      </c>
      <c r="V20">
        <v>13</v>
      </c>
      <c r="W20">
        <v>17</v>
      </c>
      <c r="X20">
        <v>2</v>
      </c>
      <c r="Y20">
        <v>15</v>
      </c>
      <c r="Z20">
        <v>17</v>
      </c>
      <c r="AA20">
        <v>4</v>
      </c>
      <c r="AB20">
        <v>18</v>
      </c>
      <c r="AC20">
        <v>18</v>
      </c>
      <c r="AD20">
        <v>13</v>
      </c>
      <c r="AE20">
        <v>18</v>
      </c>
      <c r="AF20">
        <v>11</v>
      </c>
      <c r="AG20">
        <v>6</v>
      </c>
      <c r="AH20">
        <v>16</v>
      </c>
      <c r="AI20">
        <v>16</v>
      </c>
      <c r="AJ20">
        <v>18</v>
      </c>
      <c r="AK20">
        <v>7</v>
      </c>
      <c r="AL20">
        <v>17</v>
      </c>
      <c r="AM20">
        <v>17</v>
      </c>
      <c r="AN20">
        <v>5</v>
      </c>
      <c r="AO20">
        <v>11</v>
      </c>
      <c r="AQ20">
        <v>16</v>
      </c>
      <c r="AR20">
        <v>16</v>
      </c>
      <c r="AS20">
        <v>18</v>
      </c>
      <c r="AT20">
        <v>10</v>
      </c>
      <c r="AU20">
        <v>14</v>
      </c>
      <c r="AV20">
        <v>18</v>
      </c>
      <c r="AW20">
        <v>1</v>
      </c>
      <c r="AX20">
        <v>17</v>
      </c>
      <c r="AY20">
        <v>18</v>
      </c>
      <c r="AZ20">
        <v>14</v>
      </c>
      <c r="BA20">
        <v>17</v>
      </c>
      <c r="BB20">
        <v>13</v>
      </c>
      <c r="BC20">
        <v>17</v>
      </c>
      <c r="BD20">
        <v>16</v>
      </c>
      <c r="BE20">
        <v>15</v>
      </c>
      <c r="BF20">
        <v>17</v>
      </c>
      <c r="BG20">
        <v>8</v>
      </c>
      <c r="BH20">
        <v>15</v>
      </c>
      <c r="BI20">
        <v>17</v>
      </c>
      <c r="BJ20">
        <v>3</v>
      </c>
      <c r="BK20">
        <v>15</v>
      </c>
      <c r="BM20">
        <v>16</v>
      </c>
      <c r="BN20">
        <v>19</v>
      </c>
      <c r="BO20">
        <v>18</v>
      </c>
      <c r="BP20">
        <v>3</v>
      </c>
      <c r="BQ20">
        <v>17</v>
      </c>
      <c r="BR20">
        <v>16</v>
      </c>
      <c r="BS20">
        <v>5</v>
      </c>
      <c r="BT20">
        <v>18</v>
      </c>
      <c r="BU20">
        <v>18</v>
      </c>
      <c r="BV20">
        <v>14</v>
      </c>
      <c r="BW20">
        <v>18</v>
      </c>
      <c r="BX20">
        <v>7</v>
      </c>
      <c r="BY20">
        <v>16</v>
      </c>
      <c r="BZ20">
        <v>13</v>
      </c>
      <c r="CA20">
        <v>14</v>
      </c>
      <c r="CB20">
        <v>17</v>
      </c>
      <c r="CC20">
        <v>9</v>
      </c>
      <c r="CD20">
        <v>18</v>
      </c>
      <c r="CE20">
        <v>18</v>
      </c>
      <c r="CF20">
        <v>18</v>
      </c>
      <c r="CG20">
        <v>15</v>
      </c>
      <c r="CI20">
        <v>17</v>
      </c>
      <c r="CJ20">
        <v>12</v>
      </c>
      <c r="CK20">
        <v>18</v>
      </c>
      <c r="CL20">
        <v>14</v>
      </c>
      <c r="CM20">
        <v>15</v>
      </c>
      <c r="CN20">
        <v>16</v>
      </c>
      <c r="CO20">
        <v>6</v>
      </c>
      <c r="CP20">
        <v>18</v>
      </c>
      <c r="CQ20">
        <v>18</v>
      </c>
      <c r="CR20">
        <v>11</v>
      </c>
      <c r="CS20">
        <v>14</v>
      </c>
      <c r="CT20">
        <v>8</v>
      </c>
      <c r="CU20">
        <v>16</v>
      </c>
      <c r="CV20">
        <v>17</v>
      </c>
      <c r="CW20">
        <v>13</v>
      </c>
      <c r="CX20">
        <v>17</v>
      </c>
      <c r="CY20">
        <v>7</v>
      </c>
      <c r="CZ20">
        <v>18</v>
      </c>
      <c r="DA20">
        <v>18</v>
      </c>
      <c r="DB20">
        <v>14</v>
      </c>
      <c r="DC20">
        <v>15</v>
      </c>
      <c r="DE20">
        <v>16</v>
      </c>
      <c r="DF20">
        <v>12</v>
      </c>
      <c r="DG20">
        <v>18</v>
      </c>
      <c r="DH20">
        <f>IF('Tablas auxiliares'!$C$7=1,AVERAGE(B20,X20,AT20,BP20,CL20)+B20/10000,(-1)*(SUM(VLOOKUP(B20,'Tablas auxiliares'!$BG$2:$BH$28,2,FALSE),VLOOKUP(X20,'Tablas auxiliares'!$BG$2:$BH$28,2,FALSE),VLOOKUP(AT20,'Tablas auxiliares'!$BG$2:$BH$28,2,FALSE),VLOOKUP(BP20,'Tablas auxiliares'!$BG$2:$BH$28,2,FALSE),VLOOKUP(CL20,'Tablas auxiliares'!$BG$2:$BH$28,2,FALSE))-B20/100000000))</f>
        <v>-31.238763924613203</v>
      </c>
      <c r="DI20">
        <f>IF('Tablas auxiliares'!$C$7=1,AVERAGE(C20,Y20,AU20,BQ20,CM20)+C20/10000,(-1)*(SUM(VLOOKUP(C20,'Tablas auxiliares'!$BG$2:$BH$28,2,FALSE),VLOOKUP(Y20,'Tablas auxiliares'!$BG$2:$BH$28,2,FALSE),VLOOKUP(AU20,'Tablas auxiliares'!$BG$2:$BH$28,2,FALSE),VLOOKUP(BQ20,'Tablas auxiliares'!$BG$2:$BH$28,2,FALSE),VLOOKUP(CM20,'Tablas auxiliares'!$BG$2:$BH$28,2,FALSE))-C20/100000000))</f>
        <v>-4.7520398136303426</v>
      </c>
      <c r="DJ20">
        <f>IF('Tablas auxiliares'!$C$7=1,AVERAGE(D20,Z20,AV20,BR20,CN20)+D20/10000,(-1)*(SUM(VLOOKUP(D20,'Tablas auxiliares'!$BG$2:$BH$28,2,FALSE),VLOOKUP(Z20,'Tablas auxiliares'!$BG$2:$BH$28,2,FALSE),VLOOKUP(AV20,'Tablas auxiliares'!$BG$2:$BH$28,2,FALSE),VLOOKUP(BR20,'Tablas auxiliares'!$BG$2:$BH$28,2,FALSE),VLOOKUP(CN20,'Tablas auxiliares'!$BG$2:$BH$28,2,FALSE))-D20/100000000))</f>
        <v>-2.9116621658480728</v>
      </c>
      <c r="DK20">
        <f>IF('Tablas auxiliares'!$C$7=1,AVERAGE(E20,AA20,AW20,BS20,CO20)+E20/10000,(-1)*(SUM(VLOOKUP(E20,'Tablas auxiliares'!$BG$2:$BH$28,2,FALSE),VLOOKUP(AA20,'Tablas auxiliares'!$BG$2:$BH$28,2,FALSE),VLOOKUP(AW20,'Tablas auxiliares'!$BG$2:$BH$28,2,FALSE),VLOOKUP(BS20,'Tablas auxiliares'!$BG$2:$BH$28,2,FALSE),VLOOKUP(CO20,'Tablas auxiliares'!$BG$2:$BH$28,2,FALSE))-E20/100000000))</f>
        <v>-35.825499894361812</v>
      </c>
      <c r="DL20">
        <f>IF('Tablas auxiliares'!$C$7=1,AVERAGE(F20,AB20,AX20,BT20,CP20)+F20/10000,(-1)*(SUM(VLOOKUP(F20,'Tablas auxiliares'!$BG$2:$BH$28,2,FALSE),VLOOKUP(AB20,'Tablas auxiliares'!$BG$2:$BH$28,2,FALSE),VLOOKUP(AX20,'Tablas auxiliares'!$BG$2:$BH$28,2,FALSE),VLOOKUP(BT20,'Tablas auxiliares'!$BG$2:$BH$28,2,FALSE),VLOOKUP(CP20,'Tablas auxiliares'!$BG$2:$BH$28,2,FALSE))-F20/100000000))</f>
        <v>-2.5721071342431152</v>
      </c>
      <c r="DM20">
        <f>IF('Tablas auxiliares'!$C$7=1,AVERAGE(G20,AC20,AY20,BU20,CQ20)+G20/10000,(-1)*(SUM(VLOOKUP(G20,'Tablas auxiliares'!$BG$2:$BH$28,2,FALSE),VLOOKUP(AC20,'Tablas auxiliares'!$BG$2:$BH$28,2,FALSE),VLOOKUP(AY20,'Tablas auxiliares'!$BG$2:$BH$28,2,FALSE),VLOOKUP(BU20,'Tablas auxiliares'!$BG$2:$BH$28,2,FALSE),VLOOKUP(CQ20,'Tablas auxiliares'!$BG$2:$BH$28,2,FALSE))-G20/100000000))</f>
        <v>-2.5928916323412001</v>
      </c>
      <c r="DN20">
        <f>IF('Tablas auxiliares'!$C$7=1,AVERAGE(H20,AD20,AZ20,BV20,CR20)+H20/10000,(-1)*(SUM(VLOOKUP(H20,'Tablas auxiliares'!$BG$2:$BH$28,2,FALSE),VLOOKUP(AD20,'Tablas auxiliares'!$BG$2:$BH$28,2,FALSE),VLOOKUP(AZ20,'Tablas auxiliares'!$BG$2:$BH$28,2,FALSE),VLOOKUP(BV20,'Tablas auxiliares'!$BG$2:$BH$28,2,FALSE),VLOOKUP(CR20,'Tablas auxiliares'!$BG$2:$BH$28,2,FALSE))-H20/100000000))</f>
        <v>-6.2796808778820719</v>
      </c>
      <c r="DO20">
        <f>IF('Tablas auxiliares'!$C$7=1,AVERAGE(I20,AE20,BA20,BW20,CS20)+I20/10000,(-1)*(SUM(VLOOKUP(I20,'Tablas auxiliares'!$BG$2:$BH$28,2,FALSE),VLOOKUP(AE20,'Tablas auxiliares'!$BG$2:$BH$28,2,FALSE),VLOOKUP(BA20,'Tablas auxiliares'!$BG$2:$BH$28,2,FALSE),VLOOKUP(BW20,'Tablas auxiliares'!$BG$2:$BH$28,2,FALSE),VLOOKUP(CS20,'Tablas auxiliares'!$BG$2:$BH$28,2,FALSE))-I20/100000000))</f>
        <v>-3.2325486433687876</v>
      </c>
      <c r="DP20">
        <f>IF('Tablas auxiliares'!$C$7=1,AVERAGE(J20,AF20,BB20,BX20,CT20)+J20/10000,(-1)*(SUM(VLOOKUP(J20,'Tablas auxiliares'!$BG$2:$BH$28,2,FALSE),VLOOKUP(AF20,'Tablas auxiliares'!$BG$2:$BH$28,2,FALSE),VLOOKUP(BB20,'Tablas auxiliares'!$BG$2:$BH$28,2,FALSE),VLOOKUP(BX20,'Tablas auxiliares'!$BG$2:$BH$28,2,FALSE),VLOOKUP(CT20,'Tablas auxiliares'!$BG$2:$BH$28,2,FALSE))-J20/100000000))</f>
        <v>-12.204178720057071</v>
      </c>
      <c r="DQ20">
        <f>IF('Tablas auxiliares'!$C$7=1,AVERAGE(K20,AG20,BC20,BY20,CU20)+K20/10000,(-1)*(SUM(VLOOKUP(K20,'Tablas auxiliares'!$BG$2:$BH$28,2,FALSE),VLOOKUP(AG20,'Tablas auxiliares'!$BG$2:$BH$28,2,FALSE),VLOOKUP(BC20,'Tablas auxiliares'!$BG$2:$BH$28,2,FALSE),VLOOKUP(BY20,'Tablas auxiliares'!$BG$2:$BH$28,2,FALSE),VLOOKUP(CU20,'Tablas auxiliares'!$BG$2:$BH$28,2,FALSE))-K20/100000000))</f>
        <v>-7.6181928243992951</v>
      </c>
      <c r="DR20">
        <f>IF('Tablas auxiliares'!$C$7=1,AVERAGE(L20,AH20,BD20,BZ20,CV20)+L20/10000,(-1)*(SUM(VLOOKUP(L20,'Tablas auxiliares'!$BG$2:$BH$28,2,FALSE),VLOOKUP(AH20,'Tablas auxiliares'!$BG$2:$BH$28,2,FALSE),VLOOKUP(BD20,'Tablas auxiliares'!$BG$2:$BH$28,2,FALSE),VLOOKUP(BZ20,'Tablas auxiliares'!$BG$2:$BH$28,2,FALSE),VLOOKUP(CV20,'Tablas auxiliares'!$BG$2:$BH$28,2,FALSE))-L20/100000000))</f>
        <v>-4.4171032060994015</v>
      </c>
      <c r="DS20">
        <f>IF('Tablas auxiliares'!$C$7=1,AVERAGE(M20,AI20,BE20,CA20,CW20)+M20/10000,(-1)*(SUM(VLOOKUP(M20,'Tablas auxiliares'!$BG$2:$BH$28,2,FALSE),VLOOKUP(AI20,'Tablas auxiliares'!$BG$2:$BH$28,2,FALSE),VLOOKUP(BE20,'Tablas auxiliares'!$BG$2:$BH$28,2,FALSE),VLOOKUP(CA20,'Tablas auxiliares'!$BG$2:$BH$28,2,FALSE),VLOOKUP(CW20,'Tablas auxiliares'!$BG$2:$BH$28,2,FALSE))-M20/100000000))</f>
        <v>-4.470070990537212</v>
      </c>
      <c r="DT20">
        <f>IF('Tablas auxiliares'!$C$7=1,AVERAGE(N20,AJ20,BF20,CB20,CX20)+N20/10000,(-1)*(SUM(VLOOKUP(N20,'Tablas auxiliares'!$BG$2:$BH$28,2,FALSE),VLOOKUP(AJ20,'Tablas auxiliares'!$BG$2:$BH$28,2,FALSE),VLOOKUP(BF20,'Tablas auxiliares'!$BG$2:$BH$28,2,FALSE),VLOOKUP(CB20,'Tablas auxiliares'!$BG$2:$BH$28,2,FALSE),VLOOKUP(CX20,'Tablas auxiliares'!$BG$2:$BH$28,2,FALSE))-N20/100000000))</f>
        <v>-2.8908776977499877</v>
      </c>
      <c r="DU20">
        <f>IF('Tablas auxiliares'!$C$7=1,AVERAGE(O20,AK20,BG20,CC20,CY20)+O20/10000,(-1)*(SUM(VLOOKUP(O20,'Tablas auxiliares'!$BG$2:$BH$28,2,FALSE),VLOOKUP(AK20,'Tablas auxiliares'!$BG$2:$BH$28,2,FALSE),VLOOKUP(BG20,'Tablas auxiliares'!$BG$2:$BH$28,2,FALSE),VLOOKUP(CC20,'Tablas auxiliares'!$BG$2:$BH$28,2,FALSE),VLOOKUP(CY20,'Tablas auxiliares'!$BG$2:$BH$28,2,FALSE))-O20/100000000))</f>
        <v>-16.647653358213645</v>
      </c>
      <c r="DV20">
        <f>IF('Tablas auxiliares'!$C$7=1,AVERAGE(P20,AL20,BH20,CD20,CZ20)+P20/10000,(-1)*(SUM(VLOOKUP(P20,'Tablas auxiliares'!$BG$2:$BH$28,2,FALSE),VLOOKUP(AL20,'Tablas auxiliares'!$BG$2:$BH$28,2,FALSE),VLOOKUP(BH20,'Tablas auxiliares'!$BG$2:$BH$28,2,FALSE),VLOOKUP(CD20,'Tablas auxiliares'!$BG$2:$BH$28,2,FALSE),VLOOKUP(CZ20,'Tablas auxiliares'!$BG$2:$BH$28,2,FALSE))-P20/100000000))</f>
        <v>-4.1576006264594341</v>
      </c>
      <c r="DW20">
        <f>IF('Tablas auxiliares'!$C$7=1,AVERAGE(Q20,AM20,BI20,CE20,DA20)+Q20/10000,(-1)*(SUM(VLOOKUP(Q20,'Tablas auxiliares'!$BG$2:$BH$28,2,FALSE),VLOOKUP(AM20,'Tablas auxiliares'!$BG$2:$BH$28,2,FALSE),VLOOKUP(BI20,'Tablas auxiliares'!$BG$2:$BH$28,2,FALSE),VLOOKUP(CE20,'Tablas auxiliares'!$BG$2:$BH$28,2,FALSE),VLOOKUP(DA20,'Tablas auxiliares'!$BG$2:$BH$28,2,FALSE))-Q20/100000000))</f>
        <v>-3.5816628285917882</v>
      </c>
      <c r="DX20">
        <f>IF('Tablas auxiliares'!$C$7=1,AVERAGE(R20,AN20,BJ20,CF20,DB20)+R20/10000,(-1)*(SUM(VLOOKUP(R20,'Tablas auxiliares'!$BG$2:$BH$28,2,FALSE),VLOOKUP(AN20,'Tablas auxiliares'!$BG$2:$BH$28,2,FALSE),VLOOKUP(BJ20,'Tablas auxiliares'!$BG$2:$BH$28,2,FALSE),VLOOKUP(CF20,'Tablas auxiliares'!$BG$2:$BH$28,2,FALSE),VLOOKUP(DB20,'Tablas auxiliares'!$BG$2:$BH$28,2,FALSE))-R20/100000000))</f>
        <v>-15.782732133607526</v>
      </c>
      <c r="DY20">
        <f>IF('Tablas auxiliares'!$C$7=1,AVERAGE(S20,AO20,BK20,CG20,DC20)+S20/10000,(-1)*(SUM(VLOOKUP(S20,'Tablas auxiliares'!$BG$2:$BH$28,2,FALSE),VLOOKUP(AO20,'Tablas auxiliares'!$BG$2:$BH$28,2,FALSE),VLOOKUP(BK20,'Tablas auxiliares'!$BG$2:$BH$28,2,FALSE),VLOOKUP(CG20,'Tablas auxiliares'!$BG$2:$BH$28,2,FALSE),VLOOKUP(DC20,'Tablas auxiliares'!$BG$2:$BH$28,2,FALSE))-S20/100000000))</f>
        <v>-5.1523379244150771</v>
      </c>
      <c r="EA20">
        <f>IF('Tablas auxiliares'!$C$7=1,AVERAGE(U20,AQ20,BM20,CI20,DE20)+U20/10000,(-1)*(SUM(VLOOKUP(U20,'Tablas auxiliares'!$BG$2:$BH$28,2,FALSE),VLOOKUP(AQ20,'Tablas auxiliares'!$BG$2:$BH$28,2,FALSE),VLOOKUP(BM20,'Tablas auxiliares'!$BG$2:$BH$28,2,FALSE),VLOOKUP(CI20,'Tablas auxiliares'!$BG$2:$BH$28,2,FALSE),VLOOKUP(DE20,'Tablas auxiliares'!$BG$2:$BH$28,2,FALSE))-U20/100000000))</f>
        <v>-3.2304327293549453</v>
      </c>
      <c r="EB20">
        <f>IF('Tablas auxiliares'!$C$7=1,AVERAGE(V20,AR20,BN20,CJ20,DF20)+V20/10000,(-1)*(SUM(VLOOKUP(V20,'Tablas auxiliares'!$BG$2:$BH$28,2,FALSE),VLOOKUP(AR20,'Tablas auxiliares'!$BG$2:$BH$28,2,FALSE),VLOOKUP(BN20,'Tablas auxiliares'!$BG$2:$BH$28,2,FALSE),VLOOKUP(CJ20,'Tablas auxiliares'!$BG$2:$BH$28,2,FALSE),VLOOKUP(DF20,'Tablas auxiliares'!$BG$2:$BH$28,2,FALSE))-V20/100000000))</f>
        <v>-5.2825826799716644</v>
      </c>
      <c r="EC20">
        <f>IF('Tablas auxiliares'!$C$7=1,AVERAGE(W20,AS20,BO20,CK20,DG20)+W20/10000,(-1)*(SUM(VLOOKUP(W20,'Tablas auxiliares'!$BG$2:$BH$28,2,FALSE),VLOOKUP(AS20,'Tablas auxiliares'!$BG$2:$BH$28,2,FALSE),VLOOKUP(BO20,'Tablas auxiliares'!$BG$2:$BH$28,2,FALSE),VLOOKUP(CK20,'Tablas auxiliares'!$BG$2:$BH$28,2,FALSE),VLOOKUP(DG20,'Tablas auxiliares'!$BG$2:$BH$28,2,FALSE))-W20/100000000))</f>
        <v>-2.4727784457735194</v>
      </c>
      <c r="ED20">
        <f>RANK(DH20,DH3:DH21,1)</f>
        <v>3</v>
      </c>
      <c r="EE20">
        <f t="shared" ref="EE20:EY20" si="103">RANK(DI20,DI3:DI21,1)</f>
        <v>16</v>
      </c>
      <c r="EF20">
        <f t="shared" si="103"/>
        <v>17</v>
      </c>
      <c r="EG20">
        <f t="shared" si="103"/>
        <v>5</v>
      </c>
      <c r="EH20">
        <f t="shared" si="103"/>
        <v>18</v>
      </c>
      <c r="EI20">
        <f t="shared" si="103"/>
        <v>18</v>
      </c>
      <c r="EJ20">
        <f t="shared" si="103"/>
        <v>15</v>
      </c>
      <c r="EK20">
        <f t="shared" si="103"/>
        <v>17</v>
      </c>
      <c r="EL20">
        <f t="shared" si="103"/>
        <v>12</v>
      </c>
      <c r="EM20">
        <f t="shared" si="103"/>
        <v>16</v>
      </c>
      <c r="EN20">
        <f t="shared" si="103"/>
        <v>17</v>
      </c>
      <c r="EO20">
        <f t="shared" si="103"/>
        <v>18</v>
      </c>
      <c r="EP20">
        <f t="shared" si="103"/>
        <v>18</v>
      </c>
      <c r="EQ20">
        <f t="shared" si="103"/>
        <v>8</v>
      </c>
      <c r="ER20">
        <f t="shared" si="103"/>
        <v>16</v>
      </c>
      <c r="ES20">
        <f t="shared" si="103"/>
        <v>17</v>
      </c>
      <c r="ET20">
        <f t="shared" si="103"/>
        <v>10</v>
      </c>
      <c r="EU20">
        <f t="shared" si="103"/>
        <v>16</v>
      </c>
      <c r="EW20">
        <f t="shared" si="103"/>
        <v>17</v>
      </c>
      <c r="EX20">
        <f t="shared" si="103"/>
        <v>18</v>
      </c>
      <c r="EY20">
        <f t="shared" si="103"/>
        <v>18</v>
      </c>
      <c r="EZ20">
        <f>VLOOKUP(ED20,'Tablas auxiliares'!$O$2:$Y$28,'Tablas auxiliares'!$C$4+1,FALSE)</f>
        <v>8</v>
      </c>
      <c r="FA20">
        <f>VLOOKUP(EE20,'Tablas auxiliares'!$O$2:$Y$28,'Tablas auxiliares'!$C$4+1,FALSE)</f>
        <v>0</v>
      </c>
      <c r="FB20">
        <f>VLOOKUP(EF20,'Tablas auxiliares'!$O$2:$Y$28,'Tablas auxiliares'!$C$4+1,FALSE)</f>
        <v>0</v>
      </c>
      <c r="FC20">
        <f>VLOOKUP(EG20,'Tablas auxiliares'!$O$2:$Y$28,'Tablas auxiliares'!$C$4+1,FALSE)</f>
        <v>6</v>
      </c>
      <c r="FD20">
        <f>VLOOKUP(EH20,'Tablas auxiliares'!$O$2:$Y$28,'Tablas auxiliares'!$C$4+1,FALSE)</f>
        <v>0</v>
      </c>
      <c r="FE20">
        <f>VLOOKUP(EI20,'Tablas auxiliares'!$O$2:$Y$28,'Tablas auxiliares'!$C$4+1,FALSE)</f>
        <v>0</v>
      </c>
      <c r="FF20">
        <f>VLOOKUP(EJ20,'Tablas auxiliares'!$O$2:$Y$28,'Tablas auxiliares'!$C$4+1,FALSE)</f>
        <v>0</v>
      </c>
      <c r="FG20">
        <f>VLOOKUP(EK20,'Tablas auxiliares'!$O$2:$Y$28,'Tablas auxiliares'!$C$4+1,FALSE)</f>
        <v>0</v>
      </c>
      <c r="FH20">
        <f>VLOOKUP(EL20,'Tablas auxiliares'!$O$2:$Y$28,'Tablas auxiliares'!$C$4+1,FALSE)</f>
        <v>0</v>
      </c>
      <c r="FI20">
        <f>VLOOKUP(EM20,'Tablas auxiliares'!$O$2:$Y$28,'Tablas auxiliares'!$C$4+1,FALSE)</f>
        <v>0</v>
      </c>
      <c r="FJ20">
        <f>VLOOKUP(EN20,'Tablas auxiliares'!$O$2:$Y$28,'Tablas auxiliares'!$C$4+1,FALSE)</f>
        <v>0</v>
      </c>
      <c r="FK20">
        <f>VLOOKUP(EO20,'Tablas auxiliares'!$O$2:$Y$28,'Tablas auxiliares'!$C$4+1,FALSE)</f>
        <v>0</v>
      </c>
      <c r="FL20">
        <f>VLOOKUP(EP20,'Tablas auxiliares'!$O$2:$Y$28,'Tablas auxiliares'!$C$4+1,FALSE)</f>
        <v>0</v>
      </c>
      <c r="FM20">
        <f>VLOOKUP(EQ20,'Tablas auxiliares'!$O$2:$Y$28,'Tablas auxiliares'!$C$4+1,FALSE)</f>
        <v>3</v>
      </c>
      <c r="FN20">
        <f>VLOOKUP(ER20,'Tablas auxiliares'!$O$2:$Y$28,'Tablas auxiliares'!$C$4+1,FALSE)</f>
        <v>0</v>
      </c>
      <c r="FO20">
        <f>VLOOKUP(ES20,'Tablas auxiliares'!$O$2:$Y$28,'Tablas auxiliares'!$C$4+1,FALSE)</f>
        <v>0</v>
      </c>
      <c r="FP20">
        <f>VLOOKUP(ET20,'Tablas auxiliares'!$O$2:$Y$28,'Tablas auxiliares'!$C$4+1,FALSE)</f>
        <v>1</v>
      </c>
      <c r="FQ20">
        <f>VLOOKUP(EU20,'Tablas auxiliares'!$O$2:$Y$28,'Tablas auxiliares'!$C$4+1,FALSE)</f>
        <v>0</v>
      </c>
      <c r="FS20">
        <f>VLOOKUP(EW20,'Tablas auxiliares'!$O$2:$Y$28,'Tablas auxiliares'!$C$4+1,FALSE)</f>
        <v>0</v>
      </c>
      <c r="FT20">
        <f>VLOOKUP(EX20,'Tablas auxiliares'!$O$2:$Y$28,'Tablas auxiliares'!$C$4+1,FALSE)</f>
        <v>0</v>
      </c>
      <c r="FU20">
        <f>VLOOKUP(EY20,'Tablas auxiliares'!$O$2:$Y$28,'Tablas auxiliares'!$C$4+1,FALSE)</f>
        <v>0</v>
      </c>
      <c r="FV20">
        <v>16</v>
      </c>
      <c r="FW20">
        <v>16</v>
      </c>
      <c r="FX20">
        <v>18</v>
      </c>
      <c r="FY20">
        <v>17</v>
      </c>
      <c r="FZ20">
        <v>18</v>
      </c>
      <c r="GA20">
        <v>18</v>
      </c>
      <c r="GB20">
        <v>6</v>
      </c>
      <c r="GC20">
        <v>17</v>
      </c>
      <c r="GD20">
        <v>17</v>
      </c>
      <c r="GE20">
        <v>10</v>
      </c>
      <c r="GF20">
        <v>18</v>
      </c>
      <c r="GG20">
        <v>18</v>
      </c>
      <c r="GH20">
        <v>18</v>
      </c>
      <c r="GI20">
        <v>17</v>
      </c>
      <c r="GJ20">
        <v>18</v>
      </c>
      <c r="GK20">
        <v>18</v>
      </c>
      <c r="GL20">
        <v>18</v>
      </c>
      <c r="GM20">
        <v>18</v>
      </c>
      <c r="GO20">
        <v>19</v>
      </c>
      <c r="GP20">
        <v>17</v>
      </c>
      <c r="GQ20">
        <v>11</v>
      </c>
      <c r="GR20">
        <f>VLOOKUP(FV20,'Tablas auxiliares'!$O$2:$Y$28,_xlfn.SINGLE('Tablas auxiliares'!$C$4)+1,FALSE)</f>
        <v>0</v>
      </c>
      <c r="GS20">
        <f>VLOOKUP(FW20,'Tablas auxiliares'!$O$2:$Y$28,_xlfn.SINGLE('Tablas auxiliares'!$C$4)+1,FALSE)</f>
        <v>0</v>
      </c>
      <c r="GT20">
        <f>VLOOKUP(FX20,'Tablas auxiliares'!$O$2:$Y$28,_xlfn.SINGLE('Tablas auxiliares'!$C$4)+1,FALSE)</f>
        <v>0</v>
      </c>
      <c r="GU20">
        <f>VLOOKUP(FY20,'Tablas auxiliares'!$O$2:$Y$28,_xlfn.SINGLE('Tablas auxiliares'!$C$4)+1,FALSE)</f>
        <v>0</v>
      </c>
      <c r="GV20">
        <f>VLOOKUP(FZ20,'Tablas auxiliares'!$O$2:$Y$28,_xlfn.SINGLE('Tablas auxiliares'!$C$4)+1,FALSE)</f>
        <v>0</v>
      </c>
      <c r="GW20">
        <f>VLOOKUP(GA20,'Tablas auxiliares'!$O$2:$Y$28,_xlfn.SINGLE('Tablas auxiliares'!$C$4)+1,FALSE)</f>
        <v>0</v>
      </c>
      <c r="GX20">
        <f>VLOOKUP(GB20,'Tablas auxiliares'!$O$2:$Y$28,_xlfn.SINGLE('Tablas auxiliares'!$C$4)+1,FALSE)</f>
        <v>5</v>
      </c>
      <c r="GY20">
        <f>VLOOKUP(GC20,'Tablas auxiliares'!$O$2:$Y$28,_xlfn.SINGLE('Tablas auxiliares'!$C$4)+1,FALSE)</f>
        <v>0</v>
      </c>
      <c r="GZ20">
        <f>VLOOKUP(GD20,'Tablas auxiliares'!$O$2:$Y$28,_xlfn.SINGLE('Tablas auxiliares'!$C$4)+1,FALSE)</f>
        <v>0</v>
      </c>
      <c r="HA20">
        <f>VLOOKUP(GE20,'Tablas auxiliares'!$O$2:$Y$28,_xlfn.SINGLE('Tablas auxiliares'!$C$4)+1,FALSE)</f>
        <v>1</v>
      </c>
      <c r="HB20">
        <f>VLOOKUP(GF20,'Tablas auxiliares'!$O$2:$Y$28,_xlfn.SINGLE('Tablas auxiliares'!$C$4)+1,FALSE)</f>
        <v>0</v>
      </c>
      <c r="HC20">
        <f>VLOOKUP(GG20,'Tablas auxiliares'!$O$2:$Y$28,_xlfn.SINGLE('Tablas auxiliares'!$C$4)+1,FALSE)</f>
        <v>0</v>
      </c>
      <c r="HD20">
        <f>VLOOKUP(GH20,'Tablas auxiliares'!$O$2:$Y$28,_xlfn.SINGLE('Tablas auxiliares'!$C$4)+1,FALSE)</f>
        <v>0</v>
      </c>
      <c r="HE20">
        <f>VLOOKUP(GI20,'Tablas auxiliares'!$O$2:$Y$28,_xlfn.SINGLE('Tablas auxiliares'!$C$4)+1,FALSE)</f>
        <v>0</v>
      </c>
      <c r="HF20">
        <f>VLOOKUP(GJ20,'Tablas auxiliares'!$O$2:$Y$28,_xlfn.SINGLE('Tablas auxiliares'!$C$4)+1,FALSE)</f>
        <v>0</v>
      </c>
      <c r="HG20">
        <f>VLOOKUP(GK20,'Tablas auxiliares'!$O$2:$Y$28,_xlfn.SINGLE('Tablas auxiliares'!$C$4)+1,FALSE)</f>
        <v>0</v>
      </c>
      <c r="HH20">
        <f>VLOOKUP(GL20,'Tablas auxiliares'!$O$2:$Y$28,_xlfn.SINGLE('Tablas auxiliares'!$C$4)+1,FALSE)</f>
        <v>0</v>
      </c>
      <c r="HI20">
        <f>VLOOKUP(GM20,'Tablas auxiliares'!$O$2:$Y$28,_xlfn.SINGLE('Tablas auxiliares'!$C$4)+1,FALSE)</f>
        <v>0</v>
      </c>
      <c r="HK20">
        <f>VLOOKUP(GO20,'Tablas auxiliares'!$O$2:$Y$28,_xlfn.SINGLE('Tablas auxiliares'!$C$4)+1,FALSE)</f>
        <v>0</v>
      </c>
      <c r="HL20">
        <f>VLOOKUP(GP20,'Tablas auxiliares'!$O$2:$Y$28,_xlfn.SINGLE('Tablas auxiliares'!$C$4)+1,FALSE)</f>
        <v>0</v>
      </c>
      <c r="HM20">
        <f>VLOOKUP(GQ20,'Tablas auxiliares'!$O$2:$Y$28,_xlfn.SINGLE('Tablas auxiliares'!$C$4)+1,FALSE)</f>
        <v>0</v>
      </c>
      <c r="HN20">
        <f>IF('Tablas auxiliares'!$C$6&lt;&gt;2,SUM(EZ20:FU20),0)+IF('Tablas auxiliares'!$C$6&lt;&gt;3,SUM(GR20:HM20),0)</f>
        <v>24</v>
      </c>
      <c r="HO20">
        <f t="shared" si="37"/>
        <v>9.516</v>
      </c>
      <c r="HP20">
        <f t="shared" si="1"/>
        <v>16.015999999999998</v>
      </c>
      <c r="HQ20">
        <f t="shared" si="2"/>
        <v>17.518000000000001</v>
      </c>
      <c r="HR20">
        <f t="shared" si="3"/>
        <v>11.016999999999999</v>
      </c>
      <c r="HS20">
        <f t="shared" si="4"/>
        <v>18.018000000000001</v>
      </c>
      <c r="HT20">
        <f t="shared" si="5"/>
        <v>18.018000000000001</v>
      </c>
      <c r="HU20">
        <f t="shared" si="6"/>
        <v>10.506</v>
      </c>
      <c r="HV20">
        <f t="shared" si="7"/>
        <v>17.016999999999999</v>
      </c>
      <c r="HW20">
        <f t="shared" si="8"/>
        <v>14.516999999999999</v>
      </c>
      <c r="HX20">
        <f t="shared" si="9"/>
        <v>13.01</v>
      </c>
      <c r="HY20">
        <f t="shared" si="10"/>
        <v>17.518000000000001</v>
      </c>
      <c r="HZ20">
        <f t="shared" si="11"/>
        <v>18.018000000000001</v>
      </c>
      <c r="IA20">
        <f t="shared" si="12"/>
        <v>18.018000000000001</v>
      </c>
      <c r="IB20">
        <f t="shared" si="13"/>
        <v>12.516999999999999</v>
      </c>
      <c r="IC20">
        <f t="shared" si="14"/>
        <v>17.018000000000001</v>
      </c>
      <c r="ID20">
        <f t="shared" si="15"/>
        <v>17.518000000000001</v>
      </c>
      <c r="IE20">
        <f t="shared" si="16"/>
        <v>14.018000000000001</v>
      </c>
      <c r="IF20">
        <f t="shared" si="17"/>
        <v>17.018000000000001</v>
      </c>
      <c r="IH20">
        <f t="shared" si="19"/>
        <v>18.018999999999998</v>
      </c>
      <c r="II20">
        <f t="shared" si="20"/>
        <v>17.516999999999999</v>
      </c>
      <c r="IJ20">
        <f t="shared" si="21"/>
        <v>14.510999999999999</v>
      </c>
      <c r="IK20">
        <f>RANK(HO20,HO3:HO21,1)</f>
        <v>10</v>
      </c>
      <c r="IL20">
        <f t="shared" ref="IL20:JF20" si="104">RANK(HP20,HP3:HP21,1)</f>
        <v>16</v>
      </c>
      <c r="IM20">
        <f t="shared" si="104"/>
        <v>18</v>
      </c>
      <c r="IN20">
        <f t="shared" si="104"/>
        <v>13</v>
      </c>
      <c r="IO20">
        <f t="shared" si="104"/>
        <v>18</v>
      </c>
      <c r="IP20">
        <f t="shared" si="104"/>
        <v>18</v>
      </c>
      <c r="IQ20">
        <f t="shared" si="104"/>
        <v>11</v>
      </c>
      <c r="IR20">
        <f t="shared" si="104"/>
        <v>18</v>
      </c>
      <c r="IS20">
        <f t="shared" si="104"/>
        <v>17</v>
      </c>
      <c r="IT20">
        <f t="shared" si="104"/>
        <v>13</v>
      </c>
      <c r="IU20">
        <f t="shared" si="104"/>
        <v>19</v>
      </c>
      <c r="IV20">
        <f t="shared" si="104"/>
        <v>18</v>
      </c>
      <c r="IW20">
        <f t="shared" si="104"/>
        <v>18</v>
      </c>
      <c r="IX20">
        <f t="shared" si="104"/>
        <v>14</v>
      </c>
      <c r="IY20">
        <f t="shared" si="104"/>
        <v>18</v>
      </c>
      <c r="IZ20">
        <f t="shared" si="104"/>
        <v>18</v>
      </c>
      <c r="JA20">
        <f t="shared" si="104"/>
        <v>17</v>
      </c>
      <c r="JB20">
        <f t="shared" si="104"/>
        <v>18</v>
      </c>
      <c r="JD20">
        <f t="shared" si="104"/>
        <v>19</v>
      </c>
      <c r="JE20">
        <f t="shared" si="104"/>
        <v>19</v>
      </c>
      <c r="JF20">
        <f t="shared" si="104"/>
        <v>16</v>
      </c>
      <c r="JG20">
        <f>VLOOKUP(IK20,'Tablas auxiliares'!$O$2:$Y$28,_xlfn.SINGLE('Tablas auxiliares'!$C$4)+1,FALSE)</f>
        <v>1</v>
      </c>
      <c r="JH20">
        <f>VLOOKUP(IL20,'Tablas auxiliares'!$O$2:$Y$28,_xlfn.SINGLE('Tablas auxiliares'!$C$4)+1,FALSE)</f>
        <v>0</v>
      </c>
      <c r="JI20">
        <f>VLOOKUP(IM20,'Tablas auxiliares'!$O$2:$Y$28,_xlfn.SINGLE('Tablas auxiliares'!$C$4)+1,FALSE)</f>
        <v>0</v>
      </c>
      <c r="JJ20">
        <f>VLOOKUP(IN20,'Tablas auxiliares'!$O$2:$Y$28,_xlfn.SINGLE('Tablas auxiliares'!$C$4)+1,FALSE)</f>
        <v>0</v>
      </c>
      <c r="JK20">
        <f>VLOOKUP(IO20,'Tablas auxiliares'!$O$2:$Y$28,_xlfn.SINGLE('Tablas auxiliares'!$C$4)+1,FALSE)</f>
        <v>0</v>
      </c>
      <c r="JL20">
        <f>VLOOKUP(IP20,'Tablas auxiliares'!$O$2:$Y$28,_xlfn.SINGLE('Tablas auxiliares'!$C$4)+1,FALSE)</f>
        <v>0</v>
      </c>
      <c r="JM20">
        <f>VLOOKUP(IQ20,'Tablas auxiliares'!$O$2:$Y$28,_xlfn.SINGLE('Tablas auxiliares'!$C$4)+1,FALSE)</f>
        <v>0</v>
      </c>
      <c r="JN20">
        <f>VLOOKUP(IR20,'Tablas auxiliares'!$O$2:$Y$28,_xlfn.SINGLE('Tablas auxiliares'!$C$4)+1,FALSE)</f>
        <v>0</v>
      </c>
      <c r="JO20">
        <f>VLOOKUP(IS20,'Tablas auxiliares'!$O$2:$Y$28,_xlfn.SINGLE('Tablas auxiliares'!$C$4)+1,FALSE)</f>
        <v>0</v>
      </c>
      <c r="JP20">
        <f>VLOOKUP(IT20,'Tablas auxiliares'!$O$2:$Y$28,_xlfn.SINGLE('Tablas auxiliares'!$C$4)+1,FALSE)</f>
        <v>0</v>
      </c>
      <c r="JQ20">
        <f>VLOOKUP(IU20,'Tablas auxiliares'!$O$2:$Y$28,_xlfn.SINGLE('Tablas auxiliares'!$C$4)+1,FALSE)</f>
        <v>0</v>
      </c>
      <c r="JR20">
        <f>VLOOKUP(IV20,'Tablas auxiliares'!$O$2:$Y$28,_xlfn.SINGLE('Tablas auxiliares'!$C$4)+1,FALSE)</f>
        <v>0</v>
      </c>
      <c r="JS20">
        <f>VLOOKUP(IW20,'Tablas auxiliares'!$O$2:$Y$28,_xlfn.SINGLE('Tablas auxiliares'!$C$4)+1,FALSE)</f>
        <v>0</v>
      </c>
      <c r="JT20">
        <f>VLOOKUP(IX20,'Tablas auxiliares'!$O$2:$Y$28,_xlfn.SINGLE('Tablas auxiliares'!$C$4)+1,FALSE)</f>
        <v>0</v>
      </c>
      <c r="JU20">
        <f>VLOOKUP(IY20,'Tablas auxiliares'!$O$2:$Y$28,_xlfn.SINGLE('Tablas auxiliares'!$C$4)+1,FALSE)</f>
        <v>0</v>
      </c>
      <c r="JV20">
        <f>VLOOKUP(IZ20,'Tablas auxiliares'!$O$2:$Y$28,_xlfn.SINGLE('Tablas auxiliares'!$C$4)+1,FALSE)</f>
        <v>0</v>
      </c>
      <c r="JW20">
        <f>VLOOKUP(JA20,'Tablas auxiliares'!$O$2:$Y$28,_xlfn.SINGLE('Tablas auxiliares'!$C$4)+1,FALSE)</f>
        <v>0</v>
      </c>
      <c r="JX20">
        <f>VLOOKUP(JB20,'Tablas auxiliares'!$O$2:$Y$28,_xlfn.SINGLE('Tablas auxiliares'!$C$4)+1,FALSE)</f>
        <v>0</v>
      </c>
      <c r="JZ20">
        <f>VLOOKUP(JD20,'Tablas auxiliares'!$O$2:$Y$28,_xlfn.SINGLE('Tablas auxiliares'!$C$4)+1,FALSE)</f>
        <v>0</v>
      </c>
      <c r="KA20">
        <f>VLOOKUP(JE20,'Tablas auxiliares'!$O$2:$Y$28,_xlfn.SINGLE('Tablas auxiliares'!$C$4)+1,FALSE)</f>
        <v>0</v>
      </c>
      <c r="KB20">
        <f>VLOOKUP(JF20,'Tablas auxiliares'!$O$2:$Y$28,_xlfn.SINGLE('Tablas auxiliares'!$C$4)+1,FALSE)</f>
        <v>0</v>
      </c>
      <c r="KC20">
        <f t="shared" si="27"/>
        <v>1</v>
      </c>
      <c r="KD20">
        <v>6</v>
      </c>
      <c r="KE20">
        <v>0</v>
      </c>
      <c r="KF20">
        <v>0</v>
      </c>
      <c r="KG20">
        <v>6</v>
      </c>
      <c r="KH20">
        <v>0</v>
      </c>
      <c r="KI20">
        <v>0</v>
      </c>
      <c r="KJ20">
        <v>0</v>
      </c>
      <c r="KK20">
        <v>0</v>
      </c>
      <c r="KL20">
        <v>3</v>
      </c>
      <c r="KM20">
        <v>0</v>
      </c>
      <c r="KN20">
        <v>0</v>
      </c>
      <c r="KO20">
        <v>0</v>
      </c>
      <c r="KP20">
        <v>0</v>
      </c>
      <c r="KQ20">
        <v>4</v>
      </c>
      <c r="KR20">
        <v>0</v>
      </c>
      <c r="KS20">
        <v>0</v>
      </c>
      <c r="KT20">
        <v>0</v>
      </c>
      <c r="KU20">
        <v>0</v>
      </c>
      <c r="KW20">
        <v>0</v>
      </c>
      <c r="KX20">
        <v>0</v>
      </c>
      <c r="KY20">
        <v>0</v>
      </c>
      <c r="KZ20">
        <v>0</v>
      </c>
      <c r="LA20">
        <v>0</v>
      </c>
      <c r="LB20">
        <v>0</v>
      </c>
      <c r="LC20">
        <v>0</v>
      </c>
      <c r="LD20">
        <v>0</v>
      </c>
      <c r="LE20">
        <v>0</v>
      </c>
      <c r="LF20">
        <v>5</v>
      </c>
      <c r="LG20">
        <v>0</v>
      </c>
      <c r="LH20">
        <v>0</v>
      </c>
      <c r="LI20">
        <v>1</v>
      </c>
      <c r="LJ20">
        <v>0</v>
      </c>
      <c r="LK20">
        <v>0</v>
      </c>
      <c r="LL20">
        <v>0</v>
      </c>
      <c r="LM20">
        <v>0</v>
      </c>
      <c r="LN20">
        <v>0</v>
      </c>
      <c r="LO20">
        <v>0</v>
      </c>
      <c r="LP20">
        <v>0</v>
      </c>
      <c r="LQ20">
        <v>0</v>
      </c>
      <c r="LS20">
        <v>0</v>
      </c>
      <c r="LT20">
        <v>0</v>
      </c>
      <c r="LU20">
        <v>0</v>
      </c>
      <c r="LV20">
        <f t="shared" si="28"/>
        <v>6</v>
      </c>
      <c r="LW20">
        <f t="shared" si="90"/>
        <v>0</v>
      </c>
      <c r="LX20">
        <f t="shared" si="91"/>
        <v>0</v>
      </c>
      <c r="LY20">
        <f t="shared" si="92"/>
        <v>6</v>
      </c>
      <c r="LZ20">
        <f t="shared" si="69"/>
        <v>0</v>
      </c>
      <c r="MA20">
        <f t="shared" si="70"/>
        <v>0</v>
      </c>
      <c r="MB20">
        <f t="shared" si="71"/>
        <v>5.0049999999999999</v>
      </c>
      <c r="MC20">
        <f t="shared" si="72"/>
        <v>0</v>
      </c>
      <c r="MD20">
        <f t="shared" si="73"/>
        <v>3</v>
      </c>
      <c r="ME20">
        <f t="shared" si="74"/>
        <v>1.0009999999999999</v>
      </c>
      <c r="MF20">
        <f t="shared" si="75"/>
        <v>0</v>
      </c>
      <c r="MG20">
        <f t="shared" si="76"/>
        <v>0</v>
      </c>
      <c r="MH20">
        <f t="shared" si="77"/>
        <v>0</v>
      </c>
      <c r="MI20">
        <f t="shared" si="78"/>
        <v>4</v>
      </c>
      <c r="MJ20">
        <f t="shared" si="79"/>
        <v>0</v>
      </c>
      <c r="MK20">
        <f t="shared" si="80"/>
        <v>0</v>
      </c>
      <c r="ML20">
        <f t="shared" si="81"/>
        <v>0</v>
      </c>
      <c r="MM20">
        <f t="shared" si="82"/>
        <v>0</v>
      </c>
      <c r="MN20">
        <f t="shared" si="83"/>
        <v>0</v>
      </c>
      <c r="MO20">
        <f t="shared" si="84"/>
        <v>0</v>
      </c>
      <c r="MP20">
        <f t="shared" si="85"/>
        <v>0</v>
      </c>
      <c r="MQ20">
        <f t="shared" si="86"/>
        <v>0</v>
      </c>
      <c r="MR20">
        <f>RANK(LV20,LV3:LV21,0)</f>
        <v>9</v>
      </c>
      <c r="MS20">
        <f t="shared" ref="MS20:NM20" si="105">RANK(LW20,LW3:LW21,0)</f>
        <v>13</v>
      </c>
      <c r="MT20">
        <f t="shared" si="105"/>
        <v>14</v>
      </c>
      <c r="MU20">
        <f t="shared" si="105"/>
        <v>9</v>
      </c>
      <c r="MV20">
        <f t="shared" si="105"/>
        <v>15</v>
      </c>
      <c r="MW20">
        <f t="shared" si="105"/>
        <v>15</v>
      </c>
      <c r="MX20">
        <f t="shared" si="105"/>
        <v>9</v>
      </c>
      <c r="MY20">
        <f t="shared" si="105"/>
        <v>15</v>
      </c>
      <c r="MZ20">
        <f t="shared" si="105"/>
        <v>12</v>
      </c>
      <c r="NA20">
        <f t="shared" si="105"/>
        <v>14</v>
      </c>
      <c r="NB20">
        <f t="shared" si="105"/>
        <v>12</v>
      </c>
      <c r="NC20">
        <f t="shared" si="105"/>
        <v>15</v>
      </c>
      <c r="ND20">
        <f t="shared" si="105"/>
        <v>14</v>
      </c>
      <c r="NE20">
        <f t="shared" si="105"/>
        <v>11</v>
      </c>
      <c r="NF20">
        <f t="shared" si="105"/>
        <v>13</v>
      </c>
      <c r="NG20">
        <f t="shared" si="105"/>
        <v>14</v>
      </c>
      <c r="NH20">
        <f t="shared" si="105"/>
        <v>13</v>
      </c>
      <c r="NI20">
        <f t="shared" si="105"/>
        <v>13</v>
      </c>
      <c r="NJ20">
        <f t="shared" si="105"/>
        <v>14</v>
      </c>
      <c r="NK20">
        <f t="shared" si="105"/>
        <v>16</v>
      </c>
      <c r="NL20">
        <f t="shared" si="105"/>
        <v>15</v>
      </c>
      <c r="NM20">
        <f t="shared" si="105"/>
        <v>14</v>
      </c>
      <c r="NN20">
        <f>VLOOKUP(MR20,'Tablas auxiliares'!$O$2:$P$28,2,FALSE)</f>
        <v>2</v>
      </c>
      <c r="NO20">
        <f>VLOOKUP(MS20,'Tablas auxiliares'!$O$2:$P$28,2,FALSE)</f>
        <v>0</v>
      </c>
      <c r="NP20">
        <f>VLOOKUP(MT20,'Tablas auxiliares'!$O$2:$P$28,2,FALSE)</f>
        <v>0</v>
      </c>
      <c r="NQ20">
        <f>VLOOKUP(MU20,'Tablas auxiliares'!$O$2:$P$28,2,FALSE)</f>
        <v>2</v>
      </c>
      <c r="NR20">
        <f>VLOOKUP(MV20,'Tablas auxiliares'!$O$2:$P$28,2,FALSE)</f>
        <v>0</v>
      </c>
      <c r="NS20">
        <f>VLOOKUP(MW20,'Tablas auxiliares'!$O$2:$P$28,2,FALSE)</f>
        <v>0</v>
      </c>
      <c r="NT20">
        <f>VLOOKUP(MX20,'Tablas auxiliares'!$O$2:$P$28,2,FALSE)</f>
        <v>2</v>
      </c>
      <c r="NU20">
        <f>VLOOKUP(MY20,'Tablas auxiliares'!$O$2:$P$28,2,FALSE)</f>
        <v>0</v>
      </c>
      <c r="NV20">
        <f>VLOOKUP(MZ20,'Tablas auxiliares'!$O$2:$P$28,2,FALSE)</f>
        <v>0</v>
      </c>
      <c r="NW20">
        <f>VLOOKUP(NA20,'Tablas auxiliares'!$O$2:$P$28,2,FALSE)</f>
        <v>0</v>
      </c>
      <c r="NX20">
        <f>VLOOKUP(NB20,'Tablas auxiliares'!$O$2:$P$28,2,FALSE)</f>
        <v>0</v>
      </c>
      <c r="NY20">
        <f>VLOOKUP(NC20,'Tablas auxiliares'!$O$2:$P$28,2,FALSE)</f>
        <v>0</v>
      </c>
      <c r="NZ20">
        <f>VLOOKUP(ND20,'Tablas auxiliares'!$O$2:$P$28,2,FALSE)</f>
        <v>0</v>
      </c>
      <c r="OA20">
        <f>VLOOKUP(NE20,'Tablas auxiliares'!$O$2:$P$28,2,FALSE)</f>
        <v>0</v>
      </c>
      <c r="OB20">
        <f>VLOOKUP(NF20,'Tablas auxiliares'!$O$2:$P$28,2,FALSE)</f>
        <v>0</v>
      </c>
      <c r="OC20">
        <f>VLOOKUP(NG20,'Tablas auxiliares'!$O$2:$P$28,2,FALSE)</f>
        <v>0</v>
      </c>
      <c r="OD20">
        <f>VLOOKUP(NH20,'Tablas auxiliares'!$O$2:$P$28,2,FALSE)</f>
        <v>0</v>
      </c>
      <c r="OE20">
        <f>VLOOKUP(NI20,'Tablas auxiliares'!$O$2:$P$28,2,FALSE)</f>
        <v>0</v>
      </c>
      <c r="OF20">
        <f>VLOOKUP(NJ20,'Tablas auxiliares'!$O$2:$P$28,2,FALSE)</f>
        <v>0</v>
      </c>
      <c r="OG20">
        <f>VLOOKUP(NK20,'Tablas auxiliares'!$O$2:$P$28,2,FALSE)</f>
        <v>0</v>
      </c>
      <c r="OH20">
        <f>VLOOKUP(NL20,'Tablas auxiliares'!$O$2:$P$28,2,FALSE)</f>
        <v>0</v>
      </c>
      <c r="OI20">
        <f>VLOOKUP(NM20,'Tablas auxiliares'!$O$2:$P$28,2,FALSE)</f>
        <v>0</v>
      </c>
      <c r="OJ20">
        <f t="shared" si="30"/>
        <v>6</v>
      </c>
      <c r="OL20">
        <f t="shared" si="31"/>
        <v>6.0007999999999999</v>
      </c>
      <c r="OM20">
        <f t="shared" si="32"/>
        <v>1.0007999999999999</v>
      </c>
      <c r="ON20">
        <f t="shared" si="33"/>
        <v>24.000800000000002</v>
      </c>
      <c r="OO20">
        <f>IF('Tablas auxiliares'!$C$3=1,OL20,IF('Tablas auxiliares'!$C$3=2,OM20,ON20))</f>
        <v>24.000800000000002</v>
      </c>
      <c r="OP20" t="s">
        <v>83</v>
      </c>
      <c r="OR20">
        <v>18</v>
      </c>
      <c r="OS20">
        <f t="shared" si="34"/>
        <v>24.000800000000002</v>
      </c>
      <c r="OT20" t="str">
        <f t="shared" si="35"/>
        <v>Macedonia del Norte</v>
      </c>
    </row>
    <row r="21" spans="1:410" x14ac:dyDescent="0.25">
      <c r="A21" t="s">
        <v>61</v>
      </c>
      <c r="B21">
        <v>9</v>
      </c>
      <c r="C21">
        <v>8</v>
      </c>
      <c r="D21">
        <v>11</v>
      </c>
      <c r="E21">
        <v>7</v>
      </c>
      <c r="F21">
        <v>2</v>
      </c>
      <c r="G21">
        <v>13</v>
      </c>
      <c r="H21">
        <v>16</v>
      </c>
      <c r="I21">
        <v>6</v>
      </c>
      <c r="J21">
        <v>16</v>
      </c>
      <c r="K21">
        <v>8</v>
      </c>
      <c r="L21">
        <v>15</v>
      </c>
      <c r="M21">
        <v>15</v>
      </c>
      <c r="N21">
        <v>8</v>
      </c>
      <c r="O21">
        <v>3</v>
      </c>
      <c r="P21">
        <v>6</v>
      </c>
      <c r="Q21">
        <v>1</v>
      </c>
      <c r="R21">
        <v>11</v>
      </c>
      <c r="S21">
        <v>5</v>
      </c>
      <c r="T21">
        <v>18</v>
      </c>
      <c r="U21">
        <v>15</v>
      </c>
      <c r="V21">
        <v>1</v>
      </c>
      <c r="X21">
        <v>12</v>
      </c>
      <c r="Y21">
        <v>10</v>
      </c>
      <c r="Z21">
        <v>11</v>
      </c>
      <c r="AA21">
        <v>7</v>
      </c>
      <c r="AB21">
        <v>8</v>
      </c>
      <c r="AC21">
        <v>10</v>
      </c>
      <c r="AD21">
        <v>11</v>
      </c>
      <c r="AE21">
        <v>5</v>
      </c>
      <c r="AF21">
        <v>3</v>
      </c>
      <c r="AG21">
        <v>10</v>
      </c>
      <c r="AH21">
        <v>2</v>
      </c>
      <c r="AI21">
        <v>17</v>
      </c>
      <c r="AJ21">
        <v>9</v>
      </c>
      <c r="AK21">
        <v>17</v>
      </c>
      <c r="AL21">
        <v>6</v>
      </c>
      <c r="AM21">
        <v>11</v>
      </c>
      <c r="AN21">
        <v>11</v>
      </c>
      <c r="AO21">
        <v>5</v>
      </c>
      <c r="AP21">
        <v>14</v>
      </c>
      <c r="AQ21">
        <v>11</v>
      </c>
      <c r="AR21">
        <v>12</v>
      </c>
      <c r="AT21">
        <v>7</v>
      </c>
      <c r="AU21">
        <v>4</v>
      </c>
      <c r="AV21">
        <v>11</v>
      </c>
      <c r="AW21">
        <v>8</v>
      </c>
      <c r="AX21">
        <v>7</v>
      </c>
      <c r="AY21">
        <v>12</v>
      </c>
      <c r="AZ21">
        <v>12</v>
      </c>
      <c r="BA21">
        <v>9</v>
      </c>
      <c r="BB21">
        <v>16</v>
      </c>
      <c r="BC21">
        <v>11</v>
      </c>
      <c r="BD21">
        <v>5</v>
      </c>
      <c r="BE21">
        <v>11</v>
      </c>
      <c r="BF21">
        <v>11</v>
      </c>
      <c r="BG21">
        <v>12</v>
      </c>
      <c r="BH21">
        <v>9</v>
      </c>
      <c r="BI21">
        <v>14</v>
      </c>
      <c r="BJ21">
        <v>2</v>
      </c>
      <c r="BK21">
        <v>6</v>
      </c>
      <c r="BL21">
        <v>13</v>
      </c>
      <c r="BM21">
        <v>10</v>
      </c>
      <c r="BN21">
        <v>12</v>
      </c>
      <c r="BP21">
        <v>13</v>
      </c>
      <c r="BQ21">
        <v>6</v>
      </c>
      <c r="BR21">
        <v>6</v>
      </c>
      <c r="BS21">
        <v>8</v>
      </c>
      <c r="BT21">
        <v>5</v>
      </c>
      <c r="BU21">
        <v>17</v>
      </c>
      <c r="BV21">
        <v>11</v>
      </c>
      <c r="BW21">
        <v>3</v>
      </c>
      <c r="BX21">
        <v>17</v>
      </c>
      <c r="BY21">
        <v>5</v>
      </c>
      <c r="BZ21">
        <v>7</v>
      </c>
      <c r="CA21">
        <v>11</v>
      </c>
      <c r="CB21">
        <v>9</v>
      </c>
      <c r="CC21">
        <v>14</v>
      </c>
      <c r="CD21">
        <v>8</v>
      </c>
      <c r="CE21">
        <v>7</v>
      </c>
      <c r="CF21">
        <v>2</v>
      </c>
      <c r="CG21">
        <v>5</v>
      </c>
      <c r="CH21">
        <v>13</v>
      </c>
      <c r="CI21">
        <v>12</v>
      </c>
      <c r="CJ21">
        <v>11</v>
      </c>
      <c r="CL21">
        <v>1</v>
      </c>
      <c r="CM21">
        <v>7</v>
      </c>
      <c r="CN21">
        <v>8</v>
      </c>
      <c r="CO21">
        <v>8</v>
      </c>
      <c r="CP21">
        <v>2</v>
      </c>
      <c r="CQ21">
        <v>14</v>
      </c>
      <c r="CR21">
        <v>13</v>
      </c>
      <c r="CS21">
        <v>1</v>
      </c>
      <c r="CT21">
        <v>10</v>
      </c>
      <c r="CU21">
        <v>4</v>
      </c>
      <c r="CV21">
        <v>7</v>
      </c>
      <c r="CW21">
        <v>6</v>
      </c>
      <c r="CX21">
        <v>8</v>
      </c>
      <c r="CY21">
        <v>16</v>
      </c>
      <c r="CZ21">
        <v>9</v>
      </c>
      <c r="DA21">
        <v>12</v>
      </c>
      <c r="DB21">
        <v>5</v>
      </c>
      <c r="DC21">
        <v>4</v>
      </c>
      <c r="DD21">
        <v>12</v>
      </c>
      <c r="DE21">
        <v>12</v>
      </c>
      <c r="DF21">
        <v>18</v>
      </c>
      <c r="DH21">
        <f>IF('Tablas auxiliares'!$C$7=1,AVERAGE(B21,X21,AT21,BP21,CL21)+B21/10000,(-1)*(SUM(VLOOKUP(B21,'Tablas auxiliares'!$BG$2:$BH$28,2,FALSE),VLOOKUP(X21,'Tablas auxiliares'!$BG$2:$BH$28,2,FALSE),VLOOKUP(AT21,'Tablas auxiliares'!$BG$2:$BH$28,2,FALSE),VLOOKUP(BP21,'Tablas auxiliares'!$BG$2:$BH$28,2,FALSE),VLOOKUP(CL21,'Tablas auxiliares'!$BG$2:$BH$28,2,FALSE))-B21/100000000))</f>
        <v>-21.174026925618129</v>
      </c>
      <c r="DI21">
        <f>IF('Tablas auxiliares'!$C$7=1,AVERAGE(C21,Y21,AU21,BQ21,CM21)+C21/10000,(-1)*(SUM(VLOOKUP(C21,'Tablas auxiliares'!$BG$2:$BH$28,2,FALSE),VLOOKUP(Y21,'Tablas auxiliares'!$BG$2:$BH$28,2,FALSE),VLOOKUP(AU21,'Tablas auxiliares'!$BG$2:$BH$28,2,FALSE),VLOOKUP(BQ21,'Tablas auxiliares'!$BG$2:$BH$28,2,FALSE),VLOOKUP(CM21,'Tablas auxiliares'!$BG$2:$BH$28,2,FALSE))-C21/100000000))</f>
        <v>-20.609142374647458</v>
      </c>
      <c r="DJ21">
        <f>IF('Tablas auxiliares'!$C$7=1,AVERAGE(D21,Z21,AV21,BR21,CN21)+D21/10000,(-1)*(SUM(VLOOKUP(D21,'Tablas auxiliares'!$BG$2:$BH$28,2,FALSE),VLOOKUP(Z21,'Tablas auxiliares'!$BG$2:$BH$28,2,FALSE),VLOOKUP(AV21,'Tablas auxiliares'!$BG$2:$BH$28,2,FALSE),VLOOKUP(BR21,'Tablas auxiliares'!$BG$2:$BH$28,2,FALSE),VLOOKUP(CN21,'Tablas auxiliares'!$BG$2:$BH$28,2,FALSE))-D21/100000000))</f>
        <v>-13.199089599066765</v>
      </c>
      <c r="DK21">
        <f>IF('Tablas auxiliares'!$C$7=1,AVERAGE(E21,AA21,AW21,BS21,CO21)+E21/10000,(-1)*(SUM(VLOOKUP(E21,'Tablas auxiliares'!$BG$2:$BH$28,2,FALSE),VLOOKUP(AA21,'Tablas auxiliares'!$BG$2:$BH$28,2,FALSE),VLOOKUP(AW21,'Tablas auxiliares'!$BG$2:$BH$28,2,FALSE),VLOOKUP(BS21,'Tablas auxiliares'!$BG$2:$BH$28,2,FALSE),VLOOKUP(CO21,'Tablas auxiliares'!$BG$2:$BH$28,2,FALSE))-E21/100000000))</f>
        <v>-17.196837860384957</v>
      </c>
      <c r="DL21">
        <f>IF('Tablas auxiliares'!$C$7=1,AVERAGE(F21,AB21,AX21,BT21,CP21)+F21/10000,(-1)*(SUM(VLOOKUP(F21,'Tablas auxiliares'!$BG$2:$BH$28,2,FALSE),VLOOKUP(AB21,'Tablas auxiliares'!$BG$2:$BH$28,2,FALSE),VLOOKUP(AX21,'Tablas auxiliares'!$BG$2:$BH$28,2,FALSE),VLOOKUP(BT21,'Tablas auxiliares'!$BG$2:$BH$28,2,FALSE),VLOOKUP(CP21,'Tablas auxiliares'!$BG$2:$BH$28,2,FALSE))-F21/100000000))</f>
        <v>-32.470571716153138</v>
      </c>
      <c r="DM21">
        <f>IF('Tablas auxiliares'!$C$7=1,AVERAGE(G21,AC21,AY21,BU21,CQ21)+G21/10000,(-1)*(SUM(VLOOKUP(G21,'Tablas auxiliares'!$BG$2:$BH$28,2,FALSE),VLOOKUP(AC21,'Tablas auxiliares'!$BG$2:$BH$28,2,FALSE),VLOOKUP(AY21,'Tablas auxiliares'!$BG$2:$BH$28,2,FALSE),VLOOKUP(BU21,'Tablas auxiliares'!$BG$2:$BH$28,2,FALSE),VLOOKUP(CQ21,'Tablas auxiliares'!$BG$2:$BH$28,2,FALSE))-G21/100000000))</f>
        <v>-6.4710824737505295</v>
      </c>
      <c r="DN21">
        <f>IF('Tablas auxiliares'!$C$7=1,AVERAGE(H21,AD21,AZ21,BV21,CR21)+H21/10000,(-1)*(SUM(VLOOKUP(H21,'Tablas auxiliares'!$BG$2:$BH$28,2,FALSE),VLOOKUP(AD21,'Tablas auxiliares'!$BG$2:$BH$28,2,FALSE),VLOOKUP(AZ21,'Tablas auxiliares'!$BG$2:$BH$28,2,FALSE),VLOOKUP(BV21,'Tablas auxiliares'!$BG$2:$BH$28,2,FALSE),VLOOKUP(CR21,'Tablas auxiliares'!$BG$2:$BH$28,2,FALSE))-H21/100000000))</f>
        <v>-6.9954346622372094</v>
      </c>
      <c r="DO21">
        <f>IF('Tablas auxiliares'!$C$7=1,AVERAGE(I21,AE21,BA21,BW21,CS21)+I21/10000,(-1)*(SUM(VLOOKUP(I21,'Tablas auxiliares'!$BG$2:$BH$28,2,FALSE),VLOOKUP(AE21,'Tablas auxiliares'!$BG$2:$BH$28,2,FALSE),VLOOKUP(BA21,'Tablas auxiliares'!$BG$2:$BH$28,2,FALSE),VLOOKUP(BW21,'Tablas auxiliares'!$BG$2:$BH$28,2,FALSE),VLOOKUP(CS21,'Tablas auxiliares'!$BG$2:$BH$28,2,FALSE))-I21/100000000))</f>
        <v>-33.083768899547771</v>
      </c>
      <c r="DP21">
        <f>IF('Tablas auxiliares'!$C$7=1,AVERAGE(J21,AF21,BB21,BX21,CT21)+J21/10000,(-1)*(SUM(VLOOKUP(J21,'Tablas auxiliares'!$BG$2:$BH$28,2,FALSE),VLOOKUP(AF21,'Tablas auxiliares'!$BG$2:$BH$28,2,FALSE),VLOOKUP(BB21,'Tablas auxiliares'!$BG$2:$BH$28,2,FALSE),VLOOKUP(BX21,'Tablas auxiliares'!$BG$2:$BH$28,2,FALSE),VLOOKUP(CT21,'Tablas auxiliares'!$BG$2:$BH$28,2,FALSE))-J21/100000000))</f>
        <v>-12.339008636880239</v>
      </c>
      <c r="DQ21">
        <f>IF('Tablas auxiliares'!$C$7=1,AVERAGE(K21,AG21,BC21,BY21,CU21)+K21/10000,(-1)*(SUM(VLOOKUP(K21,'Tablas auxiliares'!$BG$2:$BH$28,2,FALSE),VLOOKUP(AG21,'Tablas auxiliares'!$BG$2:$BH$28,2,FALSE),VLOOKUP(BC21,'Tablas auxiliares'!$BG$2:$BH$28,2,FALSE),VLOOKUP(BY21,'Tablas auxiliares'!$BG$2:$BH$28,2,FALSE),VLOOKUP(CU21,'Tablas auxiliares'!$BG$2:$BH$28,2,FALSE))-K21/100000000))</f>
        <v>-19.537242386188332</v>
      </c>
      <c r="DR21">
        <f>IF('Tablas auxiliares'!$C$7=1,AVERAGE(L21,AH21,BD21,BZ21,CV21)+L21/10000,(-1)*(SUM(VLOOKUP(L21,'Tablas auxiliares'!$BG$2:$BH$28,2,FALSE),VLOOKUP(AH21,'Tablas auxiliares'!$BG$2:$BH$28,2,FALSE),VLOOKUP(BD21,'Tablas auxiliares'!$BG$2:$BH$28,2,FALSE),VLOOKUP(BZ21,'Tablas auxiliares'!$BG$2:$BH$28,2,FALSE),VLOOKUP(CV21,'Tablas auxiliares'!$BG$2:$BH$28,2,FALSE))-L21/100000000))</f>
        <v>-24.050541765966415</v>
      </c>
      <c r="DS21">
        <f>IF('Tablas auxiliares'!$C$7=1,AVERAGE(M21,AI21,BE21,CA21,CW21)+M21/10000,(-1)*(SUM(VLOOKUP(M21,'Tablas auxiliares'!$BG$2:$BH$28,2,FALSE),VLOOKUP(AI21,'Tablas auxiliares'!$BG$2:$BH$28,2,FALSE),VLOOKUP(BE21,'Tablas auxiliares'!$BG$2:$BH$28,2,FALSE),VLOOKUP(CA21,'Tablas auxiliares'!$BG$2:$BH$28,2,FALSE),VLOOKUP(CW21,'Tablas auxiliares'!$BG$2:$BH$28,2,FALSE))-M21/100000000))</f>
        <v>-9.6439363276635017</v>
      </c>
      <c r="DT21">
        <f>IF('Tablas auxiliares'!$C$7=1,AVERAGE(N21,AJ21,BF21,CB21,CX21)+N21/10000,(-1)*(SUM(VLOOKUP(N21,'Tablas auxiliares'!$BG$2:$BH$28,2,FALSE),VLOOKUP(AJ21,'Tablas auxiliares'!$BG$2:$BH$28,2,FALSE),VLOOKUP(BF21,'Tablas auxiliares'!$BG$2:$BH$28,2,FALSE),VLOOKUP(CB21,'Tablas auxiliares'!$BG$2:$BH$28,2,FALSE),VLOOKUP(CX21,'Tablas auxiliares'!$BG$2:$BH$28,2,FALSE))-N21/100000000))</f>
        <v>-13.39136290872055</v>
      </c>
      <c r="DU21">
        <f>IF('Tablas auxiliares'!$C$7=1,AVERAGE(O21,AK21,BG21,CC21,CY21)+O21/10000,(-1)*(SUM(VLOOKUP(O21,'Tablas auxiliares'!$BG$2:$BH$28,2,FALSE),VLOOKUP(AK21,'Tablas auxiliares'!$BG$2:$BH$28,2,FALSE),VLOOKUP(BG21,'Tablas auxiliares'!$BG$2:$BH$28,2,FALSE),VLOOKUP(CC21,'Tablas auxiliares'!$BG$2:$BH$28,2,FALSE),VLOOKUP(CY21,'Tablas auxiliares'!$BG$2:$BH$28,2,FALSE))-O21/100000000))</f>
        <v>-11.973751342804945</v>
      </c>
      <c r="DV21">
        <f>IF('Tablas auxiliares'!$C$7=1,AVERAGE(P21,AL21,BH21,CD21,CZ21)+P21/10000,(-1)*(SUM(VLOOKUP(P21,'Tablas auxiliares'!$BG$2:$BH$28,2,FALSE),VLOOKUP(AL21,'Tablas auxiliares'!$BG$2:$BH$28,2,FALSE),VLOOKUP(BH21,'Tablas auxiliares'!$BG$2:$BH$28,2,FALSE),VLOOKUP(CD21,'Tablas auxiliares'!$BG$2:$BH$28,2,FALSE),VLOOKUP(CZ21,'Tablas auxiliares'!$BG$2:$BH$28,2,FALSE))-P21/100000000))</f>
        <v>-17.70459692535907</v>
      </c>
      <c r="DW21">
        <f>IF('Tablas auxiliares'!$C$7=1,AVERAGE(Q21,AM21,BI21,CE21,DA21)+Q21/10000,(-1)*(SUM(VLOOKUP(Q21,'Tablas auxiliares'!$BG$2:$BH$28,2,FALSE),VLOOKUP(AM21,'Tablas auxiliares'!$BG$2:$BH$28,2,FALSE),VLOOKUP(BI21,'Tablas auxiliares'!$BG$2:$BH$28,2,FALSE),VLOOKUP(CE21,'Tablas auxiliares'!$BG$2:$BH$28,2,FALSE),VLOOKUP(DA21,'Tablas auxiliares'!$BG$2:$BH$28,2,FALSE))-Q21/100000000))</f>
        <v>-20.131915620295498</v>
      </c>
      <c r="DX21">
        <f>IF('Tablas auxiliares'!$C$7=1,AVERAGE(R21,AN21,BJ21,CF21,DB21)+R21/10000,(-1)*(SUM(VLOOKUP(R21,'Tablas auxiliares'!$BG$2:$BH$28,2,FALSE),VLOOKUP(AN21,'Tablas auxiliares'!$BG$2:$BH$28,2,FALSE),VLOOKUP(BJ21,'Tablas auxiliares'!$BG$2:$BH$28,2,FALSE),VLOOKUP(CF21,'Tablas auxiliares'!$BG$2:$BH$28,2,FALSE),VLOOKUP(DB21,'Tablas auxiliares'!$BG$2:$BH$28,2,FALSE))-R21/100000000))</f>
        <v>-29.048663090102849</v>
      </c>
      <c r="DY21">
        <f>IF('Tablas auxiliares'!$C$7=1,AVERAGE(S21,AO21,BK21,CG21,DC21)+S21/10000,(-1)*(SUM(VLOOKUP(S21,'Tablas auxiliares'!$BG$2:$BH$28,2,FALSE),VLOOKUP(AO21,'Tablas auxiliares'!$BG$2:$BH$28,2,FALSE),VLOOKUP(BK21,'Tablas auxiliares'!$BG$2:$BH$28,2,FALSE),VLOOKUP(CG21,'Tablas auxiliares'!$BG$2:$BH$28,2,FALSE),VLOOKUP(DC21,'Tablas auxiliares'!$BG$2:$BH$28,2,FALSE))-S21/100000000))</f>
        <v>-28.263188868205194</v>
      </c>
      <c r="DZ21">
        <f>IF('Tablas auxiliares'!$C$7=1,AVERAGE(T21,AP21,BL21,CH21,DD21)+T21/10000,(-1)*(SUM(VLOOKUP(T21,'Tablas auxiliares'!$BG$2:$BH$28,2,FALSE),VLOOKUP(AP21,'Tablas auxiliares'!$BG$2:$BH$28,2,FALSE),VLOOKUP(BL21,'Tablas auxiliares'!$BG$2:$BH$28,2,FALSE),VLOOKUP(CH21,'Tablas auxiliares'!$BG$2:$BH$28,2,FALSE),VLOOKUP(DD21,'Tablas auxiliares'!$BG$2:$BH$28,2,FALSE))-T21/100000000))</f>
        <v>-5.4287747044619179</v>
      </c>
      <c r="EA21">
        <f>IF('Tablas auxiliares'!$C$7=1,AVERAGE(U21,AQ21,BM21,CI21,DE21)+U21/10000,(-1)*(SUM(VLOOKUP(U21,'Tablas auxiliares'!$BG$2:$BH$28,2,FALSE),VLOOKUP(AQ21,'Tablas auxiliares'!$BG$2:$BH$28,2,FALSE),VLOOKUP(BM21,'Tablas auxiliares'!$BG$2:$BH$28,2,FALSE),VLOOKUP(CI21,'Tablas auxiliares'!$BG$2:$BH$28,2,FALSE),VLOOKUP(DE21,'Tablas auxiliares'!$BG$2:$BH$28,2,FALSE))-U21/100000000))</f>
        <v>-7.7730827126318651</v>
      </c>
      <c r="EB21">
        <f>IF('Tablas auxiliares'!$C$7=1,AVERAGE(V21,AR21,BN21,CJ21,DF21)+V21/10000,(-1)*(SUM(VLOOKUP(V21,'Tablas auxiliares'!$BG$2:$BH$28,2,FALSE),VLOOKUP(AR21,'Tablas auxiliares'!$BG$2:$BH$28,2,FALSE),VLOOKUP(BN21,'Tablas auxiliares'!$BG$2:$BH$28,2,FALSE),VLOOKUP(CJ21,'Tablas auxiliares'!$BG$2:$BH$28,2,FALSE),VLOOKUP(DF21,'Tablas auxiliares'!$BG$2:$BH$28,2,FALSE))-V21/100000000))</f>
        <v>-17.238004665751319</v>
      </c>
      <c r="ED21">
        <f>RANK(DH21,DH3:DH21,1)</f>
        <v>9</v>
      </c>
      <c r="EE21">
        <f t="shared" ref="EE21:EX21" si="106">RANK(DI21,DI3:DI21,1)</f>
        <v>8</v>
      </c>
      <c r="EF21">
        <f t="shared" si="106"/>
        <v>10</v>
      </c>
      <c r="EG21">
        <f t="shared" si="106"/>
        <v>8</v>
      </c>
      <c r="EH21">
        <f t="shared" si="106"/>
        <v>3</v>
      </c>
      <c r="EI21">
        <f t="shared" si="106"/>
        <v>16</v>
      </c>
      <c r="EJ21">
        <f t="shared" si="106"/>
        <v>13</v>
      </c>
      <c r="EK21">
        <f t="shared" si="106"/>
        <v>5</v>
      </c>
      <c r="EL21">
        <f t="shared" si="106"/>
        <v>11</v>
      </c>
      <c r="EM21">
        <f t="shared" si="106"/>
        <v>6</v>
      </c>
      <c r="EN21">
        <f t="shared" si="106"/>
        <v>6</v>
      </c>
      <c r="EO21">
        <f t="shared" si="106"/>
        <v>16</v>
      </c>
      <c r="EP21">
        <f t="shared" si="106"/>
        <v>10</v>
      </c>
      <c r="EQ21">
        <f t="shared" si="106"/>
        <v>10</v>
      </c>
      <c r="ER21">
        <f t="shared" si="106"/>
        <v>8</v>
      </c>
      <c r="ES21">
        <f t="shared" si="106"/>
        <v>8</v>
      </c>
      <c r="ET21">
        <f t="shared" si="106"/>
        <v>3</v>
      </c>
      <c r="EU21">
        <f t="shared" si="106"/>
        <v>5</v>
      </c>
      <c r="EV21">
        <f t="shared" si="106"/>
        <v>14</v>
      </c>
      <c r="EW21">
        <f t="shared" si="106"/>
        <v>12</v>
      </c>
      <c r="EX21">
        <f t="shared" si="106"/>
        <v>7</v>
      </c>
      <c r="EZ21">
        <f>VLOOKUP(ED21,'Tablas auxiliares'!$O$2:$Y$28,'Tablas auxiliares'!$C$4+1,FALSE)</f>
        <v>2</v>
      </c>
      <c r="FA21">
        <f>VLOOKUP(EE21,'Tablas auxiliares'!$O$2:$Y$28,'Tablas auxiliares'!$C$4+1,FALSE)</f>
        <v>3</v>
      </c>
      <c r="FB21">
        <f>VLOOKUP(EF21,'Tablas auxiliares'!$O$2:$Y$28,'Tablas auxiliares'!$C$4+1,FALSE)</f>
        <v>1</v>
      </c>
      <c r="FC21">
        <f>VLOOKUP(EG21,'Tablas auxiliares'!$O$2:$Y$28,'Tablas auxiliares'!$C$4+1,FALSE)</f>
        <v>3</v>
      </c>
      <c r="FD21">
        <f>VLOOKUP(EH21,'Tablas auxiliares'!$O$2:$Y$28,'Tablas auxiliares'!$C$4+1,FALSE)</f>
        <v>8</v>
      </c>
      <c r="FE21">
        <f>VLOOKUP(EI21,'Tablas auxiliares'!$O$2:$Y$28,'Tablas auxiliares'!$C$4+1,FALSE)</f>
        <v>0</v>
      </c>
      <c r="FF21">
        <f>VLOOKUP(EJ21,'Tablas auxiliares'!$O$2:$Y$28,'Tablas auxiliares'!$C$4+1,FALSE)</f>
        <v>0</v>
      </c>
      <c r="FG21">
        <f>VLOOKUP(EK21,'Tablas auxiliares'!$O$2:$Y$28,'Tablas auxiliares'!$C$4+1,FALSE)</f>
        <v>6</v>
      </c>
      <c r="FH21">
        <f>VLOOKUP(EL21,'Tablas auxiliares'!$O$2:$Y$28,'Tablas auxiliares'!$C$4+1,FALSE)</f>
        <v>0</v>
      </c>
      <c r="FI21">
        <f>VLOOKUP(EM21,'Tablas auxiliares'!$O$2:$Y$28,'Tablas auxiliares'!$C$4+1,FALSE)</f>
        <v>5</v>
      </c>
      <c r="FJ21">
        <f>VLOOKUP(EN21,'Tablas auxiliares'!$O$2:$Y$28,'Tablas auxiliares'!$C$4+1,FALSE)</f>
        <v>5</v>
      </c>
      <c r="FK21">
        <f>VLOOKUP(EO21,'Tablas auxiliares'!$O$2:$Y$28,'Tablas auxiliares'!$C$4+1,FALSE)</f>
        <v>0</v>
      </c>
      <c r="FL21">
        <f>VLOOKUP(EP21,'Tablas auxiliares'!$O$2:$Y$28,'Tablas auxiliares'!$C$4+1,FALSE)</f>
        <v>1</v>
      </c>
      <c r="FM21">
        <f>VLOOKUP(EQ21,'Tablas auxiliares'!$O$2:$Y$28,'Tablas auxiliares'!$C$4+1,FALSE)</f>
        <v>1</v>
      </c>
      <c r="FN21">
        <f>VLOOKUP(ER21,'Tablas auxiliares'!$O$2:$Y$28,'Tablas auxiliares'!$C$4+1,FALSE)</f>
        <v>3</v>
      </c>
      <c r="FO21">
        <f>VLOOKUP(ES21,'Tablas auxiliares'!$O$2:$Y$28,'Tablas auxiliares'!$C$4+1,FALSE)</f>
        <v>3</v>
      </c>
      <c r="FP21">
        <f>VLOOKUP(ET21,'Tablas auxiliares'!$O$2:$Y$28,'Tablas auxiliares'!$C$4+1,FALSE)</f>
        <v>8</v>
      </c>
      <c r="FQ21">
        <f>VLOOKUP(EU21,'Tablas auxiliares'!$O$2:$Y$28,'Tablas auxiliares'!$C$4+1,FALSE)</f>
        <v>6</v>
      </c>
      <c r="FR21">
        <f>VLOOKUP(EV21,'Tablas auxiliares'!$O$2:$Y$28,'Tablas auxiliares'!$C$4+1,FALSE)</f>
        <v>0</v>
      </c>
      <c r="FS21">
        <f>VLOOKUP(EW21,'Tablas auxiliares'!$O$2:$Y$28,'Tablas auxiliares'!$C$4+1,FALSE)</f>
        <v>0</v>
      </c>
      <c r="FT21">
        <f>VLOOKUP(EX21,'Tablas auxiliares'!$O$2:$Y$28,'Tablas auxiliares'!$C$4+1,FALSE)</f>
        <v>4</v>
      </c>
      <c r="FV21">
        <v>10</v>
      </c>
      <c r="FW21">
        <v>11</v>
      </c>
      <c r="FX21">
        <v>3</v>
      </c>
      <c r="FY21">
        <v>12</v>
      </c>
      <c r="FZ21">
        <v>13</v>
      </c>
      <c r="GA21">
        <v>12</v>
      </c>
      <c r="GB21">
        <v>12</v>
      </c>
      <c r="GC21">
        <v>11</v>
      </c>
      <c r="GD21">
        <v>11</v>
      </c>
      <c r="GE21">
        <v>9</v>
      </c>
      <c r="GF21">
        <v>10</v>
      </c>
      <c r="GG21">
        <v>9</v>
      </c>
      <c r="GH21">
        <v>7</v>
      </c>
      <c r="GI21">
        <v>11</v>
      </c>
      <c r="GJ21">
        <v>9</v>
      </c>
      <c r="GK21">
        <v>9</v>
      </c>
      <c r="GL21">
        <v>10</v>
      </c>
      <c r="GM21">
        <v>12</v>
      </c>
      <c r="GN21">
        <v>10</v>
      </c>
      <c r="GO21">
        <v>8</v>
      </c>
      <c r="GP21">
        <v>12</v>
      </c>
      <c r="GR21">
        <f>VLOOKUP(FV21,'Tablas auxiliares'!$O$2:$Y$28,_xlfn.SINGLE('Tablas auxiliares'!$C$4)+1,FALSE)</f>
        <v>1</v>
      </c>
      <c r="GS21">
        <f>VLOOKUP(FW21,'Tablas auxiliares'!$O$2:$Y$28,_xlfn.SINGLE('Tablas auxiliares'!$C$4)+1,FALSE)</f>
        <v>0</v>
      </c>
      <c r="GT21">
        <f>VLOOKUP(FX21,'Tablas auxiliares'!$O$2:$Y$28,_xlfn.SINGLE('Tablas auxiliares'!$C$4)+1,FALSE)</f>
        <v>8</v>
      </c>
      <c r="GU21">
        <f>VLOOKUP(FY21,'Tablas auxiliares'!$O$2:$Y$28,_xlfn.SINGLE('Tablas auxiliares'!$C$4)+1,FALSE)</f>
        <v>0</v>
      </c>
      <c r="GV21">
        <f>VLOOKUP(FZ21,'Tablas auxiliares'!$O$2:$Y$28,_xlfn.SINGLE('Tablas auxiliares'!$C$4)+1,FALSE)</f>
        <v>0</v>
      </c>
      <c r="GW21">
        <f>VLOOKUP(GA21,'Tablas auxiliares'!$O$2:$Y$28,_xlfn.SINGLE('Tablas auxiliares'!$C$4)+1,FALSE)</f>
        <v>0</v>
      </c>
      <c r="GX21">
        <f>VLOOKUP(GB21,'Tablas auxiliares'!$O$2:$Y$28,_xlfn.SINGLE('Tablas auxiliares'!$C$4)+1,FALSE)</f>
        <v>0</v>
      </c>
      <c r="GY21">
        <f>VLOOKUP(GC21,'Tablas auxiliares'!$O$2:$Y$28,_xlfn.SINGLE('Tablas auxiliares'!$C$4)+1,FALSE)</f>
        <v>0</v>
      </c>
      <c r="GZ21">
        <f>VLOOKUP(GD21,'Tablas auxiliares'!$O$2:$Y$28,_xlfn.SINGLE('Tablas auxiliares'!$C$4)+1,FALSE)</f>
        <v>0</v>
      </c>
      <c r="HA21">
        <f>VLOOKUP(GE21,'Tablas auxiliares'!$O$2:$Y$28,_xlfn.SINGLE('Tablas auxiliares'!$C$4)+1,FALSE)</f>
        <v>2</v>
      </c>
      <c r="HB21">
        <f>VLOOKUP(GF21,'Tablas auxiliares'!$O$2:$Y$28,_xlfn.SINGLE('Tablas auxiliares'!$C$4)+1,FALSE)</f>
        <v>1</v>
      </c>
      <c r="HC21">
        <f>VLOOKUP(GG21,'Tablas auxiliares'!$O$2:$Y$28,_xlfn.SINGLE('Tablas auxiliares'!$C$4)+1,FALSE)</f>
        <v>2</v>
      </c>
      <c r="HD21">
        <f>VLOOKUP(GH21,'Tablas auxiliares'!$O$2:$Y$28,_xlfn.SINGLE('Tablas auxiliares'!$C$4)+1,FALSE)</f>
        <v>4</v>
      </c>
      <c r="HE21">
        <f>VLOOKUP(GI21,'Tablas auxiliares'!$O$2:$Y$28,_xlfn.SINGLE('Tablas auxiliares'!$C$4)+1,FALSE)</f>
        <v>0</v>
      </c>
      <c r="HF21">
        <f>VLOOKUP(GJ21,'Tablas auxiliares'!$O$2:$Y$28,_xlfn.SINGLE('Tablas auxiliares'!$C$4)+1,FALSE)</f>
        <v>2</v>
      </c>
      <c r="HG21">
        <f>VLOOKUP(GK21,'Tablas auxiliares'!$O$2:$Y$28,_xlfn.SINGLE('Tablas auxiliares'!$C$4)+1,FALSE)</f>
        <v>2</v>
      </c>
      <c r="HH21">
        <f>VLOOKUP(GL21,'Tablas auxiliares'!$O$2:$Y$28,_xlfn.SINGLE('Tablas auxiliares'!$C$4)+1,FALSE)</f>
        <v>1</v>
      </c>
      <c r="HI21">
        <f>VLOOKUP(GM21,'Tablas auxiliares'!$O$2:$Y$28,_xlfn.SINGLE('Tablas auxiliares'!$C$4)+1,FALSE)</f>
        <v>0</v>
      </c>
      <c r="HJ21">
        <f>VLOOKUP(GN21,'Tablas auxiliares'!$O$2:$Y$28,_xlfn.SINGLE('Tablas auxiliares'!$C$4)+1,FALSE)</f>
        <v>1</v>
      </c>
      <c r="HK21">
        <f>VLOOKUP(GO21,'Tablas auxiliares'!$O$2:$Y$28,_xlfn.SINGLE('Tablas auxiliares'!$C$4)+1,FALSE)</f>
        <v>3</v>
      </c>
      <c r="HL21">
        <f>VLOOKUP(GP21,'Tablas auxiliares'!$O$2:$Y$28,_xlfn.SINGLE('Tablas auxiliares'!$C$4)+1,FALSE)</f>
        <v>0</v>
      </c>
      <c r="HN21">
        <f>IF('Tablas auxiliares'!$C$6&lt;&gt;2,SUM(EZ21:FU21),0)+IF('Tablas auxiliares'!$C$6&lt;&gt;3,SUM(GR21:HM21),0)</f>
        <v>86</v>
      </c>
      <c r="HO21">
        <f t="shared" si="37"/>
        <v>9.51</v>
      </c>
      <c r="HP21">
        <f t="shared" si="1"/>
        <v>9.5109999999999992</v>
      </c>
      <c r="HQ21">
        <f t="shared" si="2"/>
        <v>6.5030000000000001</v>
      </c>
      <c r="HR21">
        <f t="shared" si="3"/>
        <v>10.012</v>
      </c>
      <c r="HS21">
        <f t="shared" si="4"/>
        <v>8.0129999999999999</v>
      </c>
      <c r="HT21">
        <f t="shared" si="5"/>
        <v>14.012</v>
      </c>
      <c r="HU21">
        <f t="shared" si="6"/>
        <v>12.512</v>
      </c>
      <c r="HV21">
        <f t="shared" si="7"/>
        <v>8.0109999999999992</v>
      </c>
      <c r="HW21">
        <f t="shared" si="8"/>
        <v>11.010999999999999</v>
      </c>
      <c r="HX21">
        <f t="shared" si="9"/>
        <v>7.5090000000000003</v>
      </c>
      <c r="HY21">
        <f t="shared" si="10"/>
        <v>8.01</v>
      </c>
      <c r="HZ21">
        <f t="shared" si="11"/>
        <v>12.509</v>
      </c>
      <c r="IA21">
        <f t="shared" si="12"/>
        <v>8.5069999999999997</v>
      </c>
      <c r="IB21">
        <f t="shared" si="13"/>
        <v>10.510999999999999</v>
      </c>
      <c r="IC21">
        <f t="shared" si="14"/>
        <v>8.5090000000000003</v>
      </c>
      <c r="ID21">
        <f t="shared" si="15"/>
        <v>8.5090000000000003</v>
      </c>
      <c r="IE21">
        <f t="shared" si="16"/>
        <v>6.51</v>
      </c>
      <c r="IF21">
        <f t="shared" si="17"/>
        <v>8.5120000000000005</v>
      </c>
      <c r="IG21">
        <f t="shared" si="18"/>
        <v>12.01</v>
      </c>
      <c r="IH21">
        <f t="shared" si="19"/>
        <v>10.007999999999999</v>
      </c>
      <c r="II21">
        <f t="shared" si="20"/>
        <v>9.5120000000000005</v>
      </c>
      <c r="IK21">
        <f>RANK(HO21,HO3:HO21,1)</f>
        <v>9</v>
      </c>
      <c r="IL21">
        <f t="shared" ref="IL21:JE21" si="107">RANK(HP21,HP3:HP21,1)</f>
        <v>9</v>
      </c>
      <c r="IM21">
        <f t="shared" si="107"/>
        <v>4</v>
      </c>
      <c r="IN21">
        <f t="shared" si="107"/>
        <v>10</v>
      </c>
      <c r="IO21">
        <f t="shared" si="107"/>
        <v>7</v>
      </c>
      <c r="IP21">
        <f t="shared" si="107"/>
        <v>16</v>
      </c>
      <c r="IQ21">
        <f t="shared" si="107"/>
        <v>17</v>
      </c>
      <c r="IR21">
        <f t="shared" si="107"/>
        <v>7</v>
      </c>
      <c r="IS21">
        <f t="shared" si="107"/>
        <v>12</v>
      </c>
      <c r="IT21">
        <f t="shared" si="107"/>
        <v>7</v>
      </c>
      <c r="IU21">
        <f t="shared" si="107"/>
        <v>10</v>
      </c>
      <c r="IV21">
        <f t="shared" si="107"/>
        <v>14</v>
      </c>
      <c r="IW21">
        <f t="shared" si="107"/>
        <v>9</v>
      </c>
      <c r="IX21">
        <f t="shared" si="107"/>
        <v>9</v>
      </c>
      <c r="IY21">
        <f t="shared" si="107"/>
        <v>9</v>
      </c>
      <c r="IZ21">
        <f t="shared" si="107"/>
        <v>8</v>
      </c>
      <c r="JA21">
        <f t="shared" si="107"/>
        <v>5</v>
      </c>
      <c r="JB21">
        <f t="shared" si="107"/>
        <v>9</v>
      </c>
      <c r="JC21">
        <f t="shared" si="107"/>
        <v>12</v>
      </c>
      <c r="JD21">
        <f t="shared" si="107"/>
        <v>10</v>
      </c>
      <c r="JE21">
        <f t="shared" si="107"/>
        <v>9</v>
      </c>
      <c r="JG21">
        <f>VLOOKUP(IK21,'Tablas auxiliares'!$O$2:$Y$28,_xlfn.SINGLE('Tablas auxiliares'!$C$4)+1,FALSE)</f>
        <v>2</v>
      </c>
      <c r="JH21">
        <f>VLOOKUP(IL21,'Tablas auxiliares'!$O$2:$Y$28,_xlfn.SINGLE('Tablas auxiliares'!$C$4)+1,FALSE)</f>
        <v>2</v>
      </c>
      <c r="JI21">
        <f>VLOOKUP(IM21,'Tablas auxiliares'!$O$2:$Y$28,_xlfn.SINGLE('Tablas auxiliares'!$C$4)+1,FALSE)</f>
        <v>7</v>
      </c>
      <c r="JJ21">
        <f>VLOOKUP(IN21,'Tablas auxiliares'!$O$2:$Y$28,_xlfn.SINGLE('Tablas auxiliares'!$C$4)+1,FALSE)</f>
        <v>1</v>
      </c>
      <c r="JK21">
        <f>VLOOKUP(IO21,'Tablas auxiliares'!$O$2:$Y$28,_xlfn.SINGLE('Tablas auxiliares'!$C$4)+1,FALSE)</f>
        <v>4</v>
      </c>
      <c r="JL21">
        <f>VLOOKUP(IP21,'Tablas auxiliares'!$O$2:$Y$28,_xlfn.SINGLE('Tablas auxiliares'!$C$4)+1,FALSE)</f>
        <v>0</v>
      </c>
      <c r="JM21">
        <f>VLOOKUP(IQ21,'Tablas auxiliares'!$O$2:$Y$28,_xlfn.SINGLE('Tablas auxiliares'!$C$4)+1,FALSE)</f>
        <v>0</v>
      </c>
      <c r="JN21">
        <f>VLOOKUP(IR21,'Tablas auxiliares'!$O$2:$Y$28,_xlfn.SINGLE('Tablas auxiliares'!$C$4)+1,FALSE)</f>
        <v>4</v>
      </c>
      <c r="JO21">
        <f>VLOOKUP(IS21,'Tablas auxiliares'!$O$2:$Y$28,_xlfn.SINGLE('Tablas auxiliares'!$C$4)+1,FALSE)</f>
        <v>0</v>
      </c>
      <c r="JP21">
        <f>VLOOKUP(IT21,'Tablas auxiliares'!$O$2:$Y$28,_xlfn.SINGLE('Tablas auxiliares'!$C$4)+1,FALSE)</f>
        <v>4</v>
      </c>
      <c r="JQ21">
        <f>VLOOKUP(IU21,'Tablas auxiliares'!$O$2:$Y$28,_xlfn.SINGLE('Tablas auxiliares'!$C$4)+1,FALSE)</f>
        <v>1</v>
      </c>
      <c r="JR21">
        <f>VLOOKUP(IV21,'Tablas auxiliares'!$O$2:$Y$28,_xlfn.SINGLE('Tablas auxiliares'!$C$4)+1,FALSE)</f>
        <v>0</v>
      </c>
      <c r="JS21">
        <f>VLOOKUP(IW21,'Tablas auxiliares'!$O$2:$Y$28,_xlfn.SINGLE('Tablas auxiliares'!$C$4)+1,FALSE)</f>
        <v>2</v>
      </c>
      <c r="JT21">
        <f>VLOOKUP(IX21,'Tablas auxiliares'!$O$2:$Y$28,_xlfn.SINGLE('Tablas auxiliares'!$C$4)+1,FALSE)</f>
        <v>2</v>
      </c>
      <c r="JU21">
        <f>VLOOKUP(IY21,'Tablas auxiliares'!$O$2:$Y$28,_xlfn.SINGLE('Tablas auxiliares'!$C$4)+1,FALSE)</f>
        <v>2</v>
      </c>
      <c r="JV21">
        <f>VLOOKUP(IZ21,'Tablas auxiliares'!$O$2:$Y$28,_xlfn.SINGLE('Tablas auxiliares'!$C$4)+1,FALSE)</f>
        <v>3</v>
      </c>
      <c r="JW21">
        <f>VLOOKUP(JA21,'Tablas auxiliares'!$O$2:$Y$28,_xlfn.SINGLE('Tablas auxiliares'!$C$4)+1,FALSE)</f>
        <v>6</v>
      </c>
      <c r="JX21">
        <f>VLOOKUP(JB21,'Tablas auxiliares'!$O$2:$Y$28,_xlfn.SINGLE('Tablas auxiliares'!$C$4)+1,FALSE)</f>
        <v>2</v>
      </c>
      <c r="JY21">
        <f>VLOOKUP(JC21,'Tablas auxiliares'!$O$2:$Y$28,_xlfn.SINGLE('Tablas auxiliares'!$C$4)+1,FALSE)</f>
        <v>0</v>
      </c>
      <c r="JZ21">
        <f>VLOOKUP(JD21,'Tablas auxiliares'!$O$2:$Y$28,_xlfn.SINGLE('Tablas auxiliares'!$C$4)+1,FALSE)</f>
        <v>1</v>
      </c>
      <c r="KA21">
        <f>VLOOKUP(JE21,'Tablas auxiliares'!$O$2:$Y$28,_xlfn.SINGLE('Tablas auxiliares'!$C$4)+1,FALSE)</f>
        <v>2</v>
      </c>
      <c r="KC21">
        <f t="shared" si="27"/>
        <v>45</v>
      </c>
      <c r="KD21">
        <v>3</v>
      </c>
      <c r="KE21">
        <v>4</v>
      </c>
      <c r="KF21">
        <v>2</v>
      </c>
      <c r="KG21">
        <v>3</v>
      </c>
      <c r="KH21">
        <v>8</v>
      </c>
      <c r="KI21">
        <v>0</v>
      </c>
      <c r="KJ21">
        <v>0</v>
      </c>
      <c r="KK21">
        <v>6</v>
      </c>
      <c r="KL21">
        <v>0</v>
      </c>
      <c r="KM21">
        <v>6</v>
      </c>
      <c r="KN21">
        <v>4</v>
      </c>
      <c r="KO21">
        <v>0</v>
      </c>
      <c r="KP21">
        <v>3</v>
      </c>
      <c r="KQ21">
        <v>0</v>
      </c>
      <c r="KR21">
        <v>4</v>
      </c>
      <c r="KS21">
        <v>3</v>
      </c>
      <c r="KT21">
        <v>7</v>
      </c>
      <c r="KU21">
        <v>7</v>
      </c>
      <c r="KV21">
        <v>0</v>
      </c>
      <c r="KW21">
        <v>0</v>
      </c>
      <c r="KX21">
        <v>1</v>
      </c>
      <c r="KZ21">
        <v>1</v>
      </c>
      <c r="LA21">
        <v>0</v>
      </c>
      <c r="LB21">
        <v>8</v>
      </c>
      <c r="LC21">
        <v>0</v>
      </c>
      <c r="LD21">
        <v>0</v>
      </c>
      <c r="LE21">
        <v>0</v>
      </c>
      <c r="LF21">
        <v>0</v>
      </c>
      <c r="LG21">
        <v>0</v>
      </c>
      <c r="LH21">
        <v>0</v>
      </c>
      <c r="LI21">
        <v>2</v>
      </c>
      <c r="LJ21">
        <v>1</v>
      </c>
      <c r="LK21">
        <v>2</v>
      </c>
      <c r="LL21">
        <v>4</v>
      </c>
      <c r="LM21">
        <v>0</v>
      </c>
      <c r="LN21">
        <v>2</v>
      </c>
      <c r="LO21">
        <v>2</v>
      </c>
      <c r="LP21">
        <v>1</v>
      </c>
      <c r="LQ21">
        <v>0</v>
      </c>
      <c r="LR21">
        <v>1</v>
      </c>
      <c r="LS21">
        <v>3</v>
      </c>
      <c r="LT21">
        <v>0</v>
      </c>
      <c r="LV21">
        <f t="shared" si="28"/>
        <v>4.0010000000000003</v>
      </c>
      <c r="LW21">
        <f t="shared" si="90"/>
        <v>4</v>
      </c>
      <c r="LX21">
        <f t="shared" si="91"/>
        <v>10.007999999999999</v>
      </c>
      <c r="LY21">
        <f t="shared" si="92"/>
        <v>3</v>
      </c>
      <c r="LZ21">
        <f t="shared" si="69"/>
        <v>8</v>
      </c>
      <c r="MA21">
        <f t="shared" si="70"/>
        <v>0</v>
      </c>
      <c r="MB21">
        <f t="shared" si="71"/>
        <v>0</v>
      </c>
      <c r="MC21">
        <f t="shared" si="72"/>
        <v>6</v>
      </c>
      <c r="MD21">
        <f t="shared" si="73"/>
        <v>0</v>
      </c>
      <c r="ME21">
        <f t="shared" si="74"/>
        <v>8.0020000000000007</v>
      </c>
      <c r="MF21">
        <f t="shared" si="75"/>
        <v>5.0010000000000003</v>
      </c>
      <c r="MG21">
        <f t="shared" si="76"/>
        <v>2.0019999999999998</v>
      </c>
      <c r="MH21">
        <f t="shared" si="77"/>
        <v>7.0039999999999996</v>
      </c>
      <c r="MI21">
        <f t="shared" si="78"/>
        <v>0</v>
      </c>
      <c r="MJ21">
        <f t="shared" si="79"/>
        <v>6.0019999999999998</v>
      </c>
      <c r="MK21">
        <f t="shared" si="80"/>
        <v>5.0019999999999998</v>
      </c>
      <c r="ML21">
        <f t="shared" si="81"/>
        <v>8.0009999999999994</v>
      </c>
      <c r="MM21">
        <f t="shared" si="82"/>
        <v>7</v>
      </c>
      <c r="MN21">
        <f t="shared" si="83"/>
        <v>1.0009999999999999</v>
      </c>
      <c r="MO21">
        <f t="shared" si="84"/>
        <v>3.0030000000000001</v>
      </c>
      <c r="MP21">
        <f t="shared" si="85"/>
        <v>1</v>
      </c>
      <c r="MQ21">
        <f t="shared" si="86"/>
        <v>0</v>
      </c>
      <c r="MR21">
        <f>RANK(LV21,LV3:LV21,0)</f>
        <v>11</v>
      </c>
      <c r="MS21">
        <f t="shared" ref="MS21:NM21" si="108">RANK(LW21,LW3:LW21,0)</f>
        <v>10</v>
      </c>
      <c r="MT21">
        <f t="shared" si="108"/>
        <v>4</v>
      </c>
      <c r="MU21">
        <f t="shared" si="108"/>
        <v>13</v>
      </c>
      <c r="MV21">
        <f t="shared" si="108"/>
        <v>7</v>
      </c>
      <c r="MW21">
        <f t="shared" si="108"/>
        <v>15</v>
      </c>
      <c r="MX21">
        <f t="shared" si="108"/>
        <v>15</v>
      </c>
      <c r="MY21">
        <f t="shared" si="108"/>
        <v>10</v>
      </c>
      <c r="MZ21">
        <f t="shared" si="108"/>
        <v>15</v>
      </c>
      <c r="NA21">
        <f t="shared" si="108"/>
        <v>6</v>
      </c>
      <c r="NB21">
        <f t="shared" si="108"/>
        <v>10</v>
      </c>
      <c r="NC21">
        <f t="shared" si="108"/>
        <v>11</v>
      </c>
      <c r="ND21">
        <f t="shared" si="108"/>
        <v>8</v>
      </c>
      <c r="NE21">
        <f t="shared" si="108"/>
        <v>13</v>
      </c>
      <c r="NF21">
        <f t="shared" si="108"/>
        <v>9</v>
      </c>
      <c r="NG21">
        <f t="shared" si="108"/>
        <v>9</v>
      </c>
      <c r="NH21">
        <f t="shared" si="108"/>
        <v>6</v>
      </c>
      <c r="NI21">
        <f t="shared" si="108"/>
        <v>7</v>
      </c>
      <c r="NJ21">
        <f t="shared" si="108"/>
        <v>12</v>
      </c>
      <c r="NK21">
        <f t="shared" si="108"/>
        <v>14</v>
      </c>
      <c r="NL21">
        <f t="shared" si="108"/>
        <v>14</v>
      </c>
      <c r="NM21">
        <f t="shared" si="108"/>
        <v>14</v>
      </c>
      <c r="NN21">
        <f>VLOOKUP(MR21,'Tablas auxiliares'!$O$2:$P$28,2,FALSE)</f>
        <v>0</v>
      </c>
      <c r="NO21">
        <f>VLOOKUP(MS21,'Tablas auxiliares'!$O$2:$P$28,2,FALSE)</f>
        <v>1</v>
      </c>
      <c r="NP21">
        <f>VLOOKUP(MT21,'Tablas auxiliares'!$O$2:$P$28,2,FALSE)</f>
        <v>7</v>
      </c>
      <c r="NQ21">
        <f>VLOOKUP(MU21,'Tablas auxiliares'!$O$2:$P$28,2,FALSE)</f>
        <v>0</v>
      </c>
      <c r="NR21">
        <f>VLOOKUP(MV21,'Tablas auxiliares'!$O$2:$P$28,2,FALSE)</f>
        <v>4</v>
      </c>
      <c r="NS21">
        <f>VLOOKUP(MW21,'Tablas auxiliares'!$O$2:$P$28,2,FALSE)</f>
        <v>0</v>
      </c>
      <c r="NT21">
        <f>VLOOKUP(MX21,'Tablas auxiliares'!$O$2:$P$28,2,FALSE)</f>
        <v>0</v>
      </c>
      <c r="NU21">
        <f>VLOOKUP(MY21,'Tablas auxiliares'!$O$2:$P$28,2,FALSE)</f>
        <v>1</v>
      </c>
      <c r="NV21">
        <f>VLOOKUP(MZ21,'Tablas auxiliares'!$O$2:$P$28,2,FALSE)</f>
        <v>0</v>
      </c>
      <c r="NW21">
        <f>VLOOKUP(NA21,'Tablas auxiliares'!$O$2:$P$28,2,FALSE)</f>
        <v>5</v>
      </c>
      <c r="NX21">
        <f>VLOOKUP(NB21,'Tablas auxiliares'!$O$2:$P$28,2,FALSE)</f>
        <v>1</v>
      </c>
      <c r="NY21">
        <f>VLOOKUP(NC21,'Tablas auxiliares'!$O$2:$P$28,2,FALSE)</f>
        <v>0</v>
      </c>
      <c r="NZ21">
        <f>VLOOKUP(ND21,'Tablas auxiliares'!$O$2:$P$28,2,FALSE)</f>
        <v>3</v>
      </c>
      <c r="OA21">
        <f>VLOOKUP(NE21,'Tablas auxiliares'!$O$2:$P$28,2,FALSE)</f>
        <v>0</v>
      </c>
      <c r="OB21">
        <f>VLOOKUP(NF21,'Tablas auxiliares'!$O$2:$P$28,2,FALSE)</f>
        <v>2</v>
      </c>
      <c r="OC21">
        <f>VLOOKUP(NG21,'Tablas auxiliares'!$O$2:$P$28,2,FALSE)</f>
        <v>2</v>
      </c>
      <c r="OD21">
        <f>VLOOKUP(NH21,'Tablas auxiliares'!$O$2:$P$28,2,FALSE)</f>
        <v>5</v>
      </c>
      <c r="OE21">
        <f>VLOOKUP(NI21,'Tablas auxiliares'!$O$2:$P$28,2,FALSE)</f>
        <v>4</v>
      </c>
      <c r="OF21">
        <f>VLOOKUP(NJ21,'Tablas auxiliares'!$O$2:$P$28,2,FALSE)</f>
        <v>0</v>
      </c>
      <c r="OG21">
        <f>VLOOKUP(NK21,'Tablas auxiliares'!$O$2:$P$28,2,FALSE)</f>
        <v>0</v>
      </c>
      <c r="OH21">
        <f>VLOOKUP(NL21,'Tablas auxiliares'!$O$2:$P$28,2,FALSE)</f>
        <v>0</v>
      </c>
      <c r="OI21">
        <f>VLOOKUP(NM21,'Tablas auxiliares'!$O$2:$P$28,2,FALSE)</f>
        <v>0</v>
      </c>
      <c r="OJ21">
        <f t="shared" si="30"/>
        <v>35</v>
      </c>
      <c r="OL21">
        <f t="shared" si="31"/>
        <v>35.000700000000002</v>
      </c>
      <c r="OM21">
        <f t="shared" si="32"/>
        <v>45.000700000000002</v>
      </c>
      <c r="ON21">
        <f t="shared" si="33"/>
        <v>86.000699999999995</v>
      </c>
      <c r="OO21">
        <f>IF('Tablas auxiliares'!$C$3=1,OL21,IF('Tablas auxiliares'!$C$3=2,OM21,ON21))</f>
        <v>86.000699999999995</v>
      </c>
      <c r="OP21" t="s">
        <v>61</v>
      </c>
      <c r="OR21">
        <v>19</v>
      </c>
      <c r="OS21">
        <f t="shared" si="34"/>
        <v>15.001099999999999</v>
      </c>
      <c r="OT21" t="str">
        <f t="shared" si="35"/>
        <v>Islandia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ESCVERSO 4.0</vt:lpstr>
      <vt:lpstr>SIMULADOR 1.2</vt:lpstr>
      <vt:lpstr>Tablas auxiliares</vt:lpstr>
      <vt:lpstr>EVENTOS</vt:lpstr>
      <vt:lpstr>2019 FINAL</vt:lpstr>
      <vt:lpstr>2019 SF1</vt:lpstr>
      <vt:lpstr>2019 SF2</vt:lpstr>
      <vt:lpstr>2018 FINAL</vt:lpstr>
      <vt:lpstr>2018 SF1</vt:lpstr>
      <vt:lpstr>2018 SF2</vt:lpstr>
      <vt:lpstr>'ESCVERSO 4.0'!Área_de_impresión</vt:lpstr>
      <vt:lpstr>'SIMULADOR 1.2'!Área_de_impresión</vt:lpstr>
    </vt:vector>
  </TitlesOfParts>
  <Company>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dc:creator>
  <cp:lastModifiedBy>jesusmrc</cp:lastModifiedBy>
  <dcterms:created xsi:type="dcterms:W3CDTF">2017-02-09T08:51:39Z</dcterms:created>
  <dcterms:modified xsi:type="dcterms:W3CDTF">2020-05-23T12:04:06Z</dcterms:modified>
</cp:coreProperties>
</file>