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9330"/>
  <workbookPr filterPrivacy="1" defaultThemeVersion="124226"/>
  <xr:revisionPtr revIDLastSave="0" documentId="13_ncr:1_{A5FC453D-94EC-4C30-A50B-E9CEE4C432A5}" xr6:coauthVersionLast="33" xr6:coauthVersionMax="33" xr10:uidLastSave="{00000000-0000-0000-0000-000000000000}"/>
  <workbookProtection workbookAlgorithmName="SHA-512" workbookHashValue="LKmpvtlLfxT/WLnKWDcKdNbsovLR1pQZ0RfQ7JXN9h19skL1yd8oJ0Y4bIcAmPskwRrjr/vkJFYlTGijTIcP0A==" workbookSaltValue="8CA6ftlhUZEfwm2zYw5ZtQ==" workbookSpinCount="100000" lockStructure="1"/>
  <bookViews>
    <workbookView xWindow="240" yWindow="105" windowWidth="14805" windowHeight="8010" xr2:uid="{00000000-000D-0000-FFFF-FFFF00000000}"/>
  </bookViews>
  <sheets>
    <sheet name="ADN-E 2.1" sheetId="1" r:id="rId1"/>
    <sheet name="Datos" sheetId="2" state="hidden" r:id="rId2"/>
  </sheets>
  <calcPr calcId="179017"/>
</workbook>
</file>

<file path=xl/calcChain.xml><?xml version="1.0" encoding="utf-8"?>
<calcChain xmlns="http://schemas.openxmlformats.org/spreadsheetml/2006/main">
  <c r="B27" i="2" l="1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26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" i="2"/>
  <c r="C103" i="2" l="1"/>
  <c r="D103" i="2"/>
  <c r="D31" i="1" s="1"/>
  <c r="F50" i="2"/>
  <c r="M3" i="2" s="1"/>
  <c r="I5" i="1" s="1"/>
  <c r="E50" i="2"/>
  <c r="E108" i="2" l="1"/>
  <c r="E112" i="2"/>
  <c r="E116" i="2"/>
  <c r="E120" i="2"/>
  <c r="E124" i="2"/>
  <c r="E128" i="2"/>
  <c r="E132" i="2"/>
  <c r="E136" i="2"/>
  <c r="E140" i="2"/>
  <c r="E144" i="2"/>
  <c r="E148" i="2"/>
  <c r="E152" i="2"/>
  <c r="E109" i="2"/>
  <c r="E113" i="2"/>
  <c r="E117" i="2"/>
  <c r="E121" i="2"/>
  <c r="E125" i="2"/>
  <c r="E133" i="2"/>
  <c r="E149" i="2"/>
  <c r="E110" i="2"/>
  <c r="E114" i="2"/>
  <c r="E118" i="2"/>
  <c r="E122" i="2"/>
  <c r="E126" i="2"/>
  <c r="E130" i="2"/>
  <c r="E134" i="2"/>
  <c r="E138" i="2"/>
  <c r="E142" i="2"/>
  <c r="E146" i="2"/>
  <c r="E150" i="2"/>
  <c r="E154" i="2"/>
  <c r="E137" i="2"/>
  <c r="E145" i="2"/>
  <c r="E111" i="2"/>
  <c r="E115" i="2"/>
  <c r="E119" i="2"/>
  <c r="E123" i="2"/>
  <c r="E127" i="2"/>
  <c r="E131" i="2"/>
  <c r="E135" i="2"/>
  <c r="E139" i="2"/>
  <c r="E143" i="2"/>
  <c r="E147" i="2"/>
  <c r="E151" i="2"/>
  <c r="E107" i="2"/>
  <c r="E129" i="2"/>
  <c r="E141" i="2"/>
  <c r="E153" i="2"/>
  <c r="D104" i="2"/>
  <c r="E31" i="1" s="1"/>
  <c r="M2" i="2"/>
  <c r="I4" i="1" s="1"/>
  <c r="G2" i="2"/>
  <c r="E103" i="2"/>
  <c r="D32" i="1" s="1"/>
  <c r="C104" i="2"/>
  <c r="E30" i="1" s="1"/>
  <c r="D30" i="1"/>
  <c r="G35" i="2"/>
  <c r="G17" i="2"/>
  <c r="G19" i="2"/>
  <c r="G29" i="2"/>
  <c r="G10" i="2"/>
  <c r="G39" i="2"/>
  <c r="G28" i="2"/>
  <c r="G9" i="2"/>
  <c r="G37" i="2"/>
  <c r="G23" i="2"/>
  <c r="G46" i="2"/>
  <c r="G31" i="2"/>
  <c r="G26" i="2"/>
  <c r="G22" i="2"/>
  <c r="G21" i="2"/>
  <c r="G30" i="2"/>
  <c r="G24" i="2"/>
  <c r="G6" i="2"/>
  <c r="G16" i="2"/>
  <c r="G48" i="2"/>
  <c r="G33" i="2"/>
  <c r="G13" i="2"/>
  <c r="G45" i="2"/>
  <c r="G3" i="2"/>
  <c r="G5" i="2"/>
  <c r="G8" i="2"/>
  <c r="G20" i="2"/>
  <c r="G12" i="2"/>
  <c r="G11" i="2"/>
  <c r="G41" i="2"/>
  <c r="G43" i="2"/>
  <c r="G25" i="2"/>
  <c r="G4" i="2"/>
  <c r="G36" i="2"/>
  <c r="G15" i="2"/>
  <c r="G49" i="2"/>
  <c r="G44" i="2"/>
  <c r="G38" i="2"/>
  <c r="G47" i="2"/>
  <c r="G40" i="2"/>
  <c r="G42" i="2"/>
  <c r="G32" i="2"/>
  <c r="G34" i="2"/>
  <c r="G14" i="2"/>
  <c r="G18" i="2"/>
  <c r="G27" i="2"/>
  <c r="G7" i="2"/>
  <c r="E156" i="2" l="1"/>
  <c r="F156" i="2" s="1"/>
  <c r="M15" i="2" s="1"/>
  <c r="G50" i="2"/>
  <c r="H50" i="2" l="1"/>
  <c r="M1" i="2" s="1"/>
  <c r="I3" i="1" s="1"/>
  <c r="C33" i="1"/>
</calcChain>
</file>

<file path=xl/sharedStrings.xml><?xml version="1.0" encoding="utf-8"?>
<sst xmlns="http://schemas.openxmlformats.org/spreadsheetml/2006/main" count="575" uniqueCount="169">
  <si>
    <t>Albania</t>
  </si>
  <si>
    <t>Andorra</t>
  </si>
  <si>
    <t>Armenia</t>
  </si>
  <si>
    <t>Australi</t>
  </si>
  <si>
    <t>Austria</t>
  </si>
  <si>
    <t>Azerbaij</t>
  </si>
  <si>
    <t>Belarus</t>
  </si>
  <si>
    <t>Belgium</t>
  </si>
  <si>
    <t>Bosnia &amp;</t>
  </si>
  <si>
    <t>Bulgaria</t>
  </si>
  <si>
    <t>Croatia</t>
  </si>
  <si>
    <t>Cyprus</t>
  </si>
  <si>
    <t>Czechia</t>
  </si>
  <si>
    <t>Denmark</t>
  </si>
  <si>
    <t>Estonia</t>
  </si>
  <si>
    <t>Finland</t>
  </si>
  <si>
    <t>France</t>
  </si>
  <si>
    <t>FYR Mace</t>
  </si>
  <si>
    <t>Georgia</t>
  </si>
  <si>
    <t>Germany</t>
  </si>
  <si>
    <t>Greece</t>
  </si>
  <si>
    <t>Hungary</t>
  </si>
  <si>
    <t>Iceland</t>
  </si>
  <si>
    <t>Ireland</t>
  </si>
  <si>
    <t>Israel</t>
  </si>
  <si>
    <t>Italy</t>
  </si>
  <si>
    <t>Latvia</t>
  </si>
  <si>
    <t>Lithuani</t>
  </si>
  <si>
    <t>Malta</t>
  </si>
  <si>
    <t>Moldova</t>
  </si>
  <si>
    <t>Monaco</t>
  </si>
  <si>
    <t>Monteneg</t>
  </si>
  <si>
    <t>Netherla</t>
  </si>
  <si>
    <t>Norway</t>
  </si>
  <si>
    <t>Poland</t>
  </si>
  <si>
    <t>Portugal</t>
  </si>
  <si>
    <t>Romania</t>
  </si>
  <si>
    <t>Russia</t>
  </si>
  <si>
    <t>San Mari</t>
  </si>
  <si>
    <t>Serbia</t>
  </si>
  <si>
    <t>Slovakia</t>
  </si>
  <si>
    <t>Slovenia</t>
  </si>
  <si>
    <t>Spain</t>
  </si>
  <si>
    <t>Sweden</t>
  </si>
  <si>
    <t>Switzerl</t>
  </si>
  <si>
    <t>Turkey</t>
  </si>
  <si>
    <t>Ukraine</t>
  </si>
  <si>
    <t>United K</t>
  </si>
  <si>
    <t>GEN1</t>
  </si>
  <si>
    <t>GEN2</t>
  </si>
  <si>
    <t>Puntuación</t>
  </si>
  <si>
    <t>Australia</t>
  </si>
  <si>
    <t>Azerbaiyán</t>
  </si>
  <si>
    <t>Bielorrusia</t>
  </si>
  <si>
    <t>Bélgica</t>
  </si>
  <si>
    <t>Bosnia &amp; Herzegovina</t>
  </si>
  <si>
    <t>Croacia</t>
  </si>
  <si>
    <t>Chipre</t>
  </si>
  <si>
    <t>Chequia</t>
  </si>
  <si>
    <t>Dinamarca</t>
  </si>
  <si>
    <t>Finlandia</t>
  </si>
  <si>
    <t>Francia</t>
  </si>
  <si>
    <t>ARY Macedonia</t>
  </si>
  <si>
    <t>Alemania</t>
  </si>
  <si>
    <t>Grecia</t>
  </si>
  <si>
    <t>Hungría</t>
  </si>
  <si>
    <t>Islandia</t>
  </si>
  <si>
    <t>Irlanda</t>
  </si>
  <si>
    <t>Italia</t>
  </si>
  <si>
    <t>Letonia</t>
  </si>
  <si>
    <t>Lituania</t>
  </si>
  <si>
    <t>Moldavia</t>
  </si>
  <si>
    <t>Mónaco</t>
  </si>
  <si>
    <t>Montenegro</t>
  </si>
  <si>
    <t>Países Bajos</t>
  </si>
  <si>
    <t>Noruega</t>
  </si>
  <si>
    <t>Polonia</t>
  </si>
  <si>
    <t>Rumanía</t>
  </si>
  <si>
    <t>Rusia</t>
  </si>
  <si>
    <t>San Marino</t>
  </si>
  <si>
    <t>Eslovaquia</t>
  </si>
  <si>
    <t>Eslovenia</t>
  </si>
  <si>
    <t>España</t>
  </si>
  <si>
    <t>Suecia</t>
  </si>
  <si>
    <t>Suiza</t>
  </si>
  <si>
    <t>Turquía</t>
  </si>
  <si>
    <t>Ucrania</t>
  </si>
  <si>
    <t>Reino Unido</t>
  </si>
  <si>
    <t>Países</t>
  </si>
  <si>
    <t>COO1</t>
  </si>
  <si>
    <t>COO2</t>
  </si>
  <si>
    <t>DIST</t>
  </si>
  <si>
    <t>Bosnia y Herzegovina</t>
  </si>
  <si>
    <t>AL</t>
  </si>
  <si>
    <t>AD</t>
  </si>
  <si>
    <t>AM</t>
  </si>
  <si>
    <t>AU</t>
  </si>
  <si>
    <t>AT</t>
  </si>
  <si>
    <t>AZ</t>
  </si>
  <si>
    <t>BY</t>
  </si>
  <si>
    <t>BE</t>
  </si>
  <si>
    <t>BA</t>
  </si>
  <si>
    <t>BG</t>
  </si>
  <si>
    <t>HR</t>
  </si>
  <si>
    <t>CY</t>
  </si>
  <si>
    <t>CZ</t>
  </si>
  <si>
    <t>DK</t>
  </si>
  <si>
    <t>EE</t>
  </si>
  <si>
    <t>FI</t>
  </si>
  <si>
    <t>FR</t>
  </si>
  <si>
    <t>MK</t>
  </si>
  <si>
    <t>GE</t>
  </si>
  <si>
    <t>DE</t>
  </si>
  <si>
    <t>GR</t>
  </si>
  <si>
    <t>HU</t>
  </si>
  <si>
    <t>IS</t>
  </si>
  <si>
    <t>IE</t>
  </si>
  <si>
    <t>IL</t>
  </si>
  <si>
    <t>IT</t>
  </si>
  <si>
    <t>LV</t>
  </si>
  <si>
    <t>LT</t>
  </si>
  <si>
    <t>MT</t>
  </si>
  <si>
    <t>MD</t>
  </si>
  <si>
    <t>MC</t>
  </si>
  <si>
    <t>ME</t>
  </si>
  <si>
    <t>NL</t>
  </si>
  <si>
    <t>NO</t>
  </si>
  <si>
    <t>PL</t>
  </si>
  <si>
    <t>PT</t>
  </si>
  <si>
    <t>RO</t>
  </si>
  <si>
    <t>RU</t>
  </si>
  <si>
    <t>SM</t>
  </si>
  <si>
    <t>RS</t>
  </si>
  <si>
    <t>SK</t>
  </si>
  <si>
    <t>SI</t>
  </si>
  <si>
    <t>ES</t>
  </si>
  <si>
    <t>SE</t>
  </si>
  <si>
    <t>CH</t>
  </si>
  <si>
    <t>TR</t>
  </si>
  <si>
    <t>UA</t>
  </si>
  <si>
    <t>GB</t>
  </si>
  <si>
    <t>Creado por Jesús Manuel Rodrigo Céspedes para www.eurovision-spain.com</t>
  </si>
  <si>
    <t>Correo de contacto: jesusm@eurovision-spain.com</t>
  </si>
  <si>
    <t>SOVIÉTICO</t>
  </si>
  <si>
    <t>RESTO</t>
  </si>
  <si>
    <t>Genes</t>
  </si>
  <si>
    <t>Valor</t>
  </si>
  <si>
    <t>Soviético</t>
  </si>
  <si>
    <t>Resto</t>
  </si>
  <si>
    <t>Relevancia</t>
  </si>
  <si>
    <t>Eres uno de ellos</t>
  </si>
  <si>
    <t>Muy importante</t>
  </si>
  <si>
    <t>Importante</t>
  </si>
  <si>
    <t>Algo importante</t>
  </si>
  <si>
    <t>CALCULADORA 2 DIMENSIONES</t>
  </si>
  <si>
    <t>CALCULADORA DE GENES</t>
  </si>
  <si>
    <t>-</t>
  </si>
  <si>
    <t>PAÍSES</t>
  </si>
  <si>
    <t>PUNTUACIÓN</t>
  </si>
  <si>
    <t>COUNTRY</t>
  </si>
  <si>
    <t>COD</t>
  </si>
  <si>
    <t>YUGOSLAVO</t>
  </si>
  <si>
    <t>SOV</t>
  </si>
  <si>
    <t>YUG</t>
  </si>
  <si>
    <t>Yugoslavo</t>
  </si>
  <si>
    <t>GEN</t>
  </si>
  <si>
    <t>RELEVANCIA</t>
  </si>
  <si>
    <t>CALCULADORA ADN-E 2.1</t>
  </si>
  <si>
    <t xml:space="preserve">Tu genética se parece más 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</si>
</sst>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49998474074526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9" fontId="4" fillId="0" borderId="0" applyFont="0" applyFill="0" applyBorder="0" applyAlignment="0" applyProtection="0"/>
  </cellStyleXfs>
  <cellXfs count="71">
    <xf numFmtId="0" fontId="0" fillId="0" borderId="0" xfId="0"/>
    <xf numFmtId="0" fontId="1" fillId="3" borderId="3" xfId="0" applyFont="1" applyFill="1" applyBorder="1"/>
    <xf numFmtId="0" fontId="1" fillId="3" borderId="5" xfId="0" applyFont="1" applyFill="1" applyBorder="1"/>
    <xf numFmtId="0" fontId="4" fillId="0" borderId="0" xfId="0" applyFont="1"/>
    <xf numFmtId="0" fontId="4" fillId="0" borderId="0" xfId="0" applyFont="1" applyFill="1" applyBorder="1"/>
    <xf numFmtId="0" fontId="6" fillId="0" borderId="0" xfId="0" applyFont="1" applyFill="1" applyBorder="1" applyProtection="1"/>
    <xf numFmtId="0" fontId="0" fillId="2" borderId="4" xfId="0" applyFill="1" applyBorder="1" applyAlignment="1" applyProtection="1">
      <alignment horizontal="center"/>
      <protection locked="0"/>
    </xf>
    <xf numFmtId="0" fontId="0" fillId="2" borderId="6" xfId="0" applyFill="1" applyBorder="1" applyAlignment="1" applyProtection="1">
      <alignment horizontal="center"/>
      <protection locked="0"/>
    </xf>
    <xf numFmtId="0" fontId="7" fillId="0" borderId="0" xfId="0" applyFont="1" applyFill="1" applyBorder="1" applyAlignment="1">
      <alignment horizontal="center"/>
    </xf>
    <xf numFmtId="2" fontId="0" fillId="0" borderId="0" xfId="0" applyNumberFormat="1"/>
    <xf numFmtId="0" fontId="1" fillId="8" borderId="1" xfId="0" applyFont="1" applyFill="1" applyBorder="1"/>
    <xf numFmtId="0" fontId="1" fillId="8" borderId="2" xfId="0" applyFont="1" applyFill="1" applyBorder="1"/>
    <xf numFmtId="0" fontId="1" fillId="9" borderId="8" xfId="0" applyFont="1" applyFill="1" applyBorder="1"/>
    <xf numFmtId="0" fontId="1" fillId="9" borderId="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 applyBorder="1" applyAlignment="1">
      <alignment horizontal="center"/>
    </xf>
    <xf numFmtId="0" fontId="1" fillId="0" borderId="0" xfId="0" applyFont="1"/>
    <xf numFmtId="0" fontId="0" fillId="0" borderId="0" xfId="0" applyBorder="1"/>
    <xf numFmtId="0" fontId="1" fillId="4" borderId="0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0" fontId="0" fillId="0" borderId="0" xfId="0" applyFill="1" applyBorder="1"/>
    <xf numFmtId="0" fontId="0" fillId="0" borderId="3" xfId="0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6" xfId="0" applyFill="1" applyBorder="1"/>
    <xf numFmtId="164" fontId="0" fillId="0" borderId="12" xfId="0" applyNumberFormat="1" applyFill="1" applyBorder="1"/>
    <xf numFmtId="0" fontId="0" fillId="0" borderId="12" xfId="0" applyFill="1" applyBorder="1"/>
    <xf numFmtId="0" fontId="0" fillId="0" borderId="13" xfId="0" applyFill="1" applyBorder="1"/>
    <xf numFmtId="164" fontId="0" fillId="0" borderId="14" xfId="0" applyNumberFormat="1" applyFill="1" applyBorder="1"/>
    <xf numFmtId="0" fontId="1" fillId="2" borderId="0" xfId="0" applyFont="1" applyFill="1" applyBorder="1" applyAlignment="1">
      <alignment horizontal="center"/>
    </xf>
    <xf numFmtId="2" fontId="0" fillId="0" borderId="0" xfId="0" applyNumberFormat="1" applyFill="1" applyBorder="1"/>
    <xf numFmtId="0" fontId="1" fillId="4" borderId="0" xfId="0" applyFont="1" applyFill="1" applyBorder="1" applyAlignment="1">
      <alignment horizontal="left"/>
    </xf>
    <xf numFmtId="0" fontId="1" fillId="5" borderId="0" xfId="0" applyFont="1" applyFill="1" applyBorder="1" applyAlignment="1">
      <alignment horizontal="left"/>
    </xf>
    <xf numFmtId="0" fontId="6" fillId="12" borderId="0" xfId="0" applyFont="1" applyFill="1" applyAlignment="1">
      <alignment horizontal="left"/>
    </xf>
    <xf numFmtId="0" fontId="1" fillId="6" borderId="1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7" borderId="14" xfId="0" applyFont="1" applyFill="1" applyBorder="1" applyAlignment="1">
      <alignment horizontal="center"/>
    </xf>
    <xf numFmtId="0" fontId="1" fillId="7" borderId="0" xfId="0" applyFont="1" applyFill="1" applyBorder="1" applyAlignment="1">
      <alignment horizontal="center"/>
    </xf>
    <xf numFmtId="0" fontId="0" fillId="0" borderId="14" xfId="0" applyBorder="1"/>
    <xf numFmtId="0" fontId="1" fillId="3" borderId="1" xfId="0" applyFont="1" applyFill="1" applyBorder="1" applyProtection="1">
      <protection hidden="1"/>
    </xf>
    <xf numFmtId="164" fontId="0" fillId="3" borderId="7" xfId="0" applyNumberFormat="1" applyFill="1" applyBorder="1" applyAlignment="1" applyProtection="1">
      <alignment horizontal="center"/>
      <protection hidden="1"/>
    </xf>
    <xf numFmtId="0" fontId="9" fillId="3" borderId="1" xfId="0" applyFont="1" applyFill="1" applyBorder="1" applyProtection="1">
      <protection hidden="1"/>
    </xf>
    <xf numFmtId="9" fontId="10" fillId="3" borderId="7" xfId="2" applyFont="1" applyFill="1" applyBorder="1" applyAlignment="1" applyProtection="1">
      <alignment horizontal="center"/>
      <protection hidden="1"/>
    </xf>
    <xf numFmtId="0" fontId="8" fillId="10" borderId="11" xfId="0" applyFont="1" applyFill="1" applyBorder="1" applyAlignment="1">
      <alignment horizontal="center" vertical="center" textRotation="90" wrapText="1"/>
    </xf>
    <xf numFmtId="0" fontId="8" fillId="10" borderId="12" xfId="0" applyFont="1" applyFill="1" applyBorder="1" applyAlignment="1">
      <alignment horizontal="center" vertical="center" textRotation="90" wrapText="1"/>
    </xf>
    <xf numFmtId="0" fontId="8" fillId="10" borderId="13" xfId="0" applyFont="1" applyFill="1" applyBorder="1" applyAlignment="1">
      <alignment horizontal="center" vertical="center" textRotation="90" wrapText="1"/>
    </xf>
    <xf numFmtId="0" fontId="3" fillId="11" borderId="11" xfId="0" applyFont="1" applyFill="1" applyBorder="1" applyAlignment="1">
      <alignment horizontal="center" vertical="center" textRotation="90"/>
    </xf>
    <xf numFmtId="0" fontId="3" fillId="11" borderId="12" xfId="0" applyFont="1" applyFill="1" applyBorder="1" applyAlignment="1">
      <alignment horizontal="center" vertical="center" textRotation="90"/>
    </xf>
    <xf numFmtId="0" fontId="3" fillId="11" borderId="13" xfId="0" applyFont="1" applyFill="1" applyBorder="1" applyAlignment="1">
      <alignment horizontal="center" vertical="center" textRotation="90"/>
    </xf>
    <xf numFmtId="0" fontId="3" fillId="4" borderId="1" xfId="0" applyFont="1" applyFill="1" applyBorder="1" applyAlignment="1">
      <alignment horizontal="left"/>
    </xf>
    <xf numFmtId="0" fontId="3" fillId="4" borderId="7" xfId="0" applyFont="1" applyFill="1" applyBorder="1" applyAlignment="1">
      <alignment horizontal="left"/>
    </xf>
    <xf numFmtId="0" fontId="3" fillId="4" borderId="2" xfId="0" applyFont="1" applyFill="1" applyBorder="1" applyAlignment="1">
      <alignment horizontal="left"/>
    </xf>
    <xf numFmtId="0" fontId="0" fillId="3" borderId="7" xfId="0" applyFill="1" applyBorder="1" applyAlignment="1" applyProtection="1">
      <alignment horizontal="center"/>
      <protection hidden="1"/>
    </xf>
    <xf numFmtId="0" fontId="0" fillId="3" borderId="2" xfId="0" applyFill="1" applyBorder="1" applyAlignment="1" applyProtection="1">
      <alignment horizontal="center"/>
      <protection hidden="1"/>
    </xf>
    <xf numFmtId="0" fontId="10" fillId="3" borderId="7" xfId="0" applyFont="1" applyFill="1" applyBorder="1" applyAlignment="1" applyProtection="1">
      <alignment horizontal="center"/>
      <protection hidden="1"/>
    </xf>
    <xf numFmtId="0" fontId="10" fillId="3" borderId="2" xfId="0" applyFont="1" applyFill="1" applyBorder="1" applyAlignment="1" applyProtection="1">
      <alignment horizontal="center"/>
      <protection hidden="1"/>
    </xf>
    <xf numFmtId="0" fontId="2" fillId="3" borderId="1" xfId="0" applyFont="1" applyFill="1" applyBorder="1" applyAlignment="1" applyProtection="1">
      <alignment horizontal="left"/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Alignment="1" applyProtection="1">
      <alignment horizontal="left"/>
      <protection hidden="1"/>
    </xf>
    <xf numFmtId="0" fontId="0" fillId="3" borderId="1" xfId="0" applyFill="1" applyBorder="1" applyAlignment="1" applyProtection="1">
      <alignment horizontal="left"/>
      <protection hidden="1"/>
    </xf>
    <xf numFmtId="0" fontId="0" fillId="3" borderId="7" xfId="0" applyFill="1" applyBorder="1" applyAlignment="1" applyProtection="1">
      <alignment horizontal="left"/>
      <protection hidden="1"/>
    </xf>
    <xf numFmtId="0" fontId="0" fillId="3" borderId="2" xfId="0" applyFill="1" applyBorder="1" applyAlignment="1" applyProtection="1">
      <alignment horizontal="left"/>
      <protection hidden="1"/>
    </xf>
    <xf numFmtId="0" fontId="1" fillId="9" borderId="9" xfId="0" applyFont="1" applyFill="1" applyBorder="1" applyAlignment="1">
      <alignment horizontal="center"/>
    </xf>
    <xf numFmtId="0" fontId="1" fillId="9" borderId="10" xfId="0" applyFon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7" xfId="0" applyFill="1" applyBorder="1" applyAlignment="1">
      <alignment horizontal="left"/>
    </xf>
    <xf numFmtId="0" fontId="0" fillId="3" borderId="2" xfId="0" applyFill="1" applyBorder="1" applyAlignment="1">
      <alignment horizontal="left"/>
    </xf>
  </cellXfs>
  <cellStyles count="3">
    <cellStyle name="Normal" xfId="0" builtinId="0"/>
    <cellStyle name="Normal 2" xfId="1" xr:uid="{00000000-0005-0000-0000-000001000000}"/>
    <cellStyle name="Porcentaje" xfId="2" builtinId="5"/>
  </cellStyles>
  <dxfs count="41"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00B0F0"/>
        </patternFill>
      </fill>
    </dxf>
    <dxf>
      <font>
        <color theme="0"/>
      </font>
      <fill>
        <patternFill>
          <bgColor rgb="FF0070C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7030A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8575">
              <a:noFill/>
            </a:ln>
          </c:spPr>
          <c:dPt>
            <c:idx val="0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77B-482A-B214-AC4D4368AB1C}"/>
              </c:ext>
            </c:extLst>
          </c:dPt>
          <c:dPt>
            <c:idx val="1"/>
            <c:marker>
              <c:symbol val="picture"/>
              <c:spPr>
                <a:blipFill>
                  <a:blip xmlns:r="http://schemas.openxmlformats.org/officeDocument/2006/relationships" r:embed="rId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A77B-482A-B214-AC4D4368AB1C}"/>
              </c:ext>
            </c:extLst>
          </c:dPt>
          <c:dPt>
            <c:idx val="2"/>
            <c:marker>
              <c:symbol val="picture"/>
              <c:spPr>
                <a:blipFill>
                  <a:blip xmlns:r="http://schemas.openxmlformats.org/officeDocument/2006/relationships" r:embed="rId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77B-482A-B214-AC4D4368AB1C}"/>
              </c:ext>
            </c:extLst>
          </c:dPt>
          <c:dPt>
            <c:idx val="3"/>
            <c:marker>
              <c:symbol val="picture"/>
              <c:spPr>
                <a:blipFill>
                  <a:blip xmlns:r="http://schemas.openxmlformats.org/officeDocument/2006/relationships" r:embed="rId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77B-482A-B214-AC4D4368AB1C}"/>
              </c:ext>
            </c:extLst>
          </c:dPt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77B-482A-B214-AC4D4368AB1C}"/>
              </c:ext>
            </c:extLst>
          </c:dPt>
          <c:dPt>
            <c:idx val="5"/>
            <c:marker>
              <c:symbol val="picture"/>
              <c:spPr>
                <a:blipFill>
                  <a:blip xmlns:r="http://schemas.openxmlformats.org/officeDocument/2006/relationships" r:embed="rId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7B-482A-B214-AC4D4368AB1C}"/>
              </c:ext>
            </c:extLst>
          </c:dPt>
          <c:dPt>
            <c:idx val="6"/>
            <c:marker>
              <c:symbol val="picture"/>
              <c:spPr>
                <a:blipFill>
                  <a:blip xmlns:r="http://schemas.openxmlformats.org/officeDocument/2006/relationships" r:embed="rId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7B-482A-B214-AC4D4368AB1C}"/>
              </c:ext>
            </c:extLst>
          </c:dPt>
          <c:dPt>
            <c:idx val="7"/>
            <c:marker>
              <c:symbol val="picture"/>
              <c:spPr>
                <a:blipFill>
                  <a:blip xmlns:r="http://schemas.openxmlformats.org/officeDocument/2006/relationships" r:embed="rId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7B-482A-B214-AC4D4368AB1C}"/>
              </c:ext>
            </c:extLst>
          </c:dPt>
          <c:dPt>
            <c:idx val="8"/>
            <c:marker>
              <c:symbol val="picture"/>
              <c:spPr>
                <a:blipFill>
                  <a:blip xmlns:r="http://schemas.openxmlformats.org/officeDocument/2006/relationships" r:embed="rId9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7B-482A-B214-AC4D4368AB1C}"/>
              </c:ext>
            </c:extLst>
          </c:dPt>
          <c:dPt>
            <c:idx val="9"/>
            <c:marker>
              <c:symbol val="picture"/>
              <c:spPr>
                <a:blipFill>
                  <a:blip xmlns:r="http://schemas.openxmlformats.org/officeDocument/2006/relationships" r:embed="rId10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7B-482A-B214-AC4D4368AB1C}"/>
              </c:ext>
            </c:extLst>
          </c:dPt>
          <c:dPt>
            <c:idx val="10"/>
            <c:marker>
              <c:symbol val="picture"/>
              <c:spPr>
                <a:blipFill>
                  <a:blip xmlns:r="http://schemas.openxmlformats.org/officeDocument/2006/relationships" r:embed="rId1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7B-482A-B214-AC4D4368AB1C}"/>
              </c:ext>
            </c:extLst>
          </c:dPt>
          <c:dPt>
            <c:idx val="11"/>
            <c:marker>
              <c:symbol val="picture"/>
              <c:spPr>
                <a:blipFill>
                  <a:blip xmlns:r="http://schemas.openxmlformats.org/officeDocument/2006/relationships" r:embed="rId1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7B-482A-B214-AC4D4368AB1C}"/>
              </c:ext>
            </c:extLst>
          </c:dPt>
          <c:dPt>
            <c:idx val="12"/>
            <c:marker>
              <c:symbol val="picture"/>
              <c:spPr>
                <a:blipFill>
                  <a:blip xmlns:r="http://schemas.openxmlformats.org/officeDocument/2006/relationships" r:embed="rId1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7B-482A-B214-AC4D4368AB1C}"/>
              </c:ext>
            </c:extLst>
          </c:dPt>
          <c:dPt>
            <c:idx val="13"/>
            <c:marker>
              <c:symbol val="picture"/>
              <c:spPr>
                <a:blipFill>
                  <a:blip xmlns:r="http://schemas.openxmlformats.org/officeDocument/2006/relationships" r:embed="rId1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7B-482A-B214-AC4D4368AB1C}"/>
              </c:ext>
            </c:extLst>
          </c:dPt>
          <c:dPt>
            <c:idx val="14"/>
            <c:marker>
              <c:symbol val="picture"/>
              <c:spPr>
                <a:blipFill>
                  <a:blip xmlns:r="http://schemas.openxmlformats.org/officeDocument/2006/relationships" r:embed="rId1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7B-482A-B214-AC4D4368AB1C}"/>
              </c:ext>
            </c:extLst>
          </c:dPt>
          <c:dPt>
            <c:idx val="15"/>
            <c:marker>
              <c:symbol val="picture"/>
              <c:spPr>
                <a:blipFill>
                  <a:blip xmlns:r="http://schemas.openxmlformats.org/officeDocument/2006/relationships" r:embed="rId1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7B-482A-B214-AC4D4368AB1C}"/>
              </c:ext>
            </c:extLst>
          </c:dPt>
          <c:dPt>
            <c:idx val="16"/>
            <c:marker>
              <c:symbol val="picture"/>
              <c:spPr>
                <a:blipFill>
                  <a:blip xmlns:r="http://schemas.openxmlformats.org/officeDocument/2006/relationships" r:embed="rId1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7B-482A-B214-AC4D4368AB1C}"/>
              </c:ext>
            </c:extLst>
          </c:dPt>
          <c:dPt>
            <c:idx val="17"/>
            <c:marker>
              <c:symbol val="picture"/>
              <c:spPr>
                <a:blipFill>
                  <a:blip xmlns:r="http://schemas.openxmlformats.org/officeDocument/2006/relationships" r:embed="rId1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7B-482A-B214-AC4D4368AB1C}"/>
              </c:ext>
            </c:extLst>
          </c:dPt>
          <c:dPt>
            <c:idx val="18"/>
            <c:marker>
              <c:symbol val="picture"/>
              <c:spPr>
                <a:blipFill>
                  <a:blip xmlns:r="http://schemas.openxmlformats.org/officeDocument/2006/relationships" r:embed="rId19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7B-482A-B214-AC4D4368AB1C}"/>
              </c:ext>
            </c:extLst>
          </c:dPt>
          <c:dPt>
            <c:idx val="19"/>
            <c:marker>
              <c:symbol val="picture"/>
              <c:spPr>
                <a:blipFill>
                  <a:blip xmlns:r="http://schemas.openxmlformats.org/officeDocument/2006/relationships" r:embed="rId20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7B-482A-B214-AC4D4368AB1C}"/>
              </c:ext>
            </c:extLst>
          </c:dPt>
          <c:dPt>
            <c:idx val="20"/>
            <c:marker>
              <c:symbol val="picture"/>
              <c:spPr>
                <a:blipFill>
                  <a:blip xmlns:r="http://schemas.openxmlformats.org/officeDocument/2006/relationships" r:embed="rId2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7B-482A-B214-AC4D4368AB1C}"/>
              </c:ext>
            </c:extLst>
          </c:dPt>
          <c:dPt>
            <c:idx val="21"/>
            <c:marker>
              <c:symbol val="picture"/>
              <c:spPr>
                <a:blipFill>
                  <a:blip xmlns:r="http://schemas.openxmlformats.org/officeDocument/2006/relationships" r:embed="rId2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7B-482A-B214-AC4D4368AB1C}"/>
              </c:ext>
            </c:extLst>
          </c:dPt>
          <c:dPt>
            <c:idx val="22"/>
            <c:marker>
              <c:symbol val="picture"/>
              <c:spPr>
                <a:blipFill>
                  <a:blip xmlns:r="http://schemas.openxmlformats.org/officeDocument/2006/relationships" r:embed="rId2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7B-482A-B214-AC4D4368AB1C}"/>
              </c:ext>
            </c:extLst>
          </c:dPt>
          <c:dPt>
            <c:idx val="23"/>
            <c:marker>
              <c:symbol val="picture"/>
              <c:spPr>
                <a:blipFill>
                  <a:blip xmlns:r="http://schemas.openxmlformats.org/officeDocument/2006/relationships" r:embed="rId2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7B-482A-B214-AC4D4368AB1C}"/>
              </c:ext>
            </c:extLst>
          </c:dPt>
          <c:dPt>
            <c:idx val="24"/>
            <c:marker>
              <c:symbol val="picture"/>
              <c:spPr>
                <a:blipFill>
                  <a:blip xmlns:r="http://schemas.openxmlformats.org/officeDocument/2006/relationships" r:embed="rId2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7B-482A-B214-AC4D4368AB1C}"/>
              </c:ext>
            </c:extLst>
          </c:dPt>
          <c:dPt>
            <c:idx val="25"/>
            <c:marker>
              <c:symbol val="picture"/>
              <c:spPr>
                <a:blipFill>
                  <a:blip xmlns:r="http://schemas.openxmlformats.org/officeDocument/2006/relationships" r:embed="rId2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7B-482A-B214-AC4D4368AB1C}"/>
              </c:ext>
            </c:extLst>
          </c:dPt>
          <c:dPt>
            <c:idx val="26"/>
            <c:marker>
              <c:symbol val="picture"/>
              <c:spPr>
                <a:blipFill>
                  <a:blip xmlns:r="http://schemas.openxmlformats.org/officeDocument/2006/relationships" r:embed="rId2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7B-482A-B214-AC4D4368AB1C}"/>
              </c:ext>
            </c:extLst>
          </c:dPt>
          <c:dPt>
            <c:idx val="27"/>
            <c:marker>
              <c:symbol val="picture"/>
              <c:spPr>
                <a:blipFill>
                  <a:blip xmlns:r="http://schemas.openxmlformats.org/officeDocument/2006/relationships" r:embed="rId2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7B-482A-B214-AC4D4368AB1C}"/>
              </c:ext>
            </c:extLst>
          </c:dPt>
          <c:dPt>
            <c:idx val="28"/>
            <c:marker>
              <c:symbol val="picture"/>
              <c:spPr>
                <a:blipFill>
                  <a:blip xmlns:r="http://schemas.openxmlformats.org/officeDocument/2006/relationships" r:embed="rId29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7B-482A-B214-AC4D4368AB1C}"/>
              </c:ext>
            </c:extLst>
          </c:dPt>
          <c:dPt>
            <c:idx val="29"/>
            <c:marker>
              <c:symbol val="picture"/>
              <c:spPr>
                <a:blipFill>
                  <a:blip xmlns:r="http://schemas.openxmlformats.org/officeDocument/2006/relationships" r:embed="rId30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7B-482A-B214-AC4D4368AB1C}"/>
              </c:ext>
            </c:extLst>
          </c:dPt>
          <c:dPt>
            <c:idx val="30"/>
            <c:marker>
              <c:symbol val="picture"/>
              <c:spPr>
                <a:blipFill>
                  <a:blip xmlns:r="http://schemas.openxmlformats.org/officeDocument/2006/relationships" r:embed="rId3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7B-482A-B214-AC4D4368AB1C}"/>
              </c:ext>
            </c:extLst>
          </c:dPt>
          <c:dPt>
            <c:idx val="31"/>
            <c:marker>
              <c:symbol val="picture"/>
              <c:spPr>
                <a:blipFill>
                  <a:blip xmlns:r="http://schemas.openxmlformats.org/officeDocument/2006/relationships" r:embed="rId3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7B-482A-B214-AC4D4368AB1C}"/>
              </c:ext>
            </c:extLst>
          </c:dPt>
          <c:dPt>
            <c:idx val="32"/>
            <c:marker>
              <c:symbol val="picture"/>
              <c:spPr>
                <a:blipFill>
                  <a:blip xmlns:r="http://schemas.openxmlformats.org/officeDocument/2006/relationships" r:embed="rId3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77B-482A-B214-AC4D4368AB1C}"/>
              </c:ext>
            </c:extLst>
          </c:dPt>
          <c:dPt>
            <c:idx val="33"/>
            <c:marker>
              <c:symbol val="picture"/>
              <c:spPr>
                <a:blipFill>
                  <a:blip xmlns:r="http://schemas.openxmlformats.org/officeDocument/2006/relationships" r:embed="rId3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77B-482A-B214-AC4D4368AB1C}"/>
              </c:ext>
            </c:extLst>
          </c:dPt>
          <c:dPt>
            <c:idx val="34"/>
            <c:marker>
              <c:symbol val="picture"/>
              <c:spPr>
                <a:blipFill>
                  <a:blip xmlns:r="http://schemas.openxmlformats.org/officeDocument/2006/relationships" r:embed="rId3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77B-482A-B214-AC4D4368AB1C}"/>
              </c:ext>
            </c:extLst>
          </c:dPt>
          <c:dPt>
            <c:idx val="35"/>
            <c:marker>
              <c:symbol val="picture"/>
              <c:spPr>
                <a:blipFill>
                  <a:blip xmlns:r="http://schemas.openxmlformats.org/officeDocument/2006/relationships" r:embed="rId3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77B-482A-B214-AC4D4368AB1C}"/>
              </c:ext>
            </c:extLst>
          </c:dPt>
          <c:dPt>
            <c:idx val="36"/>
            <c:marker>
              <c:symbol val="picture"/>
              <c:spPr>
                <a:blipFill>
                  <a:blip xmlns:r="http://schemas.openxmlformats.org/officeDocument/2006/relationships" r:embed="rId3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77B-482A-B214-AC4D4368AB1C}"/>
              </c:ext>
            </c:extLst>
          </c:dPt>
          <c:dPt>
            <c:idx val="37"/>
            <c:marker>
              <c:symbol val="picture"/>
              <c:spPr>
                <a:blipFill>
                  <a:blip xmlns:r="http://schemas.openxmlformats.org/officeDocument/2006/relationships" r:embed="rId3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77B-482A-B214-AC4D4368AB1C}"/>
              </c:ext>
            </c:extLst>
          </c:dPt>
          <c:dPt>
            <c:idx val="38"/>
            <c:marker>
              <c:symbol val="picture"/>
              <c:spPr>
                <a:blipFill>
                  <a:blip xmlns:r="http://schemas.openxmlformats.org/officeDocument/2006/relationships" r:embed="rId39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77B-482A-B214-AC4D4368AB1C}"/>
              </c:ext>
            </c:extLst>
          </c:dPt>
          <c:dPt>
            <c:idx val="39"/>
            <c:marker>
              <c:symbol val="picture"/>
              <c:spPr>
                <a:blipFill>
                  <a:blip xmlns:r="http://schemas.openxmlformats.org/officeDocument/2006/relationships" r:embed="rId40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77B-482A-B214-AC4D4368AB1C}"/>
              </c:ext>
            </c:extLst>
          </c:dPt>
          <c:dPt>
            <c:idx val="40"/>
            <c:marker>
              <c:symbol val="picture"/>
              <c:spPr>
                <a:blipFill>
                  <a:blip xmlns:r="http://schemas.openxmlformats.org/officeDocument/2006/relationships" r:embed="rId4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77B-482A-B214-AC4D4368AB1C}"/>
              </c:ext>
            </c:extLst>
          </c:dPt>
          <c:dPt>
            <c:idx val="41"/>
            <c:marker>
              <c:symbol val="picture"/>
              <c:spPr>
                <a:blipFill>
                  <a:blip xmlns:r="http://schemas.openxmlformats.org/officeDocument/2006/relationships" r:embed="rId42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77B-482A-B214-AC4D4368AB1C}"/>
              </c:ext>
            </c:extLst>
          </c:dPt>
          <c:dPt>
            <c:idx val="42"/>
            <c:marker>
              <c:symbol val="picture"/>
              <c:spPr>
                <a:blipFill>
                  <a:blip xmlns:r="http://schemas.openxmlformats.org/officeDocument/2006/relationships" r:embed="rId43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77B-482A-B214-AC4D4368AB1C}"/>
              </c:ext>
            </c:extLst>
          </c:dPt>
          <c:dPt>
            <c:idx val="43"/>
            <c:marker>
              <c:symbol val="picture"/>
              <c:spPr>
                <a:blipFill>
                  <a:blip xmlns:r="http://schemas.openxmlformats.org/officeDocument/2006/relationships" r:embed="rId44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77B-482A-B214-AC4D4368AB1C}"/>
              </c:ext>
            </c:extLst>
          </c:dPt>
          <c:dPt>
            <c:idx val="44"/>
            <c:marker>
              <c:symbol val="picture"/>
              <c:spPr>
                <a:blipFill>
                  <a:blip xmlns:r="http://schemas.openxmlformats.org/officeDocument/2006/relationships" r:embed="rId45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77B-482A-B214-AC4D4368AB1C}"/>
              </c:ext>
            </c:extLst>
          </c:dPt>
          <c:dPt>
            <c:idx val="45"/>
            <c:marker>
              <c:symbol val="picture"/>
              <c:spPr>
                <a:blipFill>
                  <a:blip xmlns:r="http://schemas.openxmlformats.org/officeDocument/2006/relationships" r:embed="rId46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77B-482A-B214-AC4D4368AB1C}"/>
              </c:ext>
            </c:extLst>
          </c:dPt>
          <c:dPt>
            <c:idx val="46"/>
            <c:marker>
              <c:symbol val="picture"/>
              <c:spPr>
                <a:blipFill>
                  <a:blip xmlns:r="http://schemas.openxmlformats.org/officeDocument/2006/relationships" r:embed="rId47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77B-482A-B214-AC4D4368AB1C}"/>
              </c:ext>
            </c:extLst>
          </c:dPt>
          <c:dPt>
            <c:idx val="47"/>
            <c:marker>
              <c:symbol val="picture"/>
              <c:spPr>
                <a:blipFill>
                  <a:blip xmlns:r="http://schemas.openxmlformats.org/officeDocument/2006/relationships" r:embed="rId48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77B-482A-B214-AC4D4368AB1C}"/>
              </c:ext>
            </c:extLst>
          </c:dPt>
          <c:dLbls>
            <c:dLbl>
              <c:idx val="3"/>
              <c:layout>
                <c:manualLayout>
                  <c:x val="-9.6587910539953206E-2"/>
                  <c:y val="2.84360260317762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ARM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7B-482A-B214-AC4D4368AB1C}"/>
                </c:ext>
              </c:extLst>
            </c:dLbl>
            <c:dLbl>
              <c:idx val="7"/>
              <c:layout>
                <c:manualLayout>
                  <c:x val="2.0997371856511567E-3"/>
                  <c:y val="-1.895735068785080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AZE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7B-482A-B214-AC4D4368AB1C}"/>
                </c:ext>
              </c:extLst>
            </c:dLbl>
            <c:dLbl>
              <c:idx val="18"/>
              <c:layout>
                <c:manualLayout>
                  <c:x val="-8.3989487426046269E-2"/>
                  <c:y val="3.159558447975017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ESP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7B-482A-B214-AC4D4368AB1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Datos!$C$2:$C$49</c:f>
              <c:numCache>
                <c:formatCode>General</c:formatCode>
                <c:ptCount val="48"/>
                <c:pt idx="0">
                  <c:v>4.7300000000000002E-2</c:v>
                </c:pt>
                <c:pt idx="1">
                  <c:v>0.2044</c:v>
                </c:pt>
                <c:pt idx="2">
                  <c:v>-1.5800000000000002E-2</c:v>
                </c:pt>
                <c:pt idx="3">
                  <c:v>0.71399999999999997</c:v>
                </c:pt>
                <c:pt idx="4">
                  <c:v>7.2099999999999997E-2</c:v>
                </c:pt>
                <c:pt idx="5">
                  <c:v>0.214</c:v>
                </c:pt>
                <c:pt idx="6">
                  <c:v>8.5000000000000006E-2</c:v>
                </c:pt>
                <c:pt idx="7">
                  <c:v>0.7198</c:v>
                </c:pt>
                <c:pt idx="8">
                  <c:v>0.32240000000000002</c:v>
                </c:pt>
                <c:pt idx="9">
                  <c:v>0.83879999999999999</c:v>
                </c:pt>
                <c:pt idx="10">
                  <c:v>-1.8100000000000002E-2</c:v>
                </c:pt>
                <c:pt idx="11">
                  <c:v>0.61060000000000003</c:v>
                </c:pt>
                <c:pt idx="12">
                  <c:v>0.63149999999999995</c:v>
                </c:pt>
                <c:pt idx="13">
                  <c:v>0.65759999999999996</c:v>
                </c:pt>
                <c:pt idx="14">
                  <c:v>-4.87E-2</c:v>
                </c:pt>
                <c:pt idx="15">
                  <c:v>-2.18E-2</c:v>
                </c:pt>
                <c:pt idx="16">
                  <c:v>9.4500000000000001E-2</c:v>
                </c:pt>
                <c:pt idx="17">
                  <c:v>-0.1021</c:v>
                </c:pt>
                <c:pt idx="18">
                  <c:v>0.2462</c:v>
                </c:pt>
                <c:pt idx="19">
                  <c:v>0.34139999999999998</c:v>
                </c:pt>
                <c:pt idx="20">
                  <c:v>0.2298</c:v>
                </c:pt>
                <c:pt idx="21">
                  <c:v>0.12989999999999999</c:v>
                </c:pt>
                <c:pt idx="22">
                  <c:v>0.82220000000000004</c:v>
                </c:pt>
                <c:pt idx="23">
                  <c:v>0.55589999999999995</c:v>
                </c:pt>
                <c:pt idx="24">
                  <c:v>0.4173</c:v>
                </c:pt>
                <c:pt idx="25">
                  <c:v>7.2099999999999997E-2</c:v>
                </c:pt>
                <c:pt idx="26">
                  <c:v>6.6699999999999995E-2</c:v>
                </c:pt>
                <c:pt idx="27">
                  <c:v>0.69030000000000002</c:v>
                </c:pt>
                <c:pt idx="28">
                  <c:v>0.30690000000000001</c:v>
                </c:pt>
                <c:pt idx="29">
                  <c:v>0.42099999999999999</c:v>
                </c:pt>
                <c:pt idx="30">
                  <c:v>0.501</c:v>
                </c:pt>
                <c:pt idx="31">
                  <c:v>0.22389999999999999</c:v>
                </c:pt>
                <c:pt idx="32">
                  <c:v>0.75829999999999997</c:v>
                </c:pt>
                <c:pt idx="33">
                  <c:v>-0.30620000000000003</c:v>
                </c:pt>
                <c:pt idx="34">
                  <c:v>8.8999999999999996E-2</c:v>
                </c:pt>
                <c:pt idx="35">
                  <c:v>3.1699999999999999E-2</c:v>
                </c:pt>
                <c:pt idx="36">
                  <c:v>0.19109999999999999</c:v>
                </c:pt>
                <c:pt idx="37">
                  <c:v>0.62450000000000006</c:v>
                </c:pt>
                <c:pt idx="38">
                  <c:v>0.25330000000000003</c:v>
                </c:pt>
                <c:pt idx="39">
                  <c:v>1.3599999999999999E-2</c:v>
                </c:pt>
                <c:pt idx="40">
                  <c:v>0.46750000000000003</c:v>
                </c:pt>
                <c:pt idx="41">
                  <c:v>0.86639999999999995</c:v>
                </c:pt>
                <c:pt idx="42">
                  <c:v>0.25719999999999998</c:v>
                </c:pt>
                <c:pt idx="43">
                  <c:v>0.1036</c:v>
                </c:pt>
                <c:pt idx="44">
                  <c:v>2.4E-2</c:v>
                </c:pt>
                <c:pt idx="45">
                  <c:v>-0.20349999999999999</c:v>
                </c:pt>
                <c:pt idx="46">
                  <c:v>0.50729999999999997</c:v>
                </c:pt>
                <c:pt idx="47">
                  <c:v>0.8206</c:v>
                </c:pt>
              </c:numCache>
            </c:numRef>
          </c:xVal>
          <c:yVal>
            <c:numRef>
              <c:f>Datos!$D$2:$D$49</c:f>
              <c:numCache>
                <c:formatCode>General</c:formatCode>
                <c:ptCount val="48"/>
                <c:pt idx="0">
                  <c:v>0.67159999999999997</c:v>
                </c:pt>
                <c:pt idx="1">
                  <c:v>0.30399999999999999</c:v>
                </c:pt>
                <c:pt idx="2">
                  <c:v>-0.25</c:v>
                </c:pt>
                <c:pt idx="3">
                  <c:v>9.6799999999999997E-2</c:v>
                </c:pt>
                <c:pt idx="4">
                  <c:v>0.88319999999999999</c:v>
                </c:pt>
                <c:pt idx="5">
                  <c:v>5.3499999999999999E-2</c:v>
                </c:pt>
                <c:pt idx="6">
                  <c:v>0.55979999999999996</c:v>
                </c:pt>
                <c:pt idx="7">
                  <c:v>0.10340000000000001</c:v>
                </c:pt>
                <c:pt idx="8">
                  <c:v>5.67E-2</c:v>
                </c:pt>
                <c:pt idx="9">
                  <c:v>-0.1258</c:v>
                </c:pt>
                <c:pt idx="10">
                  <c:v>0.84140000000000004</c:v>
                </c:pt>
                <c:pt idx="11">
                  <c:v>0.42170000000000002</c:v>
                </c:pt>
                <c:pt idx="12">
                  <c:v>0.23280000000000001</c:v>
                </c:pt>
                <c:pt idx="13">
                  <c:v>0.12470000000000001</c:v>
                </c:pt>
                <c:pt idx="14">
                  <c:v>0.77990000000000004</c:v>
                </c:pt>
                <c:pt idx="15">
                  <c:v>-0.29210000000000003</c:v>
                </c:pt>
                <c:pt idx="16">
                  <c:v>-5.0299999999999997E-2</c:v>
                </c:pt>
                <c:pt idx="17">
                  <c:v>0.68710000000000004</c:v>
                </c:pt>
                <c:pt idx="18">
                  <c:v>-7.6700000000000004E-2</c:v>
                </c:pt>
                <c:pt idx="19">
                  <c:v>-0.53510000000000002</c:v>
                </c:pt>
                <c:pt idx="20">
                  <c:v>-0.29820000000000002</c:v>
                </c:pt>
                <c:pt idx="21">
                  <c:v>0.23250000000000001</c:v>
                </c:pt>
                <c:pt idx="22">
                  <c:v>-8.0399999999999999E-2</c:v>
                </c:pt>
                <c:pt idx="23">
                  <c:v>0.30459999999999998</c:v>
                </c:pt>
                <c:pt idx="24">
                  <c:v>1.15E-2</c:v>
                </c:pt>
                <c:pt idx="25">
                  <c:v>-0.48220000000000002</c:v>
                </c:pt>
                <c:pt idx="26">
                  <c:v>-0.40699999999999997</c:v>
                </c:pt>
                <c:pt idx="27">
                  <c:v>-0.17599999999999999</c:v>
                </c:pt>
                <c:pt idx="28">
                  <c:v>0.30399999999999999</c:v>
                </c:pt>
                <c:pt idx="29">
                  <c:v>-0.4929</c:v>
                </c:pt>
                <c:pt idx="30">
                  <c:v>-0.47089999999999999</c:v>
                </c:pt>
                <c:pt idx="31">
                  <c:v>-0.1787</c:v>
                </c:pt>
                <c:pt idx="32">
                  <c:v>5.0000000000000001E-3</c:v>
                </c:pt>
                <c:pt idx="33">
                  <c:v>-6.6900000000000001E-2</c:v>
                </c:pt>
                <c:pt idx="34">
                  <c:v>0.82089999999999996</c:v>
                </c:pt>
                <c:pt idx="35">
                  <c:v>-0.26369999999999999</c:v>
                </c:pt>
                <c:pt idx="36">
                  <c:v>0.18440000000000001</c:v>
                </c:pt>
                <c:pt idx="37">
                  <c:v>-0.20380000000000001</c:v>
                </c:pt>
                <c:pt idx="38">
                  <c:v>-9.9900000000000003E-2</c:v>
                </c:pt>
                <c:pt idx="39">
                  <c:v>-0.33489999999999998</c:v>
                </c:pt>
                <c:pt idx="40">
                  <c:v>0.21160000000000001</c:v>
                </c:pt>
                <c:pt idx="41">
                  <c:v>-1.0500000000000001E-2</c:v>
                </c:pt>
                <c:pt idx="42">
                  <c:v>0.26429999999999998</c:v>
                </c:pt>
                <c:pt idx="43">
                  <c:v>0.73660000000000003</c:v>
                </c:pt>
                <c:pt idx="44">
                  <c:v>-0.14360000000000001</c:v>
                </c:pt>
                <c:pt idx="45">
                  <c:v>0.57440000000000002</c:v>
                </c:pt>
                <c:pt idx="46">
                  <c:v>0.50139999999999996</c:v>
                </c:pt>
                <c:pt idx="47">
                  <c:v>-3.5700000000000003E-2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A77B-482A-B214-AC4D4368AB1C}"/>
            </c:ext>
          </c:extLst>
        </c:ser>
        <c:ser>
          <c:idx val="2"/>
          <c:order val="1"/>
          <c:tx>
            <c:v>TÚ</c:v>
          </c:tx>
          <c:spPr>
            <a:ln w="28575">
              <a:solidFill>
                <a:schemeClr val="accent1"/>
              </a:solidFill>
            </a:ln>
          </c:spPr>
          <c:marker>
            <c:symbol val="circle"/>
            <c:size val="10"/>
            <c:spPr>
              <a:solidFill>
                <a:schemeClr val="accent1"/>
              </a:solidFill>
            </c:spPr>
          </c:marker>
          <c:dLbls>
            <c:dLbl>
              <c:idx val="0"/>
              <c:layout>
                <c:manualLayout>
                  <c:x val="-8.3989487426046269E-3"/>
                  <c:y val="-6.3191168959502667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2A2-40C6-A9B1-B394BA6D57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Datos!$E$50</c:f>
              <c:numCache>
                <c:formatCode>0.0000</c:formatCode>
                <c:ptCount val="1"/>
                <c:pt idx="0">
                  <c:v>0</c:v>
                </c:pt>
              </c:numCache>
            </c:numRef>
          </c:xVal>
          <c:yVal>
            <c:numRef>
              <c:f>Datos!$F$50</c:f>
              <c:numCache>
                <c:formatCode>0.0000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1-A77B-482A-B214-AC4D4368A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86016"/>
        <c:axId val="51288704"/>
      </c:scatterChart>
      <c:valAx>
        <c:axId val="51286016"/>
        <c:scaling>
          <c:orientation val="minMax"/>
          <c:max val="1"/>
          <c:min val="-0.4"/>
        </c:scaling>
        <c:delete val="0"/>
        <c:axPos val="b"/>
        <c:numFmt formatCode="General" sourceLinked="1"/>
        <c:majorTickMark val="cross"/>
        <c:minorTickMark val="none"/>
        <c:tickLblPos val="low"/>
        <c:spPr>
          <a:ln w="19050"/>
        </c:spPr>
        <c:crossAx val="51288704"/>
        <c:crosses val="autoZero"/>
        <c:crossBetween val="midCat"/>
      </c:valAx>
      <c:valAx>
        <c:axId val="51288704"/>
        <c:scaling>
          <c:orientation val="minMax"/>
          <c:max val="1"/>
          <c:min val="-0.60000000000000009"/>
        </c:scaling>
        <c:delete val="0"/>
        <c:axPos val="l"/>
        <c:numFmt formatCode="General" sourceLinked="1"/>
        <c:majorTickMark val="cross"/>
        <c:minorTickMark val="none"/>
        <c:tickLblPos val="low"/>
        <c:spPr>
          <a:ln w="19050"/>
        </c:spPr>
        <c:crossAx val="51286016"/>
        <c:crosses val="autoZero"/>
        <c:crossBetween val="midCat"/>
      </c:valAx>
    </c:plotArea>
    <c:plotVisOnly val="1"/>
    <c:dispBlanksAs val="gap"/>
    <c:showDLblsOverMax val="0"/>
  </c:chart>
  <c:spPr>
    <a:effectLst>
      <a:outerShdw blurRad="63500" sx="102000" sy="102000" algn="ctr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FF0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4F7-4F8E-A178-94B464E80568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2-94F7-4F8E-A178-94B464E80568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884D-4439-9F12-6C1B153E25BD}"/>
              </c:ext>
            </c:extLst>
          </c:dPt>
          <c:cat>
            <c:strRef>
              <c:f>Datos!$C$102:$E$102</c:f>
              <c:strCache>
                <c:ptCount val="3"/>
                <c:pt idx="0">
                  <c:v>SOVIÉTICO</c:v>
                </c:pt>
                <c:pt idx="1">
                  <c:v>YUGOSLAVO</c:v>
                </c:pt>
                <c:pt idx="2">
                  <c:v>RESTO</c:v>
                </c:pt>
              </c:strCache>
            </c:strRef>
          </c:cat>
          <c:val>
            <c:numRef>
              <c:f>Datos!$C$103:$E$103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F7-4F8E-A178-94B464E80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659904"/>
        <c:axId val="139673984"/>
      </c:barChart>
      <c:catAx>
        <c:axId val="139659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one"/>
        <c:spPr>
          <a:ln w="19050"/>
        </c:spPr>
        <c:crossAx val="139673984"/>
        <c:crosses val="autoZero"/>
        <c:auto val="1"/>
        <c:lblAlgn val="ctr"/>
        <c:lblOffset val="100"/>
        <c:noMultiLvlLbl val="0"/>
      </c:catAx>
      <c:valAx>
        <c:axId val="139673984"/>
        <c:scaling>
          <c:orientation val="minMax"/>
          <c:max val="1"/>
          <c:min val="-1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/>
        </c:spPr>
        <c:crossAx val="139659904"/>
        <c:crosses val="autoZero"/>
        <c:crossBetween val="between"/>
        <c:majorUnit val="0.25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spPr>
    <a:effectLst>
      <a:outerShdw blurRad="63500" sx="102000" sy="102000" algn="ctr" rotWithShape="0">
        <a:prstClr val="black">
          <a:alpha val="40000"/>
        </a:prstClr>
      </a:outerShdw>
    </a:effec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1-E426-448D-B0BF-22566787A314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E426-448D-B0BF-22566787A314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B3E2-4645-AEF2-83CAB63E36A3}"/>
              </c:ext>
            </c:extLst>
          </c:dPt>
          <c:cat>
            <c:strRef>
              <c:f>Datos!$C$102:$E$102</c:f>
              <c:strCache>
                <c:ptCount val="3"/>
                <c:pt idx="0">
                  <c:v>SOVIÉTICO</c:v>
                </c:pt>
                <c:pt idx="1">
                  <c:v>YUGOSLAVO</c:v>
                </c:pt>
                <c:pt idx="2">
                  <c:v>RESTO</c:v>
                </c:pt>
              </c:strCache>
            </c:strRef>
          </c:cat>
          <c:val>
            <c:numRef>
              <c:f>Datos!$C$103:$E$103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26-448D-B0BF-22566787A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19296"/>
        <c:axId val="160521216"/>
      </c:barChart>
      <c:catAx>
        <c:axId val="160519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one"/>
        <c:crossAx val="160521216"/>
        <c:crosses val="autoZero"/>
        <c:auto val="1"/>
        <c:lblAlgn val="ctr"/>
        <c:lblOffset val="100"/>
        <c:noMultiLvlLbl val="0"/>
      </c:catAx>
      <c:valAx>
        <c:axId val="160521216"/>
        <c:scaling>
          <c:orientation val="minMax"/>
          <c:max val="1"/>
          <c:min val="-1"/>
        </c:scaling>
        <c:delete val="0"/>
        <c:axPos val="l"/>
        <c:numFmt formatCode="General" sourceLinked="1"/>
        <c:majorTickMark val="out"/>
        <c:minorTickMark val="none"/>
        <c:tickLblPos val="nextTo"/>
        <c:crossAx val="160519296"/>
        <c:crosses val="autoZero"/>
        <c:crossBetween val="between"/>
      </c:valAx>
    </c:plotArea>
    <c:legend>
      <c:legendPos val="r"/>
      <c:overlay val="0"/>
      <c:txPr>
        <a:bodyPr/>
        <a:lstStyle/>
        <a:p>
          <a:pPr rtl="0">
            <a:defRPr/>
          </a:pPr>
          <a:endParaRPr lang="es-E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5</xdr:row>
      <xdr:rowOff>114300</xdr:rowOff>
    </xdr:from>
    <xdr:to>
      <xdr:col>17</xdr:col>
      <xdr:colOff>552451</xdr:colOff>
      <xdr:row>26</xdr:row>
      <xdr:rowOff>133349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600075</xdr:colOff>
      <xdr:row>28</xdr:row>
      <xdr:rowOff>0</xdr:rowOff>
    </xdr:from>
    <xdr:to>
      <xdr:col>17</xdr:col>
      <xdr:colOff>552075</xdr:colOff>
      <xdr:row>42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82</xdr:row>
      <xdr:rowOff>176212</xdr:rowOff>
    </xdr:from>
    <xdr:to>
      <xdr:col>16</xdr:col>
      <xdr:colOff>66675</xdr:colOff>
      <xdr:row>97</xdr:row>
      <xdr:rowOff>61912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6"/>
  <sheetViews>
    <sheetView showGridLines="0" tabSelected="1" zoomScaleNormal="100" workbookViewId="0">
      <selection sqref="A1:R1"/>
    </sheetView>
  </sheetViews>
  <sheetFormatPr baseColWidth="10" defaultColWidth="9.140625" defaultRowHeight="15" x14ac:dyDescent="0.25"/>
  <cols>
    <col min="2" max="2" width="4.42578125" customWidth="1"/>
    <col min="3" max="3" width="21.7109375" customWidth="1"/>
    <col min="4" max="4" width="11" bestFit="1" customWidth="1"/>
    <col min="6" max="6" width="21.7109375" customWidth="1"/>
    <col min="7" max="7" width="11" bestFit="1" customWidth="1"/>
  </cols>
  <sheetData>
    <row r="1" spans="1:18" ht="24" thickBot="1" x14ac:dyDescent="0.4">
      <c r="A1" s="53" t="s">
        <v>167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5"/>
    </row>
    <row r="2" spans="1:18" ht="15.75" thickBot="1" x14ac:dyDescent="0.3"/>
    <row r="3" spans="1:18" ht="16.5" thickBot="1" x14ac:dyDescent="0.3">
      <c r="A3" s="47" t="s">
        <v>154</v>
      </c>
      <c r="C3" s="10" t="s">
        <v>88</v>
      </c>
      <c r="D3" s="11" t="s">
        <v>50</v>
      </c>
      <c r="F3" s="10" t="s">
        <v>88</v>
      </c>
      <c r="G3" s="11" t="s">
        <v>50</v>
      </c>
      <c r="I3" s="60" t="str">
        <f>Datos!M1</f>
        <v>Introduce las puntuaciones (0 a 10) para empezar</v>
      </c>
      <c r="J3" s="61"/>
      <c r="K3" s="61"/>
      <c r="L3" s="61"/>
      <c r="M3" s="61"/>
      <c r="N3" s="61"/>
      <c r="O3" s="62"/>
    </row>
    <row r="4" spans="1:18" ht="15.75" thickBot="1" x14ac:dyDescent="0.3">
      <c r="A4" s="48"/>
      <c r="C4" s="1" t="s">
        <v>0</v>
      </c>
      <c r="D4" s="6"/>
      <c r="F4" s="1" t="s">
        <v>65</v>
      </c>
      <c r="G4" s="6"/>
      <c r="I4" s="63" t="str">
        <f>Datos!M2</f>
        <v>-</v>
      </c>
      <c r="J4" s="64"/>
      <c r="K4" s="64"/>
      <c r="L4" s="64"/>
      <c r="M4" s="64"/>
      <c r="N4" s="64"/>
      <c r="O4" s="65"/>
    </row>
    <row r="5" spans="1:18" ht="15.75" thickBot="1" x14ac:dyDescent="0.3">
      <c r="A5" s="48"/>
      <c r="C5" s="1" t="s">
        <v>63</v>
      </c>
      <c r="D5" s="6"/>
      <c r="F5" s="1" t="s">
        <v>67</v>
      </c>
      <c r="G5" s="6"/>
      <c r="I5" s="63" t="str">
        <f>Datos!M3</f>
        <v>-</v>
      </c>
      <c r="J5" s="64"/>
      <c r="K5" s="64"/>
      <c r="L5" s="64"/>
      <c r="M5" s="64"/>
      <c r="N5" s="64"/>
      <c r="O5" s="65"/>
    </row>
    <row r="6" spans="1:18" x14ac:dyDescent="0.25">
      <c r="A6" s="48"/>
      <c r="C6" s="1" t="s">
        <v>1</v>
      </c>
      <c r="D6" s="6"/>
      <c r="F6" s="1" t="s">
        <v>66</v>
      </c>
      <c r="G6" s="6"/>
    </row>
    <row r="7" spans="1:18" x14ac:dyDescent="0.25">
      <c r="A7" s="48"/>
      <c r="C7" s="1" t="s">
        <v>2</v>
      </c>
      <c r="D7" s="6"/>
      <c r="F7" s="1" t="s">
        <v>24</v>
      </c>
      <c r="G7" s="6"/>
    </row>
    <row r="8" spans="1:18" x14ac:dyDescent="0.25">
      <c r="A8" s="48"/>
      <c r="C8" s="1" t="s">
        <v>62</v>
      </c>
      <c r="D8" s="6"/>
      <c r="F8" s="1" t="s">
        <v>68</v>
      </c>
      <c r="G8" s="6"/>
    </row>
    <row r="9" spans="1:18" x14ac:dyDescent="0.25">
      <c r="A9" s="48"/>
      <c r="C9" s="1" t="s">
        <v>51</v>
      </c>
      <c r="D9" s="6"/>
      <c r="F9" s="1" t="s">
        <v>69</v>
      </c>
      <c r="G9" s="6"/>
    </row>
    <row r="10" spans="1:18" x14ac:dyDescent="0.25">
      <c r="A10" s="48"/>
      <c r="C10" s="1" t="s">
        <v>4</v>
      </c>
      <c r="D10" s="6"/>
      <c r="F10" s="1" t="s">
        <v>70</v>
      </c>
      <c r="G10" s="6"/>
    </row>
    <row r="11" spans="1:18" x14ac:dyDescent="0.25">
      <c r="A11" s="48"/>
      <c r="C11" s="1" t="s">
        <v>52</v>
      </c>
      <c r="D11" s="6"/>
      <c r="F11" s="1" t="s">
        <v>28</v>
      </c>
      <c r="G11" s="6"/>
    </row>
    <row r="12" spans="1:18" x14ac:dyDescent="0.25">
      <c r="A12" s="48"/>
      <c r="C12" s="1" t="s">
        <v>54</v>
      </c>
      <c r="D12" s="6"/>
      <c r="F12" s="1" t="s">
        <v>71</v>
      </c>
      <c r="G12" s="6"/>
    </row>
    <row r="13" spans="1:18" x14ac:dyDescent="0.25">
      <c r="A13" s="48"/>
      <c r="C13" s="1" t="s">
        <v>53</v>
      </c>
      <c r="D13" s="6"/>
      <c r="F13" s="1" t="s">
        <v>72</v>
      </c>
      <c r="G13" s="6"/>
    </row>
    <row r="14" spans="1:18" x14ac:dyDescent="0.25">
      <c r="A14" s="48"/>
      <c r="C14" s="1" t="s">
        <v>92</v>
      </c>
      <c r="D14" s="6"/>
      <c r="F14" s="1" t="s">
        <v>73</v>
      </c>
      <c r="G14" s="6"/>
    </row>
    <row r="15" spans="1:18" x14ac:dyDescent="0.25">
      <c r="A15" s="48"/>
      <c r="C15" s="1" t="s">
        <v>9</v>
      </c>
      <c r="D15" s="6"/>
      <c r="F15" s="1" t="s">
        <v>75</v>
      </c>
      <c r="G15" s="6"/>
    </row>
    <row r="16" spans="1:18" x14ac:dyDescent="0.25">
      <c r="A16" s="48"/>
      <c r="C16" s="1" t="s">
        <v>58</v>
      </c>
      <c r="D16" s="6"/>
      <c r="F16" s="1" t="s">
        <v>74</v>
      </c>
      <c r="G16" s="6"/>
    </row>
    <row r="17" spans="1:7" x14ac:dyDescent="0.25">
      <c r="A17" s="48"/>
      <c r="C17" s="1" t="s">
        <v>57</v>
      </c>
      <c r="D17" s="6"/>
      <c r="F17" s="1" t="s">
        <v>76</v>
      </c>
      <c r="G17" s="6"/>
    </row>
    <row r="18" spans="1:7" x14ac:dyDescent="0.25">
      <c r="A18" s="48"/>
      <c r="C18" s="1" t="s">
        <v>56</v>
      </c>
      <c r="D18" s="6"/>
      <c r="F18" s="1" t="s">
        <v>35</v>
      </c>
      <c r="G18" s="6"/>
    </row>
    <row r="19" spans="1:7" x14ac:dyDescent="0.25">
      <c r="A19" s="48"/>
      <c r="C19" s="1" t="s">
        <v>59</v>
      </c>
      <c r="D19" s="6"/>
      <c r="F19" s="1" t="s">
        <v>87</v>
      </c>
      <c r="G19" s="6"/>
    </row>
    <row r="20" spans="1:7" x14ac:dyDescent="0.25">
      <c r="A20" s="48"/>
      <c r="C20" s="1" t="s">
        <v>80</v>
      </c>
      <c r="D20" s="6"/>
      <c r="F20" s="1" t="s">
        <v>77</v>
      </c>
      <c r="G20" s="6"/>
    </row>
    <row r="21" spans="1:7" x14ac:dyDescent="0.25">
      <c r="A21" s="48"/>
      <c r="C21" s="1" t="s">
        <v>81</v>
      </c>
      <c r="D21" s="6"/>
      <c r="F21" s="1" t="s">
        <v>78</v>
      </c>
      <c r="G21" s="6"/>
    </row>
    <row r="22" spans="1:7" x14ac:dyDescent="0.25">
      <c r="A22" s="48"/>
      <c r="C22" s="1" t="s">
        <v>82</v>
      </c>
      <c r="D22" s="6"/>
      <c r="F22" s="1" t="s">
        <v>79</v>
      </c>
      <c r="G22" s="6"/>
    </row>
    <row r="23" spans="1:7" x14ac:dyDescent="0.25">
      <c r="A23" s="48"/>
      <c r="C23" s="1" t="s">
        <v>14</v>
      </c>
      <c r="D23" s="6"/>
      <c r="F23" s="1" t="s">
        <v>39</v>
      </c>
      <c r="G23" s="6"/>
    </row>
    <row r="24" spans="1:7" x14ac:dyDescent="0.25">
      <c r="A24" s="48"/>
      <c r="C24" s="1" t="s">
        <v>60</v>
      </c>
      <c r="D24" s="6"/>
      <c r="F24" s="1" t="s">
        <v>83</v>
      </c>
      <c r="G24" s="6"/>
    </row>
    <row r="25" spans="1:7" x14ac:dyDescent="0.25">
      <c r="A25" s="48"/>
      <c r="C25" s="1" t="s">
        <v>61</v>
      </c>
      <c r="D25" s="6"/>
      <c r="F25" s="1" t="s">
        <v>84</v>
      </c>
      <c r="G25" s="6"/>
    </row>
    <row r="26" spans="1:7" x14ac:dyDescent="0.25">
      <c r="A26" s="48"/>
      <c r="C26" s="1" t="s">
        <v>18</v>
      </c>
      <c r="D26" s="6"/>
      <c r="F26" s="1" t="s">
        <v>85</v>
      </c>
      <c r="G26" s="6"/>
    </row>
    <row r="27" spans="1:7" ht="15.75" thickBot="1" x14ac:dyDescent="0.3">
      <c r="A27" s="49"/>
      <c r="C27" s="2" t="s">
        <v>64</v>
      </c>
      <c r="D27" s="7"/>
      <c r="F27" s="2" t="s">
        <v>86</v>
      </c>
      <c r="G27" s="7"/>
    </row>
    <row r="28" spans="1:7" ht="15.75" thickBot="1" x14ac:dyDescent="0.3"/>
    <row r="29" spans="1:7" ht="15.75" thickBot="1" x14ac:dyDescent="0.3">
      <c r="A29" s="50" t="s">
        <v>155</v>
      </c>
      <c r="C29" s="12" t="s">
        <v>145</v>
      </c>
      <c r="D29" s="13" t="s">
        <v>146</v>
      </c>
      <c r="E29" s="66" t="s">
        <v>149</v>
      </c>
      <c r="F29" s="67"/>
    </row>
    <row r="30" spans="1:7" ht="15.75" thickBot="1" x14ac:dyDescent="0.3">
      <c r="A30" s="51"/>
      <c r="C30" s="43" t="s">
        <v>147</v>
      </c>
      <c r="D30" s="44" t="str">
        <f>Datos!$C$103</f>
        <v/>
      </c>
      <c r="E30" s="56" t="str">
        <f>Datos!C104</f>
        <v/>
      </c>
      <c r="F30" s="57"/>
    </row>
    <row r="31" spans="1:7" ht="15.75" thickBot="1" x14ac:dyDescent="0.3">
      <c r="A31" s="51"/>
      <c r="C31" s="43" t="s">
        <v>164</v>
      </c>
      <c r="D31" s="44" t="str">
        <f>Datos!D103</f>
        <v/>
      </c>
      <c r="E31" s="56" t="str">
        <f>Datos!D104</f>
        <v/>
      </c>
      <c r="F31" s="57"/>
    </row>
    <row r="32" spans="1:7" ht="15.75" thickBot="1" x14ac:dyDescent="0.3">
      <c r="A32" s="51"/>
      <c r="C32" s="45" t="s">
        <v>148</v>
      </c>
      <c r="D32" s="46">
        <f>Datos!$E$103</f>
        <v>1</v>
      </c>
      <c r="E32" s="58"/>
      <c r="F32" s="59"/>
    </row>
    <row r="33" spans="1:6" ht="16.5" thickBot="1" x14ac:dyDescent="0.3">
      <c r="A33" s="51"/>
      <c r="C33" s="60" t="str">
        <f>Datos!M15</f>
        <v/>
      </c>
      <c r="D33" s="61"/>
      <c r="E33" s="61"/>
      <c r="F33" s="62"/>
    </row>
    <row r="34" spans="1:6" x14ac:dyDescent="0.25">
      <c r="A34" s="51"/>
    </row>
    <row r="35" spans="1:6" x14ac:dyDescent="0.25">
      <c r="A35" s="51"/>
    </row>
    <row r="36" spans="1:6" x14ac:dyDescent="0.25">
      <c r="A36" s="51"/>
    </row>
    <row r="37" spans="1:6" x14ac:dyDescent="0.25">
      <c r="A37" s="51"/>
    </row>
    <row r="38" spans="1:6" x14ac:dyDescent="0.25">
      <c r="A38" s="51"/>
    </row>
    <row r="39" spans="1:6" x14ac:dyDescent="0.25">
      <c r="A39" s="51"/>
    </row>
    <row r="40" spans="1:6" x14ac:dyDescent="0.25">
      <c r="A40" s="51"/>
    </row>
    <row r="41" spans="1:6" x14ac:dyDescent="0.25">
      <c r="A41" s="51"/>
    </row>
    <row r="42" spans="1:6" ht="15.75" thickBot="1" x14ac:dyDescent="0.3">
      <c r="A42" s="52"/>
    </row>
    <row r="45" spans="1:6" x14ac:dyDescent="0.25">
      <c r="C45" s="5" t="s">
        <v>141</v>
      </c>
    </row>
    <row r="46" spans="1:6" x14ac:dyDescent="0.25">
      <c r="C46" s="5" t="s">
        <v>142</v>
      </c>
    </row>
  </sheetData>
  <sheetProtection algorithmName="SHA-512" hashValue="tS38QNXW2j6JihZyOOPo9iUKed4mxJ2NyoMeyKP24lnRRBWo5MpyaeLHXek3Qezm37gpa+LYHNww3oPOICOorw==" saltValue="23q4BD/AfrCrSBrCfOQeXA==" spinCount="100000" sheet="1" objects="1" scenarios="1"/>
  <mergeCells count="11">
    <mergeCell ref="A3:A27"/>
    <mergeCell ref="A29:A42"/>
    <mergeCell ref="A1:R1"/>
    <mergeCell ref="E30:F30"/>
    <mergeCell ref="E32:F32"/>
    <mergeCell ref="C33:F33"/>
    <mergeCell ref="I3:O3"/>
    <mergeCell ref="I4:O4"/>
    <mergeCell ref="I5:O5"/>
    <mergeCell ref="E29:F29"/>
    <mergeCell ref="E31:F31"/>
  </mergeCells>
  <dataValidations count="1">
    <dataValidation type="whole" allowBlank="1" showInputMessage="1" showErrorMessage="1" errorTitle="ERROR" error="El valor debe estar entre 0 y 10 y no puede contener decimales." sqref="D4:D27 G4:G27" xr:uid="{00000000-0002-0000-0000-000000000000}">
      <formula1>0</formula1>
      <formula2>10</formula2>
    </dataValidation>
  </dataValidations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56"/>
  <sheetViews>
    <sheetView workbookViewId="0">
      <selection activeCell="C104" sqref="C104"/>
    </sheetView>
  </sheetViews>
  <sheetFormatPr baseColWidth="10" defaultColWidth="9.140625" defaultRowHeight="15" x14ac:dyDescent="0.25"/>
  <cols>
    <col min="1" max="1" width="20.42578125" bestFit="1" customWidth="1"/>
    <col min="2" max="2" width="13.42578125" customWidth="1"/>
    <col min="3" max="3" width="8.42578125" bestFit="1" customWidth="1"/>
    <col min="8" max="10" width="9.140625" customWidth="1"/>
    <col min="11" max="11" width="9.140625" style="14" customWidth="1"/>
  </cols>
  <sheetData>
    <row r="1" spans="1:16" ht="15.75" thickBot="1" x14ac:dyDescent="0.3">
      <c r="A1" s="31" t="s">
        <v>157</v>
      </c>
      <c r="B1" s="31" t="s">
        <v>158</v>
      </c>
      <c r="C1" s="36" t="s">
        <v>89</v>
      </c>
      <c r="D1" s="37" t="s">
        <v>90</v>
      </c>
      <c r="E1" s="38" t="s">
        <v>48</v>
      </c>
      <c r="F1" s="39" t="s">
        <v>49</v>
      </c>
      <c r="G1" s="40" t="s">
        <v>91</v>
      </c>
      <c r="H1" s="31" t="s">
        <v>157</v>
      </c>
      <c r="I1" s="31" t="s">
        <v>159</v>
      </c>
      <c r="J1" s="31" t="s">
        <v>157</v>
      </c>
      <c r="K1" s="31" t="s">
        <v>160</v>
      </c>
      <c r="M1" t="str">
        <f>IFERROR("El país al que más te pareces es "&amp;Datos!H50,"Introduce las puntuaciones (0 a 10) para empezar")</f>
        <v>Introduce las puntuaciones (0 a 10) para empezar</v>
      </c>
    </row>
    <row r="2" spans="1:16" x14ac:dyDescent="0.25">
      <c r="A2" s="21" t="s">
        <v>0</v>
      </c>
      <c r="B2" s="22" t="str">
        <f>IF(ISBLANK('ADN-E 2.1'!D4),"-",'ADN-E 2.1'!D4)</f>
        <v>-</v>
      </c>
      <c r="C2" s="23">
        <v>4.7300000000000002E-2</v>
      </c>
      <c r="D2" s="24">
        <v>0.67159999999999997</v>
      </c>
      <c r="E2" s="23">
        <v>-0.75606483221054077</v>
      </c>
      <c r="F2" s="24">
        <v>1.9579527378082275</v>
      </c>
      <c r="G2" s="27" t="e">
        <f t="shared" ref="G2:G49" si="0">(C2-$E$50)^2+(D2-$F$50)^2</f>
        <v>#DIV/0!</v>
      </c>
      <c r="H2" s="21" t="s">
        <v>0</v>
      </c>
      <c r="I2" s="22" t="s">
        <v>0</v>
      </c>
      <c r="J2" s="21" t="s">
        <v>0</v>
      </c>
      <c r="K2" s="15" t="s">
        <v>93</v>
      </c>
      <c r="L2" s="3"/>
      <c r="M2" t="str">
        <f>IFERROR("Tu coordenada en el eje horizontal es "&amp;ROUND(Datos!E50,4),"-")</f>
        <v>-</v>
      </c>
    </row>
    <row r="3" spans="1:16" x14ac:dyDescent="0.25">
      <c r="A3" s="21" t="s">
        <v>63</v>
      </c>
      <c r="B3" s="22" t="str">
        <f>IF(ISBLANK('ADN-E 2.1'!D5),"-",'ADN-E 2.1'!D5)</f>
        <v>-</v>
      </c>
      <c r="C3" s="23">
        <v>0.2044</v>
      </c>
      <c r="D3" s="24">
        <v>0.30399999999999999</v>
      </c>
      <c r="E3" s="23">
        <v>-1.0704898834228516</v>
      </c>
      <c r="F3" s="24">
        <v>-6.3003465533256531E-2</v>
      </c>
      <c r="G3" s="28" t="e">
        <f t="shared" si="0"/>
        <v>#DIV/0!</v>
      </c>
      <c r="H3" s="21" t="s">
        <v>63</v>
      </c>
      <c r="I3" s="22" t="s">
        <v>19</v>
      </c>
      <c r="J3" s="21" t="s">
        <v>63</v>
      </c>
      <c r="K3" s="15" t="s">
        <v>112</v>
      </c>
      <c r="L3" s="3"/>
      <c r="M3" t="str">
        <f>IFERROR("Tu coordenada en el eje vertical es "&amp;ROUND(Datos!F50,4),"-")</f>
        <v>-</v>
      </c>
    </row>
    <row r="4" spans="1:16" x14ac:dyDescent="0.25">
      <c r="A4" s="21" t="s">
        <v>1</v>
      </c>
      <c r="B4" s="22" t="str">
        <f>IF(ISBLANK('ADN-E 2.1'!D6),"-",'ADN-E 2.1'!D6)</f>
        <v>-</v>
      </c>
      <c r="C4" s="23">
        <v>-1.5800000000000002E-2</v>
      </c>
      <c r="D4" s="24">
        <v>-0.25</v>
      </c>
      <c r="E4" s="23">
        <v>-0.83735400438308716</v>
      </c>
      <c r="F4" s="24">
        <v>-0.65350639820098877</v>
      </c>
      <c r="G4" s="28" t="e">
        <f t="shared" si="0"/>
        <v>#DIV/0!</v>
      </c>
      <c r="H4" s="21" t="s">
        <v>1</v>
      </c>
      <c r="I4" s="22" t="s">
        <v>1</v>
      </c>
      <c r="J4" s="21" t="s">
        <v>1</v>
      </c>
      <c r="K4" s="15" t="s">
        <v>94</v>
      </c>
      <c r="L4" s="3"/>
    </row>
    <row r="5" spans="1:16" x14ac:dyDescent="0.25">
      <c r="A5" s="21" t="s">
        <v>2</v>
      </c>
      <c r="B5" s="22" t="str">
        <f>IF(ISBLANK('ADN-E 2.1'!D7),"-",'ADN-E 2.1'!D7)</f>
        <v>-</v>
      </c>
      <c r="C5" s="23">
        <v>0.71399999999999997</v>
      </c>
      <c r="D5" s="24">
        <v>9.6799999999999997E-2</v>
      </c>
      <c r="E5" s="23">
        <v>2.1767141819000244</v>
      </c>
      <c r="F5" s="24">
        <v>0.45660406351089478</v>
      </c>
      <c r="G5" s="28" t="e">
        <f t="shared" si="0"/>
        <v>#DIV/0!</v>
      </c>
      <c r="H5" s="21" t="s">
        <v>2</v>
      </c>
      <c r="I5" s="22" t="s">
        <v>2</v>
      </c>
      <c r="J5" s="21" t="s">
        <v>2</v>
      </c>
      <c r="K5" s="15" t="s">
        <v>95</v>
      </c>
      <c r="L5" s="4"/>
    </row>
    <row r="6" spans="1:16" x14ac:dyDescent="0.25">
      <c r="A6" s="21" t="s">
        <v>62</v>
      </c>
      <c r="B6" s="22" t="str">
        <f>IF(ISBLANK('ADN-E 2.1'!D8),"-",'ADN-E 2.1'!D8)</f>
        <v>-</v>
      </c>
      <c r="C6" s="23">
        <v>7.2099999999999997E-2</v>
      </c>
      <c r="D6" s="24">
        <v>0.88319999999999999</v>
      </c>
      <c r="E6" s="23">
        <v>-0.74769014120101929</v>
      </c>
      <c r="F6" s="24">
        <v>2.178356409072876</v>
      </c>
      <c r="G6" s="28" t="e">
        <f t="shared" si="0"/>
        <v>#DIV/0!</v>
      </c>
      <c r="H6" s="21" t="s">
        <v>62</v>
      </c>
      <c r="I6" s="22" t="s">
        <v>17</v>
      </c>
      <c r="J6" s="21" t="s">
        <v>62</v>
      </c>
      <c r="K6" s="15" t="s">
        <v>110</v>
      </c>
      <c r="L6" s="3"/>
    </row>
    <row r="7" spans="1:16" x14ac:dyDescent="0.25">
      <c r="A7" s="21" t="s">
        <v>51</v>
      </c>
      <c r="B7" s="22" t="str">
        <f>IF(ISBLANK('ADN-E 2.1'!D9),"-",'ADN-E 2.1'!D9)</f>
        <v>-</v>
      </c>
      <c r="C7" s="23">
        <v>0.214</v>
      </c>
      <c r="D7" s="24">
        <v>5.3499999999999999E-2</v>
      </c>
      <c r="E7" s="23">
        <v>0.16672675311565399</v>
      </c>
      <c r="F7" s="24">
        <v>-0.51213687658309937</v>
      </c>
      <c r="G7" s="28" t="e">
        <f t="shared" si="0"/>
        <v>#DIV/0!</v>
      </c>
      <c r="H7" s="21" t="s">
        <v>51</v>
      </c>
      <c r="I7" s="22" t="s">
        <v>3</v>
      </c>
      <c r="J7" s="21" t="s">
        <v>51</v>
      </c>
      <c r="K7" s="15" t="s">
        <v>96</v>
      </c>
      <c r="L7" s="4"/>
    </row>
    <row r="8" spans="1:16" x14ac:dyDescent="0.25">
      <c r="A8" s="21" t="s">
        <v>4</v>
      </c>
      <c r="B8" s="22" t="str">
        <f>IF(ISBLANK('ADN-E 2.1'!D10),"-",'ADN-E 2.1'!D10)</f>
        <v>-</v>
      </c>
      <c r="C8" s="23">
        <v>8.5000000000000006E-2</v>
      </c>
      <c r="D8" s="24">
        <v>0.55979999999999996</v>
      </c>
      <c r="E8" s="23">
        <v>-0.50298190116882324</v>
      </c>
      <c r="F8" s="24">
        <v>9.7974084317684174E-2</v>
      </c>
      <c r="G8" s="28" t="e">
        <f t="shared" si="0"/>
        <v>#DIV/0!</v>
      </c>
      <c r="H8" s="21" t="s">
        <v>4</v>
      </c>
      <c r="I8" s="22" t="s">
        <v>4</v>
      </c>
      <c r="J8" s="21" t="s">
        <v>4</v>
      </c>
      <c r="K8" s="15" t="s">
        <v>97</v>
      </c>
      <c r="L8" s="4"/>
      <c r="M8">
        <v>0.9</v>
      </c>
      <c r="N8" t="s">
        <v>150</v>
      </c>
    </row>
    <row r="9" spans="1:16" x14ac:dyDescent="0.25">
      <c r="A9" s="21" t="s">
        <v>52</v>
      </c>
      <c r="B9" s="22" t="str">
        <f>IF(ISBLANK('ADN-E 2.1'!D11),"-",'ADN-E 2.1'!D11)</f>
        <v>-</v>
      </c>
      <c r="C9" s="23">
        <v>0.7198</v>
      </c>
      <c r="D9" s="24">
        <v>0.10340000000000001</v>
      </c>
      <c r="E9" s="23">
        <v>2.0630688667297363</v>
      </c>
      <c r="F9" s="24">
        <v>0.40565505623817444</v>
      </c>
      <c r="G9" s="28" t="e">
        <f t="shared" si="0"/>
        <v>#DIV/0!</v>
      </c>
      <c r="H9" s="21" t="s">
        <v>52</v>
      </c>
      <c r="I9" s="22" t="s">
        <v>5</v>
      </c>
      <c r="J9" s="21" t="s">
        <v>52</v>
      </c>
      <c r="K9" s="15" t="s">
        <v>98</v>
      </c>
      <c r="L9" s="4"/>
      <c r="M9">
        <v>0.7</v>
      </c>
      <c r="N9" t="s">
        <v>151</v>
      </c>
    </row>
    <row r="10" spans="1:16" x14ac:dyDescent="0.25">
      <c r="A10" s="21" t="s">
        <v>54</v>
      </c>
      <c r="B10" s="22" t="str">
        <f>IF(ISBLANK('ADN-E 2.1'!D12),"-",'ADN-E 2.1'!D12)</f>
        <v>-</v>
      </c>
      <c r="C10" s="23">
        <v>0.32240000000000002</v>
      </c>
      <c r="D10" s="24">
        <v>5.67E-2</v>
      </c>
      <c r="E10" s="23">
        <v>0.10032173246145248</v>
      </c>
      <c r="F10" s="24">
        <v>-0.35604637861251831</v>
      </c>
      <c r="G10" s="28" t="e">
        <f t="shared" si="0"/>
        <v>#DIV/0!</v>
      </c>
      <c r="H10" s="21" t="s">
        <v>54</v>
      </c>
      <c r="I10" s="22" t="s">
        <v>7</v>
      </c>
      <c r="J10" s="21" t="s">
        <v>54</v>
      </c>
      <c r="K10" s="15" t="s">
        <v>100</v>
      </c>
      <c r="L10" s="3"/>
      <c r="M10">
        <v>0.5</v>
      </c>
      <c r="N10" t="s">
        <v>152</v>
      </c>
    </row>
    <row r="11" spans="1:16" x14ac:dyDescent="0.25">
      <c r="A11" s="21" t="s">
        <v>53</v>
      </c>
      <c r="B11" s="22" t="str">
        <f>IF(ISBLANK('ADN-E 2.1'!D13),"-",'ADN-E 2.1'!D13)</f>
        <v>-</v>
      </c>
      <c r="C11" s="23">
        <v>0.83879999999999999</v>
      </c>
      <c r="D11" s="24">
        <v>-0.1258</v>
      </c>
      <c r="E11" s="23">
        <v>0.86416983604431152</v>
      </c>
      <c r="F11" s="24">
        <v>-0.73144614696502686</v>
      </c>
      <c r="G11" s="28" t="e">
        <f t="shared" si="0"/>
        <v>#DIV/0!</v>
      </c>
      <c r="H11" s="21" t="s">
        <v>53</v>
      </c>
      <c r="I11" s="22" t="s">
        <v>6</v>
      </c>
      <c r="J11" s="21" t="s">
        <v>53</v>
      </c>
      <c r="K11" s="15" t="s">
        <v>99</v>
      </c>
      <c r="L11" s="4"/>
      <c r="M11">
        <v>0.3</v>
      </c>
      <c r="N11" t="s">
        <v>153</v>
      </c>
    </row>
    <row r="12" spans="1:16" x14ac:dyDescent="0.25">
      <c r="A12" s="21" t="s">
        <v>92</v>
      </c>
      <c r="B12" s="22" t="str">
        <f>IF(ISBLANK('ADN-E 2.1'!D14),"-",'ADN-E 2.1'!D14)</f>
        <v>-</v>
      </c>
      <c r="C12" s="23">
        <v>-1.8100000000000002E-2</v>
      </c>
      <c r="D12" s="24">
        <v>0.84140000000000004</v>
      </c>
      <c r="E12" s="23">
        <v>-0.67630219459533691</v>
      </c>
      <c r="F12" s="24">
        <v>2.0656566619873047</v>
      </c>
      <c r="G12" s="28" t="e">
        <f t="shared" si="0"/>
        <v>#DIV/0!</v>
      </c>
      <c r="H12" s="21" t="s">
        <v>92</v>
      </c>
      <c r="I12" s="22" t="s">
        <v>8</v>
      </c>
      <c r="J12" s="21" t="s">
        <v>92</v>
      </c>
      <c r="K12" s="15" t="s">
        <v>101</v>
      </c>
      <c r="L12" s="3"/>
      <c r="N12" t="s">
        <v>156</v>
      </c>
    </row>
    <row r="13" spans="1:16" ht="15.75" thickBot="1" x14ac:dyDescent="0.3">
      <c r="A13" s="21" t="s">
        <v>9</v>
      </c>
      <c r="B13" s="22" t="str">
        <f>IF(ISBLANK('ADN-E 2.1'!D15),"-",'ADN-E 2.1'!D15)</f>
        <v>-</v>
      </c>
      <c r="C13" s="23">
        <v>0.61060000000000003</v>
      </c>
      <c r="D13" s="24">
        <v>0.42170000000000002</v>
      </c>
      <c r="E13" s="23">
        <v>1.0239793062210083</v>
      </c>
      <c r="F13" s="24">
        <v>1.0098305940628052</v>
      </c>
      <c r="G13" s="28" t="e">
        <f t="shared" si="0"/>
        <v>#DIV/0!</v>
      </c>
      <c r="H13" s="21" t="s">
        <v>9</v>
      </c>
      <c r="I13" s="22" t="s">
        <v>9</v>
      </c>
      <c r="J13" s="21" t="s">
        <v>9</v>
      </c>
      <c r="K13" s="15" t="s">
        <v>102</v>
      </c>
      <c r="L13" s="3"/>
    </row>
    <row r="14" spans="1:16" ht="15.75" thickBot="1" x14ac:dyDescent="0.3">
      <c r="A14" s="21" t="s">
        <v>58</v>
      </c>
      <c r="B14" s="22" t="str">
        <f>IF(ISBLANK('ADN-E 2.1'!D16),"-",'ADN-E 2.1'!D16)</f>
        <v>-</v>
      </c>
      <c r="C14" s="23">
        <v>0.63149999999999995</v>
      </c>
      <c r="D14" s="24">
        <v>0.23280000000000001</v>
      </c>
      <c r="E14" s="23">
        <v>-0.73321431875228882</v>
      </c>
      <c r="F14" s="24">
        <v>-0.23439335823059082</v>
      </c>
      <c r="G14" s="28" t="e">
        <f t="shared" si="0"/>
        <v>#DIV/0!</v>
      </c>
      <c r="H14" s="21" t="s">
        <v>58</v>
      </c>
      <c r="I14" s="22" t="s">
        <v>12</v>
      </c>
      <c r="J14" s="21" t="s">
        <v>58</v>
      </c>
      <c r="K14" s="15" t="s">
        <v>105</v>
      </c>
      <c r="L14" s="3"/>
      <c r="M14" s="68" t="s">
        <v>168</v>
      </c>
      <c r="N14" s="69"/>
      <c r="O14" s="69"/>
      <c r="P14" s="70"/>
    </row>
    <row r="15" spans="1:16" x14ac:dyDescent="0.25">
      <c r="A15" s="21" t="s">
        <v>57</v>
      </c>
      <c r="B15" s="22" t="str">
        <f>IF(ISBLANK('ADN-E 2.1'!D17),"-",'ADN-E 2.1'!D17)</f>
        <v>-</v>
      </c>
      <c r="C15" s="23">
        <v>0.65759999999999996</v>
      </c>
      <c r="D15" s="24">
        <v>0.12470000000000001</v>
      </c>
      <c r="E15" s="23">
        <v>-0.14639893174171448</v>
      </c>
      <c r="F15" s="24">
        <v>-0.13858623802661896</v>
      </c>
      <c r="G15" s="28" t="e">
        <f t="shared" si="0"/>
        <v>#DIV/0!</v>
      </c>
      <c r="H15" s="21" t="s">
        <v>57</v>
      </c>
      <c r="I15" s="22" t="s">
        <v>11</v>
      </c>
      <c r="J15" s="21" t="s">
        <v>57</v>
      </c>
      <c r="K15" s="15" t="s">
        <v>104</v>
      </c>
      <c r="L15" s="3"/>
      <c r="M15" t="str">
        <f>IFERROR(M14&amp;F156,"")</f>
        <v/>
      </c>
    </row>
    <row r="16" spans="1:16" x14ac:dyDescent="0.25">
      <c r="A16" s="21" t="s">
        <v>56</v>
      </c>
      <c r="B16" s="22" t="str">
        <f>IF(ISBLANK('ADN-E 2.1'!D18),"-",'ADN-E 2.1'!D18)</f>
        <v>-</v>
      </c>
      <c r="C16" s="23">
        <v>-4.87E-2</v>
      </c>
      <c r="D16" s="24">
        <v>0.77990000000000004</v>
      </c>
      <c r="E16" s="23">
        <v>-0.80774343013763428</v>
      </c>
      <c r="F16" s="24">
        <v>1.7585958242416382</v>
      </c>
      <c r="G16" s="28" t="e">
        <f t="shared" si="0"/>
        <v>#DIV/0!</v>
      </c>
      <c r="H16" s="21" t="s">
        <v>56</v>
      </c>
      <c r="I16" s="22" t="s">
        <v>10</v>
      </c>
      <c r="J16" s="21" t="s">
        <v>56</v>
      </c>
      <c r="K16" s="15" t="s">
        <v>103</v>
      </c>
      <c r="L16" s="3"/>
    </row>
    <row r="17" spans="1:12" x14ac:dyDescent="0.25">
      <c r="A17" s="21" t="s">
        <v>59</v>
      </c>
      <c r="B17" s="22" t="str">
        <f>IF(ISBLANK('ADN-E 2.1'!D19),"-",'ADN-E 2.1'!D19)</f>
        <v>-</v>
      </c>
      <c r="C17" s="23">
        <v>-2.18E-2</v>
      </c>
      <c r="D17" s="24">
        <v>-0.29210000000000003</v>
      </c>
      <c r="E17" s="23">
        <v>-0.58641344308853149</v>
      </c>
      <c r="F17" s="24">
        <v>-1.2136118412017822</v>
      </c>
      <c r="G17" s="28" t="e">
        <f t="shared" si="0"/>
        <v>#DIV/0!</v>
      </c>
      <c r="H17" s="21" t="s">
        <v>59</v>
      </c>
      <c r="I17" s="22" t="s">
        <v>13</v>
      </c>
      <c r="J17" s="21" t="s">
        <v>59</v>
      </c>
      <c r="K17" s="15" t="s">
        <v>106</v>
      </c>
      <c r="L17" s="3"/>
    </row>
    <row r="18" spans="1:12" x14ac:dyDescent="0.25">
      <c r="A18" s="21" t="s">
        <v>80</v>
      </c>
      <c r="B18" s="22" t="str">
        <f>IF(ISBLANK('ADN-E 2.1'!D20),"-",'ADN-E 2.1'!D20)</f>
        <v>-</v>
      </c>
      <c r="C18" s="23">
        <v>9.4500000000000001E-2</v>
      </c>
      <c r="D18" s="24">
        <v>-5.0299999999999997E-2</v>
      </c>
      <c r="E18" s="23">
        <v>-0.79937303066253662</v>
      </c>
      <c r="F18" s="24">
        <v>-0.11839752644300461</v>
      </c>
      <c r="G18" s="28" t="e">
        <f t="shared" si="0"/>
        <v>#DIV/0!</v>
      </c>
      <c r="H18" s="21" t="s">
        <v>80</v>
      </c>
      <c r="I18" s="22" t="s">
        <v>40</v>
      </c>
      <c r="J18" s="21" t="s">
        <v>80</v>
      </c>
      <c r="K18" s="15" t="s">
        <v>133</v>
      </c>
      <c r="L18" s="3"/>
    </row>
    <row r="19" spans="1:12" x14ac:dyDescent="0.25">
      <c r="A19" s="21" t="s">
        <v>81</v>
      </c>
      <c r="B19" s="22" t="str">
        <f>IF(ISBLANK('ADN-E 2.1'!D21),"-",'ADN-E 2.1'!D21)</f>
        <v>-</v>
      </c>
      <c r="C19" s="23">
        <v>-0.1021</v>
      </c>
      <c r="D19" s="24">
        <v>0.68710000000000004</v>
      </c>
      <c r="E19" s="23">
        <v>-0.96866273880004883</v>
      </c>
      <c r="F19" s="24">
        <v>0.9860721230506897</v>
      </c>
      <c r="G19" s="28" t="e">
        <f t="shared" si="0"/>
        <v>#DIV/0!</v>
      </c>
      <c r="H19" s="21" t="s">
        <v>81</v>
      </c>
      <c r="I19" s="22" t="s">
        <v>41</v>
      </c>
      <c r="J19" s="21" t="s">
        <v>81</v>
      </c>
      <c r="K19" s="15" t="s">
        <v>134</v>
      </c>
      <c r="L19" s="3"/>
    </row>
    <row r="20" spans="1:12" x14ac:dyDescent="0.25">
      <c r="A20" s="21" t="s">
        <v>82</v>
      </c>
      <c r="B20" s="22" t="str">
        <f>IF(ISBLANK('ADN-E 2.1'!D22),"-",'ADN-E 2.1'!D22)</f>
        <v>-</v>
      </c>
      <c r="C20" s="23">
        <v>0.2462</v>
      </c>
      <c r="D20" s="24">
        <v>-7.6700000000000004E-2</v>
      </c>
      <c r="E20" s="23">
        <v>-0.96336311101913452</v>
      </c>
      <c r="F20" s="24">
        <v>-0.40630456805229187</v>
      </c>
      <c r="G20" s="28" t="e">
        <f t="shared" si="0"/>
        <v>#DIV/0!</v>
      </c>
      <c r="H20" s="21" t="s">
        <v>82</v>
      </c>
      <c r="I20" s="22" t="s">
        <v>42</v>
      </c>
      <c r="J20" s="21" t="s">
        <v>82</v>
      </c>
      <c r="K20" s="15" t="s">
        <v>135</v>
      </c>
      <c r="L20" s="3"/>
    </row>
    <row r="21" spans="1:12" x14ac:dyDescent="0.25">
      <c r="A21" s="21" t="s">
        <v>14</v>
      </c>
      <c r="B21" s="22" t="str">
        <f>IF(ISBLANK('ADN-E 2.1'!D23),"-",'ADN-E 2.1'!D23)</f>
        <v>-</v>
      </c>
      <c r="C21" s="23">
        <v>0.34139999999999998</v>
      </c>
      <c r="D21" s="24">
        <v>-0.53510000000000002</v>
      </c>
      <c r="E21" s="23">
        <v>7.9127155244350433E-2</v>
      </c>
      <c r="F21" s="24">
        <v>-1.4994447231292725</v>
      </c>
      <c r="G21" s="28" t="e">
        <f t="shared" si="0"/>
        <v>#DIV/0!</v>
      </c>
      <c r="H21" s="21" t="s">
        <v>14</v>
      </c>
      <c r="I21" s="22" t="s">
        <v>14</v>
      </c>
      <c r="J21" s="21" t="s">
        <v>14</v>
      </c>
      <c r="K21" s="15" t="s">
        <v>107</v>
      </c>
      <c r="L21" s="3"/>
    </row>
    <row r="22" spans="1:12" x14ac:dyDescent="0.25">
      <c r="A22" s="21" t="s">
        <v>60</v>
      </c>
      <c r="B22" s="22" t="str">
        <f>IF(ISBLANK('ADN-E 2.1'!D24),"-",'ADN-E 2.1'!D24)</f>
        <v>-</v>
      </c>
      <c r="C22" s="23">
        <v>0.2298</v>
      </c>
      <c r="D22" s="24">
        <v>-0.29820000000000002</v>
      </c>
      <c r="E22" s="23">
        <v>-0.63965719938278198</v>
      </c>
      <c r="F22" s="24">
        <v>-1.149335503578186</v>
      </c>
      <c r="G22" s="28" t="e">
        <f t="shared" si="0"/>
        <v>#DIV/0!</v>
      </c>
      <c r="H22" s="21" t="s">
        <v>60</v>
      </c>
      <c r="I22" s="22" t="s">
        <v>15</v>
      </c>
      <c r="J22" s="21" t="s">
        <v>60</v>
      </c>
      <c r="K22" s="15" t="s">
        <v>108</v>
      </c>
      <c r="L22" s="3"/>
    </row>
    <row r="23" spans="1:12" x14ac:dyDescent="0.25">
      <c r="A23" s="21" t="s">
        <v>61</v>
      </c>
      <c r="B23" s="22" t="str">
        <f>IF(ISBLANK('ADN-E 2.1'!D25),"-",'ADN-E 2.1'!D25)</f>
        <v>-</v>
      </c>
      <c r="C23" s="23">
        <v>0.12989999999999999</v>
      </c>
      <c r="D23" s="24">
        <v>0.23250000000000001</v>
      </c>
      <c r="E23" s="23">
        <v>-0.88156205415725708</v>
      </c>
      <c r="F23" s="24">
        <v>-0.46002522110939026</v>
      </c>
      <c r="G23" s="28" t="e">
        <f t="shared" si="0"/>
        <v>#DIV/0!</v>
      </c>
      <c r="H23" s="21" t="s">
        <v>61</v>
      </c>
      <c r="I23" s="22" t="s">
        <v>16</v>
      </c>
      <c r="J23" s="21" t="s">
        <v>61</v>
      </c>
      <c r="K23" s="15" t="s">
        <v>109</v>
      </c>
      <c r="L23" s="3"/>
    </row>
    <row r="24" spans="1:12" x14ac:dyDescent="0.25">
      <c r="A24" s="21" t="s">
        <v>18</v>
      </c>
      <c r="B24" s="22" t="str">
        <f>IF(ISBLANK('ADN-E 2.1'!D26),"-",'ADN-E 2.1'!D26)</f>
        <v>-</v>
      </c>
      <c r="C24" s="23">
        <v>0.82220000000000004</v>
      </c>
      <c r="D24" s="24">
        <v>-8.0399999999999999E-2</v>
      </c>
      <c r="E24" s="23">
        <v>1.2873700857162476</v>
      </c>
      <c r="F24" s="24">
        <v>-0.49700403213500977</v>
      </c>
      <c r="G24" s="28" t="e">
        <f t="shared" si="0"/>
        <v>#DIV/0!</v>
      </c>
      <c r="H24" s="21" t="s">
        <v>18</v>
      </c>
      <c r="I24" s="22" t="s">
        <v>18</v>
      </c>
      <c r="J24" s="21" t="s">
        <v>18</v>
      </c>
      <c r="K24" s="15" t="s">
        <v>111</v>
      </c>
      <c r="L24" s="3"/>
    </row>
    <row r="25" spans="1:12" x14ac:dyDescent="0.25">
      <c r="A25" s="21" t="s">
        <v>64</v>
      </c>
      <c r="B25" s="22" t="str">
        <f>IF(ISBLANK('ADN-E 2.1'!D27),"-",'ADN-E 2.1'!D27)</f>
        <v>-</v>
      </c>
      <c r="C25" s="23">
        <v>0.55589999999999995</v>
      </c>
      <c r="D25" s="24">
        <v>0.30459999999999998</v>
      </c>
      <c r="E25" s="23">
        <v>0.95802247524261475</v>
      </c>
      <c r="F25" s="24">
        <v>1.003662109375</v>
      </c>
      <c r="G25" s="28" t="e">
        <f t="shared" si="0"/>
        <v>#DIV/0!</v>
      </c>
      <c r="H25" s="21" t="s">
        <v>64</v>
      </c>
      <c r="I25" s="22" t="s">
        <v>20</v>
      </c>
      <c r="J25" s="21" t="s">
        <v>64</v>
      </c>
      <c r="K25" s="15" t="s">
        <v>113</v>
      </c>
      <c r="L25" s="3"/>
    </row>
    <row r="26" spans="1:12" x14ac:dyDescent="0.25">
      <c r="A26" s="21" t="s">
        <v>65</v>
      </c>
      <c r="B26" s="22" t="str">
        <f>IF(ISBLANK('ADN-E 2.1'!G4),"-",'ADN-E 2.1'!G4)</f>
        <v>-</v>
      </c>
      <c r="C26" s="23">
        <v>0.4173</v>
      </c>
      <c r="D26" s="24">
        <v>1.15E-2</v>
      </c>
      <c r="E26" s="23">
        <v>0.13641691207885742</v>
      </c>
      <c r="F26" s="24">
        <v>7.1809567511081696E-2</v>
      </c>
      <c r="G26" s="28" t="e">
        <f t="shared" si="0"/>
        <v>#DIV/0!</v>
      </c>
      <c r="H26" s="21" t="s">
        <v>65</v>
      </c>
      <c r="I26" s="22" t="s">
        <v>21</v>
      </c>
      <c r="J26" s="21" t="s">
        <v>65</v>
      </c>
      <c r="K26" s="15" t="s">
        <v>114</v>
      </c>
      <c r="L26" s="3"/>
    </row>
    <row r="27" spans="1:12" x14ac:dyDescent="0.25">
      <c r="A27" s="21" t="s">
        <v>67</v>
      </c>
      <c r="B27" s="22" t="str">
        <f>IF(ISBLANK('ADN-E 2.1'!G5),"-",'ADN-E 2.1'!G5)</f>
        <v>-</v>
      </c>
      <c r="C27" s="23">
        <v>7.2099999999999997E-2</v>
      </c>
      <c r="D27" s="24">
        <v>-0.48220000000000002</v>
      </c>
      <c r="E27" s="23">
        <v>-0.8563232421875</v>
      </c>
      <c r="F27" s="24">
        <v>-0.88563072681427002</v>
      </c>
      <c r="G27" s="28" t="e">
        <f t="shared" si="0"/>
        <v>#DIV/0!</v>
      </c>
      <c r="H27" s="21" t="s">
        <v>67</v>
      </c>
      <c r="I27" s="22" t="s">
        <v>23</v>
      </c>
      <c r="J27" s="21" t="s">
        <v>67</v>
      </c>
      <c r="K27" s="15" t="s">
        <v>116</v>
      </c>
      <c r="L27" s="3"/>
    </row>
    <row r="28" spans="1:12" x14ac:dyDescent="0.25">
      <c r="A28" s="21" t="s">
        <v>66</v>
      </c>
      <c r="B28" s="22" t="str">
        <f>IF(ISBLANK('ADN-E 2.1'!G6),"-",'ADN-E 2.1'!G6)</f>
        <v>-</v>
      </c>
      <c r="C28" s="23">
        <v>6.6699999999999995E-2</v>
      </c>
      <c r="D28" s="24">
        <v>-0.40699999999999997</v>
      </c>
      <c r="E28" s="23">
        <v>-0.6137467622756958</v>
      </c>
      <c r="F28" s="24">
        <v>-1.162971019744873</v>
      </c>
      <c r="G28" s="28" t="e">
        <f t="shared" si="0"/>
        <v>#DIV/0!</v>
      </c>
      <c r="H28" s="21" t="s">
        <v>66</v>
      </c>
      <c r="I28" s="22" t="s">
        <v>22</v>
      </c>
      <c r="J28" s="21" t="s">
        <v>66</v>
      </c>
      <c r="K28" s="15" t="s">
        <v>115</v>
      </c>
      <c r="L28" s="3"/>
    </row>
    <row r="29" spans="1:12" x14ac:dyDescent="0.25">
      <c r="A29" s="21" t="s">
        <v>24</v>
      </c>
      <c r="B29" s="22" t="str">
        <f>IF(ISBLANK('ADN-E 2.1'!G7),"-",'ADN-E 2.1'!G7)</f>
        <v>-</v>
      </c>
      <c r="C29" s="23">
        <v>0.69030000000000002</v>
      </c>
      <c r="D29" s="24">
        <v>-0.17599999999999999</v>
      </c>
      <c r="E29" s="23">
        <v>0.13669119775295258</v>
      </c>
      <c r="F29" s="24">
        <v>-0.28107133507728577</v>
      </c>
      <c r="G29" s="28" t="e">
        <f t="shared" si="0"/>
        <v>#DIV/0!</v>
      </c>
      <c r="H29" s="21" t="s">
        <v>24</v>
      </c>
      <c r="I29" s="22" t="s">
        <v>24</v>
      </c>
      <c r="J29" s="21" t="s">
        <v>24</v>
      </c>
      <c r="K29" s="15" t="s">
        <v>117</v>
      </c>
      <c r="L29" s="3"/>
    </row>
    <row r="30" spans="1:12" x14ac:dyDescent="0.25">
      <c r="A30" s="21" t="s">
        <v>68</v>
      </c>
      <c r="B30" s="22" t="str">
        <f>IF(ISBLANK('ADN-E 2.1'!G8),"-",'ADN-E 2.1'!G8)</f>
        <v>-</v>
      </c>
      <c r="C30" s="23">
        <v>0.30690000000000001</v>
      </c>
      <c r="D30" s="24">
        <v>0.30399999999999999</v>
      </c>
      <c r="E30" s="23">
        <v>0.65229082107543945</v>
      </c>
      <c r="F30" s="24">
        <v>0.68093222379684448</v>
      </c>
      <c r="G30" s="28" t="e">
        <f t="shared" si="0"/>
        <v>#DIV/0!</v>
      </c>
      <c r="H30" s="21" t="s">
        <v>68</v>
      </c>
      <c r="I30" s="22" t="s">
        <v>25</v>
      </c>
      <c r="J30" s="21" t="s">
        <v>68</v>
      </c>
      <c r="K30" s="15" t="s">
        <v>118</v>
      </c>
      <c r="L30" s="3"/>
    </row>
    <row r="31" spans="1:12" x14ac:dyDescent="0.25">
      <c r="A31" s="21" t="s">
        <v>69</v>
      </c>
      <c r="B31" s="22" t="str">
        <f>IF(ISBLANK('ADN-E 2.1'!G9),"-",'ADN-E 2.1'!G9)</f>
        <v>-</v>
      </c>
      <c r="C31" s="23">
        <v>0.42099999999999999</v>
      </c>
      <c r="D31" s="24">
        <v>-0.4929</v>
      </c>
      <c r="E31" s="23">
        <v>-6.4278818666934967E-2</v>
      </c>
      <c r="F31" s="24">
        <v>-1.3918483257293701</v>
      </c>
      <c r="G31" s="28" t="e">
        <f t="shared" si="0"/>
        <v>#DIV/0!</v>
      </c>
      <c r="H31" s="21" t="s">
        <v>69</v>
      </c>
      <c r="I31" s="22" t="s">
        <v>26</v>
      </c>
      <c r="J31" s="21" t="s">
        <v>69</v>
      </c>
      <c r="K31" s="15" t="s">
        <v>119</v>
      </c>
      <c r="L31" s="3"/>
    </row>
    <row r="32" spans="1:12" x14ac:dyDescent="0.25">
      <c r="A32" s="21" t="s">
        <v>70</v>
      </c>
      <c r="B32" s="22" t="str">
        <f>IF(ISBLANK('ADN-E 2.1'!G10),"-",'ADN-E 2.1'!G10)</f>
        <v>-</v>
      </c>
      <c r="C32" s="23">
        <v>0.501</v>
      </c>
      <c r="D32" s="24">
        <v>-0.47089999999999999</v>
      </c>
      <c r="E32" s="23">
        <v>-0.17262931168079376</v>
      </c>
      <c r="F32" s="24">
        <v>-1.3829634189605713</v>
      </c>
      <c r="G32" s="28" t="e">
        <f t="shared" si="0"/>
        <v>#DIV/0!</v>
      </c>
      <c r="H32" s="21" t="s">
        <v>70</v>
      </c>
      <c r="I32" s="22" t="s">
        <v>27</v>
      </c>
      <c r="J32" s="21" t="s">
        <v>70</v>
      </c>
      <c r="K32" s="15" t="s">
        <v>120</v>
      </c>
      <c r="L32" s="3"/>
    </row>
    <row r="33" spans="1:12" x14ac:dyDescent="0.25">
      <c r="A33" s="21" t="s">
        <v>28</v>
      </c>
      <c r="B33" s="22" t="str">
        <f>IF(ISBLANK('ADN-E 2.1'!G11),"-",'ADN-E 2.1'!G11)</f>
        <v>-</v>
      </c>
      <c r="C33" s="23">
        <v>0.22389999999999999</v>
      </c>
      <c r="D33" s="24">
        <v>-0.1787</v>
      </c>
      <c r="E33" s="23">
        <v>-0.23522798717021942</v>
      </c>
      <c r="F33" s="24">
        <v>-0.35884636640548706</v>
      </c>
      <c r="G33" s="28" t="e">
        <f t="shared" si="0"/>
        <v>#DIV/0!</v>
      </c>
      <c r="H33" s="21" t="s">
        <v>28</v>
      </c>
      <c r="I33" s="22" t="s">
        <v>28</v>
      </c>
      <c r="J33" s="21" t="s">
        <v>28</v>
      </c>
      <c r="K33" s="15" t="s">
        <v>121</v>
      </c>
      <c r="L33" s="3"/>
    </row>
    <row r="34" spans="1:12" x14ac:dyDescent="0.25">
      <c r="A34" s="21" t="s">
        <v>71</v>
      </c>
      <c r="B34" s="22" t="str">
        <f>IF(ISBLANK('ADN-E 2.1'!G12),"-",'ADN-E 2.1'!G12)</f>
        <v>-</v>
      </c>
      <c r="C34" s="23">
        <v>0.75829999999999997</v>
      </c>
      <c r="D34" s="24">
        <v>5.0000000000000001E-3</v>
      </c>
      <c r="E34" s="23">
        <v>1.0304888486862183</v>
      </c>
      <c r="F34" s="24">
        <v>4.6335209161043167E-2</v>
      </c>
      <c r="G34" s="28" t="e">
        <f t="shared" si="0"/>
        <v>#DIV/0!</v>
      </c>
      <c r="H34" s="21" t="s">
        <v>71</v>
      </c>
      <c r="I34" s="22" t="s">
        <v>29</v>
      </c>
      <c r="J34" s="21" t="s">
        <v>71</v>
      </c>
      <c r="K34" s="15" t="s">
        <v>122</v>
      </c>
      <c r="L34" s="3"/>
    </row>
    <row r="35" spans="1:12" x14ac:dyDescent="0.25">
      <c r="A35" s="21" t="s">
        <v>72</v>
      </c>
      <c r="B35" s="22" t="str">
        <f>IF(ISBLANK('ADN-E 2.1'!G13),"-",'ADN-E 2.1'!G13)</f>
        <v>-</v>
      </c>
      <c r="C35" s="23">
        <v>-0.30620000000000003</v>
      </c>
      <c r="D35" s="24">
        <v>-6.6900000000000001E-2</v>
      </c>
      <c r="E35" s="23">
        <v>-1.380250096321106</v>
      </c>
      <c r="F35" s="24">
        <v>-0.48266997933387756</v>
      </c>
      <c r="G35" s="28" t="e">
        <f t="shared" si="0"/>
        <v>#DIV/0!</v>
      </c>
      <c r="H35" s="21" t="s">
        <v>72</v>
      </c>
      <c r="I35" s="22" t="s">
        <v>30</v>
      </c>
      <c r="J35" s="21" t="s">
        <v>72</v>
      </c>
      <c r="K35" s="15" t="s">
        <v>123</v>
      </c>
      <c r="L35" s="3"/>
    </row>
    <row r="36" spans="1:12" x14ac:dyDescent="0.25">
      <c r="A36" s="21" t="s">
        <v>73</v>
      </c>
      <c r="B36" s="22" t="str">
        <f>IF(ISBLANK('ADN-E 2.1'!G14),"-",'ADN-E 2.1'!G14)</f>
        <v>-</v>
      </c>
      <c r="C36" s="23">
        <v>8.8999999999999996E-2</v>
      </c>
      <c r="D36" s="24">
        <v>0.82089999999999996</v>
      </c>
      <c r="E36" s="23">
        <v>-0.88502973318099976</v>
      </c>
      <c r="F36" s="24">
        <v>1.4297120571136475</v>
      </c>
      <c r="G36" s="28" t="e">
        <f t="shared" si="0"/>
        <v>#DIV/0!</v>
      </c>
      <c r="H36" s="21" t="s">
        <v>73</v>
      </c>
      <c r="I36" s="22" t="s">
        <v>31</v>
      </c>
      <c r="J36" s="21" t="s">
        <v>73</v>
      </c>
      <c r="K36" s="15" t="s">
        <v>124</v>
      </c>
      <c r="L36" s="3"/>
    </row>
    <row r="37" spans="1:12" x14ac:dyDescent="0.25">
      <c r="A37" s="21" t="s">
        <v>75</v>
      </c>
      <c r="B37" s="22" t="str">
        <f>IF(ISBLANK('ADN-E 2.1'!G15),"-",'ADN-E 2.1'!G15)</f>
        <v>-</v>
      </c>
      <c r="C37" s="23">
        <v>3.1699999999999999E-2</v>
      </c>
      <c r="D37" s="24">
        <v>-0.26369999999999999</v>
      </c>
      <c r="E37" s="23">
        <v>7.5167454779148102E-2</v>
      </c>
      <c r="F37" s="24">
        <v>-0.95352452993392944</v>
      </c>
      <c r="G37" s="28" t="e">
        <f t="shared" si="0"/>
        <v>#DIV/0!</v>
      </c>
      <c r="H37" s="21" t="s">
        <v>75</v>
      </c>
      <c r="I37" s="22" t="s">
        <v>33</v>
      </c>
      <c r="J37" s="21" t="s">
        <v>75</v>
      </c>
      <c r="K37" s="15" t="s">
        <v>126</v>
      </c>
      <c r="L37" s="3"/>
    </row>
    <row r="38" spans="1:12" x14ac:dyDescent="0.25">
      <c r="A38" s="21" t="s">
        <v>74</v>
      </c>
      <c r="B38" s="22" t="str">
        <f>IF(ISBLANK('ADN-E 2.1'!G16),"-",'ADN-E 2.1'!G16)</f>
        <v>-</v>
      </c>
      <c r="C38" s="23">
        <v>0.19109999999999999</v>
      </c>
      <c r="D38" s="24">
        <v>0.18440000000000001</v>
      </c>
      <c r="E38" s="23">
        <v>-0.5615648627281189</v>
      </c>
      <c r="F38" s="24">
        <v>-0.40746361017227173</v>
      </c>
      <c r="G38" s="28" t="e">
        <f t="shared" si="0"/>
        <v>#DIV/0!</v>
      </c>
      <c r="H38" s="21" t="s">
        <v>74</v>
      </c>
      <c r="I38" s="22" t="s">
        <v>32</v>
      </c>
      <c r="J38" s="21" t="s">
        <v>74</v>
      </c>
      <c r="K38" s="15" t="s">
        <v>125</v>
      </c>
      <c r="L38" s="3"/>
    </row>
    <row r="39" spans="1:12" x14ac:dyDescent="0.25">
      <c r="A39" s="21" t="s">
        <v>76</v>
      </c>
      <c r="B39" s="22" t="str">
        <f>IF(ISBLANK('ADN-E 2.1'!G17),"-",'ADN-E 2.1'!G17)</f>
        <v>-</v>
      </c>
      <c r="C39" s="23">
        <v>0.62450000000000006</v>
      </c>
      <c r="D39" s="24">
        <v>-0.20380000000000001</v>
      </c>
      <c r="E39" s="23">
        <v>0.24881406128406525</v>
      </c>
      <c r="F39" s="24">
        <v>-0.60392755270004272</v>
      </c>
      <c r="G39" s="28" t="e">
        <f t="shared" si="0"/>
        <v>#DIV/0!</v>
      </c>
      <c r="H39" s="21" t="s">
        <v>76</v>
      </c>
      <c r="I39" s="22" t="s">
        <v>34</v>
      </c>
      <c r="J39" s="21" t="s">
        <v>76</v>
      </c>
      <c r="K39" s="15" t="s">
        <v>127</v>
      </c>
      <c r="L39" s="3"/>
    </row>
    <row r="40" spans="1:12" x14ac:dyDescent="0.25">
      <c r="A40" s="21" t="s">
        <v>35</v>
      </c>
      <c r="B40" s="22" t="str">
        <f>IF(ISBLANK('ADN-E 2.1'!G18),"-",'ADN-E 2.1'!G18)</f>
        <v>-</v>
      </c>
      <c r="C40" s="23">
        <v>0.25330000000000003</v>
      </c>
      <c r="D40" s="24">
        <v>-9.9900000000000003E-2</v>
      </c>
      <c r="E40" s="23">
        <v>-0.32757532596588135</v>
      </c>
      <c r="F40" s="24">
        <v>1.5986660495400429E-2</v>
      </c>
      <c r="G40" s="28" t="e">
        <f t="shared" si="0"/>
        <v>#DIV/0!</v>
      </c>
      <c r="H40" s="21" t="s">
        <v>35</v>
      </c>
      <c r="I40" s="22" t="s">
        <v>35</v>
      </c>
      <c r="J40" s="21" t="s">
        <v>35</v>
      </c>
      <c r="K40" s="15" t="s">
        <v>128</v>
      </c>
      <c r="L40" s="3"/>
    </row>
    <row r="41" spans="1:12" x14ac:dyDescent="0.25">
      <c r="A41" s="21" t="s">
        <v>87</v>
      </c>
      <c r="B41" s="22" t="str">
        <f>IF(ISBLANK('ADN-E 2.1'!G19),"-",'ADN-E 2.1'!G19)</f>
        <v>-</v>
      </c>
      <c r="C41" s="23">
        <v>1.3599999999999999E-2</v>
      </c>
      <c r="D41" s="24">
        <v>-0.33489999999999998</v>
      </c>
      <c r="E41" s="23">
        <v>-0.99318385124206543</v>
      </c>
      <c r="F41" s="24">
        <v>-0.84882867336273193</v>
      </c>
      <c r="G41" s="28" t="e">
        <f t="shared" si="0"/>
        <v>#DIV/0!</v>
      </c>
      <c r="H41" s="21" t="s">
        <v>87</v>
      </c>
      <c r="I41" s="22" t="s">
        <v>47</v>
      </c>
      <c r="J41" s="21" t="s">
        <v>87</v>
      </c>
      <c r="K41" s="15" t="s">
        <v>140</v>
      </c>
      <c r="L41" s="3"/>
    </row>
    <row r="42" spans="1:12" x14ac:dyDescent="0.25">
      <c r="A42" s="21" t="s">
        <v>77</v>
      </c>
      <c r="B42" s="22" t="str">
        <f>IF(ISBLANK('ADN-E 2.1'!G20),"-",'ADN-E 2.1'!G20)</f>
        <v>-</v>
      </c>
      <c r="C42" s="23">
        <v>0.46750000000000003</v>
      </c>
      <c r="D42" s="24">
        <v>0.21160000000000001</v>
      </c>
      <c r="E42" s="23">
        <v>0.6539759635925293</v>
      </c>
      <c r="F42" s="24">
        <v>6.251823902130127E-2</v>
      </c>
      <c r="G42" s="28" t="e">
        <f t="shared" si="0"/>
        <v>#DIV/0!</v>
      </c>
      <c r="H42" s="21" t="s">
        <v>77</v>
      </c>
      <c r="I42" s="22" t="s">
        <v>36</v>
      </c>
      <c r="J42" s="21" t="s">
        <v>77</v>
      </c>
      <c r="K42" s="15" t="s">
        <v>129</v>
      </c>
      <c r="L42" s="3"/>
    </row>
    <row r="43" spans="1:12" x14ac:dyDescent="0.25">
      <c r="A43" s="21" t="s">
        <v>78</v>
      </c>
      <c r="B43" s="22" t="str">
        <f>IF(ISBLANK('ADN-E 2.1'!G21),"-",'ADN-E 2.1'!G21)</f>
        <v>-</v>
      </c>
      <c r="C43" s="23">
        <v>0.86639999999999995</v>
      </c>
      <c r="D43" s="24">
        <v>-1.0500000000000001E-2</v>
      </c>
      <c r="E43" s="23">
        <v>3.0931937694549561</v>
      </c>
      <c r="F43" s="24">
        <v>-5.8347105979919434E-2</v>
      </c>
      <c r="G43" s="28" t="e">
        <f t="shared" si="0"/>
        <v>#DIV/0!</v>
      </c>
      <c r="H43" s="21" t="s">
        <v>78</v>
      </c>
      <c r="I43" s="22" t="s">
        <v>37</v>
      </c>
      <c r="J43" s="21" t="s">
        <v>78</v>
      </c>
      <c r="K43" s="15" t="s">
        <v>130</v>
      </c>
      <c r="L43" s="3"/>
    </row>
    <row r="44" spans="1:12" x14ac:dyDescent="0.25">
      <c r="A44" s="21" t="s">
        <v>79</v>
      </c>
      <c r="B44" s="22" t="str">
        <f>IF(ISBLANK('ADN-E 2.1'!G22),"-",'ADN-E 2.1'!G22)</f>
        <v>-</v>
      </c>
      <c r="C44" s="23">
        <v>0.25719999999999998</v>
      </c>
      <c r="D44" s="24">
        <v>0.26429999999999998</v>
      </c>
      <c r="E44" s="23">
        <v>-0.36244854331016541</v>
      </c>
      <c r="F44" s="24">
        <v>0.18019013106822968</v>
      </c>
      <c r="G44" s="28" t="e">
        <f t="shared" si="0"/>
        <v>#DIV/0!</v>
      </c>
      <c r="H44" s="21" t="s">
        <v>79</v>
      </c>
      <c r="I44" s="22" t="s">
        <v>38</v>
      </c>
      <c r="J44" s="21" t="s">
        <v>79</v>
      </c>
      <c r="K44" s="15" t="s">
        <v>131</v>
      </c>
      <c r="L44" s="3"/>
    </row>
    <row r="45" spans="1:12" x14ac:dyDescent="0.25">
      <c r="A45" s="21" t="s">
        <v>39</v>
      </c>
      <c r="B45" s="22" t="str">
        <f>IF(ISBLANK('ADN-E 2.1'!G23),"-",'ADN-E 2.1'!G23)</f>
        <v>-</v>
      </c>
      <c r="C45" s="23">
        <v>0.1036</v>
      </c>
      <c r="D45" s="24">
        <v>0.73660000000000003</v>
      </c>
      <c r="E45" s="23">
        <v>-1.5229345299303532E-2</v>
      </c>
      <c r="F45" s="24">
        <v>2.4333488941192627</v>
      </c>
      <c r="G45" s="28" t="e">
        <f t="shared" si="0"/>
        <v>#DIV/0!</v>
      </c>
      <c r="H45" s="21" t="s">
        <v>39</v>
      </c>
      <c r="I45" s="22" t="s">
        <v>39</v>
      </c>
      <c r="J45" s="21" t="s">
        <v>39</v>
      </c>
      <c r="K45" s="15" t="s">
        <v>132</v>
      </c>
      <c r="L45" s="3"/>
    </row>
    <row r="46" spans="1:12" x14ac:dyDescent="0.25">
      <c r="A46" s="21" t="s">
        <v>83</v>
      </c>
      <c r="B46" s="22" t="str">
        <f>IF(ISBLANK('ADN-E 2.1'!G24),"-",'ADN-E 2.1'!G24)</f>
        <v>-</v>
      </c>
      <c r="C46" s="23">
        <v>2.4E-2</v>
      </c>
      <c r="D46" s="24">
        <v>-0.14360000000000001</v>
      </c>
      <c r="E46" s="23">
        <v>0.58711755275726318</v>
      </c>
      <c r="F46" s="24">
        <v>-1.0352058410644531</v>
      </c>
      <c r="G46" s="28" t="e">
        <f t="shared" si="0"/>
        <v>#DIV/0!</v>
      </c>
      <c r="H46" s="21" t="s">
        <v>83</v>
      </c>
      <c r="I46" s="22" t="s">
        <v>43</v>
      </c>
      <c r="J46" s="21" t="s">
        <v>83</v>
      </c>
      <c r="K46" s="15" t="s">
        <v>136</v>
      </c>
      <c r="L46" s="3"/>
    </row>
    <row r="47" spans="1:12" x14ac:dyDescent="0.25">
      <c r="A47" s="21" t="s">
        <v>84</v>
      </c>
      <c r="B47" s="22" t="str">
        <f>IF(ISBLANK('ADN-E 2.1'!G25),"-",'ADN-E 2.1'!G25)</f>
        <v>-</v>
      </c>
      <c r="C47" s="23">
        <v>-0.20349999999999999</v>
      </c>
      <c r="D47" s="24">
        <v>0.57440000000000002</v>
      </c>
      <c r="E47" s="23">
        <v>-0.7825934886932373</v>
      </c>
      <c r="F47" s="24">
        <v>-4.2903788387775421E-2</v>
      </c>
      <c r="G47" s="28" t="e">
        <f t="shared" si="0"/>
        <v>#DIV/0!</v>
      </c>
      <c r="H47" s="21" t="s">
        <v>84</v>
      </c>
      <c r="I47" s="22" t="s">
        <v>44</v>
      </c>
      <c r="J47" s="21" t="s">
        <v>84</v>
      </c>
      <c r="K47" s="15" t="s">
        <v>137</v>
      </c>
      <c r="L47" s="3"/>
    </row>
    <row r="48" spans="1:12" x14ac:dyDescent="0.25">
      <c r="A48" s="21" t="s">
        <v>85</v>
      </c>
      <c r="B48" s="22" t="str">
        <f>IF(ISBLANK('ADN-E 2.1'!G26),"-",'ADN-E 2.1'!G26)</f>
        <v>-</v>
      </c>
      <c r="C48" s="23">
        <v>0.50729999999999997</v>
      </c>
      <c r="D48" s="24">
        <v>0.50139999999999996</v>
      </c>
      <c r="E48" s="23">
        <v>0.49679532647132874</v>
      </c>
      <c r="F48" s="24">
        <v>1.5034393072128296</v>
      </c>
      <c r="G48" s="28" t="e">
        <f t="shared" si="0"/>
        <v>#DIV/0!</v>
      </c>
      <c r="H48" s="21" t="s">
        <v>85</v>
      </c>
      <c r="I48" s="22" t="s">
        <v>45</v>
      </c>
      <c r="J48" s="21" t="s">
        <v>85</v>
      </c>
      <c r="K48" s="15" t="s">
        <v>138</v>
      </c>
      <c r="L48" s="3"/>
    </row>
    <row r="49" spans="1:12" ht="15.75" thickBot="1" x14ac:dyDescent="0.3">
      <c r="A49" s="21" t="s">
        <v>86</v>
      </c>
      <c r="B49" s="22" t="str">
        <f>IF(ISBLANK('ADN-E 2.1'!G27),"-",'ADN-E 2.1'!G27)</f>
        <v>-</v>
      </c>
      <c r="C49" s="25">
        <v>0.8206</v>
      </c>
      <c r="D49" s="26">
        <v>-3.5700000000000003E-2</v>
      </c>
      <c r="E49" s="25">
        <v>2.536900520324707</v>
      </c>
      <c r="F49" s="26">
        <v>-0.41518756747245789</v>
      </c>
      <c r="G49" s="29" t="e">
        <f t="shared" si="0"/>
        <v>#DIV/0!</v>
      </c>
      <c r="H49" s="21" t="s">
        <v>86</v>
      </c>
      <c r="I49" s="22" t="s">
        <v>46</v>
      </c>
      <c r="J49" s="21" t="s">
        <v>86</v>
      </c>
      <c r="K49" s="15" t="s">
        <v>139</v>
      </c>
      <c r="L49" s="3"/>
    </row>
    <row r="50" spans="1:12" ht="15.75" thickBot="1" x14ac:dyDescent="0.3">
      <c r="A50" s="22"/>
      <c r="B50" s="22"/>
      <c r="C50" s="22"/>
      <c r="D50" s="22"/>
      <c r="E50" s="30" t="e">
        <f>CORREL(B2:B49,E2:E49)</f>
        <v>#DIV/0!</v>
      </c>
      <c r="F50" s="30" t="e">
        <f>CORREL(B2:B49,F2:F49)</f>
        <v>#DIV/0!</v>
      </c>
      <c r="G50" s="22" t="e">
        <f>MIN(G2:G49)</f>
        <v>#DIV/0!</v>
      </c>
      <c r="H50" s="22" t="e">
        <f>VLOOKUP(G50,G2:H49,2,FALSE)</f>
        <v>#DIV/0!</v>
      </c>
      <c r="I50" s="22"/>
      <c r="J50" s="22"/>
      <c r="K50" s="20"/>
    </row>
    <row r="52" spans="1:12" x14ac:dyDescent="0.25">
      <c r="A52" s="31" t="s">
        <v>157</v>
      </c>
      <c r="B52" s="31" t="s">
        <v>159</v>
      </c>
      <c r="C52" s="18" t="s">
        <v>162</v>
      </c>
      <c r="D52" s="19" t="s">
        <v>163</v>
      </c>
    </row>
    <row r="53" spans="1:12" x14ac:dyDescent="0.25">
      <c r="A53" s="21" t="s">
        <v>0</v>
      </c>
      <c r="B53" s="22" t="s">
        <v>0</v>
      </c>
      <c r="C53" s="32">
        <v>-1.0008707046508789</v>
      </c>
      <c r="D53" s="32">
        <v>1.0392496585845947</v>
      </c>
      <c r="F53" s="8"/>
      <c r="K53"/>
      <c r="L53" s="14"/>
    </row>
    <row r="54" spans="1:12" x14ac:dyDescent="0.25">
      <c r="A54" s="21" t="s">
        <v>63</v>
      </c>
      <c r="B54" s="22" t="s">
        <v>19</v>
      </c>
      <c r="C54" s="32">
        <v>-0.78290039300918579</v>
      </c>
      <c r="D54" s="32">
        <v>-0.60639089345932007</v>
      </c>
      <c r="F54" s="8"/>
      <c r="K54"/>
      <c r="L54" s="14"/>
    </row>
    <row r="55" spans="1:12" x14ac:dyDescent="0.25">
      <c r="A55" s="21" t="s">
        <v>1</v>
      </c>
      <c r="B55" s="22" t="s">
        <v>1</v>
      </c>
      <c r="C55" s="32">
        <v>-0.48503106832504272</v>
      </c>
      <c r="D55" s="32">
        <v>-0.87258213758468628</v>
      </c>
      <c r="F55" s="8"/>
      <c r="K55"/>
      <c r="L55" s="14"/>
    </row>
    <row r="56" spans="1:12" x14ac:dyDescent="0.25">
      <c r="A56" s="21" t="s">
        <v>2</v>
      </c>
      <c r="B56" s="22" t="s">
        <v>2</v>
      </c>
      <c r="C56" s="32">
        <v>2.1267490386962891</v>
      </c>
      <c r="D56" s="32">
        <v>-0.68798166513442993</v>
      </c>
      <c r="F56" s="8"/>
      <c r="K56"/>
      <c r="L56" s="14"/>
    </row>
    <row r="57" spans="1:12" x14ac:dyDescent="0.25">
      <c r="A57" s="21" t="s">
        <v>62</v>
      </c>
      <c r="B57" s="22" t="s">
        <v>17</v>
      </c>
      <c r="C57" s="32">
        <v>-0.64287763833999634</v>
      </c>
      <c r="D57" s="32">
        <v>2.4869441986083984</v>
      </c>
      <c r="F57" s="8"/>
      <c r="K57"/>
      <c r="L57" s="14"/>
    </row>
    <row r="58" spans="1:12" x14ac:dyDescent="0.25">
      <c r="A58" s="21" t="s">
        <v>51</v>
      </c>
      <c r="B58" s="22" t="s">
        <v>3</v>
      </c>
      <c r="C58" s="32">
        <v>-0.15591734647750854</v>
      </c>
      <c r="D58" s="32">
        <v>-2.5626113638281822E-2</v>
      </c>
      <c r="F58" s="8"/>
      <c r="K58"/>
      <c r="L58" s="14"/>
    </row>
    <row r="59" spans="1:12" x14ac:dyDescent="0.25">
      <c r="A59" s="21" t="s">
        <v>4</v>
      </c>
      <c r="B59" s="22" t="s">
        <v>4</v>
      </c>
      <c r="C59" s="32">
        <v>-0.53008788824081421</v>
      </c>
      <c r="D59" s="32">
        <v>-0.12041055411100388</v>
      </c>
      <c r="F59" s="8"/>
      <c r="K59"/>
      <c r="L59" s="14"/>
    </row>
    <row r="60" spans="1:12" x14ac:dyDescent="0.25">
      <c r="A60" s="21" t="s">
        <v>52</v>
      </c>
      <c r="B60" s="22" t="s">
        <v>5</v>
      </c>
      <c r="C60" s="32">
        <v>2.7367880344390869</v>
      </c>
      <c r="D60" s="32">
        <v>0.10179857164621353</v>
      </c>
      <c r="F60" s="8"/>
      <c r="K60"/>
      <c r="L60" s="14"/>
    </row>
    <row r="61" spans="1:12" x14ac:dyDescent="0.25">
      <c r="A61" s="21" t="s">
        <v>54</v>
      </c>
      <c r="B61" s="22" t="s">
        <v>7</v>
      </c>
      <c r="C61" s="32">
        <v>-0.26371440291404724</v>
      </c>
      <c r="D61" s="32">
        <v>-0.13724429905414581</v>
      </c>
      <c r="F61" s="8"/>
      <c r="K61"/>
      <c r="L61" s="14"/>
    </row>
    <row r="62" spans="1:12" x14ac:dyDescent="0.25">
      <c r="A62" s="21" t="s">
        <v>53</v>
      </c>
      <c r="B62" s="22" t="s">
        <v>6</v>
      </c>
      <c r="C62" s="32">
        <v>1.8084979057312012</v>
      </c>
      <c r="D62" s="32">
        <v>-0.57151293754577637</v>
      </c>
      <c r="F62" s="8"/>
      <c r="K62"/>
      <c r="L62" s="14"/>
    </row>
    <row r="63" spans="1:12" x14ac:dyDescent="0.25">
      <c r="A63" s="21" t="s">
        <v>55</v>
      </c>
      <c r="B63" s="22" t="s">
        <v>8</v>
      </c>
      <c r="C63" s="32">
        <v>0.11935669183731079</v>
      </c>
      <c r="D63" s="32">
        <v>2.5744349956512451</v>
      </c>
      <c r="F63" s="8"/>
      <c r="K63"/>
      <c r="L63" s="14"/>
    </row>
    <row r="64" spans="1:12" x14ac:dyDescent="0.25">
      <c r="A64" s="21" t="s">
        <v>9</v>
      </c>
      <c r="B64" s="22" t="s">
        <v>9</v>
      </c>
      <c r="C64" s="32">
        <v>-7.213197648525238E-2</v>
      </c>
      <c r="D64" s="32">
        <v>0.20966048538684845</v>
      </c>
      <c r="F64" s="8"/>
      <c r="K64"/>
      <c r="L64" s="14"/>
    </row>
    <row r="65" spans="1:12" x14ac:dyDescent="0.25">
      <c r="A65" s="21" t="s">
        <v>58</v>
      </c>
      <c r="B65" s="22" t="s">
        <v>12</v>
      </c>
      <c r="C65" s="32">
        <v>0.47911033034324646</v>
      </c>
      <c r="D65" s="32">
        <v>-0.39587768912315369</v>
      </c>
      <c r="F65" s="8"/>
      <c r="K65"/>
      <c r="L65" s="14"/>
    </row>
    <row r="66" spans="1:12" x14ac:dyDescent="0.25">
      <c r="A66" s="21" t="s">
        <v>57</v>
      </c>
      <c r="B66" s="22" t="s">
        <v>11</v>
      </c>
      <c r="C66" s="32">
        <v>-0.76608186960220337</v>
      </c>
      <c r="D66" s="32">
        <v>-0.5680120587348938</v>
      </c>
      <c r="F66" s="8"/>
      <c r="K66"/>
      <c r="L66" s="14"/>
    </row>
    <row r="67" spans="1:12" x14ac:dyDescent="0.25">
      <c r="A67" s="21" t="s">
        <v>56</v>
      </c>
      <c r="B67" s="22" t="s">
        <v>10</v>
      </c>
      <c r="C67" s="32">
        <v>-0.41511780023574829</v>
      </c>
      <c r="D67" s="32">
        <v>2.1316649913787842</v>
      </c>
      <c r="F67" s="8"/>
      <c r="K67"/>
      <c r="L67" s="14"/>
    </row>
    <row r="68" spans="1:12" x14ac:dyDescent="0.25">
      <c r="A68" s="21" t="s">
        <v>59</v>
      </c>
      <c r="B68" s="22" t="s">
        <v>13</v>
      </c>
      <c r="C68" s="32">
        <v>-0.22212080657482147</v>
      </c>
      <c r="D68" s="32">
        <v>-0.55470538139343262</v>
      </c>
      <c r="F68" s="8"/>
      <c r="K68"/>
      <c r="L68" s="14"/>
    </row>
    <row r="69" spans="1:12" x14ac:dyDescent="0.25">
      <c r="A69" s="21" t="s">
        <v>80</v>
      </c>
      <c r="B69" s="22" t="s">
        <v>40</v>
      </c>
      <c r="C69" s="32">
        <v>-0.41383174061775208</v>
      </c>
      <c r="D69" s="32">
        <v>0.2020488828420639</v>
      </c>
      <c r="F69" s="8"/>
      <c r="K69"/>
      <c r="L69" s="14"/>
    </row>
    <row r="70" spans="1:12" x14ac:dyDescent="0.25">
      <c r="A70" s="21" t="s">
        <v>81</v>
      </c>
      <c r="B70" s="22" t="s">
        <v>41</v>
      </c>
      <c r="C70" s="32">
        <v>-0.34478127956390381</v>
      </c>
      <c r="D70" s="32">
        <v>1.4299608469009399</v>
      </c>
      <c r="F70" s="8"/>
      <c r="K70"/>
      <c r="L70" s="14"/>
    </row>
    <row r="71" spans="1:12" x14ac:dyDescent="0.25">
      <c r="A71" s="21" t="s">
        <v>82</v>
      </c>
      <c r="B71" s="22" t="s">
        <v>42</v>
      </c>
      <c r="C71" s="32">
        <v>-0.94368249177932739</v>
      </c>
      <c r="D71" s="32">
        <v>-0.77768748998641968</v>
      </c>
      <c r="F71" s="8"/>
      <c r="K71"/>
      <c r="L71" s="14"/>
    </row>
    <row r="72" spans="1:12" x14ac:dyDescent="0.25">
      <c r="A72" s="21" t="s">
        <v>14</v>
      </c>
      <c r="B72" s="22" t="s">
        <v>14</v>
      </c>
      <c r="C72" s="32">
        <v>-0.25156703591346741</v>
      </c>
      <c r="D72" s="32">
        <v>-0.14155010879039764</v>
      </c>
      <c r="F72" s="8"/>
      <c r="K72"/>
      <c r="L72" s="14"/>
    </row>
    <row r="73" spans="1:12" x14ac:dyDescent="0.25">
      <c r="A73" s="21" t="s">
        <v>60</v>
      </c>
      <c r="B73" s="22" t="s">
        <v>15</v>
      </c>
      <c r="C73" s="32">
        <v>-1.0935145616531372</v>
      </c>
      <c r="D73" s="32">
        <v>-0.64509433507919312</v>
      </c>
      <c r="F73" s="8"/>
      <c r="K73"/>
      <c r="L73" s="14"/>
    </row>
    <row r="74" spans="1:12" x14ac:dyDescent="0.25">
      <c r="A74" s="21" t="s">
        <v>61</v>
      </c>
      <c r="B74" s="22" t="s">
        <v>16</v>
      </c>
      <c r="C74" s="32">
        <v>-0.41512462496757507</v>
      </c>
      <c r="D74" s="32">
        <v>-0.81410425901412964</v>
      </c>
      <c r="F74" s="8"/>
      <c r="K74"/>
      <c r="L74" s="14"/>
    </row>
    <row r="75" spans="1:12" x14ac:dyDescent="0.25">
      <c r="A75" s="21" t="s">
        <v>18</v>
      </c>
      <c r="B75" s="22" t="s">
        <v>18</v>
      </c>
      <c r="C75" s="32">
        <v>1.7115581035614014</v>
      </c>
      <c r="D75" s="32">
        <v>-0.74891459941864014</v>
      </c>
      <c r="F75" s="8"/>
      <c r="K75"/>
      <c r="L75" s="14"/>
    </row>
    <row r="76" spans="1:12" x14ac:dyDescent="0.25">
      <c r="A76" s="21" t="s">
        <v>64</v>
      </c>
      <c r="B76" s="22" t="s">
        <v>20</v>
      </c>
      <c r="C76" s="32">
        <v>-0.8261682391166687</v>
      </c>
      <c r="D76" s="32">
        <v>0.2006673663854599</v>
      </c>
      <c r="F76" s="8"/>
      <c r="K76"/>
      <c r="L76" s="14"/>
    </row>
    <row r="77" spans="1:12" x14ac:dyDescent="0.25">
      <c r="A77" s="21" t="s">
        <v>65</v>
      </c>
      <c r="B77" s="22" t="s">
        <v>21</v>
      </c>
      <c r="C77" s="32">
        <v>-0.68442761898040771</v>
      </c>
      <c r="D77" s="32">
        <v>-0.20899145305156708</v>
      </c>
      <c r="F77" s="8"/>
      <c r="K77"/>
      <c r="L77" s="14"/>
    </row>
    <row r="78" spans="1:12" x14ac:dyDescent="0.25">
      <c r="A78" s="21" t="s">
        <v>67</v>
      </c>
      <c r="B78" s="22" t="s">
        <v>23</v>
      </c>
      <c r="C78" s="32">
        <v>-0.7186812162399292</v>
      </c>
      <c r="D78" s="32">
        <v>-0.46110805869102478</v>
      </c>
      <c r="F78" s="8"/>
      <c r="K78"/>
      <c r="L78" s="14"/>
    </row>
    <row r="79" spans="1:12" x14ac:dyDescent="0.25">
      <c r="A79" s="21" t="s">
        <v>66</v>
      </c>
      <c r="B79" s="22" t="s">
        <v>22</v>
      </c>
      <c r="C79" s="32">
        <v>-0.53652209043502808</v>
      </c>
      <c r="D79" s="32">
        <v>-0.85319292545318604</v>
      </c>
      <c r="F79" s="8"/>
      <c r="K79"/>
      <c r="L79" s="14"/>
    </row>
    <row r="80" spans="1:12" x14ac:dyDescent="0.25">
      <c r="A80" s="21" t="s">
        <v>24</v>
      </c>
      <c r="B80" s="22" t="s">
        <v>24</v>
      </c>
      <c r="C80" s="32">
        <v>0.50266897678375244</v>
      </c>
      <c r="D80" s="32">
        <v>-0.47716048359870911</v>
      </c>
      <c r="F80" s="8"/>
      <c r="K80"/>
      <c r="L80" s="14"/>
    </row>
    <row r="81" spans="1:12" x14ac:dyDescent="0.25">
      <c r="A81" s="21" t="s">
        <v>68</v>
      </c>
      <c r="B81" s="22" t="s">
        <v>25</v>
      </c>
      <c r="C81" s="32">
        <v>-0.57381922006607056</v>
      </c>
      <c r="D81" s="32">
        <v>0.79020947217941284</v>
      </c>
      <c r="F81" s="8"/>
      <c r="K81"/>
      <c r="L81" s="14"/>
    </row>
    <row r="82" spans="1:12" x14ac:dyDescent="0.25">
      <c r="A82" s="21" t="s">
        <v>69</v>
      </c>
      <c r="B82" s="22" t="s">
        <v>26</v>
      </c>
      <c r="C82" s="32">
        <v>1.5401662327349186E-2</v>
      </c>
      <c r="D82" s="32">
        <v>-0.58202779293060303</v>
      </c>
      <c r="F82" s="8"/>
      <c r="K82"/>
      <c r="L82" s="14"/>
    </row>
    <row r="83" spans="1:12" x14ac:dyDescent="0.25">
      <c r="A83" s="21" t="s">
        <v>70</v>
      </c>
      <c r="B83" s="22" t="s">
        <v>27</v>
      </c>
      <c r="C83" s="32">
        <v>3.5121168941259384E-2</v>
      </c>
      <c r="D83" s="32">
        <v>-0.69937789440155029</v>
      </c>
      <c r="F83" s="8"/>
      <c r="K83"/>
      <c r="L83" s="14"/>
    </row>
    <row r="84" spans="1:12" x14ac:dyDescent="0.25">
      <c r="A84" s="21" t="s">
        <v>28</v>
      </c>
      <c r="B84" s="22" t="s">
        <v>28</v>
      </c>
      <c r="C84" s="32">
        <v>-0.31375494599342346</v>
      </c>
      <c r="D84" s="32">
        <v>-0.38787227869033813</v>
      </c>
      <c r="F84" s="8"/>
      <c r="K84"/>
      <c r="L84" s="14"/>
    </row>
    <row r="85" spans="1:12" x14ac:dyDescent="0.25">
      <c r="A85" s="21" t="s">
        <v>71</v>
      </c>
      <c r="B85" s="22" t="s">
        <v>29</v>
      </c>
      <c r="C85" s="32">
        <v>1.1666593551635742</v>
      </c>
      <c r="D85" s="32">
        <v>5.1122713834047318E-2</v>
      </c>
      <c r="F85" s="8"/>
      <c r="K85"/>
      <c r="L85" s="14"/>
    </row>
    <row r="86" spans="1:12" x14ac:dyDescent="0.25">
      <c r="A86" s="21" t="s">
        <v>72</v>
      </c>
      <c r="B86" s="22" t="s">
        <v>30</v>
      </c>
      <c r="C86" s="32">
        <v>-0.57724463939666748</v>
      </c>
      <c r="D86" s="32">
        <v>-1.0472147464752197</v>
      </c>
      <c r="F86" s="8"/>
      <c r="K86"/>
      <c r="L86" s="14"/>
    </row>
    <row r="87" spans="1:12" x14ac:dyDescent="0.25">
      <c r="A87" s="21" t="s">
        <v>73</v>
      </c>
      <c r="B87" s="22" t="s">
        <v>31</v>
      </c>
      <c r="C87" s="32">
        <v>-0.46991115808486938</v>
      </c>
      <c r="D87" s="32">
        <v>1.8677337169647217</v>
      </c>
      <c r="F87" s="8"/>
      <c r="K87"/>
      <c r="L87" s="14"/>
    </row>
    <row r="88" spans="1:12" x14ac:dyDescent="0.25">
      <c r="A88" s="21" t="s">
        <v>75</v>
      </c>
      <c r="B88" s="22" t="s">
        <v>33</v>
      </c>
      <c r="C88" s="32">
        <v>0.24465528130531311</v>
      </c>
      <c r="D88" s="32">
        <v>-0.32175529003143311</v>
      </c>
      <c r="F88" s="8"/>
      <c r="K88"/>
      <c r="L88" s="14"/>
    </row>
    <row r="89" spans="1:12" x14ac:dyDescent="0.25">
      <c r="A89" s="21" t="s">
        <v>74</v>
      </c>
      <c r="B89" s="22" t="s">
        <v>32</v>
      </c>
      <c r="C89" s="32">
        <v>-0.71732813119888306</v>
      </c>
      <c r="D89" s="32">
        <v>-0.87085914611816406</v>
      </c>
      <c r="F89" s="8"/>
      <c r="K89"/>
      <c r="L89" s="14"/>
    </row>
    <row r="90" spans="1:12" x14ac:dyDescent="0.25">
      <c r="A90" s="21" t="s">
        <v>76</v>
      </c>
      <c r="B90" s="22" t="s">
        <v>34</v>
      </c>
      <c r="C90" s="32">
        <v>0.65310794115066528</v>
      </c>
      <c r="D90" s="32">
        <v>-1.0934945344924927</v>
      </c>
      <c r="F90" s="8"/>
      <c r="K90"/>
      <c r="L90" s="14"/>
    </row>
    <row r="91" spans="1:12" x14ac:dyDescent="0.25">
      <c r="A91" s="21" t="s">
        <v>35</v>
      </c>
      <c r="B91" s="22" t="s">
        <v>35</v>
      </c>
      <c r="C91" s="32">
        <v>-0.64103782176971436</v>
      </c>
      <c r="D91" s="32">
        <v>-0.2967490553855896</v>
      </c>
      <c r="F91" s="8"/>
      <c r="K91"/>
      <c r="L91" s="14"/>
    </row>
    <row r="92" spans="1:12" x14ac:dyDescent="0.25">
      <c r="A92" s="21" t="s">
        <v>87</v>
      </c>
      <c r="B92" s="22" t="s">
        <v>47</v>
      </c>
      <c r="C92" s="32">
        <v>-0.94771736860275269</v>
      </c>
      <c r="D92" s="32">
        <v>-0.74976092576980591</v>
      </c>
      <c r="F92" s="8"/>
      <c r="K92"/>
      <c r="L92" s="14"/>
    </row>
    <row r="93" spans="1:12" x14ac:dyDescent="0.25">
      <c r="A93" s="21" t="s">
        <v>77</v>
      </c>
      <c r="B93" s="22" t="s">
        <v>36</v>
      </c>
      <c r="C93" s="32">
        <v>0.23330247402191162</v>
      </c>
      <c r="D93" s="32">
        <v>-0.24741415679454803</v>
      </c>
      <c r="F93" s="8"/>
      <c r="K93"/>
      <c r="L93" s="14"/>
    </row>
    <row r="94" spans="1:12" x14ac:dyDescent="0.25">
      <c r="A94" s="21" t="s">
        <v>78</v>
      </c>
      <c r="B94" s="22" t="s">
        <v>37</v>
      </c>
      <c r="C94" s="32">
        <v>2.4291017055511475</v>
      </c>
      <c r="D94" s="32">
        <v>1.0330629348754883</v>
      </c>
      <c r="F94" s="8"/>
      <c r="K94"/>
      <c r="L94" s="14"/>
    </row>
    <row r="95" spans="1:12" x14ac:dyDescent="0.25">
      <c r="A95" s="21" t="s">
        <v>79</v>
      </c>
      <c r="B95" s="22" t="s">
        <v>38</v>
      </c>
      <c r="C95" s="32">
        <v>-0.57504647970199585</v>
      </c>
      <c r="D95" s="32">
        <v>-0.97674059867858887</v>
      </c>
      <c r="F95" s="8"/>
      <c r="K95"/>
      <c r="L95" s="14"/>
    </row>
    <row r="96" spans="1:12" x14ac:dyDescent="0.25">
      <c r="A96" s="21" t="s">
        <v>39</v>
      </c>
      <c r="B96" s="22" t="s">
        <v>39</v>
      </c>
      <c r="C96" s="32">
        <v>-0.15657617151737213</v>
      </c>
      <c r="D96" s="32">
        <v>2.9980752468109131</v>
      </c>
      <c r="F96" s="8"/>
      <c r="K96"/>
      <c r="L96" s="14"/>
    </row>
    <row r="97" spans="1:12" x14ac:dyDescent="0.25">
      <c r="A97" s="21" t="s">
        <v>83</v>
      </c>
      <c r="B97" s="22" t="s">
        <v>43</v>
      </c>
      <c r="C97" s="32">
        <v>4.2889073491096497E-2</v>
      </c>
      <c r="D97" s="32">
        <v>-4.0146210230886936E-3</v>
      </c>
      <c r="F97" s="8"/>
      <c r="K97"/>
      <c r="L97" s="14"/>
    </row>
    <row r="98" spans="1:12" x14ac:dyDescent="0.25">
      <c r="A98" s="21" t="s">
        <v>84</v>
      </c>
      <c r="B98" s="22" t="s">
        <v>44</v>
      </c>
      <c r="C98" s="32">
        <v>-0.67358595132827759</v>
      </c>
      <c r="D98" s="32">
        <v>-0.3736061155796051</v>
      </c>
      <c r="F98" s="8"/>
      <c r="K98"/>
      <c r="L98" s="14"/>
    </row>
    <row r="99" spans="1:12" x14ac:dyDescent="0.25">
      <c r="A99" s="21" t="s">
        <v>85</v>
      </c>
      <c r="B99" s="22" t="s">
        <v>45</v>
      </c>
      <c r="C99" s="32">
        <v>-6.8086348474025726E-2</v>
      </c>
      <c r="D99" s="32">
        <v>-1.5439799055457115E-2</v>
      </c>
      <c r="F99" s="8"/>
      <c r="K99"/>
      <c r="L99" s="14"/>
    </row>
    <row r="100" spans="1:12" x14ac:dyDescent="0.25">
      <c r="A100" s="21" t="s">
        <v>86</v>
      </c>
      <c r="B100" s="22" t="s">
        <v>46</v>
      </c>
      <c r="C100" s="32">
        <v>2.9742929935455322</v>
      </c>
      <c r="D100" s="32">
        <v>0.21784013509750366</v>
      </c>
      <c r="F100" s="8"/>
      <c r="K100"/>
      <c r="L100" s="14"/>
    </row>
    <row r="101" spans="1:12" x14ac:dyDescent="0.25">
      <c r="C101" s="9"/>
      <c r="F101" s="8"/>
      <c r="K101"/>
      <c r="L101" s="14"/>
    </row>
    <row r="102" spans="1:12" x14ac:dyDescent="0.25">
      <c r="C102" s="33" t="s">
        <v>143</v>
      </c>
      <c r="D102" s="34" t="s">
        <v>161</v>
      </c>
      <c r="E102" s="35" t="s">
        <v>144</v>
      </c>
      <c r="K102"/>
      <c r="L102" s="14"/>
    </row>
    <row r="103" spans="1:12" x14ac:dyDescent="0.25">
      <c r="B103" s="16" t="s">
        <v>165</v>
      </c>
      <c r="C103" t="str">
        <f>IFERROR(CORREL(B2:B49,C53:C100),"")</f>
        <v/>
      </c>
      <c r="D103" t="str">
        <f>IFERROR(CORREL(B2:B49,D53:D100),"")</f>
        <v/>
      </c>
      <c r="E103">
        <f>IFERROR(1-SUMSQ(C103:D103),"")</f>
        <v>1</v>
      </c>
    </row>
    <row r="104" spans="1:12" x14ac:dyDescent="0.25">
      <c r="A104" s="17"/>
      <c r="B104" s="16" t="s">
        <v>166</v>
      </c>
      <c r="C104" t="str">
        <f>IF(C103&gt;=1.000001,"",IF(C103&gt;=M8,N8,IF(C103&gt;=M9,N9,IF(C103&gt;=M10,N10,IF(C103&gt;=M11,N11,N12)))))</f>
        <v/>
      </c>
      <c r="D104" t="str">
        <f>IF(D103&gt;=1.000001,"",IF(D103&gt;=M8,N8,IF(D103&gt;=M9,N9,IF(D103&gt;=M10,N10,IF(D103&gt;=M11,N11,N12)))))</f>
        <v/>
      </c>
    </row>
    <row r="105" spans="1:12" x14ac:dyDescent="0.25">
      <c r="A105" s="17"/>
    </row>
    <row r="106" spans="1:12" x14ac:dyDescent="0.25">
      <c r="A106" s="31" t="s">
        <v>157</v>
      </c>
      <c r="B106" s="31" t="s">
        <v>159</v>
      </c>
      <c r="C106" s="18" t="s">
        <v>162</v>
      </c>
      <c r="D106" s="19" t="s">
        <v>163</v>
      </c>
      <c r="E106" s="41" t="s">
        <v>91</v>
      </c>
      <c r="F106" s="31" t="s">
        <v>157</v>
      </c>
    </row>
    <row r="107" spans="1:12" x14ac:dyDescent="0.25">
      <c r="A107" s="21" t="s">
        <v>0</v>
      </c>
      <c r="B107" s="22" t="s">
        <v>0</v>
      </c>
      <c r="C107" s="22">
        <v>-0.2288</v>
      </c>
      <c r="D107" s="22">
        <v>0.44230000000000003</v>
      </c>
      <c r="E107" s="22" t="e">
        <f>(C107-$C$103)^2+(D107-$D$103)^2</f>
        <v>#VALUE!</v>
      </c>
      <c r="F107" s="21" t="s">
        <v>0</v>
      </c>
      <c r="G107" s="22"/>
    </row>
    <row r="108" spans="1:12" x14ac:dyDescent="0.25">
      <c r="A108" s="21" t="s">
        <v>63</v>
      </c>
      <c r="B108" s="22" t="s">
        <v>19</v>
      </c>
      <c r="C108" s="22">
        <v>1.67E-2</v>
      </c>
      <c r="D108" s="22">
        <v>0.12989999999999999</v>
      </c>
      <c r="E108" s="22" t="e">
        <f t="shared" ref="E108:E154" si="1">(C108-$C$103)^2+(D108-$D$103)^2</f>
        <v>#VALUE!</v>
      </c>
      <c r="F108" s="21" t="s">
        <v>63</v>
      </c>
      <c r="G108" s="22"/>
    </row>
    <row r="109" spans="1:12" x14ac:dyDescent="0.25">
      <c r="A109" s="21" t="s">
        <v>1</v>
      </c>
      <c r="B109" s="22" t="s">
        <v>1</v>
      </c>
      <c r="C109" s="22">
        <v>-0.1152</v>
      </c>
      <c r="D109" s="22">
        <v>-0.32490000000000002</v>
      </c>
      <c r="E109" s="22" t="e">
        <f t="shared" si="1"/>
        <v>#VALUE!</v>
      </c>
      <c r="F109" s="21" t="s">
        <v>1</v>
      </c>
      <c r="G109" s="22"/>
    </row>
    <row r="110" spans="1:12" x14ac:dyDescent="0.25">
      <c r="A110" s="21" t="s">
        <v>2</v>
      </c>
      <c r="B110" s="22" t="s">
        <v>2</v>
      </c>
      <c r="C110" s="22">
        <v>0.53320000000000001</v>
      </c>
      <c r="D110" s="22">
        <v>1.9E-2</v>
      </c>
      <c r="E110" s="22" t="e">
        <f t="shared" si="1"/>
        <v>#VALUE!</v>
      </c>
      <c r="F110" s="21" t="s">
        <v>2</v>
      </c>
      <c r="G110" s="22"/>
    </row>
    <row r="111" spans="1:12" x14ac:dyDescent="0.25">
      <c r="A111" s="21" t="s">
        <v>62</v>
      </c>
      <c r="B111" s="22" t="s">
        <v>17</v>
      </c>
      <c r="C111" s="22">
        <v>-2.7000000000000001E-3</v>
      </c>
      <c r="D111" s="22">
        <v>0.8397</v>
      </c>
      <c r="E111" s="22" t="e">
        <f t="shared" si="1"/>
        <v>#VALUE!</v>
      </c>
      <c r="F111" s="21" t="s">
        <v>62</v>
      </c>
      <c r="G111" s="22"/>
    </row>
    <row r="112" spans="1:12" x14ac:dyDescent="0.25">
      <c r="A112" s="21" t="s">
        <v>51</v>
      </c>
      <c r="B112" s="22" t="s">
        <v>3</v>
      </c>
      <c r="C112" s="22">
        <v>-3.15E-2</v>
      </c>
      <c r="D112" s="22">
        <v>9.5200000000000007E-2</v>
      </c>
      <c r="E112" s="22" t="e">
        <f t="shared" si="1"/>
        <v>#VALUE!</v>
      </c>
      <c r="F112" s="21" t="s">
        <v>51</v>
      </c>
      <c r="G112" s="22"/>
    </row>
    <row r="113" spans="1:7" x14ac:dyDescent="0.25">
      <c r="A113" s="21" t="s">
        <v>4</v>
      </c>
      <c r="B113" s="22" t="s">
        <v>4</v>
      </c>
      <c r="C113" s="22">
        <v>-1.7399999999999999E-2</v>
      </c>
      <c r="D113" s="22">
        <v>0.47510000000000002</v>
      </c>
      <c r="E113" s="22" t="e">
        <f t="shared" si="1"/>
        <v>#VALUE!</v>
      </c>
      <c r="F113" s="21" t="s">
        <v>4</v>
      </c>
      <c r="G113" s="22"/>
    </row>
    <row r="114" spans="1:7" x14ac:dyDescent="0.25">
      <c r="A114" s="21" t="s">
        <v>52</v>
      </c>
      <c r="B114" s="22" t="s">
        <v>5</v>
      </c>
      <c r="C114" s="22">
        <v>0.65949999999999998</v>
      </c>
      <c r="D114" s="22">
        <v>-3.2599999999999997E-2</v>
      </c>
      <c r="E114" s="22" t="e">
        <f t="shared" si="1"/>
        <v>#VALUE!</v>
      </c>
      <c r="F114" s="21" t="s">
        <v>52</v>
      </c>
      <c r="G114" s="22"/>
    </row>
    <row r="115" spans="1:7" x14ac:dyDescent="0.25">
      <c r="A115" s="21" t="s">
        <v>54</v>
      </c>
      <c r="B115" s="22" t="s">
        <v>7</v>
      </c>
      <c r="C115" s="22">
        <v>7.3599999999999999E-2</v>
      </c>
      <c r="D115" s="22">
        <v>-0.157</v>
      </c>
      <c r="E115" s="22" t="e">
        <f t="shared" si="1"/>
        <v>#VALUE!</v>
      </c>
      <c r="F115" s="21" t="s">
        <v>54</v>
      </c>
      <c r="G115" s="22"/>
    </row>
    <row r="116" spans="1:7" x14ac:dyDescent="0.25">
      <c r="A116" s="21" t="s">
        <v>53</v>
      </c>
      <c r="B116" s="22" t="s">
        <v>6</v>
      </c>
      <c r="C116" s="22">
        <v>0.88729999999999998</v>
      </c>
      <c r="D116" s="22">
        <v>2E-3</v>
      </c>
      <c r="E116" s="22" t="e">
        <f t="shared" si="1"/>
        <v>#VALUE!</v>
      </c>
      <c r="F116" s="21" t="s">
        <v>53</v>
      </c>
      <c r="G116" s="22"/>
    </row>
    <row r="117" spans="1:7" x14ac:dyDescent="0.25">
      <c r="A117" s="21" t="s">
        <v>55</v>
      </c>
      <c r="B117" s="22" t="s">
        <v>8</v>
      </c>
      <c r="C117" s="22">
        <v>2.64E-2</v>
      </c>
      <c r="D117" s="22">
        <v>0.88200000000000001</v>
      </c>
      <c r="E117" s="22" t="e">
        <f t="shared" si="1"/>
        <v>#VALUE!</v>
      </c>
      <c r="F117" s="21" t="s">
        <v>55</v>
      </c>
      <c r="G117" s="22"/>
    </row>
    <row r="118" spans="1:7" x14ac:dyDescent="0.25">
      <c r="A118" s="21" t="s">
        <v>9</v>
      </c>
      <c r="B118" s="22" t="s">
        <v>9</v>
      </c>
      <c r="C118" s="22">
        <v>0.30769999999999997</v>
      </c>
      <c r="D118" s="22">
        <v>0.26250000000000001</v>
      </c>
      <c r="E118" s="22" t="e">
        <f t="shared" si="1"/>
        <v>#VALUE!</v>
      </c>
      <c r="F118" s="21" t="s">
        <v>9</v>
      </c>
      <c r="G118" s="22"/>
    </row>
    <row r="119" spans="1:7" x14ac:dyDescent="0.25">
      <c r="A119" s="21" t="s">
        <v>58</v>
      </c>
      <c r="B119" s="22" t="s">
        <v>12</v>
      </c>
      <c r="C119" s="22">
        <v>0.73050000000000004</v>
      </c>
      <c r="D119" s="22">
        <v>0.1822</v>
      </c>
      <c r="E119" s="22" t="e">
        <f t="shared" si="1"/>
        <v>#VALUE!</v>
      </c>
      <c r="F119" s="21" t="s">
        <v>58</v>
      </c>
      <c r="G119" s="22"/>
    </row>
    <row r="120" spans="1:7" x14ac:dyDescent="0.25">
      <c r="A120" s="21" t="s">
        <v>57</v>
      </c>
      <c r="B120" s="22" t="s">
        <v>11</v>
      </c>
      <c r="C120" s="22">
        <v>0.34649999999999997</v>
      </c>
      <c r="D120" s="22">
        <v>1.29E-2</v>
      </c>
      <c r="E120" s="22" t="e">
        <f t="shared" si="1"/>
        <v>#VALUE!</v>
      </c>
      <c r="F120" s="21" t="s">
        <v>57</v>
      </c>
      <c r="G120" s="22"/>
    </row>
    <row r="121" spans="1:7" x14ac:dyDescent="0.25">
      <c r="A121" s="21" t="s">
        <v>56</v>
      </c>
      <c r="B121" s="22" t="s">
        <v>10</v>
      </c>
      <c r="C121" s="22">
        <v>-7.4999999999999997E-3</v>
      </c>
      <c r="D121" s="22">
        <v>0.94489999999999996</v>
      </c>
      <c r="E121" s="22" t="e">
        <f t="shared" si="1"/>
        <v>#VALUE!</v>
      </c>
      <c r="F121" s="21" t="s">
        <v>56</v>
      </c>
      <c r="G121" s="22"/>
    </row>
    <row r="122" spans="1:7" x14ac:dyDescent="0.25">
      <c r="A122" s="21" t="s">
        <v>59</v>
      </c>
      <c r="B122" s="22" t="s">
        <v>13</v>
      </c>
      <c r="C122" s="22">
        <v>-9.7299999999999998E-2</v>
      </c>
      <c r="D122" s="22">
        <v>-7.22E-2</v>
      </c>
      <c r="E122" s="22" t="e">
        <f t="shared" si="1"/>
        <v>#VALUE!</v>
      </c>
      <c r="F122" s="21" t="s">
        <v>59</v>
      </c>
      <c r="G122" s="22"/>
    </row>
    <row r="123" spans="1:7" x14ac:dyDescent="0.25">
      <c r="A123" s="21" t="s">
        <v>80</v>
      </c>
      <c r="B123" s="22" t="s">
        <v>40</v>
      </c>
      <c r="C123" s="22">
        <v>0.1072</v>
      </c>
      <c r="D123" s="22">
        <v>0.17960000000000001</v>
      </c>
      <c r="E123" s="22" t="e">
        <f t="shared" si="1"/>
        <v>#VALUE!</v>
      </c>
      <c r="F123" s="21" t="s">
        <v>80</v>
      </c>
      <c r="G123" s="22"/>
    </row>
    <row r="124" spans="1:7" x14ac:dyDescent="0.25">
      <c r="A124" s="21" t="s">
        <v>81</v>
      </c>
      <c r="B124" s="22" t="s">
        <v>41</v>
      </c>
      <c r="C124" s="22">
        <v>-8.8800000000000004E-2</v>
      </c>
      <c r="D124" s="22">
        <v>0.90659999999999996</v>
      </c>
      <c r="E124" s="22" t="e">
        <f t="shared" si="1"/>
        <v>#VALUE!</v>
      </c>
      <c r="F124" s="21" t="s">
        <v>81</v>
      </c>
      <c r="G124" s="22"/>
    </row>
    <row r="125" spans="1:7" x14ac:dyDescent="0.25">
      <c r="A125" s="21" t="s">
        <v>82</v>
      </c>
      <c r="B125" s="22" t="s">
        <v>42</v>
      </c>
      <c r="C125" s="22">
        <v>5.4600000000000003E-2</v>
      </c>
      <c r="D125" s="22">
        <v>-0.21249999999999999</v>
      </c>
      <c r="E125" s="22" t="e">
        <f t="shared" si="1"/>
        <v>#VALUE!</v>
      </c>
      <c r="F125" s="21" t="s">
        <v>82</v>
      </c>
      <c r="G125" s="22"/>
    </row>
    <row r="126" spans="1:7" x14ac:dyDescent="0.25">
      <c r="A126" s="21" t="s">
        <v>14</v>
      </c>
      <c r="B126" s="22" t="s">
        <v>14</v>
      </c>
      <c r="C126" s="22">
        <v>0.18440000000000001</v>
      </c>
      <c r="D126" s="22">
        <v>-0.16239999999999999</v>
      </c>
      <c r="E126" s="22" t="e">
        <f t="shared" si="1"/>
        <v>#VALUE!</v>
      </c>
      <c r="F126" s="21" t="s">
        <v>14</v>
      </c>
      <c r="G126" s="22"/>
    </row>
    <row r="127" spans="1:7" x14ac:dyDescent="0.25">
      <c r="A127" s="21" t="s">
        <v>60</v>
      </c>
      <c r="B127" s="22" t="s">
        <v>15</v>
      </c>
      <c r="C127" s="22">
        <v>2.0199999999999999E-2</v>
      </c>
      <c r="D127" s="22">
        <v>-1.03E-2</v>
      </c>
      <c r="E127" s="22" t="e">
        <f t="shared" si="1"/>
        <v>#VALUE!</v>
      </c>
      <c r="F127" s="21" t="s">
        <v>60</v>
      </c>
      <c r="G127" s="22"/>
    </row>
    <row r="128" spans="1:7" x14ac:dyDescent="0.25">
      <c r="A128" s="21" t="s">
        <v>61</v>
      </c>
      <c r="B128" s="22" t="s">
        <v>16</v>
      </c>
      <c r="C128" s="22">
        <v>6.4500000000000002E-2</v>
      </c>
      <c r="D128" s="22">
        <v>-4.6300000000000001E-2</v>
      </c>
      <c r="E128" s="22" t="e">
        <f t="shared" si="1"/>
        <v>#VALUE!</v>
      </c>
      <c r="F128" s="21" t="s">
        <v>61</v>
      </c>
      <c r="G128" s="22"/>
    </row>
    <row r="129" spans="1:7" x14ac:dyDescent="0.25">
      <c r="A129" s="21" t="s">
        <v>18</v>
      </c>
      <c r="B129" s="22" t="s">
        <v>18</v>
      </c>
      <c r="C129" s="22">
        <v>0.8256</v>
      </c>
      <c r="D129" s="22">
        <v>-0.1103</v>
      </c>
      <c r="E129" s="22" t="e">
        <f t="shared" si="1"/>
        <v>#VALUE!</v>
      </c>
      <c r="F129" s="21" t="s">
        <v>18</v>
      </c>
      <c r="G129" s="22"/>
    </row>
    <row r="130" spans="1:7" x14ac:dyDescent="0.25">
      <c r="A130" s="21" t="s">
        <v>64</v>
      </c>
      <c r="B130" s="22" t="s">
        <v>20</v>
      </c>
      <c r="C130" s="22">
        <v>0.23</v>
      </c>
      <c r="D130" s="22">
        <v>6.0100000000000001E-2</v>
      </c>
      <c r="E130" s="22" t="e">
        <f t="shared" si="1"/>
        <v>#VALUE!</v>
      </c>
      <c r="F130" s="21" t="s">
        <v>64</v>
      </c>
      <c r="G130" s="22"/>
    </row>
    <row r="131" spans="1:7" x14ac:dyDescent="0.25">
      <c r="A131" s="21" t="s">
        <v>65</v>
      </c>
      <c r="B131" s="22" t="s">
        <v>21</v>
      </c>
      <c r="C131" s="22">
        <v>0.20480000000000001</v>
      </c>
      <c r="D131" s="22">
        <v>-1.54E-2</v>
      </c>
      <c r="E131" s="22" t="e">
        <f t="shared" si="1"/>
        <v>#VALUE!</v>
      </c>
      <c r="F131" s="21" t="s">
        <v>65</v>
      </c>
      <c r="G131" s="22"/>
    </row>
    <row r="132" spans="1:7" x14ac:dyDescent="0.25">
      <c r="A132" s="21" t="s">
        <v>67</v>
      </c>
      <c r="B132" s="22" t="s">
        <v>23</v>
      </c>
      <c r="C132" s="22">
        <v>2.7400000000000001E-2</v>
      </c>
      <c r="D132" s="22">
        <v>-0.26019999999999999</v>
      </c>
      <c r="E132" s="22" t="e">
        <f t="shared" si="1"/>
        <v>#VALUE!</v>
      </c>
      <c r="F132" s="21" t="s">
        <v>67</v>
      </c>
      <c r="G132" s="22"/>
    </row>
    <row r="133" spans="1:7" x14ac:dyDescent="0.25">
      <c r="A133" s="21" t="s">
        <v>66</v>
      </c>
      <c r="B133" s="22" t="s">
        <v>22</v>
      </c>
      <c r="C133" s="22">
        <v>-2.3599999999999999E-2</v>
      </c>
      <c r="D133" s="22">
        <v>-0.18459999999999999</v>
      </c>
      <c r="E133" s="22" t="e">
        <f t="shared" si="1"/>
        <v>#VALUE!</v>
      </c>
      <c r="F133" s="21" t="s">
        <v>66</v>
      </c>
      <c r="G133" s="22"/>
    </row>
    <row r="134" spans="1:7" x14ac:dyDescent="0.25">
      <c r="A134" s="21" t="s">
        <v>24</v>
      </c>
      <c r="B134" s="22" t="s">
        <v>24</v>
      </c>
      <c r="C134" s="22">
        <v>0.65629999999999999</v>
      </c>
      <c r="D134" s="22">
        <v>-0.12039999999999999</v>
      </c>
      <c r="E134" s="22" t="e">
        <f t="shared" si="1"/>
        <v>#VALUE!</v>
      </c>
      <c r="F134" s="21" t="s">
        <v>24</v>
      </c>
      <c r="G134" s="22"/>
    </row>
    <row r="135" spans="1:7" x14ac:dyDescent="0.25">
      <c r="A135" s="21" t="s">
        <v>68</v>
      </c>
      <c r="B135" s="22" t="s">
        <v>25</v>
      </c>
      <c r="C135" s="22">
        <v>0.12870000000000001</v>
      </c>
      <c r="D135" s="22">
        <v>0.2122</v>
      </c>
      <c r="E135" s="22" t="e">
        <f t="shared" si="1"/>
        <v>#VALUE!</v>
      </c>
      <c r="F135" s="21" t="s">
        <v>68</v>
      </c>
      <c r="G135" s="22"/>
    </row>
    <row r="136" spans="1:7" x14ac:dyDescent="0.25">
      <c r="A136" s="21" t="s">
        <v>69</v>
      </c>
      <c r="B136" s="22" t="s">
        <v>26</v>
      </c>
      <c r="C136" s="22">
        <v>0.40720000000000001</v>
      </c>
      <c r="D136" s="22">
        <v>-0.11409999999999999</v>
      </c>
      <c r="E136" s="22" t="e">
        <f t="shared" si="1"/>
        <v>#VALUE!</v>
      </c>
      <c r="F136" s="21" t="s">
        <v>69</v>
      </c>
      <c r="G136" s="22"/>
    </row>
    <row r="137" spans="1:7" x14ac:dyDescent="0.25">
      <c r="A137" s="21" t="s">
        <v>70</v>
      </c>
      <c r="B137" s="22" t="s">
        <v>27</v>
      </c>
      <c r="C137" s="22">
        <v>0.49020000000000002</v>
      </c>
      <c r="D137" s="22">
        <v>-0.18140000000000001</v>
      </c>
      <c r="E137" s="22" t="e">
        <f t="shared" si="1"/>
        <v>#VALUE!</v>
      </c>
      <c r="F137" s="21" t="s">
        <v>70</v>
      </c>
      <c r="G137" s="22"/>
    </row>
    <row r="138" spans="1:7" x14ac:dyDescent="0.25">
      <c r="A138" s="21" t="s">
        <v>28</v>
      </c>
      <c r="B138" s="22" t="s">
        <v>28</v>
      </c>
      <c r="C138" s="22">
        <v>4.87E-2</v>
      </c>
      <c r="D138" s="22">
        <v>-9.7100000000000006E-2</v>
      </c>
      <c r="E138" s="22" t="e">
        <f t="shared" si="1"/>
        <v>#VALUE!</v>
      </c>
      <c r="F138" s="21" t="s">
        <v>28</v>
      </c>
      <c r="G138" s="22"/>
    </row>
    <row r="139" spans="1:7" x14ac:dyDescent="0.25">
      <c r="A139" s="21" t="s">
        <v>71</v>
      </c>
      <c r="B139" s="22" t="s">
        <v>29</v>
      </c>
      <c r="C139" s="22">
        <v>0.72519999999999996</v>
      </c>
      <c r="D139" s="22">
        <v>3.4099999999999998E-2</v>
      </c>
      <c r="E139" s="22" t="e">
        <f t="shared" si="1"/>
        <v>#VALUE!</v>
      </c>
      <c r="F139" s="21" t="s">
        <v>71</v>
      </c>
      <c r="G139" s="22"/>
    </row>
    <row r="140" spans="1:7" x14ac:dyDescent="0.25">
      <c r="A140" s="21" t="s">
        <v>72</v>
      </c>
      <c r="B140" s="22" t="s">
        <v>30</v>
      </c>
      <c r="C140" s="22">
        <v>-0.24249999999999999</v>
      </c>
      <c r="D140" s="22">
        <v>-5.1000000000000004E-3</v>
      </c>
      <c r="E140" s="22" t="e">
        <f t="shared" si="1"/>
        <v>#VALUE!</v>
      </c>
      <c r="F140" s="21" t="s">
        <v>72</v>
      </c>
      <c r="G140" s="22"/>
    </row>
    <row r="141" spans="1:7" x14ac:dyDescent="0.25">
      <c r="A141" s="21" t="s">
        <v>73</v>
      </c>
      <c r="B141" s="22" t="s">
        <v>31</v>
      </c>
      <c r="C141" s="22">
        <v>0.10249999999999999</v>
      </c>
      <c r="D141" s="22">
        <v>0.91839999999999999</v>
      </c>
      <c r="E141" s="22" t="e">
        <f t="shared" si="1"/>
        <v>#VALUE!</v>
      </c>
      <c r="F141" s="21" t="s">
        <v>73</v>
      </c>
      <c r="G141" s="22"/>
    </row>
    <row r="142" spans="1:7" x14ac:dyDescent="0.25">
      <c r="A142" s="21" t="s">
        <v>75</v>
      </c>
      <c r="B142" s="22" t="s">
        <v>33</v>
      </c>
      <c r="C142" s="22">
        <v>-0.02</v>
      </c>
      <c r="D142" s="22">
        <v>-1.4999999999999999E-2</v>
      </c>
      <c r="E142" s="22" t="e">
        <f t="shared" si="1"/>
        <v>#VALUE!</v>
      </c>
      <c r="F142" s="21" t="s">
        <v>75</v>
      </c>
      <c r="G142" s="22"/>
    </row>
    <row r="143" spans="1:7" x14ac:dyDescent="0.25">
      <c r="A143" s="21" t="s">
        <v>74</v>
      </c>
      <c r="B143" s="22" t="s">
        <v>32</v>
      </c>
      <c r="C143" s="22">
        <v>7.2300000000000003E-2</v>
      </c>
      <c r="D143" s="22">
        <v>6.7999999999999996E-3</v>
      </c>
      <c r="E143" s="22" t="e">
        <f t="shared" si="1"/>
        <v>#VALUE!</v>
      </c>
      <c r="F143" s="21" t="s">
        <v>74</v>
      </c>
      <c r="G143" s="22"/>
    </row>
    <row r="144" spans="1:7" x14ac:dyDescent="0.25">
      <c r="A144" s="21" t="s">
        <v>76</v>
      </c>
      <c r="B144" s="22" t="s">
        <v>34</v>
      </c>
      <c r="C144" s="22">
        <v>0.61350000000000005</v>
      </c>
      <c r="D144" s="22">
        <v>-0.13100000000000001</v>
      </c>
      <c r="E144" s="22" t="e">
        <f t="shared" si="1"/>
        <v>#VALUE!</v>
      </c>
      <c r="F144" s="21" t="s">
        <v>76</v>
      </c>
      <c r="G144" s="22"/>
    </row>
    <row r="145" spans="1:7" x14ac:dyDescent="0.25">
      <c r="A145" s="21" t="s">
        <v>35</v>
      </c>
      <c r="B145" s="22" t="s">
        <v>35</v>
      </c>
      <c r="C145" s="22">
        <v>0.1195</v>
      </c>
      <c r="D145" s="22">
        <v>-6.3600000000000004E-2</v>
      </c>
      <c r="E145" s="22" t="e">
        <f t="shared" si="1"/>
        <v>#VALUE!</v>
      </c>
      <c r="F145" s="21" t="s">
        <v>35</v>
      </c>
      <c r="G145" s="22"/>
    </row>
    <row r="146" spans="1:7" x14ac:dyDescent="0.25">
      <c r="A146" s="21" t="s">
        <v>87</v>
      </c>
      <c r="B146" s="22" t="s">
        <v>47</v>
      </c>
      <c r="C146" s="22">
        <v>-0.18179999999999999</v>
      </c>
      <c r="D146" s="22">
        <v>-0.25929999999999997</v>
      </c>
      <c r="E146" s="22" t="e">
        <f t="shared" si="1"/>
        <v>#VALUE!</v>
      </c>
      <c r="F146" s="21" t="s">
        <v>87</v>
      </c>
      <c r="G146" s="22"/>
    </row>
    <row r="147" spans="1:7" x14ac:dyDescent="0.25">
      <c r="A147" s="21" t="s">
        <v>77</v>
      </c>
      <c r="B147" s="22" t="s">
        <v>36</v>
      </c>
      <c r="C147" s="22">
        <v>0.20430000000000001</v>
      </c>
      <c r="D147" s="22">
        <v>6.4100000000000004E-2</v>
      </c>
      <c r="E147" s="22" t="e">
        <f t="shared" si="1"/>
        <v>#VALUE!</v>
      </c>
      <c r="F147" s="21" t="s">
        <v>77</v>
      </c>
      <c r="G147" s="22"/>
    </row>
    <row r="148" spans="1:7" x14ac:dyDescent="0.25">
      <c r="A148" s="21" t="s">
        <v>78</v>
      </c>
      <c r="B148" s="22" t="s">
        <v>37</v>
      </c>
      <c r="C148" s="22">
        <v>0.90210000000000001</v>
      </c>
      <c r="D148" s="22">
        <v>5.11E-2</v>
      </c>
      <c r="E148" s="22" t="e">
        <f t="shared" si="1"/>
        <v>#VALUE!</v>
      </c>
      <c r="F148" s="21" t="s">
        <v>78</v>
      </c>
      <c r="G148" s="22"/>
    </row>
    <row r="149" spans="1:7" x14ac:dyDescent="0.25">
      <c r="A149" s="21" t="s">
        <v>79</v>
      </c>
      <c r="B149" s="22" t="s">
        <v>38</v>
      </c>
      <c r="C149" s="22">
        <v>-3.3099999999999997E-2</v>
      </c>
      <c r="D149" s="22">
        <v>-2.4400000000000002E-2</v>
      </c>
      <c r="E149" s="22" t="e">
        <f t="shared" si="1"/>
        <v>#VALUE!</v>
      </c>
      <c r="F149" s="21" t="s">
        <v>79</v>
      </c>
      <c r="G149" s="22"/>
    </row>
    <row r="150" spans="1:7" x14ac:dyDescent="0.25">
      <c r="A150" s="21" t="s">
        <v>39</v>
      </c>
      <c r="B150" s="22" t="s">
        <v>39</v>
      </c>
      <c r="C150" s="22">
        <v>2.8E-3</v>
      </c>
      <c r="D150" s="22">
        <v>0.8841</v>
      </c>
      <c r="E150" s="22" t="e">
        <f t="shared" si="1"/>
        <v>#VALUE!</v>
      </c>
      <c r="F150" s="21" t="s">
        <v>39</v>
      </c>
      <c r="G150" s="22"/>
    </row>
    <row r="151" spans="1:7" x14ac:dyDescent="0.25">
      <c r="A151" s="21" t="s">
        <v>83</v>
      </c>
      <c r="B151" s="22" t="s">
        <v>43</v>
      </c>
      <c r="C151" s="22">
        <v>-6.3899999999999998E-2</v>
      </c>
      <c r="D151" s="22">
        <v>0.1085</v>
      </c>
      <c r="E151" s="22" t="e">
        <f t="shared" si="1"/>
        <v>#VALUE!</v>
      </c>
      <c r="F151" s="21" t="s">
        <v>83</v>
      </c>
      <c r="G151" s="22"/>
    </row>
    <row r="152" spans="1:7" x14ac:dyDescent="0.25">
      <c r="A152" s="21" t="s">
        <v>84</v>
      </c>
      <c r="B152" s="22" t="s">
        <v>44</v>
      </c>
      <c r="C152" s="22">
        <v>-0.31709999999999999</v>
      </c>
      <c r="D152" s="22">
        <v>0.46160000000000001</v>
      </c>
      <c r="E152" s="22" t="e">
        <f t="shared" si="1"/>
        <v>#VALUE!</v>
      </c>
      <c r="F152" s="21" t="s">
        <v>84</v>
      </c>
      <c r="G152" s="22"/>
    </row>
    <row r="153" spans="1:7" x14ac:dyDescent="0.25">
      <c r="A153" s="21" t="s">
        <v>85</v>
      </c>
      <c r="B153" s="22" t="s">
        <v>45</v>
      </c>
      <c r="C153" s="22">
        <v>0.44500000000000001</v>
      </c>
      <c r="D153" s="22">
        <v>0.24079999999999999</v>
      </c>
      <c r="E153" s="22" t="e">
        <f t="shared" si="1"/>
        <v>#VALUE!</v>
      </c>
      <c r="F153" s="21" t="s">
        <v>85</v>
      </c>
      <c r="G153" s="22"/>
    </row>
    <row r="154" spans="1:7" x14ac:dyDescent="0.25">
      <c r="A154" s="21" t="s">
        <v>86</v>
      </c>
      <c r="B154" s="22" t="s">
        <v>46</v>
      </c>
      <c r="C154" s="22">
        <v>0.92800000000000005</v>
      </c>
      <c r="D154" s="22">
        <v>1.6199999999999999E-2</v>
      </c>
      <c r="E154" s="22" t="e">
        <f t="shared" si="1"/>
        <v>#VALUE!</v>
      </c>
      <c r="F154" s="21" t="s">
        <v>86</v>
      </c>
      <c r="G154" s="22"/>
    </row>
    <row r="155" spans="1:7" ht="15.75" thickBot="1" x14ac:dyDescent="0.3"/>
    <row r="156" spans="1:7" ht="15.75" thickBot="1" x14ac:dyDescent="0.3">
      <c r="E156" s="42" t="e">
        <f>MIN(E107:E154)</f>
        <v>#VALUE!</v>
      </c>
      <c r="F156" t="e">
        <f>VLOOKUP(E156,$E$107:$F$154,2,FALSE)</f>
        <v>#VALUE!</v>
      </c>
    </row>
  </sheetData>
  <sortState ref="A107:F154">
    <sortCondition ref="A106"/>
  </sortState>
  <mergeCells count="1">
    <mergeCell ref="M14:P14"/>
  </mergeCells>
  <conditionalFormatting sqref="G50">
    <cfRule type="top10" dxfId="40" priority="496" bottom="1" rank="1"/>
  </conditionalFormatting>
  <conditionalFormatting sqref="C101">
    <cfRule type="cellIs" dxfId="39" priority="41" operator="lessThan">
      <formula>-2.58</formula>
    </cfRule>
    <cfRule type="cellIs" dxfId="38" priority="42" operator="lessThan">
      <formula>-1.96</formula>
    </cfRule>
    <cfRule type="cellIs" dxfId="37" priority="43" operator="lessThan">
      <formula>-1.65</formula>
    </cfRule>
    <cfRule type="cellIs" dxfId="36" priority="44" operator="lessThan">
      <formula>-1</formula>
    </cfRule>
    <cfRule type="cellIs" dxfId="35" priority="45" operator="greaterThan">
      <formula>2.58</formula>
    </cfRule>
    <cfRule type="cellIs" dxfId="34" priority="46" operator="greaterThan">
      <formula>1.96</formula>
    </cfRule>
    <cfRule type="cellIs" dxfId="33" priority="47" operator="greaterThan">
      <formula>1.65</formula>
    </cfRule>
    <cfRule type="cellIs" dxfId="32" priority="48" operator="greaterThan">
      <formula>1</formula>
    </cfRule>
  </conditionalFormatting>
  <conditionalFormatting sqref="C53:C100">
    <cfRule type="cellIs" dxfId="31" priority="17" operator="lessThan">
      <formula>-2.58</formula>
    </cfRule>
    <cfRule type="cellIs" dxfId="30" priority="18" operator="lessThan">
      <formula>-1.96</formula>
    </cfRule>
    <cfRule type="cellIs" dxfId="29" priority="19" operator="lessThan">
      <formula>-1.65</formula>
    </cfRule>
    <cfRule type="cellIs" dxfId="28" priority="20" operator="lessThan">
      <formula>-1</formula>
    </cfRule>
    <cfRule type="cellIs" dxfId="27" priority="21" operator="greaterThan">
      <formula>2.58</formula>
    </cfRule>
    <cfRule type="cellIs" dxfId="26" priority="22" operator="greaterThan">
      <formula>1.96</formula>
    </cfRule>
    <cfRule type="cellIs" dxfId="25" priority="23" operator="greaterThan">
      <formula>1.65</formula>
    </cfRule>
    <cfRule type="cellIs" dxfId="24" priority="24" operator="greaterThan">
      <formula>1</formula>
    </cfRule>
  </conditionalFormatting>
  <conditionalFormatting sqref="D53:D100">
    <cfRule type="cellIs" dxfId="23" priority="25" operator="lessThan">
      <formula>-2.58</formula>
    </cfRule>
    <cfRule type="cellIs" dxfId="22" priority="26" operator="lessThan">
      <formula>-1.96</formula>
    </cfRule>
    <cfRule type="cellIs" dxfId="21" priority="27" operator="lessThan">
      <formula>-1.65</formula>
    </cfRule>
    <cfRule type="cellIs" dxfId="20" priority="28" operator="lessThan">
      <formula>-1</formula>
    </cfRule>
    <cfRule type="cellIs" dxfId="19" priority="29" operator="greaterThan">
      <formula>2.58</formula>
    </cfRule>
    <cfRule type="cellIs" dxfId="18" priority="30" operator="greaterThan">
      <formula>1.96</formula>
    </cfRule>
    <cfRule type="cellIs" dxfId="17" priority="31" operator="greaterThan">
      <formula>1.65</formula>
    </cfRule>
    <cfRule type="cellIs" dxfId="16" priority="32" operator="greaterThan">
      <formula>1</formula>
    </cfRule>
  </conditionalFormatting>
  <conditionalFormatting sqref="C107:C154">
    <cfRule type="cellIs" dxfId="15" priority="9" operator="lessThan">
      <formula>-0.9</formula>
    </cfRule>
    <cfRule type="cellIs" dxfId="14" priority="10" operator="lessThan">
      <formula>-0.7</formula>
    </cfRule>
    <cfRule type="cellIs" dxfId="13" priority="11" operator="lessThan">
      <formula>-0.5</formula>
    </cfRule>
    <cfRule type="cellIs" dxfId="12" priority="12" operator="lessThan">
      <formula>-0.3</formula>
    </cfRule>
    <cfRule type="cellIs" dxfId="11" priority="13" operator="greaterThan">
      <formula>0.9</formula>
    </cfRule>
    <cfRule type="cellIs" dxfId="10" priority="14" operator="greaterThan">
      <formula>0.7</formula>
    </cfRule>
    <cfRule type="cellIs" dxfId="9" priority="15" operator="greaterThan">
      <formula>0.5</formula>
    </cfRule>
    <cfRule type="cellIs" dxfId="8" priority="16" operator="greaterThan">
      <formula>0.3</formula>
    </cfRule>
  </conditionalFormatting>
  <conditionalFormatting sqref="D107:D154">
    <cfRule type="cellIs" dxfId="7" priority="1" operator="lessThan">
      <formula>-0.9</formula>
    </cfRule>
    <cfRule type="cellIs" dxfId="6" priority="2" operator="lessThan">
      <formula>-0.7</formula>
    </cfRule>
    <cfRule type="cellIs" dxfId="5" priority="3" operator="lessThan">
      <formula>-0.5</formula>
    </cfRule>
    <cfRule type="cellIs" dxfId="4" priority="4" operator="lessThan">
      <formula>-0.3</formula>
    </cfRule>
    <cfRule type="cellIs" dxfId="3" priority="5" operator="greaterThan">
      <formula>0.9</formula>
    </cfRule>
    <cfRule type="cellIs" dxfId="2" priority="6" operator="greaterThan">
      <formula>0.7</formula>
    </cfRule>
    <cfRule type="cellIs" dxfId="1" priority="7" operator="greaterThan">
      <formula>0.5</formula>
    </cfRule>
    <cfRule type="cellIs" dxfId="0" priority="8" operator="greaterThan">
      <formula>0.3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ADN-E 2.1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2018-06-12T16:52:38Z</dcterms:modified>
</cp:coreProperties>
</file>